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240" yWindow="120" windowWidth="14940" windowHeight="9225" activeTab="0"/>
  </bookViews>
  <sheets>
    <sheet name="Rekapitulace" sheetId="1" r:id="rId1"/>
    <sheet name="SO 201" sheetId="2" r:id="rId2"/>
    <sheet name="SO 401" sheetId="3" r:id="rId3"/>
    <sheet name="SO 901" sheetId="4" r:id="rId4"/>
    <sheet name="VRN" sheetId="5" r:id="rId5"/>
  </sheets>
  <definedNames/>
  <calcPr fullCalcOnLoad="1"/>
</workbook>
</file>

<file path=xl/sharedStrings.xml><?xml version="1.0" encoding="utf-8"?>
<sst xmlns="http://schemas.openxmlformats.org/spreadsheetml/2006/main" count="2889" uniqueCount="906">
  <si>
    <t>Firma: -</t>
  </si>
  <si>
    <t>Rekapitulace ceny</t>
  </si>
  <si>
    <t>Stavba: 2019670 - III/3271 STARÝ KOLÍN,MOST EV.Č. 3271-2</t>
  </si>
  <si>
    <t>Varianta: ZŘ - Základní řešení</t>
  </si>
  <si>
    <t>Celková cena bez DPH:</t>
  </si>
  <si>
    <t>Celková cena s DPH:</t>
  </si>
  <si>
    <t>Objekt</t>
  </si>
  <si>
    <t>Popis</t>
  </si>
  <si>
    <t>Cena bez DPH</t>
  </si>
  <si>
    <t>DPH</t>
  </si>
  <si>
    <t>Cena s DPH</t>
  </si>
  <si>
    <t>ASPE10</t>
  </si>
  <si>
    <t>S</t>
  </si>
  <si>
    <t>Soupis prací objektu</t>
  </si>
  <si>
    <t xml:space="preserve">Stavba: </t>
  </si>
  <si>
    <t>2019670</t>
  </si>
  <si>
    <t>III/3271 STARÝ KOLÍN,MOST EV.Č. 3271-2</t>
  </si>
  <si>
    <t>O</t>
  </si>
  <si>
    <t>Rozpočet:</t>
  </si>
  <si>
    <t>0,00</t>
  </si>
  <si>
    <t>15,00</t>
  </si>
  <si>
    <t>21,00</t>
  </si>
  <si>
    <t>3</t>
  </si>
  <si>
    <t>2</t>
  </si>
  <si>
    <t>SO 201</t>
  </si>
  <si>
    <t>MOST EV.Č. 3271-2 PŘES ZAVLAŽOVACÍ KANÁL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</si>
  <si>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</si>
  <si>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</si>
  <si>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</si>
  <si>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</si>
  <si>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</si>
  <si>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</si>
  <si>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</si>
  <si>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</si>
  <si>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</si>
  <si>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</si>
  <si>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</si>
  <si>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</si>
  <si>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Jednotková cena</t>
  </si>
  <si>
    <t>Jednotková</t>
  </si>
  <si>
    <t>9</t>
  </si>
  <si>
    <t>Celkem</t>
  </si>
  <si>
    <t>10</t>
  </si>
  <si>
    <t>Cenová soustava</t>
  </si>
  <si>
    <t>11</t>
  </si>
  <si>
    <t>SD</t>
  </si>
  <si>
    <t>Všeobecné konstrukce a práce</t>
  </si>
  <si>
    <t>P</t>
  </si>
  <si>
    <t>29</t>
  </si>
  <si>
    <t>014102-R</t>
  </si>
  <si>
    <t>01</t>
  </si>
  <si>
    <t>POPLATKY ZA SKLÁDKU</t>
  </si>
  <si>
    <t>T</t>
  </si>
  <si>
    <t>2022_OTSKP</t>
  </si>
  <si>
    <t>PP</t>
  </si>
  <si>
    <t>Demolice - Poplatek za skládku - Uložení zeminy na skládku 
= 68,10t+68,40t+58,79t+261,37t+29,00t+6,93t 
(Viz položky č. 121106, 113326, 12960, 131736, 124736, 122736)</t>
  </si>
  <si>
    <t>VV</t>
  </si>
  <si>
    <t>68,1+68,4+58,79+261,37+29+6,93=492,590 [A]</t>
  </si>
  <si>
    <t>TS</t>
  </si>
  <si>
    <t>zahrnuje veškeré poplatky provozovateli skládky související s uložením odpadu na skládce.</t>
  </si>
  <si>
    <t>30</t>
  </si>
  <si>
    <t>02</t>
  </si>
  <si>
    <t>Demolice - Poplatek za skládku - Uložení stavební suti na skládku 
= 1,90t+16,24t+42,22t 
(Viz položky č. 966116, 966168, 966136)</t>
  </si>
  <si>
    <t>1,9+16,24+42,22=60,360 [A]</t>
  </si>
  <si>
    <t>31</t>
  </si>
  <si>
    <t>03</t>
  </si>
  <si>
    <t>Demolice - Poplatek za skládku - Uložení asfaltové suti na skládku 
= 26,88t 
(Viz položky č. 113136)</t>
  </si>
  <si>
    <t>29,28=29,280 [A]</t>
  </si>
  <si>
    <t>32</t>
  </si>
  <si>
    <t>04</t>
  </si>
  <si>
    <t>Demolice - Poplatek za skládku - Uložení izolace na skládku 
= 0,31t 
(Viz položky č. 97817)</t>
  </si>
  <si>
    <t>0,31=0,310 [A]</t>
  </si>
  <si>
    <t>129</t>
  </si>
  <si>
    <t>02851</t>
  </si>
  <si>
    <t/>
  </si>
  <si>
    <t>PRŮZKUMNÉ PRÁCE DIAGNOSTIKY KONSTRUKCÍ NA POVRCHU</t>
  </si>
  <si>
    <t>KPL</t>
  </si>
  <si>
    <t>Provedení tvrdoměrných zkoušek betonu (16ks) a vývrty (2ks) stávající nosné konstrukce, zjištění množství betonářské výztuže. 
= 1kpl</t>
  </si>
  <si>
    <t>zahrnuje veškeré náklady spojené s objednatelem požadovanými pracemi</t>
  </si>
  <si>
    <t>128</t>
  </si>
  <si>
    <t>02950-R</t>
  </si>
  <si>
    <t>OSTATNÍ POŽADAVKY - POSUDKY, KONTROLY, REVIZNÍ ZPRÁVY</t>
  </si>
  <si>
    <t>Přepočet zatížitelnosti mostu 
= 1kpl</t>
  </si>
  <si>
    <t>Zemní práce</t>
  </si>
  <si>
    <t>12</t>
  </si>
  <si>
    <t>11120</t>
  </si>
  <si>
    <t>ODSTRANĚNÍ KŘOVIN</t>
  </si>
  <si>
    <t>M2</t>
  </si>
  <si>
    <t>Příprava území - Kácení keřů a náletových dřevin do průměru 0,10m včetně odstranění pařezů a kořenů, odvoz a likvidace v režii zhotovitele 
=22,00m2*1,2 
(Plocha vypočtena z výkresů D.1.2.02.XX - Nový stav - XX)</t>
  </si>
  <si>
    <t>22*1,2=26,400 [A]</t>
  </si>
  <si>
    <t>odstranění křovin a stromů do průměru 100 mm  
doprava dřevin bez ohledu na vzdálenost  
spálení na hromadách nebo štěpkování</t>
  </si>
  <si>
    <t>11203</t>
  </si>
  <si>
    <t>KÁCENÍ STROMŮ D KMENE PŘES 0,9M S ODSTRAN PAŘEZŮ</t>
  </si>
  <si>
    <t>KUS</t>
  </si>
  <si>
    <t>Příprava území - Kácení stromů do průměru 0,30m včetně odstranění pařezů a kořenů, odvoz a likvidace v režii zhotovitele 
= 1ks 
(Počet vypočten z výkresů D.1.2.02.XX - Nový stav - XX)</t>
  </si>
  <si>
    <t>1=1,000 [A]</t>
  </si>
  <si>
    <t>Kácení stromů se měří v [ks] poražených stromů (průměr stromů se měří ve výšce 1,3m nad terénem) a zahrnuje zejména:  
- poražení stromu a osekání větví  
- spálení větví na hromadách nebo štěpkování  
- dopravu a uložení kmenů, případné další práce s nimi dle pokynů zadávací dokumentace  
Odstranění pařezů se měří v [ks] vytrhaných nebo vykopaných pařezů a zahrnuje zejména:  
- vytrhání nebo vykopání pařezů  
- veškeré zemní práce spojené s odstraněním pařezů  
- dopravu a uložení pařezů, případně další práce s nimi dle pokynů zadávací dokumentace  
- zásyp jam po pařezech</t>
  </si>
  <si>
    <t>16</t>
  </si>
  <si>
    <t>113136</t>
  </si>
  <si>
    <t>ODSTRANĚNÍ KRYTU ZPEVNĚNÝCH PLOCH S ASFALT POJIVEM, ODVOZ DO 12KM</t>
  </si>
  <si>
    <t>M3</t>
  </si>
  <si>
    <t>Demolice - Vybourání asfaltových vrstev vozovky tl. 100 mm, včetně odvozu na skládku do vzdálenosti 12ti km 
= 112,00m2*0,10m 
= 11,20m3*2,40t/m3 = 26,88t 
(Kubatura vypočtena z výkresů D.1.2.02.XX - Stávající stav - XX)</t>
  </si>
  <si>
    <t>112*0,1=11,200 [A]</t>
  </si>
  <si>
    <t>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</si>
  <si>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17</t>
  </si>
  <si>
    <t>113326</t>
  </si>
  <si>
    <t>ODSTRAN PODKL ZPEVNĚNÝCH PLOCH Z KAMENIVA NESTMEL, ODVOZ DO 12KM</t>
  </si>
  <si>
    <t>Demolice - Odstranění nezpevněných podkladních vrstev vozovky tl. 300mm, včetně odvozu na skládku do vzdálenosti 12ti km 
= 120,00m2*0,30m 
= 36,00m3*1,90t/m3 = 68,40t 
(Kubatura vypočtena z výkresů D.1.2.02.XX - Stávající stav - XX)</t>
  </si>
  <si>
    <t>120*0,3=36,000 [A]</t>
  </si>
  <si>
    <t>15</t>
  </si>
  <si>
    <t>11372</t>
  </si>
  <si>
    <t>FRÉZOVÁNÍ ZPEVNĚNÝCH PLOCH ASFALTOVÝCH</t>
  </si>
  <si>
    <t>Demolice - Odfrézování asfaltových vrstev v tl. 50mm, odvoz a likvidace v režii zhotovitele 
=160,00m*0,05m 
(Plocha vypočtena z výkresů D.1.2.02.XX - Stávající stav - XX)</t>
  </si>
  <si>
    <t>160*0,05=8,000 [A]</t>
  </si>
  <si>
    <t>95</t>
  </si>
  <si>
    <t>113761</t>
  </si>
  <si>
    <t>FRÉZOVÁNÍ DRÁŽKY PRŮŘEZU DO 100MM2 V ASFALTOVÉ VOZOVCE</t>
  </si>
  <si>
    <t>M</t>
  </si>
  <si>
    <t>Vozovka - Prořezání drážky v pracovní spáře 
= 5,20m+5,10m 
(Délka vypočtena z výkresů D.1.2.02.XX - Nový stav - XX)</t>
  </si>
  <si>
    <t>5,2+5,1=10,300 [A]</t>
  </si>
  <si>
    <t>Položka zahrnuje veškerou manipulaci s vybouranou sutí a s vybouranými hmotami vč. uložení na skládku.</t>
  </si>
  <si>
    <t>7</t>
  </si>
  <si>
    <t>11511</t>
  </si>
  <si>
    <t>ČERPÁNÍ VODY DO 500 L/MIN</t>
  </si>
  <si>
    <t>HOD</t>
  </si>
  <si>
    <t>Příprava území - Čerpání vody ze stavební jámy - 2 jímky 
= 2*14dnů*10hod 
(Viz. položka č. 89914)</t>
  </si>
  <si>
    <t>2*14*10=280,000 [A]</t>
  </si>
  <si>
    <t>Položka čerpání vody na povrchu zahrnuje i potrubí, pohotovost záložní čerpací soupravy a zřízení čerpací jímky. Součástí položky je také následná demontáž a likvidace těchto zařízení</t>
  </si>
  <si>
    <t>11525</t>
  </si>
  <si>
    <t>PŘEVEDENÍ VODY POTRUBÍM DN 600 NEBO ŽLABY R.O. DO 2,0M</t>
  </si>
  <si>
    <t>Příprava území – Osazení plastové trouby DN=500mm, dl. 20,00m 
= 20,00m 
(Délka vypočtena z výkresů D.1.2.02.XX - Nový stav - XX)</t>
  </si>
  <si>
    <t>20=20,000 [A]</t>
  </si>
  <si>
    <t>Položka převedení vody na povrchu zahrnuje zřízení, udržování a odstranění příslušného zařízení. Převedení vody se uvádí buď průměrem potrubí (DN) nebo délkou rozvinutého obvodu žlabu (r.o.).</t>
  </si>
  <si>
    <t>13</t>
  </si>
  <si>
    <t>121106</t>
  </si>
  <si>
    <t>SEJMUTÍ ORNICE NEBO LESNÍ PŮDY S ODVOZEM DO 12KM</t>
  </si>
  <si>
    <t>Příprava území - Odhumusování v tl. 0,15m, včetně odvozu na skládku do vzdálenosti 12ti km 
= ((21,00m2+24,00m2)*1,2+46,00m2+2,00m2+(22,00m2+18,00m2)*1,2+77,00m2)*0,15m 
= 34,05m3*2,00t/m3 = 68,10t 
(Kubatura vypočtena z výkresů D.1.2.02.XX - Stávající stav - XX)</t>
  </si>
  <si>
    <t>((21+24)*1,2+46+2+(22+18)*1,2+77)*0,15=34,050 [A]</t>
  </si>
  <si>
    <t>položka zahrnuje sejmutí ornice bez ohledu na tloušťku vrstvy a její vodorovnou dopravu  
nezahrnuje uložení na trvalou skládku</t>
  </si>
  <si>
    <t>115</t>
  </si>
  <si>
    <t>122736</t>
  </si>
  <si>
    <t>ODKOPÁVKY A PROKOPÁVKY OBECNÉ TŘ. I, ODVOZ DO 12KM</t>
  </si>
  <si>
    <t>Úprava území - Odstranění opevnění svahu vtokové hrázky z rovnaniny z lomového kamene, včetně odvozu na skládku do vzdálenosti 12ti km 
= (2,50m+2*1,25m/2)*1,00m*1,4*0,60m 
= 3,15m3*2,20t/m3 = 6,93t 
(Viz. položka 46321.01)</t>
  </si>
  <si>
    <t>(2,5+2*1,25/2)*1*1,4*0,6=3,150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</si>
  <si>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zhutnění podloží, případně i svahů vč. svahování  
- zřízení stupňů v podloží a lavic na svazích, není-li pro tyto práce zřízena samostatná položka  
- udržování výkopiště a jeho ochrana proti vodě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</si>
  <si>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27</t>
  </si>
  <si>
    <t>124736</t>
  </si>
  <si>
    <t>VYKOPÁVKY PRO KORYTA VODOTEČÍ TŘ. I, ODVOZ DO 12KM</t>
  </si>
  <si>
    <t>Demolice - Výkopy v korytě toku, včetně odvozu na skládku do vzdálenosti 12ti km 
= 3,30m*2,00m*0,80m (rovnanina na výtoku) 
1,70m*2,00m*0,90m (dlažba na výtoku) 
11,00m*2,00m*0,70m (dlažba pod mostem) 
1,70m*2,50m*0,60m (dlažba na vtoku) 
1,10m*2,50m*0,70m (rovnanina na vtoku) 
(2,00m+2,50m+1,40m)*0,50m*0,40m (příčné prahy) 
= 29,40m3*2,00t/m3 = 58,79t 
(Kubatura vypočtena z výkresů D.1.2.02.XX - Nový stav - XX)</t>
  </si>
  <si>
    <t>3,3*2*0,8+1,7*2*0,9+11*2*0,7+1,7*2,5*0,6+1,1*2,5*0,7+(2+2,5+1,4)*0,5*0,4=29,395 [A]</t>
  </si>
  <si>
    <t>114</t>
  </si>
  <si>
    <t>Úprava území - Odstranění jílových těsnících hrázek, včetně odvozu na skládku do vzdálenosti 12ti km 
= (2,00m+2*1,50m/2)*(1,00m*1,00m+2*1,00m*1,00m/2)+(2,50m+2*1,25m/2)*(1,00m*1,00m+2*1,00m*1,00m/2) 
= 14,50m3*2,00t/m3 = 29,00t 
(Viz. položka 17750)</t>
  </si>
  <si>
    <t>(2+2*1,5/2)*(1*1+2*1*1/2)+(2,5+2*1,25/2)*(1*1+2*1*1/2)=14,500 [A]</t>
  </si>
  <si>
    <t>127</t>
  </si>
  <si>
    <t>129946</t>
  </si>
  <si>
    <t>ČIŠTĚNÍ POTRUBÍ DN DO 400MM</t>
  </si>
  <si>
    <t>Úprava území - Pročištění stávajících propustků DN=300mm, včetně odvozu a uložení na skládku do vzdálenosti 12ti km a poplatku za skládku 
= 2*6,50m 
(Délka vypočtena z výkresů D.1.2.02.XX - Nový stav - XX)</t>
  </si>
  <si>
    <t>2*6,5=13,000 [A]</t>
  </si>
  <si>
    <t>Součástí položky je vodorovná a svislá doprava, přemístění, přeložení, manipulace s materiálem a uložení na skládku.  
 Nezahrnuje poplatek za skládku, který se vykazuje v položce 0141** (s výjimkou malého množství  materiálu, kde je možné poplatek zahrnout do jednotkové ceny položky – tento fakt musí být uveden v doplňujícím textu k položce)</t>
  </si>
  <si>
    <t>28</t>
  </si>
  <si>
    <t>131736</t>
  </si>
  <si>
    <t>HLOUBENÍ JAM ZAPAŽ I NEPAŽ TŘ. I, ODVOZ DO 12KM</t>
  </si>
  <si>
    <t>Demolice - Výkop zeminy tř. I, včetně odvozu na skládku do vzdálenosti 12ti km 
= 3,60m*9,00m*0,30m+3,60m*(2,20m+0,90m)*0,40m (nosná konstrukce) 
2*9,00m*(0,70m*1,30m+1,30m*1,30m/2) (opěry) 
(0,70m+4,30m+0,60m+3,50m+0,60m+0,70m+0,70m+0,60m+3,60m+4,40m+0,60m+0,70m)*(0,60m*1,20m+1,20m*1,20m/2) (rub křídel) 
(0,60m+2,30m+2,20m+0,60m+0,60m+2,00m+2,50m+0,60m)*(0,60m*0,80m+0,80m*0,80m/2) (líc křídel) 
(14,00m2*1,2+13,00m2*1,2)*0,60m (rovnanina na výtoku) 
(8,00m2*1,2+8,00m2*1,2)*0,40m (dlažby na výtoku) 
(4,00m2*1,2+8,00m2*1,2)*0,40m (dlažby na vtoku) 
(9,00m2*1,2+4,00m2*1,2)*0,60m (rovnanina na vtoku) 
(4,80m*1,2+4,50m*1,2+4,50m*1,2)*0,50m*0,40m (příčné prahy) 
= 130,69m3*2,00t/m3 = 261,37t 
(Kubatura vypočtena z výkresů D.1.2.2.2.XX - Nový stav - XX)</t>
  </si>
  <si>
    <t>3,6*9*0,3+3,6*(2,2+0,9)*0,4+2*9*(0,7*1,3+1,3*1,3/2)+(0,7+4,3+0,6+3,5+0,6+0,7+0,7+0,6+3,6+4,4+0,6+0,7)*(0,6*1,2+1,2*1,2/2)+(0,6+2,3+2,2+0,6+0,6+2+2,5+0,6)*(0,6*0,8+0,8*0,8/2)+(14*1,2+13*1,2)*0,6+(8*1,2+8*1,2)*0,4+(4*1,2+8*1,2)*0,4+(9*1,2+4*1,2)*0,6+(4,8*1,2+4,5*1,2+4,5*1,2)*0,5*0,4=130,686 [A]</t>
  </si>
  <si>
    <t>položka zahrnuje:  
- vodorovná a svislá doprava, přemístění, přeložení, manipulace s výkopkem  
- kompletní provedení vykopávky nezapažené i zapažené  
- ošetření výkopiště po celou dobu práce v něm vč. klimatických opatření  
- ztížení vykopávek v blízkosti podzemního vedení, konstrukcí a objektů vč. jejich dočasného zajištění  
- ztížení pod vodou, v okolí výbušnin, ve stísněných prostorech a pod.  
- příplatek za lepivost  
- těžení po vrstvách, pásech a po jiných nutných částech (figurách)  
- čerpání vody vč. čerpacích jímek, potrubí a pohotovostní čerpací soupravy (viz ustanovení k pol. 1151,2)  
- potřebné snížení hladiny podzemní vody  
- těžení a rozpojování jednotlivých balvanů  
- vytahování a nošení výkopku  
- svahování a přesvah. svahů do konečného tvaru, výměna hornin v podloží a v pláni znehodnocené klimatickými vlivy  
- ruční vykopávky, odstranění kořenů a napadávek  
- pažení, vzepření a rozepření vč. přepažování (vyjma štětových stěn)  
- úpravu, ochranu a očištění dna, základové spáry, stěn a svahů  
- odvedení nebo obvedení vody v okolí výkopiště a ve výkopišti  
- třídění výkopku  
- veškeré pomocné konstrukce umožňující provedení vykopávky (příjezdy, sjezdy, nájezdy, lešení, podpěr. konstr., přemostění, zpevněné plochy, zakrytí a pod.)  
- nezahrnuje uložení zeminy (na skládku, do násypu) ani poplatky za skládku, vykazují se v položce č.0141**</t>
  </si>
  <si>
    <t>17481</t>
  </si>
  <si>
    <t>ZÁSYP JAM A RÝH Z NAKUPOVANÝCH MATERIÁLŮ</t>
  </si>
  <si>
    <t>Příprava území - Obsyp betonových skruží štěrkem 
= 2ks*1,0m2*1,00m 
(Viz. položka č. 89914)</t>
  </si>
  <si>
    <t>2*1*1=2,000 [A]</t>
  </si>
  <si>
    <t>položka zahrnuje:  
- kompletní provedení zemní konstrukce včetně nákupu a dopravy materiálu dle zadávací dokumentace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</si>
  <si>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62</t>
  </si>
  <si>
    <t>Zásyp - Zásyp ze štěrkodrtí fr. 0/63mm, hutněn po vrstvách max. 300mm, ID=0,90; 100% PS 
= 9,00m*(2*1,80m*0,30m+3,60m*0,10m)+4,00m*(0,70m*0,40m+1,00m*0,30m)+(4,30m+0,60m+3,50m+0,60m)*(0,60m*1,20m+1,20m*1,20m/2)+(0,60m+3,60m+4,40m+0,60m)*(0,60m*1,40m+1,40m*1,40m/2) 
(Kubatura vypočtena z výkresů D.1.2.02.XX - Nový stav - XX)</t>
  </si>
  <si>
    <t>9*(2*1,8*0,3+3,6*0,1)+4*(0,7*0,4+1*0,3)+(4,3+0,6+3,5+0,6)*(0,6*1,2+1,2*1,2/2)+(0,6+3,6+4,4+0,6)*(0,6*1,4+1,4*1,4/2)=44,984 [A]</t>
  </si>
  <si>
    <t>63</t>
  </si>
  <si>
    <t>Zásyp - Zásyp zeminou vhodnou do násypu, hutněn po vrstvách max. 300mm, ID=0,80; 95% PS 
= 2*0,70m*(0,60m*1,20m+1,20m*1,20m/2)+2*0,70m*(0,60m*1,40m+1,40m*1,40m/2)+(0,60m+2,30m+2,20m+0,60m)*(0,60m*0,80m+0,80m*0,80m/2)+(0,60m+2,00m+2,50m+0,60m)*(0,60m*0,90m+0,90m*0,90m/2) 
(Kubatura vypočtena z výkresů D.1.2.02.XX - Nový stav - XX)</t>
  </si>
  <si>
    <t>2*0,7*(0,6*1,2+1,2*1,2/2)+2*0,7*(0,6*1,4+1,4*1,4/2)+(0,6+2,3+2,2+0,6)*(0,6*0,8+0,8*0,8/2)+(0,6+2+2,5+0,6)*(0,6*0,9+0,9*0,9/2)=14,511 [A]</t>
  </si>
  <si>
    <t>122</t>
  </si>
  <si>
    <t>Úprava území - Nákup a dovoz humózní zeminy 
= (62,00m2+5,00m2+3,00m2+1,00m2+25,50m2+10,00m2*1,2+8,50m2*1,2+17,50m2)*0,15m 
(Kubatura vypočtena z výkresů D.1.2.2.2.XX - Nový stav - XX)</t>
  </si>
  <si>
    <t>(62+5+3+1+25,5+10*1,2+8,5*1,2+17,5)*0,15=20,430 [A]</t>
  </si>
  <si>
    <t>17750</t>
  </si>
  <si>
    <t>ZEMNÍ HRÁZKY ZE ZEMIN NEPROPUSTNÝCH</t>
  </si>
  <si>
    <t>Příprava území – Zřízení jílových těsnících hrazek 
= (2,00m+2*1,50m/2)*(1,00m*1,00m+2*1,00m*1,00m/2)+(2,50m+2*1,25m/2)*(1,00m*1,00m+2*1,00m*1,00m/2) 
(Kubatura vypočtena z výkresů D.1.2.02.XX - Nový stav - XX)</t>
  </si>
  <si>
    <t>položka zahrnuje:  
- kompletní provedení zemní konstrukce vč. výběru vhodného materiálu  
- úprava  ukládaného  materiálu  vlhčením,  tříděním,  promícháním  nebo  vysoušením,  příp. jiné úpravy za účelem zlepšení jeho  mech. vlastností  
- hutnění i různé míry hutnění   
- ošetření úložiště po celou dobu práce v něm vč. klimatických opatření  
- ztížení v okolí vedení, konstrukcí a objektů a jejich dočasné zajištění  
- ztížení provádění vč. hutnění ve ztížených podmínkách a stísněných prostorech  
- ztížené ukládání sypaniny pod vodu  
- ukládání po vrstvách a po jiných nutných částech (figurách) vč. dosypávek  
- spouštění a nošení materiálu  
- výměna částí zemní konstrukce znehodnocené klimatickými vlivy  
- ruční hutnění a výplň jam a prohlubní v podloží  
- úprava, očištění, ochrana a zhutnění podloží  
- svahování, hutnění a uzavírání povrchů svahů  
- zřízení lavic na svazích  
- udržování úložiště a jeho ochrana proti vodě  
- odvedení nebo obvedení vody v okolí úložiště a v úložišti  
- veškeré  pomocné konstrukce umožňující provedení  zemní konstrukce  (příjezdy,  sjezdy,  nájezdy, lešení, podpěrné konstrukce, přemostění, zpevněné plochy, zakrytí a pod.)</t>
  </si>
  <si>
    <t>103</t>
  </si>
  <si>
    <t>18110</t>
  </si>
  <si>
    <t>ÚPRAVA PLÁNĚ SE ZHUTNĚNÍM V HORNINĚ TŘ. I</t>
  </si>
  <si>
    <t>Prodoužení propustků - Úprava a zhutnění základové spáry 
= 2,00m*(2,30m+2,80m) 
(Plocha vypočtena z výkresů D.1.2.02.XX - Nový stav - XX)</t>
  </si>
  <si>
    <t>2*(2,3+2,8)=10,200 [A]</t>
  </si>
  <si>
    <t>položka zahrnuje úpravu pláně včetně vyrovnání výškových rozdílů. Míru zhutnění určuje projekt.</t>
  </si>
  <si>
    <t>87</t>
  </si>
  <si>
    <t>Vozovka - Úprava parapláně, zemní pláně, podloží násypového tělesa včetně hutnění v zeminách tř.I 
= 157,00m2 
(Plocha vypočtena z výkresů D.1.2.02.XX - Nový stav - XX)</t>
  </si>
  <si>
    <t>157=157,000 [A]</t>
  </si>
  <si>
    <t>124</t>
  </si>
  <si>
    <t>18222</t>
  </si>
  <si>
    <t>ROZPROSTŘENÍ ORNICE VE SVAHU V TL DO 0,15M</t>
  </si>
  <si>
    <t>Úprava území - Rozprostření humózní zeminy ve svahu tl. 150mm včetně urovnání 
= 10,00m2*1,2+8,50m2*1,2 
(Plocha vypočtena z výkresů D.1.2.2.2.XX - Nový stav - XX)</t>
  </si>
  <si>
    <t>10*1,2+8,5*1,2=22,200 [A]</t>
  </si>
  <si>
    <t>položka zahrnuje:  
nutné přemístění ornice z dočasných skládek vzdálených do 50m  
rozprostření ornice v předepsané tloušťce ve svahu přes 1:5</t>
  </si>
  <si>
    <t>123</t>
  </si>
  <si>
    <t>18232</t>
  </si>
  <si>
    <t>ROZPROSTŘENÍ ORNICE V ROVINĚ V TL DO 0,15M</t>
  </si>
  <si>
    <t>Úprava území - Rozprostření humózní zeminy v rovině tl. 150mm včetně urovnání 
= 62,00m2+5,00m2+3,00m2+1,00m2+25,50m2+17,50m2 
(Plocha vypočtena z výkresů D.1.2.2.2.XX - Nový stav - XX)</t>
  </si>
  <si>
    <t>62+5+3+1+25,5+17,5=114,000 [A]</t>
  </si>
  <si>
    <t>položka zahrnuje:  
nutné přemístění ornice z dočasných skládek vzdálených do 50m  
rozprostření ornice v předepsané tloušťce v rovině a ve svahu do 1:5</t>
  </si>
  <si>
    <t>125</t>
  </si>
  <si>
    <t>18241</t>
  </si>
  <si>
    <t>ZALOŽENÍ TRÁVNÍKU RUČNÍM VÝSEVEM</t>
  </si>
  <si>
    <t>Úprava území - Založení trávníku ručním výsevem protierozní směsi, včetně uválcování a 1 pokosení 
= 62,00m2+5,00m2+3,00m2+1,00m2+25,50m2+10,00m2*1,2+8,50m2*1,2+17,50m2 
(Plocha vypočtena z výkresů D.1.2.2.2.XX - Nový stav - XX)</t>
  </si>
  <si>
    <t>62+5+3+1+25,5+10*1,2+8,5*1,2+17,5=136,200 [A]</t>
  </si>
  <si>
    <t>Zahrnuje dodání předepsané travní směsi, její výsev na ornici, zalévání, první pokosení, to vše bez ohledu na sklon terénu</t>
  </si>
  <si>
    <t>126</t>
  </si>
  <si>
    <t>18247</t>
  </si>
  <si>
    <t>OŠETŘOVÁNÍ TRÁVNÍKU</t>
  </si>
  <si>
    <t>Úprava území - Kosení, odplevelení a zálivka trávníků po dobu dle požadavků investora a SoD 
= 62,00m2+5,00m2+3,00m2+1,00m2+25,50m2+10,00m2*1,2+8,50m2*1,2+17,50m2 
(Plocha vypočtena z výkresů D.1.2.2.2.XX - Nový stav - XX)</t>
  </si>
  <si>
    <t>Zahrnuje pokosení se shrabáním, naložení shrabků na dopravní prostředek, s odvozem a se složením, to vše bez ohledu na sklon terénu  
zahrnuje nutné zalití a hnojení</t>
  </si>
  <si>
    <t>Základy</t>
  </si>
  <si>
    <t>58</t>
  </si>
  <si>
    <t>21331</t>
  </si>
  <si>
    <t>DRENÁŽNÍ VRSTVY Z BETONU MEZEROVITÉHO (DRENÁŽNÍHO)</t>
  </si>
  <si>
    <t>Drenáž - Obsyp drenážních trubek mezerovitým betonem 
= 2*9,00m*(1,00m*0,80m+0,80m*0,80m/2) 
(Kubatura vypočtena z výkresů D.1.2.02.XX - Nový stav - XX)</t>
  </si>
  <si>
    <t>2*9*(1*0,8+0,8*0,8/2)=20,160 [A]</t>
  </si>
  <si>
    <t>Položka zahrnuje:  
- dodávku předepsaného materiálu pro drenážní vrstvu, včetně mimostaveništní a vnitrostaveništní dopravy  
- provedení drenážní vrstvy předepsaných rozměrů a předepsaného tvaru</t>
  </si>
  <si>
    <t>59</t>
  </si>
  <si>
    <t>21361</t>
  </si>
  <si>
    <t>DRENÁŽNÍ VRSTVY Z GEOTEXTILIE</t>
  </si>
  <si>
    <t>Drenáž - Filtrační vrstva z geotextilie min. hmotnosti 300g/m2 
= 2*9,00m*(1,80m+0,80m*1,4) 
(Plocha vypočtena z výkresů D.1.2.02.XX - Nový stav - XX)</t>
  </si>
  <si>
    <t>2*9*(1,8+0,8*1,4)=52,560 [A]</t>
  </si>
  <si>
    <t>Položka zahrnuje:  
- dodávku předepsané geotextilie (včetně nutných přesahů) pro drenážní vrstvu, včetně mimostaveništní a vnitrostaveništní dopravy  
- provedení drenážní vrstvy předepsaných rozměrů a předepsaného tvaru</t>
  </si>
  <si>
    <t>37</t>
  </si>
  <si>
    <t>261512</t>
  </si>
  <si>
    <t>VRTY PRO KOTVENÍ A INJEKTÁŽ TŘ V NA POVRCHU D DO 16MM</t>
  </si>
  <si>
    <t>Křídla + čelní zídka - Vrty DN=16mm, déky 0,10m do kamenných kvádrů pro kotvení kamenného líce, včetně chemické kotvy 
= (3,15m*(0,40m+0,30m)+(4,40m+4,30m+4,40m+4,50m)*0,80m)/0,40m/0,40m*0,10m 
(Délka vypočtena z výkresů D.1.2.02.XX - Nový stav - XX)</t>
  </si>
  <si>
    <t>(3,15*(0,4+0,3)+(4,4+4,3+4,4+4,5)*0,8)/0,4/0,4*0,1=10,178 [A]</t>
  </si>
  <si>
    <t>položka zahrnuje:  
přemístění, montáž a demontáž vrtných souprav  
svislou dopravu zeminy z vrtu  
vodorovnou dopravu zeminy bez uložení na skládku  
případně nutné pažení dočasné (včetně odpažení) i trvalé</t>
  </si>
  <si>
    <t>40</t>
  </si>
  <si>
    <t>Nosná konstrukce + spřažená deska - Vrty pro kotvení spřežené desky a dobetonávky nosné konstrukce DN=16mm, déky 0,15m do betonu, včetně chemické kotvy 
= 9,00m*2,80m/0,20m/0,20m*0,15m+2*3,15m/0,20m*0,15m 
(Délka vypočtena z výkresů D.1.2.2.2.XX - Nový stav - XX)</t>
  </si>
  <si>
    <t>9*2,8/0,2/0,2*0,15+2*3,15/0,2*0,15=99,225 [A]</t>
  </si>
  <si>
    <t>45</t>
  </si>
  <si>
    <t>261514</t>
  </si>
  <si>
    <t>VRTY PRO KOTVENÍ A INJEKTÁŽ TŘ V NA POVRCHU D DO 35MM</t>
  </si>
  <si>
    <t>Římsy - Vrty pro ukotvení říms DN=28mm, dl. 170mm 
= 2*12ks*0,17m 
(Délka vypočtena z výkresů D.1.2.02.XX - Nový stav - XX)</t>
  </si>
  <si>
    <t>2*12*0,17=4,080 [A]</t>
  </si>
  <si>
    <t>60</t>
  </si>
  <si>
    <t>26154</t>
  </si>
  <si>
    <t>VRTY PRO KOTVENÍ, INJEKTÁŽ A MIKROPILOTY NA POVRCHU TŘ. V D DO 200MM</t>
  </si>
  <si>
    <t>Drenáž - Vrty pro vyústění drenáže DN=200mm, délky 0,70m do kamenného zdiva 
=4*0,70m 
(Délka vypočtena z výkresů D.1.2.02.XX - Nový stav - XX)</t>
  </si>
  <si>
    <t>4*0,7=2,800 [A]</t>
  </si>
  <si>
    <t>33</t>
  </si>
  <si>
    <t>261613</t>
  </si>
  <si>
    <t>VRTY PRO KOTVENÍ A INJEKTÁŽ TŘ VI NA POVRCHU D DO 25MM</t>
  </si>
  <si>
    <t>Křídla - Vrty pro kotvení křídel DN=20mm, délky 0,50m do betonu, včetně chemické kotvy 
= (4,50m+4,20m+4,25m+4,60m)/0,40m*0,50m 
(Délka vypočtena z výkresů D.1.2.2.2.XX - Nový stav - XX)</t>
  </si>
  <si>
    <t>(4,5+4,2+4,25+4,6)/0,4*0,5=21,938 [A]</t>
  </si>
  <si>
    <t>28997H</t>
  </si>
  <si>
    <t>OPLÁŠTĚNÍ (ZPEVNĚNÍ) Z GEOTEXTILIE DO 1000G/M2</t>
  </si>
  <si>
    <t>Příprava území – Opevnění svahu vtokové hrázky – Separační vrstva z geotextílie 900g/m2 mezi jílovou těsnící zídku a kamennou rovnaninu 
= (2,50m+2*1,25m/2)*1,00m*1,4 
(Plocha vypočtena z výkresů D.1.2.02.XX - Nový stav - XX)</t>
  </si>
  <si>
    <t>(2,5+2*1,25/2)*1*1,4=5,250 [A]</t>
  </si>
  <si>
    <t>Položka zahrnuje:  
- dodávku předepsané geotextilie  
- úpravu, očištění a ochranu podkladu  
- přichycení k podkladu, případně zatížení  
- úpravy spojů a zajištění okrajů  
- úpravy pro odvodnění  
- nutné přesahy  
- mimostaveništní a vnitrostaveništní dopravu</t>
  </si>
  <si>
    <t>Svislé konstrukce</t>
  </si>
  <si>
    <t>46</t>
  </si>
  <si>
    <t>31717</t>
  </si>
  <si>
    <t>KOVOVÉ KONSTRUKCE PRO KOTVENÍ ŘÍMSY</t>
  </si>
  <si>
    <t>KG</t>
  </si>
  <si>
    <t>Římsy - Kotvy pro uchycení říms k nosné konstrukci M24-6.8 + chemická kotva + motýlek + matice + podložka + PKO 
= 2*12ks*6kg/ks 
(Hmotnost vypočtena z výkresů D.1.2.02.XX - Nový stav - XX)</t>
  </si>
  <si>
    <t>2*12*6=144,000 [A]</t>
  </si>
  <si>
    <t>Položka zahrnuje dodávku (výrobu) kotevního prvku předepsaného tvaru a jeho osazení do předepsané polohy včetně nezbytných prací (vrty, zálivky apod.)</t>
  </si>
  <si>
    <t>47</t>
  </si>
  <si>
    <t>317325</t>
  </si>
  <si>
    <t>ŘÍMSY ZE ŽELEZOBETONU DO C30/37</t>
  </si>
  <si>
    <t>Římsy ze ŽB C30/37, včetně hutnění a zarovnání horního povrchu, striáže horního povrchu.Pracovní spáry budou utěsněny trvale pružným tmelem. 
(Kubatura vypočtena z výkresů D.1.2.02.XX - Nový stav - XX) 
= (11,80m+12,00m)*0,80m*0,50m 
Bednění pro betonáž včetně jeho odstranění a drenážního potahu (nebo odbedňovacího nátěru) 
= 2*(11,80m+12,00m)*0,50m+4*0,80m*0,50m = 25,40m2 
Trvale pružný těsnící tmel - šedý 
= (0,50m+0,80m+0,50m+0,25m)*4ks = 8,20m</t>
  </si>
  <si>
    <t>(11,8+12)*0,8*0,5=9,520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</si>
  <si>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</si>
  <si>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48</t>
  </si>
  <si>
    <t>317365</t>
  </si>
  <si>
    <t>VÝZTUŽ ŘÍMS Z OCELI 10505, B500B</t>
  </si>
  <si>
    <t>Výztuž římsy z betonářské oceli B500B + provaření po obvodu + vázání drátem 
= 0,025*9,52m3*7,85t/m3 
(Viz položky č. 317325)</t>
  </si>
  <si>
    <t>0,025*9,52*7,85=1,868 [A]</t>
  </si>
  <si>
    <t>položka zahrnuje: 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  
- povrchovou antikorozní úpravu výztuže,  
- separaci výztuže,  
- osazení měřících zařízení a úpravy pro ně,  
- osazení měřících skříní nebo míst pro měření bludných proudů.</t>
  </si>
  <si>
    <t>67</t>
  </si>
  <si>
    <t>327212</t>
  </si>
  <si>
    <t>ZDI OPĚRNÉ, ZÁRUBNÍ, NÁBŘEŽNÍ Z LOMOVÉHO KAMENE NA MC</t>
  </si>
  <si>
    <t>Sanace - Lokální doplnění kamenného zdiva z kamenného řádkového zdiva na maltu cementovou MC 20 
= (2*10,40m*1,70m+(4,40m+4,30m)*0,40m+2*2,40m*1,60m/2+(4,35m+4,50m)*0,40m+2*2,40m*1,60m/2)*0,25m*0,05 
(Plocha vypočtena z výkresů D.1.2.02.XX - Nový stav - XX)</t>
  </si>
  <si>
    <t>(2*10,4*1,7+(4,4+4,3)*0,4+2*2,4*1,6/2+(4,35+4,5)*0,4+2*2,4*1,6/2)*0,25*0,05=0,626 [A]</t>
  </si>
  <si>
    <t>položka zahrnuje dodávku a osazení lomového kamene, jeho výběr a případnou úpravu, dodávku předepsané malty, spárování.</t>
  </si>
  <si>
    <t>39</t>
  </si>
  <si>
    <t>327213</t>
  </si>
  <si>
    <t>OBKLAD ZDÍ OPĚR, ZÁRUB, NÁBŘEŽ Z LOM KAMENE</t>
  </si>
  <si>
    <t>Křídla + čelní zídka - Vyzdění líce z kamenného řádkového zdiva (třída jakosti kamene ''I'') min. tl. 250mm na cementovou maltou MC 20, spáry budou zatřeny cementovou maltou, velikost žulových krádrů 0,20x0,20x0,20m (kamenicky opracované) 
= 3,15m*0,25m*(0,40m+0,30m)+(4,40m+4,30m+4,40m+4,50m)*0,25m*0,10m 
(Kubatura vypočtena z výkresů D.1.2.02.XX - Nový stav - XX)</t>
  </si>
  <si>
    <t>3,15*0,25*(0,4+0,3)+(4,4+4,3+4,4+4,5)*0,25*0,1=0,991 [A]</t>
  </si>
  <si>
    <t>položka zahrnuje dodávku a osazení lomového kamene, jeho výběr a případnou úpravu, jeho případné kotvení se všemi souvisejícími materiály a pracemi, dodávku předepsané malty, spárování.</t>
  </si>
  <si>
    <t>38</t>
  </si>
  <si>
    <t>327365</t>
  </si>
  <si>
    <t>VÝZTUŽ ZDÍ OPĚRNÝCH, ZÁRUBNÍCH, NÁBŘEŽNÍCH Z OCELI 10505, B500B</t>
  </si>
  <si>
    <t>Křídla + čelní zídka – Kotvy z betonářské výztuže B500B, O12mm, délky 0,50m pro kotvení kamenného líce 
= (3,15m*(0,40m+0,30m)+(4,40m+4,30m+4,40m+4,50m)*0,80m)/0,40m/0,40m*0,50m*0,00089t/m 
(Hmotnost vypočtena z výkresů D.1.2.02.XX - Nový stav - XX)</t>
  </si>
  <si>
    <t>(3,15*(0,4+0,3)+(4,4+4,3+4,4+4,5)*0,8)/0,4/0,4*0,5*0,00089=0,045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</si>
  <si>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74),  
- povrchovou antikorozní úpravu výztuže,  
- separaci výztuže,  
- osazení měřících zařízení a úpravy pro ně,  
- osazení měřících skříní nebo míst pro měření bludných proudů.</t>
  </si>
  <si>
    <t>36</t>
  </si>
  <si>
    <t>333215</t>
  </si>
  <si>
    <t>PŘEZDĚNÍ OPĚR A KŘÍDEL Z KAMENNÉHO ZDIVA</t>
  </si>
  <si>
    <t>Křídla + čelní zídka - Rozebrání stávajícího líce křídel, očištění jednotlivých kamenných kvádrů, vyzdění líce na cementovou maltou MC 20, spáry budou zatřeny cementovou maltou 
= (4,40m+4,30m+4,40m+4,50m)*0,25m*0,70m 
(Kubatura vypočtena z výkresů D.1.2.02.XX - Nový stav - XX)</t>
  </si>
  <si>
    <t>(4,4+4,3+4,4+4,5)*0,25*0,7=3,080 [A]</t>
  </si>
  <si>
    <t>položka zahrnuje rozebrání stávajícího zdiva, nezbytnou manipulaci s rozebraným materiálem (nakládání, doprava, složení, očištění, odvoz nepoužitelného materiálu a suti), vyzdění z tohoto materiálu (bez dodávky nového) včetně dodávky předepsaného materiálu pro výplň spar.</t>
  </si>
  <si>
    <t>34</t>
  </si>
  <si>
    <t>333325</t>
  </si>
  <si>
    <t>MOSTNÍ OPĚRY A KŘÍDLA ZE ŽELEZOVÉHO BETONU DO C30/37</t>
  </si>
  <si>
    <t>Křídla + čelní zídka - Z železobetonu C30/37 včetně hutnění a zarovnání horního povrchu, nátěr pracovních spár spojovacím můstkem 
(Kubatura vypočtena z výkresů D.1.2.02.XX - Nový stav - XX) 
= (4,50m+4,20m)*0,40m*0,70m+3,10m*0,40m*0,25m+(4,25m+4,60m)*0,40m*0,80m+3,10m*0,40m*0,35m 
Bednění pro betonáž včetně jeho odstranění a drenážního potahu (nebo odbedňovacího nátěru) 
= 2*(4,50m+4,20m)*0,70m+2*0,40m*0,70m+2*3,10m*0,25m+2*(4,25m+4,60m)*0,80m+2*0,40m*0,80m+2*3,10m*0,35m = 31,26m2 
Spojovací můstek 
= (4,50m+4,20m)*0,40m+3,10m*0,40m+(4,25m+4,60m)*0,40m+3,10m*0,40m = 9,50m2</t>
  </si>
  <si>
    <t>(4,5+4,2)*0,4*0,7+3,1*0,4*0,25+(4,25+4,6)*0,4*0,8+3,1*0,4*0,35=6,012 [A]</t>
  </si>
  <si>
    <t>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</t>
  </si>
  <si>
    <t>35</t>
  </si>
  <si>
    <t>333365</t>
  </si>
  <si>
    <t>VÝZTUŽ MOSTNÍCH OPĚR A KŘÍDEL Z OCELI 10505, B500B</t>
  </si>
  <si>
    <t>Křídla + čelní zídka - Výztuž dobetonávky dříku z betonářské oceli B500B + provaření po obvodu + vázání drátem + kotvení 
=0,025*6,01m3*7,85t/m3 
(Viz položka č. 333325)</t>
  </si>
  <si>
    <t>0,025*6,01*7,85=1,179 [A]</t>
  </si>
  <si>
    <t>Vodorovné konstrukce</t>
  </si>
  <si>
    <t>41</t>
  </si>
  <si>
    <t>421325</t>
  </si>
  <si>
    <t>MOSTNÍ NOSNÉ DESKOVÉ KONSTRUKCE ZE ŽELEZOBETONU C30/37</t>
  </si>
  <si>
    <t>Nosná konstrukce - Z železobetonu C30/37 včetně hutnění a zarovnání horního povrchu, pracovní spáry budou utěsněny trvale pružným tmelem, nátěr pracovních spár spojovacím můstkem 
(Kubatura vypočtena z výkresů D.1.2.02.XX - Nový stav - XX) 
= 2*3,15m*0,65m*0,45m 
Bednění pro betonáž včetně jeho odstranění a drenážního potahu (nebo odbedňovacího nátěru) 
= 2*3,15m*0,45m+4*0,65m*0,45m = 4,01m2 
Trvale pružný těsnící tmel – šedý 
= 2*2,00m = 4,00m 
Spojovací můstek 
= 2*3,15m*0,30m = 1,89m2</t>
  </si>
  <si>
    <t>2*3,15*0,65*0,45=1,843 [A]</t>
  </si>
  <si>
    <t>42</t>
  </si>
  <si>
    <t>421365</t>
  </si>
  <si>
    <t>VÝZTUŽ MOSTNÍ DESKOVÉ KONSTRUKCE Z OCELI 10505, B500B</t>
  </si>
  <si>
    <t>Nosná konstrukce - Výztuž nosné konstrukce z betonářské oceli B500B + provaření po obvodu + vázání drátem + kotvení 
=0,025*1,84m3*7,85t/m3 
(Viz položka č. 421325)</t>
  </si>
  <si>
    <t>0,025*1,84*7,85=0,361 [A]</t>
  </si>
  <si>
    <t>Položka zahrnuje veškerý materiál, výrobky a polotovary, včetně mimostaveništní a vnitrostaveništní dopravy (rovněž přesuny), včetně naložení a složení, případně s uložením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vodivé propojení výztuže, které je součástí ochrany konstrukce proti vlivům bludných proudů, vyvedení do měřících skříní nebo míst pro měření bludných proudů (vlastní měřící skříně se uvádějí položkami SD 74.  
- povrchovou antikorozní úpravu výztuže,  
- separaci výztuže,  
- osazení měřících zařízení a úpravy pro ně,  
- osazení měřících skříní nebo míst pro měření bludných proudů.</t>
  </si>
  <si>
    <t>8</t>
  </si>
  <si>
    <t>421952</t>
  </si>
  <si>
    <t>MOSTOVKY A PODLAHY ZE DŘEVA DOČASNÉ</t>
  </si>
  <si>
    <t>Dočasná lávka - Nosná konstrukce lávky ze dřeva, včetně nákupu veškerého materiálu a montáže 
= 1,50m*11,00m*0,10m+2*0,20m*11,00m*0,40m 
(Kubatura vypočtena z výkresů D.1.2.02.XX - Nový stav - XX)</t>
  </si>
  <si>
    <t>1,5*11*0,1+2*0,2*11*0,4=3,410 [A]</t>
  </si>
  <si>
    <t>- dílenská dokumentace, včetně technologického předpisu spojování,  
- dodání  materiálu  v požadované kvalitě a výroba konstrukce (včetně  pomůcek,  přípravků a prostředků pro výrobu) bez ohledu na náročnost a její hmotnost,  
- dodání spojovacího materiálu,  
- zřízení  montážních  a  dilatačních  spojů,  spar, včetně potřebných úprav, vložek, opracování, očištění a ošetření,  
- podpěr. konstr. a lešení všech druhů pro montáž konstrukcí i doplňkových, včetně požadovaných otvorů, ochranných a bezpečnostních opatření a základů pro tyto konstrukce a lešení,  
- montáž konstrukce na staveništi, včetně montážních prostředků a pomůcek a zednických výpomocí,                                
- výplň, těsnění a tmelení spar a spojů,  
- všechny druhy ocelového kotvení,  
- dílenskou přejímku a montážní prohlídku, včetně požadovaných dokladů,  
- zřízení kotevních otvorů nebo jam, nejsou-li částí jiné konstrukce,  
- osazení kotvení nebo přímo částí konstrukce do podpůrné konstrukce nebo do zeminy,  
- výplň kotevních otvorů  (příp.  podlití  patních  desek) maltou,  betonem  nebo  jinou speciální hmotou, vyplnění jam zeminou,  
- veškeré úpravy dřeva pro zlepšení jeho užitných vlastností (impregnace, zpevňování a pod.),  
- zvláštní spojovací prostředky, rozebíratelnost konstrukce,</t>
  </si>
  <si>
    <t>108</t>
  </si>
  <si>
    <t>45111</t>
  </si>
  <si>
    <t>PODKL A VÝPLŇ VRSTVY Z DÍLCŮ BETON</t>
  </si>
  <si>
    <t>Prodoužení propustků - Prefabrikované betonové podkladky  
= 2*4ks*0,60m*0,12m*0,12m 
(Kubatura vypočtena z výkresů D.1.2.02.XX - Nový stav - XX)</t>
  </si>
  <si>
    <t>2*4*0,6*0,12*0,12=0,069 [A]</t>
  </si>
  <si>
    <t>- dodání dílce požadovaného tvaru a vlastností, jeho skladování, doprava a osazení do definitivní polohy, včetně komplexní technologie výroby a montáže dílců, ošetření a ochrana dílců,  
- u dílců železobetonových a předpjatých veškerá výztuž, případně i tuhé kovové prvky a závěsná oka,  
- úpravy a zařízení pro uložení a transport dílce,  
- veškeré požadované úpravy dílců, včetně doplňkových konstrukcí a vybavení,  
- sestavení dílce na stavbě včetně montážních zařízení, plošin a prahů a pod.,  
- výplň, těsnění a tmelení spár a spojů,  
- očištění a ošetření úložných ploch,  
- zednické výpomoce pro montáž dílců,  
- označení dílce výrobním štítkem nebo jiným způsobem,  
- úpravy dílce pro dodržení požadované přesnosti jeho osazení, včetně případných měření,  
- veškerá zařízení pro zajištění stability v každém okamžiku,  
- další práce dané případně specifikací k příslušnému prefabrik. dílci (úprava pohledových ploch, příp. rubových ploch, osazení měřících zařízení, zkoušení a měření dílců a pod.).</t>
  </si>
  <si>
    <t>56</t>
  </si>
  <si>
    <t>451312</t>
  </si>
  <si>
    <t>PODKLADNÍ A VÝPLŇOVÉ VRSTVY Z PROSTÉHO BETONU C12/15</t>
  </si>
  <si>
    <t>Drenáž - Podkladní beton pod drenáž z betonu C12/15 
= 2*9,00m*1,00m*0,30m 
(Kubatura vypočtena z výkresů D.1.2.02.XX - Nový stav - XX)</t>
  </si>
  <si>
    <t>2*9*1*0,3=5,400 [A]</t>
  </si>
  <si>
    <t>86</t>
  </si>
  <si>
    <t>451314</t>
  </si>
  <si>
    <t>PODKLADNÍ A VÝPLŇOVÉ VRSTVY Z PROSTÉHO BETONU C25/30</t>
  </si>
  <si>
    <t>Vozovka - Odvodňovací proužek, betonové lože z betonu C25/30-XF3 
= 17,50m*0,65m*0,15m 
(Kubatura vypočtena z výkresů D.1.2.02.XX - Nový stav - XX)</t>
  </si>
  <si>
    <t>17,5*0,65*0,15=1,706 [A]</t>
  </si>
  <si>
    <t>118</t>
  </si>
  <si>
    <t>Úprava území - Lože kamenné dlažby z prostého betonu C25/30 min. tl. 150mm, včetně obetonování dlažby šířky 100mm 
= (6,00m2*1,2+2,80m2+5,90m2*1,2)*0,15m (dlažby na vtoku) 
20,90m2*0,15m (dlažby pod mostem) 
(3,70m2*1,2+2,20m2+5,90m2)*0,15m (dlažby na výtoku) 
1,00m*2,40m*0,15m (dlažby na vtoku propustku) 
(1,70m+1,90m*1,2+2,20m+4,30m*1,2+2,00m+0,50m+5,20m*1,2+1,10m+2,80m+4,30m*1,2+1,70m+2*1,00m+2,40m)*0,10m*0,25m (obetonování) 
(Kubatura vypočtena z výkresů D.1.2.02.XX - Nový stav - XX)</t>
  </si>
  <si>
    <t>(6*1,2+2,8+5,9*1,2)*0,15+20,9*0,15+(3,7*1,2+2,2+5,9)*0,15+1*2,4*0,15+(1,7+1,9*1,2+2,2+4,3*1,2+2+0,5+5,2*1,2+1,1+2,8+4,3*1,2+1,7+2*1+2,4)*0,1*0,25=8,819 [A]</t>
  </si>
  <si>
    <t>105</t>
  </si>
  <si>
    <t>451324</t>
  </si>
  <si>
    <t>PODKL A VÝPLŇ VRSTVY ZE ŽELEZOBET DO C25/30</t>
  </si>
  <si>
    <t>Prodoužení propustků - Základová deska železobetonu C25/30 včetně hutnění a zarovnání horního povrchu 
= 1,05m*(2,30m+2,80m)*0,30m 
(Kubatura vypočtena z výkresů D.1.2.02.XX - Nový stav - XX)</t>
  </si>
  <si>
    <t>1,05*(2,3+2,8)*0,3=1,607 [A]</t>
  </si>
  <si>
    <t>106</t>
  </si>
  <si>
    <t>451366</t>
  </si>
  <si>
    <t>VÝZTUŽ PODKL VRSTEV Z KARI-SÍTÍ</t>
  </si>
  <si>
    <t>Prodoužení propustků - Výztuž z betonářské oceli B500B + provaření po obvodu + vázání drátem 
= 0,025*1,61m3*7,85t/m3 
(Viz položky č. 451324)</t>
  </si>
  <si>
    <t>0,025*1,61*7,85=0,316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</si>
  <si>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  
- veškeré svary nebo jiné spoje výztuže  
- pomocné konstrukce a práce pro osazení a upevnění výztuže  
- zednické výpomoci pro montáž betonářské výztuže  
- úpravy výztuže pro osazení doplňkových konstrukcí  
- ochranu výztuže do doby jejího zabetonování  
- veškerá opatření pro zajištění soudržnosti výztuže a betonu  
- vodivé propojení výztuže, které je součástí ochrany konstrukce proti vlivům bludných proudů, vyvedení do měřících skříní nebo míst pro měření bludných proudů  
- povrchovou antikorozní úpravu výztuže  
- separaci výztuže</t>
  </si>
  <si>
    <t>104</t>
  </si>
  <si>
    <t>45152</t>
  </si>
  <si>
    <t>PODKLADNÍ A VÝPLŇOVÉ VRSTVY Z KAMENIVA DRCENÉHO</t>
  </si>
  <si>
    <t>Prodoužení propustků - Polštář ze štěrkodrtí fr. 0/63mm, hutněn po vrstvách max. 300mm, ID=0,90; 100% PS 
= 2,00m*(2,30m+2,80m)*0,40m 
(Kubatura vypočtena z výkresů D.1.2.02.XX - Nový stav - XX)</t>
  </si>
  <si>
    <t>2*(2,3+2,8)*0,4=4,080 [A]</t>
  </si>
  <si>
    <t>položka zahrnuje dodávku předepsaného kameniva, mimostaveništní a vnitrostaveništní dopravu a jeho uložení  
není-li v zadávací dokumentaci uvedeno jinak, jedná se o nakupovaný materiál</t>
  </si>
  <si>
    <t>43</t>
  </si>
  <si>
    <t>457325</t>
  </si>
  <si>
    <t>VYROVNÁVACÍ A SPÁDOVÝ ŽELEZOBETON C30/37</t>
  </si>
  <si>
    <t>Spřažená deska - Z železobetonu C30/37 včetně hutnění a zarovnání horního povrchu, nátěr pracovních spár spojovacím můstkem 
(Kubatura vypočtena z výkresů D.1.2.02.XX - Nový stav - XX) 
= 9,00m*(2,80m*0,15m+2*0,40m*0,80m) 
Bednění pro betonáž včetně jeho odstranění a drenážního potahu (nebo odbedňovacího nátěru) 
= 2*9,00m*0,70m = 12,60m2 
Spojovací můstek 
= 2*9,00m*(2,00m+0,40m+0,60m) = 54,00m2</t>
  </si>
  <si>
    <t>9*(2,8*0,15+2*0,4*0,8)=9,540 [A]</t>
  </si>
  <si>
    <t>44</t>
  </si>
  <si>
    <t>457365</t>
  </si>
  <si>
    <t>VÝZTUŽ VYROV A SPÁD BETONU Z OCELI 10505, B500B</t>
  </si>
  <si>
    <t>Spřažená deska - Výztuž z betonářské oceli B500B + provaření po obvodu + vázání drátem + kotvení 
=0,025*9,54m3*7,85t/m3 
(Viz položky č. 457325)</t>
  </si>
  <si>
    <t>0,025*9,54*7,85=1,872 [A]</t>
  </si>
  <si>
    <t>položka zahrnuje: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povrchovou antikorozní úpravu výztuže,  
- separaci výztuže</t>
  </si>
  <si>
    <t>54</t>
  </si>
  <si>
    <t>457385</t>
  </si>
  <si>
    <t>VYROVNÁVACÍ A SPÁD ŽELEZOBETON DO C30/37 VČET VÝZTUŽE</t>
  </si>
  <si>
    <t>Izolace - Tvrdá ochrana izolace železobetonovou deskou C30/37, tl. 50mm, včetně betonářské výztuže B500B 
= 9,00m*3,40m*0,05m 
(Kubatura vypočtena z výkresů D.1.2.02.XX - Nový stav - XX)</t>
  </si>
  <si>
    <t>9*3,4*0,05=1,530 [A]</t>
  </si>
  <si>
    <t>položka zahrnuje:  
- dodání  čerstvého  betonu  (betonové  směsi)  požadované  kvality,  jeho  uložení  do požadovaného tvaru při jakékoliv hustotě výztuže,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výztuže, doplňkových konstrukcí a vybavení,  
- úpravy povrchu pro položení požadované izolace, povlaků a nátěrů, případně vyspravení,  
- ztížení práce u kabelových a injektážních trubek a ostatních zařízení osazovaných do betonu,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základů,  
- úpravy pro osazení zařízení ochrany konstrukce proti vlivu bludných proudů  
- dodání betonářské výztuže v požadované kvalitě, stříhání, řezání, ohýbání a spojování do všech požadovaných tvarů (vč. armakošů) a uložení s požadovaným zajištěním polohy a krytí výztuže betonem,  
- veškeré svary nebo jiné spoje výztuže,  
- pomocné konstrukce a práce pro osazení a upevnění výztuže,  
- zednické výpomoci pro montáž betonářské výztuže,  
- úpravy výztuže pro osazení doplňkových konstrukcí,  
- ochranu výztuže do doby jejího zabetonování,  
- úpravy výztuže pro zřízení železobetonových kloubů, kotevních prvků, závěsných ok a doplňkových konstrukcí,  
- veškerá opatření pro zajištění soudržnosti výztuže a betonu,  
- povrchovou antikorozní úpravu výztuže,  
- separaci výztuže</t>
  </si>
  <si>
    <t>46321</t>
  </si>
  <si>
    <t>ROVNANINA Z LOMOVÉHO KAMENE</t>
  </si>
  <si>
    <t>Příprava území – Opevnění svahu vtokové hrázky straně rovnaninou z lomového kamene min. hmotnosti 100kg/ks + spáry prosypat štěrkodrtí + vyklínování menšími kameny 
= (2,50m+2*1,25m/2)*1,00m*1,4*0,60m 
(Kubatura vypočtena z výkresu D.1.2.02.XX - Nový stav - XX)</t>
  </si>
  <si>
    <t>položka zahrnuje:  
- dodávku a vyrovnání lomového kamene předepsané frakce do předepsaného tvaru včetně mimostaveništní a vnitrostaveništní dopravy  
není-li v zadávací dokumentaci uvedeno jinak, jedná se o nakupovaný materiál</t>
  </si>
  <si>
    <t>121</t>
  </si>
  <si>
    <t>Úprava území - Zpevnění svahů a koryta toku kamennou rovaninou, min. hmotnost kamene 200-250kg/ks 
= 3,30m*2,00m*0,60m+(14,00m2*1,2+13,00m2*1,2)*0,60m (rovnanina na výtoku) 
1,10m*2,50m*0,60m+(9,00m2*1,2+4,00m2*1,2)*0,60m (rovnanina na vtoku) 
(Kubatura vypočtena z výkresů D.1.2.2.2.XX - Nový stav - XX)</t>
  </si>
  <si>
    <t>3,3*2*0,6+(14*1,2+13*1,2)*0,6+1,1*2,5*0,6+(9*1,2+4*1,2)*0,6=34,410 [A]</t>
  </si>
  <si>
    <t>119</t>
  </si>
  <si>
    <t>465512</t>
  </si>
  <si>
    <t>DLAŽBY Z LOMOVÉHO KAMENE NA MC</t>
  </si>
  <si>
    <t>Úprava území - Dlažba z lomového kamene tl. 250mm + spáry zatřeny spárovací hmotou 
= (8,40m2*1,2+3,90m2+8,10m2*1,2)*0,25m (dlažby na vtoku) 
20,90m2*0,25m (dlažby pod mostem) 
(3,70m2*1,2+4,30m2+8,10m2*1,2)*0,25m (dlažby na výtoku) 
1,00m*2,40m*0,25m (dlažby na vtoku propustku) 
(Kubatura vypočtena z výkresů D.1.2.02.XX - Nový stav - XX)</t>
  </si>
  <si>
    <t>(8,4*1,2+3,9+8,1*1,2)*0,25+20,9*0,25+(3,7*1,2+4,3+8,1*1,2)*0,25+1*2,4*0,25=16,365 [A]</t>
  </si>
  <si>
    <t>položka zahrnuje:  
- nutné zemní práce (svahování, úpravu pláně a pod.)  
- zřízení spojovací vrstvy  
- zřízení lože dlažby z cementové malty předepsané kvality a předepsané tloušťky  
- dodávku a položení dlažby z lomového kamene do předepsaného tvaru  
- spárování, těsnění, tmelení a vyplnění spar MC případně s vyklínováním  
- úprava povrchu pro odvedení srážkové vody  
- nezahrnuje podklad pod dlažbu, vykazuje se samostatně položkami SD 45</t>
  </si>
  <si>
    <t>120</t>
  </si>
  <si>
    <t>467314</t>
  </si>
  <si>
    <t>STUPNĚ A PRAHY VODNÍCH KORYT Z PROSTÉHO BETONU C25/30</t>
  </si>
  <si>
    <t>Úprava území - Příčné prahy z prostého betonu C25/30, včetně hutnění a zarovnání horního povrchu 
(Kubatura vypočtena z výkresů D.1.2.02.XX - Nový stav - XX) 
= (2,00m+2,50m+1,40m)*0,50m*0,55m+(4,80m*1,2+4,50m*1,2+4,50m*1,2)*0,50m*0,55m 
Bednění pro betonáž včetně jeho odstranění a drenážního potahu (nebo odbedňovacího nátěru) 
= 2*(2,00m+2,50m+1,40m+4,80m*1,2+4,50m*1,2+4,50m*1,2)*0,55m+5*0,50m*0,55 = 26,08m2</t>
  </si>
  <si>
    <t>(2+2,5+1,4)*0,5*0,55+(4,8*1,2+4,5*1,2+4,5*1,2)*0,5*0,55=6,177 [A]</t>
  </si>
  <si>
    <t>položka zahrnuje:  
- nutné zemní práce (hloubení rýh apod.)  
- dodání  čerstvého  betonu  (betonové  směsi)  požadované  kvality,  jeho  uložení  do požadovaného tvaru při jakékoliv konzistenci čerstvého betonu a způsobu hutnění, ošetření a ochranu betonu,  
- zhotovení nepropustného, mrazuvzdorného betonu a betonu požadované trvanlivosti a vlastností,  
- užití potřebných přísad a technologií výroby betonu,  
- zřízení pracovních a dilatačních spar, včetně potřebných úprav, výplně, vložek, opracování, očištění a ošetření,  
- bednění  požadovaných  konstr. (i ztracené) s úpravou  dle požadované  kvality povrchu betonu, včetně odbedňovacích a odskružovacích prostředků,  
- podpěrné  konstr. (skruže) a lešení všech druhů pro bednění, uložení čerstvého betonu, výztuže a doplňkových konstr., vč. požadovaných otvorů, ochranných a bezpečnostních opatření a základů těchto konstrukcí a lešení,  
- vytvoření kotevních čel, kapes, nálitků, a sedel,  
- zřízení  všech  požadovaných  otvorů, kapes, výklenků, prostupů, dutin, drážek a pod., vč. ztížení práce a úprav  kolem nich,  
- úpravy pro osazení doplňkových konstrukcí a vybavení,  
- úpravy povrchu pro položení požadované izolace, povlaků a nátěrů, případně vyspravení,  
- konstrukce betonových kloubů, upevnění kotevních prvků a doplňkových konstrukcí,  
- nátěry zabraňující soudržnost betonu a bednění,  
- výplň, těsnění  a tmelení spar a spojů,  
- opatření  povrchů  betonu  izolací  proti zemní vlhkosti v částech, kde přijdou do styku se zeminou nebo kamenivem,  
- případné zřízení spojovací vrstvy u základů</t>
  </si>
  <si>
    <t>Komunikace</t>
  </si>
  <si>
    <t>84</t>
  </si>
  <si>
    <t>56330</t>
  </si>
  <si>
    <t>VOZOVKOVÉ VRSTVY ZE ŠTĚRKODRTI</t>
  </si>
  <si>
    <t>Sjezdy - Nezpevněné sjezdy, štěrkodrť ŠDb 0/32 tl. min. 400mm 
= 2*6,00m*2,00m*0,40m 
(Kubatura vypočtena z výkresů D.1.2.02.XX - Nový stav - XX)</t>
  </si>
  <si>
    <t>2*6*2*0,4=9,600 [A]</t>
  </si>
  <si>
    <t>- dodání kameniva předepsané kvality a zrnitosti  
- rozprostření a zhutnění vrstvy v předepsané tloušťce  
- zřízení vrstvy bez rozlišení šířky, pokládání vrstvy po etapách  
- nezahrnuje postřiky, nátěry</t>
  </si>
  <si>
    <t>88</t>
  </si>
  <si>
    <t>Vozovka - Štěrkodrť ŠDa 0/63 tl. min. 150mm 
= 157,00m2*0,18m 
(Kubatura vypočtena z výkresů D.1.2.02.XX - Nový stav - XX)</t>
  </si>
  <si>
    <t>157*0,18=28,260 [A]</t>
  </si>
  <si>
    <t>89</t>
  </si>
  <si>
    <t>Vozovka - Štěrkodrť ŠDa 0/32 tl. min. 150mm 
= 122,00m2*0,15m 
(Kubatura vypočtena z výkresů D.1.2.02.XX - Nový stav - XX)</t>
  </si>
  <si>
    <t>122*0,15=18,300 [A]</t>
  </si>
  <si>
    <t>81</t>
  </si>
  <si>
    <t>56333</t>
  </si>
  <si>
    <t>VOZOVKOVÉ VRSTVY ZE ŠTĚRKODRTI TL. DO 150MM</t>
  </si>
  <si>
    <t>Chodník - Štěrkodrť ŠDb 0/32 tl. min. 150mm 
= 9,50m2+21,00m2 
(Plocha vypočtena z výkresů D.1.2.02.XX - Nový stav - XX)</t>
  </si>
  <si>
    <t>9,5+21=30,500 [A]</t>
  </si>
  <si>
    <t>56334</t>
  </si>
  <si>
    <t>VOZOVKOVÉ VRSTVY ZE ŠTĚRKODRTI TL. DO 200MM</t>
  </si>
  <si>
    <t>Dočasný chodník - Štěrkodrť fr.0/32mm tl.200mm 
= (13,00m+8,00m)*1,50m 
(Plocha vypočtena z výkresů D.1.2.02.XX - Nový stav - XX)</t>
  </si>
  <si>
    <t>(13+8)*1,5=31,500 [A]</t>
  </si>
  <si>
    <t>83</t>
  </si>
  <si>
    <t>Sjezdy - Nezpevněné sjezdy, štěrkodrť ŠDb 0/32 tl. min. 200mm 
= 17,50m2 
(Plocha vypočtena z výkresů D.1.2.02.XX - Nový stav - XX)</t>
  </si>
  <si>
    <t>17,5=17,500 [A]</t>
  </si>
  <si>
    <t>97</t>
  </si>
  <si>
    <t>56932</t>
  </si>
  <si>
    <t>ZPEVNĚNÍ KRAJNIC ZE ŠTĚRKODRTI TL. DO 100MM</t>
  </si>
  <si>
    <t>Vozovka - Nezpevněná krajnice ze štěrkodrti fr.0/32mm tl. 100mm 
= 17,00m2+5,00m2 
(Plocha vypočtena z výkresů D.1.2.02.XX - Nový stav - XX)</t>
  </si>
  <si>
    <t>17+5=22,000 [A]</t>
  </si>
  <si>
    <t>- dodání kameniva předepsané kvality a zrnitosti  
- rozprostření a zhutnění vrstvy v předepsané tloušťce  
- zřízení vrstvy bez rozlišení šířky, pokládání vrstvy po etapách</t>
  </si>
  <si>
    <t>90</t>
  </si>
  <si>
    <t>572123</t>
  </si>
  <si>
    <t>INFILTRAČNÍ POSTŘIK Z EMULZE DO 1,0KG/M2</t>
  </si>
  <si>
    <t>Vozovka - Infiltrační postřik kationaktivní emulzí PI-E (1,00kg/m2) 
= 129,00m2 
(Plocha vypočtena z výkresů D.1.2.02.XX - Nový stav - XX)</t>
  </si>
  <si>
    <t>129=129,000 [A]</t>
  </si>
  <si>
    <t>- dodání všech předepsaných materiálů pro postřiky v předepsaném množství  
- provedení dle předepsaného technologického předpisu  
- zřízení vrstvy bez rozlišení šířky, pokládání vrstvy po etapách  
- úpravu napojení, ukončení</t>
  </si>
  <si>
    <t>92</t>
  </si>
  <si>
    <t>572213</t>
  </si>
  <si>
    <t>SPOJOVACÍ POSTŘIK Z EMULZE DO 0,5KG/M2</t>
  </si>
  <si>
    <t>Vozovka - Spojovací postřik kationaktivní emulzí PS-E (0,40kg/m2) 
= 170,50m2 
(Plocha vypočtena z výkresů D.1.2.02.XX - Nový stav - XX)</t>
  </si>
  <si>
    <t>171=171,000 [A]</t>
  </si>
  <si>
    <t>93</t>
  </si>
  <si>
    <t>574A33</t>
  </si>
  <si>
    <t>ASFALTOVÝ BETON PRO OBRUSNÉ VRSTVY ACO 11 TL. 40MM</t>
  </si>
  <si>
    <t>Vozovka - Asfaltový beton pro obrusné vrstvy ACO 11 tl. 40mm 
= 168,50m2 
(Plocha vypočtena z výkresů D.1.2.02.XX - Nový stav - XX)</t>
  </si>
  <si>
    <t>168,5=168,500 [A]</t>
  </si>
  <si>
    <t>- dodání směsi v požadované kvalitě  
- očištění podkladu  
- uložení směsi dle předepsaného technologického předpisu, zhutnění vrstvy v předepsané tloušťce  
- zřízení vrstvy bez rozlišení šířky, pokládání vrstvy po etapách, včetně pracovních spar a spojů  
- úpravu napojení, ukončení podél obrubníků, dilatačních zařízení, odvodňovacích proužků, odvodňovačů, vpustí, šachet a pod.  
- nezahrnuje postřiky, nátěry  
- nezahrnuje těsnění podél obrubníků, dilatačních zařízení, odvodňovacích proužků, odvodňovačů, vpustí, šachet a pod.</t>
  </si>
  <si>
    <t>91</t>
  </si>
  <si>
    <t>574E66</t>
  </si>
  <si>
    <t>ASFALTOVÝ BETON PRO PODKLADNÍ VRSTVY ACP 16+, 16S TL. 70MM</t>
  </si>
  <si>
    <t>Vozovka - Asfaltový beton pro podkladní vrstvy ACP 16+ tl. 70mm 
= 124,00m2 
(Plocha vypočtena z výkresů D.1.2.02.XX - Nový stav - XX)</t>
  </si>
  <si>
    <t>124=124,000 [A]</t>
  </si>
  <si>
    <t>85</t>
  </si>
  <si>
    <t>58222</t>
  </si>
  <si>
    <t>DLÁŽDĚNÉ KRYTY Z DROBNÝCH KOSTEK DO LOŽE Z MC</t>
  </si>
  <si>
    <t>Vozovka - Odvodňovací proužek z žulových kostek 100x100x100mm, včetně řezání a spárování MC 
= 17,50m*0,50m 
(Plocha vypočtena z výkresů D.1.2.02.XX - Nový stav - XX)</t>
  </si>
  <si>
    <t>17,5*0,5=8,750 [A]</t>
  </si>
  <si>
    <t>- dodání dlažebního materiálu v požadované kvalitě, dodání materiálu pro předepsané  lože v tloušťce předepsané dokumentací a pro předepsanou výplň spar  
- očištění podkladu  
- uložení dlažby dle předepsaného technologického předpisu včetně předepsané podkladní vrstvy a předepsané výplně spar  
- zřízení vrstvy bez rozlišení šířky, pokládání vrstvy po etapách   
- úpravu napojení, ukončení podél obrubníků, dilatačních zařízení, odvodňovacích proužků, odvodňovačů, vpustí, šachet a pod., nestanoví-li zadávací dokumentace jinak  
- nezahrnuje postřiky, nátěry  
- nezahrnuje těsnění podél obrubníků, dilatačních zařízení, odvodňovacích proužků, odvodňovačů, vpustí, šachet a pod.</t>
  </si>
  <si>
    <t>82</t>
  </si>
  <si>
    <t>582611</t>
  </si>
  <si>
    <t>KRYTY Z BETON DLAŽDIC SE ZÁMKEM ŠEDÝCH TL 60MM DO LOŽE Z KAM</t>
  </si>
  <si>
    <t>Chodník - Betonová zámková dlažba tl. 60mm, včetně vyplnění spár jemným  křemičitým pískem, včetně lože dlažby z drti fr. 6/8mm tl. min. 30mm 
= 9,50m2+21,00m2 
(Plocha vypočtena z výkresů D.1.2.02.XX - Nový stav - XX)</t>
  </si>
  <si>
    <t>96</t>
  </si>
  <si>
    <t>58920</t>
  </si>
  <si>
    <t>VÝPLŇ SPAR MODIFIKOVANÝM ASFALTEM</t>
  </si>
  <si>
    <t>Vozovka - Asfaltová zálivka, včetně povápnění 
= 5,20m+5,10m 
(Délka vypočtena z výkresů D.1.2.02.XX - Nový stav - XX)</t>
  </si>
  <si>
    <t>položka zahrnuje:  
- dodávku předepsaného materiálu  
- vyčištění a výplň spar tímto materiálem</t>
  </si>
  <si>
    <t>Úpravy povrchů, podlahy, výplně otvorů</t>
  </si>
  <si>
    <t>76</t>
  </si>
  <si>
    <t>626111</t>
  </si>
  <si>
    <t>REPROFILACE PODHLEDŮ, SVISLÝCH PLOCH SANAČNÍ MALTOU JEDNOVRST TL 10MM</t>
  </si>
  <si>
    <t>Sanace - Povrchová reprofilace 
= 9*2,00m+2*10,40m*0,30m+4*0,40m*0,30m 
(Plocha vypočtena z výkresů D.1.2.02.XX - Nový stav - XX)</t>
  </si>
  <si>
    <t>9*2+2*10,4*0,3+4*0,4*0,3=24,720 [A]</t>
  </si>
  <si>
    <t>položka zahrnuje:  
dodávku veškerého materiálu potřebného pro předepsanou úpravu v předepsané kvalitě  
nutné vyspravení podkladu, případně zatření spar zdiva  
položení vrstvy v předepsané tloušťce  
potřebná lešení a podpěrné konstrukce</t>
  </si>
  <si>
    <t>75</t>
  </si>
  <si>
    <t>626113</t>
  </si>
  <si>
    <t>REPROFILACE PODHLEDŮ, SVISLÝCH PLOCH SANAČNÍ MALTOU JEDNOVRST TL 30MM</t>
  </si>
  <si>
    <t>Sanace - Hloubková reprofilace 
= (9*2,00m+2*10,40m*0,30m+4*0,40m*0,30m)*0,30 
(Plocha vypočtena z výkresů D.1.2.02.XX - Nový stav - XX)</t>
  </si>
  <si>
    <t>(9*2+2*10,4*0,3+4*0,4*0,3)*0,3=7,416 [A]</t>
  </si>
  <si>
    <t>111</t>
  </si>
  <si>
    <t>626211</t>
  </si>
  <si>
    <t>REPROFILACE VODOROVNÝCH PLOCH SHORA SANAČNÍ MALTOU JEDNOVRST TL 10MM</t>
  </si>
  <si>
    <t>Prodoužení propustků - Úprava seříznutých ploch hrdlových trub sanační maltou 
= 2*1,6m*0,1m 
(Plocha vypočtena z výkresů D.1.2.02.XX - Nový stav - XX)</t>
  </si>
  <si>
    <t>2*1,6*0,1=0,320 [A]</t>
  </si>
  <si>
    <t>73</t>
  </si>
  <si>
    <t>62631</t>
  </si>
  <si>
    <t>SPOJOVACÍ MŮSTEK MEZI STARÝM A NOVÝM BETONEM</t>
  </si>
  <si>
    <t>Sanace - Spojovací můstek 
= (9*2,00m+2*10,40m*0,30m+4*0,40m*0,30m)*0,30 
(Plocha vypočtena z výkresů D.1.2.02.XX - Nový stav - XX)</t>
  </si>
  <si>
    <t>74</t>
  </si>
  <si>
    <t>62652</t>
  </si>
  <si>
    <t>OCHRANA VÝZTUŽE PŘI NEDOSTATEČNÉM KRYTÍ</t>
  </si>
  <si>
    <t>Sanace - Protikorozní nátěr betonářské výztuže 
= (9*2,00m+2*10,40m*0,30m+4*0,40m*0,30m)*0,10 
(Plocha vypočtena z výkresů D.1.2.02.XX - Nový stav - XX)</t>
  </si>
  <si>
    <t>(9*2+2*10,4*0,3+4*0,4*0,3)*0,1=2,472 [A]</t>
  </si>
  <si>
    <t>položka zahrnuje:  
dodávku veškerého materiálu potřebného pro předepsanou úpravu v předepsané kvalitě  
položení vrstvy v předepsané tloušťce  
potřebná lešení a podpěrné konstrukce</t>
  </si>
  <si>
    <t>72</t>
  </si>
  <si>
    <t>62663</t>
  </si>
  <si>
    <t>INJEKTÁŽ TRHLIN SILOVĚ SPOJUJÍCÍ</t>
  </si>
  <si>
    <t>Sanace - Injektáž pracovních spár, včetně vrtů 
= 2*9,00m/0,20m*0,15m 
(Délka vypočtena z výkresů D.1.2.02.XX - Nový stav - XX)</t>
  </si>
  <si>
    <t>2*9/0,2*0,15=13,500 [A]</t>
  </si>
  <si>
    <t>položka zahrnuje:  
dodávku veškerého materiálu potřebného pro předepsanou úpravu v předepsané kvalitě  
vyčištění trhliny  
provedení vlastní injektáže  
potřebná lešení a podpěrné konstrukce</t>
  </si>
  <si>
    <t>68</t>
  </si>
  <si>
    <t>62745</t>
  </si>
  <si>
    <t>SPÁROVÁNÍ STARÉHO ZDIVA CEMENTOVOU MALTOU</t>
  </si>
  <si>
    <t>Sanace - Přesparování líce kamenného zdiva 
= 2*10,40m*1,70m+(4,40m+4,30m)*0,40m+2*2,40m*1,60m/2+(4,35m+4,50m)*0,40m+2*2,40m*1,60m/2 
(Plocha vypočtena z výkresů D.1.2.02.XX - Nový stav - XX)</t>
  </si>
  <si>
    <t>2*10,4*1,7+(4,4+4,3)*0,4+2*2,4*1,6/2+(4,35+4,5)*0,4+2*2,4*1,6/2=50,060 [A]</t>
  </si>
  <si>
    <t>položka zahrnuje:  
dodávku veškerého materiálu potřebného pro předepsanou úpravu v předepsané kvalitě  
vyčištění spar (vyškrábání), vypláchnutí spar vodou, očištění povrchu  
spárování  
odklizení suti a přebytečného materiálu  
potřebná lešení</t>
  </si>
  <si>
    <t>Přidružená stavební výroba</t>
  </si>
  <si>
    <t>55</t>
  </si>
  <si>
    <t>711111</t>
  </si>
  <si>
    <t>IZOLACE BĚŽNÝCH KONSTRUKCÍ PROTI ZEMNÍ VLHKOSTI ASFALTOVÝMI NÁTĚRY</t>
  </si>
  <si>
    <t>Izolace - Nátěry Np+2xNa na styku se zeminou 
= 0,60m*1,20m+1,80m*1,20m/2+0,40m*1,20m+1,80m*1,20m/2+0,50m*1,30m+1,90m*1,30m/2+0,60m*1,30m+1,90m*1,30m/2+(4*0,80m+11,80m+12,00m)*0,50m 
(Plocha vypočtena z výkresů D.1.2.2.2.XX - Nový stav - XX)</t>
  </si>
  <si>
    <t>0,6*1,2+1,8*1,2/2+0,4*1,2+1,8*1,2/2+0,5*1,3+1,9*1,3/2+0,6*1,3+1,9*1,3/2+(4*0,8+11,8+12)*0,5=20,760 [A]</t>
  </si>
  <si>
    <t>položka zahrnuje:  
- dodání  předepsaného izolačního materiálu  
- očištění a ošetření podkladu, zadávací dokumentace může zahrnout i případné vyspravení  
- zřízení izolace jako kompletního povlaku, případně komplet. soustavy nebo systému podle příslušného  technolog. předpisu  
- zřízení izolace i jednotlivých vrstev po etapách, včetně pracovních spár a spojů  
- úprava u okrajů, rohů, hran, dilatačních i pracovních spojů, kotev, obrubníků, dilatačních zařízení, odvodnění, otvorů, neizolovaných míst a pod.  
- zajištění odvodnění povrchu izolace, včetně odvodnění nejnižších míst, pokud dokumentace pro zadání stavby nestanoví jinak  
- ochrana izolace do doby zřízení definitivní ochranné vrstvy nebo konstrukce  
- úprava, očištění a ošetření prostoru kolem izolace  
- provedení požadovaných zkoušek  
- nezahrnuje ochranné vrstvy, např. geotextilii</t>
  </si>
  <si>
    <t>107</t>
  </si>
  <si>
    <t>Prodoužení propustků - Nátěry Np+2xNa na styku se zeminou 
= (2,30m+2,80m)*(2*0,90m+1,00m) 
(Plocha vypočtena z výkresů D.1.2.02.XX - Nový stav - XX)</t>
  </si>
  <si>
    <t>(2,3+2,8)*(2*0,9+1)=14,280 [A]</t>
  </si>
  <si>
    <t>50</t>
  </si>
  <si>
    <t>711112</t>
  </si>
  <si>
    <t>IZOLACE BĚŽNÝCH KONSTRUKCÍ PROTI ZEMNÍ VLHKOSTI ASFALTOVÝMI PÁSY</t>
  </si>
  <si>
    <t>Izolace - Natavované asfaltové izolační pásy na penetrační nátěr 
= 9,00m*(3,60m+2*0,80m+2*1,00m)+(4,25m+3,55m+3,60m+4,35m)*(0,65m+1,00m)+4,00m*(0,65m+0,25m)+4,00m*(0,65m+0,35m)+4*0,65m*1,00m 
(Plocha vypočtena z výkresů D.1.2.02.XX - Nový stav - XX)</t>
  </si>
  <si>
    <t>9*(3,6+2*0,8+2*1)+(4,25+3,55+3,6+4,35)*(0,65+1)+4*(0,65+0,25)+4*(0,65+0,35)+4*0,65*1=100,988 [A]</t>
  </si>
  <si>
    <t>51</t>
  </si>
  <si>
    <t>711502</t>
  </si>
  <si>
    <t>OCHRANA IZOLACE NA POVRCHU ASFALTOVÝMI PÁSY</t>
  </si>
  <si>
    <t>Izolace - Ochrana izolace pod římsami na mostovce a na křídlech natavovanými asfaltovými izolačními pásy s kovovou vložkou  
= (4,25m+3,55m+3,60m+4,35m)*(0,65m+0,50m)+4,00m*(0,65m+0,50m)+4,00m*(0,65m+0,50m) 
(Plocha vypočtena z výkresů D.1.2.02.XX - Nový stav - XX)</t>
  </si>
  <si>
    <t>(4,25+3,55+3,6+4,35)*(0,65+0,5)+4*(0,65+0,5)+4*(0,65+0,5)=27,313 [A]</t>
  </si>
  <si>
    <t>položka zahrnuje:  
- dodání  předepsaného ochranného materiálu  
- zřízení ochrany izolace</t>
  </si>
  <si>
    <t>53</t>
  </si>
  <si>
    <t>711507</t>
  </si>
  <si>
    <t>OCHRANA IZOLACE NA POVRCHU Z PE FÓLIE</t>
  </si>
  <si>
    <t>Izolace - Separační fólie 
= 9,00m*(3,60m+2*0,80m)+(4,25m+3,55m+3,60m+4,35m)*1,00m+4,00m*0,25m+4,00m*0,35m+4*0,65m*1,00m 
(Plocha vypočtena z výkresů D.1.2.02.XX - Nový stav - XX)</t>
  </si>
  <si>
    <t>9*(3,6+2*0,8)+(4,25+3,55+3,6+4,35)*1+4*0,25+4*0,35+4*0,65*1=67,550 [A]</t>
  </si>
  <si>
    <t>52</t>
  </si>
  <si>
    <t>711509</t>
  </si>
  <si>
    <t>OCHRANA IZOLACE NA POVRCHU TEXTILIÍ</t>
  </si>
  <si>
    <t>Izolace - Ochranná geotextílie 900g/m2 
= 9,00m*(3,60m+2*0,80m+2*1,00m)+(4,25m+3,55m+3,60m+4,35m)*1,00m+4,00m*0,25m+4,00m*0,35m+4*0,65m*1,00m+(11,80m+12,00m)*0,50m 
(Plocha vypočtena z výkresů D.1.2.02.XX - Nový stav - XX)</t>
  </si>
  <si>
    <t>9*(3,6+2*0,8+2*1)+(4,25+3,55+3,6+4,35)*1+4*0,25+4*0,35+4*0,65*1+(11,8+12)*0,5=97,450 [A]</t>
  </si>
  <si>
    <t>76292</t>
  </si>
  <si>
    <t>DŘEVĚNÉ ZÁBRADLÍ Z ŘEZIVA</t>
  </si>
  <si>
    <t>Dočasná lávka - Zábradlí ze dřeva, včetně nákupu veškerého materiálu a montáže 
= 2*11,00m*1,10m 
(Plocha vypočtena z výkresů D.1.2.02.XX - Nový stav - XX)</t>
  </si>
  <si>
    <t>2*11*1,1=24,200 [A]</t>
  </si>
  <si>
    <t>- položky tesařských konstrukcí zahrnují kompletní konstrukci, včetně úprav řeziva (i impregnaci, povrchové úpravy a pod.), spojovací a ochranné prostředky, upevňovací prvky, lemování, lištování, spárování, není-li zahrnut v jiných položkách, i nátěr konstrukcí, včetně úpravy povrchu před nátěrem.</t>
  </si>
  <si>
    <t>49</t>
  </si>
  <si>
    <t>78381</t>
  </si>
  <si>
    <t>NÁTĚRY BETON KONSTR TYP S1 (OS-A)</t>
  </si>
  <si>
    <t>Římsy - Nátěr říms čirým hydrofobním nátěrem (dvě vrstvy) 
= (11,80m+12,00m)*(0,80m+0,50m+0,25m) 
(Plocha vypočtena z výkresů  D.1.2.02.XX - Nový stav - XX)</t>
  </si>
  <si>
    <t>(11,8+12)*(0,8+0,5+0,25)=36,890 [A]</t>
  </si>
  <si>
    <t>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</si>
  <si>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69</t>
  </si>
  <si>
    <t>Sanace - Dvouvrstvý čirý nátěr kamenného zdiva 
= 2*10,40m*1,70m+(4,40m+4,30m)*0,40m+2*2,40m*1,60m/2+(4,35m+4,50m)*0,40m+2*2,40m*1,60m/2+(3,15m*(0,40m+0,30m)+(4,40m+4,30m+4,40m+4,50m)*0,80m) 
(Plocha vypočtena z výkresů D.1.2.02.XX - Nový stav - XX)</t>
  </si>
  <si>
    <t>2*10,4*1,7+(4,4+4,3)*0,4+2*2,4*1,6/2+(4,35+4,5)*0,4+2*2,4*1,6/2+(3,15*(0,4+0,3)+(4,4+4,3+4,4+4,5)*0,8)=66,345 [A]</t>
  </si>
  <si>
    <t>77</t>
  </si>
  <si>
    <t>78383</t>
  </si>
  <si>
    <t>NÁTĚRY BETON KONSTR TYP S4 (OS-C)</t>
  </si>
  <si>
    <t>Sanace - Dvouvrstvý sjednocující nátěr 
= 10,40m*2,00m+2*10,40m*0,30m+4*0,40m*0,30m+2*3,10m*0,40m 
(Plocha vypočtena z výkresů D.1.2.02.XX - Nový stav - XX)</t>
  </si>
  <si>
    <t>10,4*2+2*10,4*0,3+4*0,4*0,3+2*3,1*0,4=30,000 [A]</t>
  </si>
  <si>
    <t>Potrubí</t>
  </si>
  <si>
    <t>109</t>
  </si>
  <si>
    <t>82445</t>
  </si>
  <si>
    <t>POTRUBÍ Z TRUB ŽELEZOBETONOVÝCH DN DO 300MM</t>
  </si>
  <si>
    <t>Prodoužení propustků - Železobetonové prefabrikované hrdlové trouby DN=300mm, včetně vyplnění spár trvale pružným tmelem 
= 2,30m+2,80m 
(Délka vypočtena z výkresů D.1.2.02.XX - Nový stav - XX)</t>
  </si>
  <si>
    <t>2,3+2,8=5,100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</si>
  <si>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  
nezahrnuje zkoušky vodotěsnosti a televizní prohlídku</t>
  </si>
  <si>
    <t>57</t>
  </si>
  <si>
    <t>875332</t>
  </si>
  <si>
    <t>POTRUBÍ DREN Z TRUB PLAST DN DO 150MM DĚROVANÝCH</t>
  </si>
  <si>
    <t>Drenáž - Drenážní PE trouba DN=150mm perforovaná v horní polovině, vhodná do dynamicky namáhaných oblastí, včetně tvarovek pro napojení do vyústek 
= 2*10,00m 
(Délka vypočtena z výkresů D.1.2.02.XX - Nový stav - XX)</t>
  </si>
  <si>
    <t>2*10=20,000 [A]</t>
  </si>
  <si>
    <t>položky pro zhotovení potrubí platí bez ohledu na sklon  
zahrnuje:  
- výrobní dokumentaci (včetně technologického předpisu)  
- dodání veškerého trubního a pomocného materiálu  (trouby,  trubky,  tvarovky,  spojovací a těsnící  materiál a pod.), podpěrných, závěsných a upevňovacích prvků, včetně potřebných úprav  
- úprava a příprava podkladu a podpěr, očištění a ošetření podkladu a podpěr  
- zřízení plně funkčního potrubí, kompletní soustavy, podle příslušného technologického předpisu  
- zřízení potrubí i jednotlivých částí po etapách, včetně pracovních spar a spojů, pracovního zaslepení konců a pod.  
- úprava prostupů, průchodů  šachtami a komorami, okolí podpěr a vyústění, zaústění, napojení, vyvedení a upevnění odpad. výustí  
- ochrana potrubí nátěrem (vč. úpravy povrchu), případně izolací, nejsou-li tyto práce předmětem jiné položky  
- úprava, očištění a ošetření prostoru kolem potrubí  
- položky platí pro práce prováděné v prostoru zapaženém i nezapaženém a i v kolektorech, chráničkách  
- položky zahrnují i práce spojené s nutnými obtoky, převáděním a čerpáním vody</t>
  </si>
  <si>
    <t>89914</t>
  </si>
  <si>
    <t>ŠACHTOVÉ BETONOVÉ SKRUŽE SAMOSTATNÉ</t>
  </si>
  <si>
    <t>Příprava území - Dodávka a osazení betonových skruží DN=600mm délky 1,00m pro čerpání vody (položka obsahuje nákup skruží a dopravu na místo stavby a montáž) 
= 2ks 
(Počet vypočten z výkresů D.1.2.02.XX - Nový stav - XX)</t>
  </si>
  <si>
    <t>2=2,000 [A]</t>
  </si>
  <si>
    <t>- Položka zahrnuje veškerý materiál, výrobky a polotovary, včetně mimostaveništní a vnitrostaveništní dopravy (rovněž přesuny), včetně naložení a složení,případně s uložením.</t>
  </si>
  <si>
    <t>112</t>
  </si>
  <si>
    <t>899574</t>
  </si>
  <si>
    <t>OBETONOVÁNÍ POTRUBÍ ZE ŽELEZOBETONU DO C25/30 VČETNĚ VÝZTUŽE</t>
  </si>
  <si>
    <t>Prodoužení propustků - Obetonování trub z železobetonu C25/30 včetně hutnění a zarovnání horního povrchu a betonářské výztuže B500B 
= (2,30m+2,80m)*(1,05m*0,60m-0,15m2) 
(Kubatura vypočtena z výkresů D.1.2.02.XX - Nový stav - XX)</t>
  </si>
  <si>
    <t>(2,3+2,8)*(1,05*0,6-0,15)=2,448 [A]</t>
  </si>
  <si>
    <t>Ostatní konstrukce a práce</t>
  </si>
  <si>
    <t>64</t>
  </si>
  <si>
    <t>9112B1</t>
  </si>
  <si>
    <t>ZÁBRADLÍ MOSTNÍ SE SVISLOU VÝPLNÍ - DODÁVKA A MONTÁŽ</t>
  </si>
  <si>
    <t>Mostní vybavení - Ocelové zábradlí se svislou výplní opatřeno PKO, barva RAL, kotevní šrouby + drobný spojovací materiál z nerezové oceli třídy A4, kotveno do předvrtaných otvorů na chem. kotvu. Kotevní desky podlity plastmaltou na bázi epoxidů. 2ks prvky pro umístění ev.č. mostu. 
(Délka vypočtena z výkresů D.1.2.02.XX - Nový stav - XX) 
= 2*11,50m 
Systém protikorozní ochrany ocelového zábradlí 
- Příprava povrchů – moření v kyselině Be 
- Podklad – ocel žárově zinkovaná ponorem tl. 85 µm 
- Příprava povrchu – jemné otryskání povrchu pro zdrsnění a odmaštění 
- 1x Základní nátěr epoxidový se zinkovým prachem a se zaručenou přilnavostí na kovové povlaky s nominální tloušťkou jedné vrstvy 80 µm 
- 2x Vrchní nátěr polyuretanový s nominální tloušťkou jedné vrstvy 80 µm. Odstín barvy RAL dle požadavku investora. 
- Nátěrový systém má celkovou nominální tloušťku 240 µm 
= 23,00m*(0,40m+2ks*0,12m)+14ks*(0,40m*1,10m+2*0,22m*0,22m+4*0,02m*0,22m)+180ks*0,08m*0,80m = 34,00m2 
Hmotnost ocelového zábradlí 
= 23,00m*(9,82kg/m+2ks*4,71kg/m)+14ks*(9,82kg/m*1,10m+4,15kg/ks)+180ks*2,36kg/m*0,80m = 991,69kg › 43,11kg/m' 
Jádrové vrty průměru 22mm a délky 175mm 
= 14ks*4ks=56ks 
Chemické kotvy 
= 14*4ks*(pí*0,011m*0,011m*0,175m-pí*0,0052m*0,0052m*0,165m)=0,009m3 
Nerez. kotevní šrouby průměru 12mm a délky 220mm + drobný spoj. Materiál z nerez. oceli 
= 14ks*4ks=56ks 
Epoxidová plastmalta 
= 14ks*0,02m*0,25m*0,25m=0,02m3</t>
  </si>
  <si>
    <t>2*11,5=23,000 [A]</t>
  </si>
  <si>
    <t>položka zahrnuje:  
dodání zábradlí včetně předepsané povrchové úpravy  
kotvení sloupků, t.j. kotevní desky, šrouby z nerez oceli, vrty a zálivku, pokud zadávací dokumentace nestanoví jinak  
případné nivelační hmoty pod kotevní desky</t>
  </si>
  <si>
    <t>101</t>
  </si>
  <si>
    <t>91225</t>
  </si>
  <si>
    <t>SMĚROVÉ SLOUPKY KOVOVÉ VČET ODRAZ PÁSKU</t>
  </si>
  <si>
    <t>Dopravní značení a zařízení - Směrové sloupky kovové, bílé (5ks) a modré (2ks) 
= 7ks 
(Počet vypočten z výkresů D.1.2.02.XX - Nový stav - XX)</t>
  </si>
  <si>
    <t>7=7,000 [A]</t>
  </si>
  <si>
    <t>položka zahrnuje:  
- dodání a osazení sloupku včetně nutných zemních prací  
- vnitrostaveništní a mimostaveništní doprava  
- odrazky plastové nebo z retroreflexní fólie</t>
  </si>
  <si>
    <t>102</t>
  </si>
  <si>
    <t>Dopravní značení a zařízení - Směrové sloupky kovové, kruhové, červené 
= 2ks 
(Počet vypočten z výkresů D.1.2.02.XX - Nový stav - XX)</t>
  </si>
  <si>
    <t>18</t>
  </si>
  <si>
    <t>914113</t>
  </si>
  <si>
    <t>DOPRAVNÍ ZNAČKY ZÁKLADNÍ VELIKOSTI OCELOVÉ NEREFLEXNÍ - DEMONTÁŽ</t>
  </si>
  <si>
    <t>Demolice - Odstranění dopravního značení (2x B13, 2x E12), včetně odvozu a uložení na skládku investora KSÚS - Cestmistrovství Kolín do vzdálenosti 10ti km 
= 2*2ks 
(Počet vypočten z výkresů D.1.2.02.XX - Stávající stav - XX)</t>
  </si>
  <si>
    <t>2*2=4,000 [A]</t>
  </si>
  <si>
    <t>Položka zahrnuje odstranění, demontáž a odklizení materiálu s odvozem na předepsané místo</t>
  </si>
  <si>
    <t>19</t>
  </si>
  <si>
    <t>Demolice - Odstranění dopravního značení (2x ev.č.mostu), včetně uložení v obvodu stavby 
= 2*2ks 
(Počet vypočten z výkresů D.1.2.02.XX - Stávající stav - XX)</t>
  </si>
  <si>
    <t>98</t>
  </si>
  <si>
    <t>914122</t>
  </si>
  <si>
    <t>DOPRAVNÍ ZNAČKY ZÁKLADNÍ VELIKOSTI OCELOVÉ FÓLIE TŘ 1 - MONTÁŽ S PŘEMÍSTĚNÍM</t>
  </si>
  <si>
    <t>Dopravní značení a zařízení - Přesun a montáž stávajících dopravního značení, včetně nerezového spojovacího materiálu třídy A4 
„Ev.č.mostu“ - 2ks 
= 2ks 
(Počet vypočten z výkresů D.1.2.02.XX - Nový stav - XX)</t>
  </si>
  <si>
    <t>položka zahrnuje:  
- dopravu demontované značky z dočasné skládky  
- osazení a montáž značky na místě určeném projektem  
- nutnou opravu poškozených částí  
nezahrnuje dodávku značky</t>
  </si>
  <si>
    <t>20</t>
  </si>
  <si>
    <t>914923</t>
  </si>
  <si>
    <t>SLOUPKY A STOJKY DZ Z OCEL TRUBEK DO PATKY DEMONTÁŽ</t>
  </si>
  <si>
    <t>Demolice - Odstranění sloupků dopravního značení, včetně betonových patek a odvozu na skládku do vzdálenosti 12ti km 
= 2ks 
(Počet vypočten z výkresů D.1.2.02.XX - Stávající stav - XX)</t>
  </si>
  <si>
    <t>99</t>
  </si>
  <si>
    <t>915111</t>
  </si>
  <si>
    <t>VODOROVNÉ DOPRAVNÍ ZNAČENÍ BARVOU HLADKÉ - DODÁVKA A POKLÁDKA</t>
  </si>
  <si>
    <t>Dopravní značení a zařízení - Vodorovné dopravní značení - značení bílou barvou 
V4 0,125 = 2*31,00m*0,125m 
(Plocha vypočtena z výkresů D.1.2.02.XX - Nový stav - XX)</t>
  </si>
  <si>
    <t>2*31*0,125=7,750 [A]</t>
  </si>
  <si>
    <t>položka zahrnuje:  
- dodání a pokládku nátěrového materiálu (měří se pouze natíraná plocha)  
- předznačení a reflexní úpravu</t>
  </si>
  <si>
    <t>100</t>
  </si>
  <si>
    <t>915221</t>
  </si>
  <si>
    <t>VODOR DOPRAV ZNAČ PLASTEM STRUKTURÁLNÍ NEHLUČNÉ - DOD A POKLÁDKA</t>
  </si>
  <si>
    <t>Dopravní značení a zařízení - Vodorovné dopravní značení - značení strukturovaným plastem 
V4 0,125 = 2*31,00m*0,125m 
(Plocha vypočtena z výkresů D.1.2.02.XX - Nový stav - XX)</t>
  </si>
  <si>
    <t>78</t>
  </si>
  <si>
    <t>917223</t>
  </si>
  <si>
    <t>SILNIČNÍ A CHODNÍKOVÉ OBRUBY Z BETONOVÝCH OBRUBNÍKŮ ŠÍŘ 100MM</t>
  </si>
  <si>
    <t>Chodník - Betonové chodníkové obruby 100x250x1000mm,  osazení do betonového lože s bočními opěrami z  betonu C25/30-XF3, včetně řezání obrub a případných úprav styčných spár MC 
= 0,60m+2,00m+1,00m*1,00m+1,00m+1,00m+2,00m 
(Délka vypočtena z výkresů D.1.2.02.XX - Nový stav - XX)</t>
  </si>
  <si>
    <t>0,6+2+1+1+1+1+2=8,600 [A]</t>
  </si>
  <si>
    <t>Položka zahrnuje:  
dodání a pokládku betonových obrubníků o rozměrech předepsaných zadávací dokumentací  
betonové lože i boční betonovou opěrku.</t>
  </si>
  <si>
    <t>79</t>
  </si>
  <si>
    <t>917224</t>
  </si>
  <si>
    <t>SILNIČNÍ A CHODNÍKOVÉ OBRUBY Z BETONOVÝCH OBRUBNÍKŮ ŠÍŘ 150MM</t>
  </si>
  <si>
    <t>Vozovka - Betonové silniční obrubníky 150x250x1000mm, včetně náběhových 150x150/250x1000mm, osazení do betonového lože s bočními opěrami z  betonu C25/30-XF3, včetně řezání obrub a případných úprav styčných spár MC 
= 16,50m+16,00m 
(Délka vypočtena z výkresů D.1.2.02.XX - Nový stav - XX)</t>
  </si>
  <si>
    <t>16,5+16=32,500 [A]</t>
  </si>
  <si>
    <t>80</t>
  </si>
  <si>
    <t>Vozovka - Betonové silniční obrubníky nájezdové 150x150x1000mm, včetně osazení do betonového lože s bočními opěrami z  betonu C25/30-XF3, včetně řezání obrub a případných úprav styčných spár MC 
= 2*6,00m 
(Délka vypočtena z výkresů D.1.2.02.XX - Nový stav - XX)</t>
  </si>
  <si>
    <t>2*6=12,000 [A]</t>
  </si>
  <si>
    <t>14</t>
  </si>
  <si>
    <t>919112</t>
  </si>
  <si>
    <t>ŘEZÁNÍ ASFALTOVÉHO KRYTU VOZOVEK TL DO 100MM</t>
  </si>
  <si>
    <t>Demolice - Řezání asfaltového krytu pro odfrézování asfaltových vrstev 
= 5,20m+5,10m 
(Délka vypočtena z výkresů D.1.2.02.XX - Nový stav - XX)</t>
  </si>
  <si>
    <t>položka zahrnuje řezání vozovkové vrstvy v předepsané tloušťce, včetně spotřeby vody</t>
  </si>
  <si>
    <t>110</t>
  </si>
  <si>
    <t>919142</t>
  </si>
  <si>
    <t>ŘEZÁNÍ ŽELEZOBETONOVÝCH KONSTRUKCÍ TL DO 100MM</t>
  </si>
  <si>
    <t>Prodoužení propustků - Seříznutí železobetonových prefabrikovaných hrdlových trub na výtoku do požadovaného sklonu 
= 2*1,60m 
(Délka vypočtena z výkresů D.1.2.02.XX - Nový stav - XX)</t>
  </si>
  <si>
    <t>2*1,6=3,200 [A]</t>
  </si>
  <si>
    <t>položka zahrnuje řezání železobetonových konstrukcí v předepsané tloušťce, včetně spotřeby vody</t>
  </si>
  <si>
    <t>24</t>
  </si>
  <si>
    <t>919146</t>
  </si>
  <si>
    <t>ŘEZÁNÍ ŽELEZOBETONOVÝCH KONSTRUKCÍ TL DO 300MM</t>
  </si>
  <si>
    <t>Demolice - Řezání železobetonové nosné konstrukce tl. 300mm 
= 2*3,20m 
(Délka vypočtena z výkresů D.1.2.02.XX - Stávající stav - XX)</t>
  </si>
  <si>
    <t>2*3,2=6,400 [A]</t>
  </si>
  <si>
    <t>61</t>
  </si>
  <si>
    <t>936501</t>
  </si>
  <si>
    <t>DROBNÉ DOPLŇK KONSTR KOVOVÉ NEREZ</t>
  </si>
  <si>
    <t>Drenáž - Nerezové vyústky DN=170mm s přivařenou přírubou osazené do pryskyřice v jádrovém vývrtu, tř. oceli A4. 
=4*0,85m*15kg/m+4*0,30m*0,30m*8,00kg/m2 
(Hmotnost vypočtena z výkresů D.1.2.02.XX - Nový stav - XX)</t>
  </si>
  <si>
    <t>4*0,85*15+4*0,3*0,3*8=53,880 [A]</t>
  </si>
  <si>
    <t>položka zahrnuje:  
- dílenská dokumentace, včetně technologického předpisu spojování  
- dodání  materiálu  v požadované kvalitě a výroba konstrukce i dílenská (včetně  pomůcek,  přípravků a prostředků pro výrobu) bez ohledu na náročnost a její hmotnost, dílenská montáž  
- dodání spojovacího materiálu  
- zřízení  montážních  a  dilatačních  spojů,  spar, včetně potřebných úprav, vložek, opracování, očištění a ošetření  
- podpěr. konstr. a lešení všech druhů pro montáž konstrukcí i doplňkových, včetně požadovaných otvorů, ochranných a bezpečnostních opatření a základů pro tyto konstrukce a lešení  
- jakákoliv doprava a manipulace dílců  a  montážních  sestav,  včetně  dopravy konstrukce z výrobny na stavbu  
- montáž konstrukce na staveništi, včetně montážních prostředků a pomůcek a zednických výpomocí  
- výplň, těsnění a tmelení spar a spojů  
- čištění konstrukce a odstranění všech vrubů (vrypy, otlačeniny a pod.)  
- všechny druhy ocelového kotvení  
- dílenskou přejímku a montážní prohlídku, včetně požadovaných dokladů  
- zřízení kotevních otvorů nebo jam, nejsou-li částí jiné konstrukce, jejich úpravy, očištění a ošetření  
- osazení kotvení nebo přímo částí konstrukce do podpůrné konstrukce nebo do zeminy  
- výplň kotevních otvorů  (příp.  podlití  patních  desek)  maltou,  betonem  nebo  jinou speciální hmotou, vyplnění jam zeminou  
- předepsanou protikorozní ochranu a nátěry konstrukcí  
- osazení měřících zařízení a úpravy pro ně  
- ochranná opatření před účinky bludných proudů</t>
  </si>
  <si>
    <t>94</t>
  </si>
  <si>
    <t>93818</t>
  </si>
  <si>
    <t>OČIŠTĚNÍ ASFALT VOZOVEK ZAMETENÍM</t>
  </si>
  <si>
    <t>Vozovka - Očištění povrchu komunikace, včetně odvozu a uložení na skládku do vzdálenosti 12ti km a poplatku za skládku 
= 168,5m2 
(Plocha vypočtena z výkresů D.1.2.02.XX - Nový stav - XX)</t>
  </si>
  <si>
    <t>položka zahrnuje očištění předepsaným způsobem včetně odklizení vzniklého odpadu</t>
  </si>
  <si>
    <t>66</t>
  </si>
  <si>
    <t>93841</t>
  </si>
  <si>
    <t>OČIŠTĚNÍ ZDIVA UMYTÍM VODOU</t>
  </si>
  <si>
    <t>Sanace - Očištění povrchu tlakovou vodou 
= 2*10,40m*1,70m+(4,40m+4,30m)*0,40m+2*2,40m*1,60m/2+(4,35m+4,50m)*0,40m+2*2,40m*1,60m/2 
(Plocha vypočtena z výkresů D.1.2.02.XX - Nový stav - XX)</t>
  </si>
  <si>
    <t>65</t>
  </si>
  <si>
    <t>938452</t>
  </si>
  <si>
    <t>OČIŠTĚNÍ ZDIVA OTRYSKÁNÍM NA SUCHO KŘEMIČ PÍSKEM</t>
  </si>
  <si>
    <t>Sanace - Otryskáni abrazivem, včetně odvozu a uložení na skládku do vzdálenosti 12ti km a poplatku za skládku 
= 2*10,40m*1,70m+(4,40m+4,30m)*0,40m+2*2,40m*1,60m/2+(4,35m+4,50m)*0,40m+2*2,40m*1,60m/2 
(Plocha vypočtena z výkresů D.1.2.02.XX - Nový stav - XX)</t>
  </si>
  <si>
    <t>71</t>
  </si>
  <si>
    <t>93851</t>
  </si>
  <si>
    <t>OČIŠTĚNÍ BETON KONSTR UMYTÍM VODOU</t>
  </si>
  <si>
    <t>Sanace - Očištění povrchů tlakovou vodou 
= 9*(2,00m+2,80m)+2*10,40m*0,30m+4*0,40m*0,30m 
(Plocha vypočtena z výkresů D.1.2.02.XX - Nový stav - XX)</t>
  </si>
  <si>
    <t>9*(2+2,8)+2*10,4*0,3+4*0,4*0,3=49,920 [A]</t>
  </si>
  <si>
    <t>70</t>
  </si>
  <si>
    <t>938552</t>
  </si>
  <si>
    <t>OČIŠTĚNÍ BETON KONSTR OTRYSKÁNÍM NA SUCHO KŘEMIČ PÍSKEM</t>
  </si>
  <si>
    <t>Sanace - Otryskáni abrazivem, včetně odvozu a uložení na skládku do vzdálenosti 12ti km a poplatku za skládku 
= 9*(2,00m+2,80m)+2*10,40m*0,30m+4*0,40m*0,30m 
(Plocha vypočtena z výkresů D.1.2.02.XX - Nový stav - XX)</t>
  </si>
  <si>
    <t>21</t>
  </si>
  <si>
    <t>966116</t>
  </si>
  <si>
    <t>BOURÁNÍ KONSTRUKCÍ Z BETON DÍLCŮ S ODVOZEM DO 12KM</t>
  </si>
  <si>
    <t>Demolice - Odstranění betonových sloupků, včetně odvozu na skládku do vzdálenosti 12ti km 
= 0,25m*0,25m*1,10m*12ks 
= 0,83m3*2,30t/m3 = 1,90t 
(Kubatura vypočtena z výkresů D.1.2.02.XX - Stávající stav - XX)</t>
  </si>
  <si>
    <t>0,25*0,25*1,1*12=0,825 [A]</t>
  </si>
  <si>
    <t>položka zahrnuje:  
- rozbourání konstrukce bez ohledu na použitou technologii  
- veškeré pomocné konstrukce (lešení a pod.)  
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veškeré další práce plynoucí z technologického předpisu a z platných předpisů</t>
  </si>
  <si>
    <t>26</t>
  </si>
  <si>
    <t>966136</t>
  </si>
  <si>
    <t>BOURÁNÍ KONSTRUKCÍ Z KAMENE NA MC S ODVOZEM DO 12KM</t>
  </si>
  <si>
    <t>Demolice - Vybourání konstrukcí z kamenného zdiva, včetně odvozu na skládku do vzdálenosti 12ti km 
= (4,40m+4,30m+4,40m+4,50m)*0,50m*0,70m (křídla) 
(2,40m+1,80m)*0,40m*1,00m (čela propustků) 
10,50m*2,00m*0,40m (dlažba) 
= 16,24m3*2,60t/m3 = 42,22t 
Pozn.: Líc křídel v tl.0,25m viz. položka 333215) 
(Kubatura vypočtena z výkresů D.1.2.02.XX - Stávající stav - XX)</t>
  </si>
  <si>
    <t>(4,4+4,3+4,4+4,5)*0,5*0,7+(2,4+1,8)*0,4*1+10,5*2*0,4=16,240 [A]</t>
  </si>
  <si>
    <t>25</t>
  </si>
  <si>
    <t>966168</t>
  </si>
  <si>
    <t>BOURÁNÍ KONSTRUKCÍ ZE ŽELEZOBETONU S ODVOZEM DO 20KM</t>
  </si>
  <si>
    <t>Demolice - Vybourání ŽB konstrukcí, včetně odvozu na skládku do vzdálenosti 12ti km 
= (2,40m+11,80m+12,00m+1,80m)*0,60m*0,20m (římsy) 
2*0,70m*3,20m*0,30m (nosná konstrukce) 
2*0,70m*3,20m*0,40m (čelní zídka) 
= 6,50m3*2,50t/m3 = 16,24t 
(Kubatura vypočtena z výkresů D.1.2.02.XX - Stávající stav - XX)</t>
  </si>
  <si>
    <t>(2,4+11,8+12+1,8)*0,6*0,2+2*0,7*3,2*0,3+2*0,7*3,2*0,4=6,496 [A]</t>
  </si>
  <si>
    <t>113</t>
  </si>
  <si>
    <t>96617</t>
  </si>
  <si>
    <t>BOURÁNÍ KONSTRUKCÍ ZE DŘEVA</t>
  </si>
  <si>
    <t>Dočasná lávka - Odstranění konstrukce lávky ze dřeva, odvoz a likvidace v režii zhotovitele 
= 1,50m*11,00m*0,10m+2*0,20m*11,00m*0,40m+2*11,00m*1,10m*0,01m 
(Kubatura vypočtena z výkresů D.1.2.02.XX - Nový stav - XX)</t>
  </si>
  <si>
    <t>1,5*11*0,1+2*0,2*11*0,4+2*11*1,1*0,01=3,652 [A]</t>
  </si>
  <si>
    <t>117</t>
  </si>
  <si>
    <t>967118</t>
  </si>
  <si>
    <t>VYBOURÁNÍ ČÁSTÍ KONSTRUKCÍ Z BETON DÍLCŮ S ODVOZEM DO 20KM</t>
  </si>
  <si>
    <t>Úprava území - Odstranění betonových skruží DN=600mm,odvoz a likvidace v režii zhotovitele 
= 2ks*2*3,14*0,30m*0,10m*1,00m 
(Viz položka č. 89914)</t>
  </si>
  <si>
    <t>2*2*3,14*0,3*0,1*1=0,377 [A]</t>
  </si>
  <si>
    <t>položka zahrnuje:  
- veškerou manipulaci s vybouranou sutí a hmotami včetně uložení na skládku,  
- veškeré další práce plynoucí z technologického předpisu a z platných předpisů,  
nezahrnuje poplatek za skládku, který se vykazuje v položce 0141** (s výjimkou malého množství bouraného materiálu, kde je možné poplatek zahrnout do jednotkové ceny bourání – tento fakt musí být uveden v doplňujícím textu k položce)</t>
  </si>
  <si>
    <t>22</t>
  </si>
  <si>
    <t>96718</t>
  </si>
  <si>
    <t>VYBOURÁNÍ ČÁSTÍ KONSTRUKCÍ KOVOVÝCH</t>
  </si>
  <si>
    <t>Demolice - Odstranění ocelové vodorovné výplně zábradlí z trubek, odvoz a likvidace v režii zhotovitele 
= 4*11,15m*0,005t/m 
(Hmotnost vypočtena z výkresů D.1.2.02.XX - Stávající stav - XX)</t>
  </si>
  <si>
    <t>4*11,15*0,005=0,223 [A]</t>
  </si>
  <si>
    <t>116</t>
  </si>
  <si>
    <t>969257</t>
  </si>
  <si>
    <t>VYBOURÁNÍ POTRUBÍ DN DO 500MM KANALIZAČ</t>
  </si>
  <si>
    <t>Úprava území - Odstranění plastové trouby DN=500mm, dl. 20,00m, odvoz a likvidace v režii zhotovitele 
= 20,00m 
(Viz. položka 11525)</t>
  </si>
  <si>
    <t>- položka zahrnuje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 
- položka zahrnuje veškeré další práce plynoucí z technologického předpisu a z platných předpisů</t>
  </si>
  <si>
    <t>23</t>
  </si>
  <si>
    <t>97817</t>
  </si>
  <si>
    <t>ODSTRANĚNÍ MOSTNÍ IZOLACE</t>
  </si>
  <si>
    <t>Demolice - Odstranění mostní izolace, včetně odvozu na skládku do vzdálenosti 12ti km 
= 9,00m*(3,60m+2*0,60m*2*0,40m+2*4,00m*0,50m 
= 77,04m2*0,004t/m2 = 0,31t 
(Plocha vypočtena z výkresů D.1.2.02.XX - Stávající stav - XX)</t>
  </si>
  <si>
    <t>9*(3,6+2*0,6*2*0,4+2*4*0,5)=77,040 [A]</t>
  </si>
  <si>
    <t>SO 401</t>
  </si>
  <si>
    <t>PŘELOŽKA VEŘEJNÉHO OSVĚTLENÍ</t>
  </si>
  <si>
    <t>015111</t>
  </si>
  <si>
    <t>POPLATKY ZA LIKVIDACŮ ODPADŮ NEKONTAMINOVANÝCH - 17 05 04  VYTĚŽENÉ ZEMINY A HORNINY -  I. TŘÍDA TĚŽITELNOSTI</t>
  </si>
  <si>
    <t>Viz. projektová dokumentace</t>
  </si>
  <si>
    <t>1. Položka obsahuje: 
 – veškeré poplatky provozovateli skládky, recyklační linky nebo jiného zařízení na zpracování nebo likvidaci odpadů související s převzetím, uložením, zpracováním nebo likvidací odpadu 
2. Položka neobsahuje: 
 – náklady spojené s dopravou odpadu z místa stavby na místo převzetí provozovatelem skládky, recyklační linky nebo jiného zařízení na zpracování nebo likvidaci odpadů 
3. Způsob měření: 
Tunou se rozumí hmotnost odpadu vytříděného v souladu se zákonem č. 185/2001 Sb., o nakládání s odpady, v platném znění.</t>
  </si>
  <si>
    <t>015140</t>
  </si>
  <si>
    <t>POPLATKY ZA LIKVIDACŮ ODPADŮ NEKONTAMINOVANÝCH - 17 01 01  BETON Z DEMOLIC OBJEKTŮ, ZÁKLADŮ TV</t>
  </si>
  <si>
    <t>11090-R</t>
  </si>
  <si>
    <t>VŠEOBECNÉ VYKLIZENÍ OSTATNÍCH PLOCH</t>
  </si>
  <si>
    <t>zahrnuje odstranění všech překážek pro uskutečnění stavby</t>
  </si>
  <si>
    <t>113328</t>
  </si>
  <si>
    <t>ODSTRAN PODKL ZPEVNĚNÝCH PLOCH Z KAMENIVA NESTMEL, ODVOZ DO 20KM</t>
  </si>
  <si>
    <t>18090</t>
  </si>
  <si>
    <t>VŠEOBECNÉ ÚPRAVY OSTATNÍCH PLOCH</t>
  </si>
  <si>
    <t>Všeobecné úpravy musí zahrnovat úpravu území po uskutečnění stavby, tak jak je požadováno v zadávací dokumentaci s výjimkou těch prací, pro které jsou uvedeny samostatné položky.</t>
  </si>
  <si>
    <t>132</t>
  </si>
  <si>
    <t>rýh</t>
  </si>
  <si>
    <t>13273</t>
  </si>
  <si>
    <t>HLOUBENÍ RÝH ŠÍŘ DO 2M PAŽ I NEPAŽ TŘ. I</t>
  </si>
  <si>
    <t>13273B</t>
  </si>
  <si>
    <t>HLOUBENÍ RÝH ŠÍŘ DO 2M PAŽ I NEPAŽ TŘ. I - DOPRAVA</t>
  </si>
  <si>
    <t>M3KM</t>
  </si>
  <si>
    <t>Položka zahrnuje samostatnou dopravu zeminy. Množství se určí jako součin kubatutry [m3] a požadované vzdálenosti [km].</t>
  </si>
  <si>
    <t>45157</t>
  </si>
  <si>
    <t>PODKLADNÍ A VÝPLŇOVÉ VRSTVY Z KAMENIVA TĚŽENÉHO</t>
  </si>
  <si>
    <t>56324</t>
  </si>
  <si>
    <t>VOZOVKOVÉ VRSTVY Z VIBROVANÉHO ŠTĚRKU TL. DO 200MM</t>
  </si>
  <si>
    <t>58710</t>
  </si>
  <si>
    <t>VRSTVY PRO OBNOVU A OPRAVY KRYTU Z CEMENTOBETONU</t>
  </si>
  <si>
    <t>- dodání směsi v požadované kvalitě  
- očištění podkladu  
- uložení směsi dle předepsaného technologického předpisu a zhutnění vrstvy v předepsané tloušťce  
- zřízení vrstvy bez rozlišení šířky, pokládání vrstvy po etapách, včetně pracovních spar a spojů  
- úpravu napojení, ukončení  
- úpravu dilatačních spar včetně předepsané výztuže  
- nezahrnuje postřiky, nátěry  
- nezahrnuje úpravu povrchu krytu</t>
  </si>
  <si>
    <t>702211</t>
  </si>
  <si>
    <t>KABELOVÁ CHRÁNIČKA ZEMNÍ DN DO 100 MM</t>
  </si>
  <si>
    <t>1. Položka obsahuje: 
 – přípravu podkladu pro osazení 
2. Položka neobsahuje: 
 X 
3. Způsob měření: 
Měří se metr délkový.</t>
  </si>
  <si>
    <t>702212</t>
  </si>
  <si>
    <t>KABELOVÁ CHRÁNIČKA ZEMNÍ DN PŘES 100 DO 200 MM</t>
  </si>
  <si>
    <t>1. Položka obsahuje:  
 – proražení otvoru zdivem o průřezu od 0,01 do 0,025m2  
 – úpravu a začištění omítky po montáži vedení  
 – pomocné mechanismy  
2. Položka neobsahuje:  
 – protipožární ucpávku  
3. Způsob měření:  
Udává se počet kusů kompletní konstrukce nebo práce.</t>
  </si>
  <si>
    <t>702312</t>
  </si>
  <si>
    <t>ZAKRYTÍ KABELŮ VÝSTRAŽNOU FÓLIÍ ŠÍŘKY PŘES 20 DO 40 CM</t>
  </si>
  <si>
    <t>709210</t>
  </si>
  <si>
    <t>KŘIŽOVATKA KABELOVÝCH VEDENÍ SE STÁVAJÍCÍ INŽENÝRSKOU SÍTÍ (KABELEM, POTRUBÍM APOD.)</t>
  </si>
  <si>
    <t>1. Položka obsahuje: 
 – úprava dna výkopu 
 – položení betonového žlabu / chráničky včetně zakrytí 
 – pomocné mechanismy 
2. Položka neobsahuje: 
 X 
3. Způsob měření: 
Udává se počet kusů kompletní konstrukce nebo práce.</t>
  </si>
  <si>
    <t>709612</t>
  </si>
  <si>
    <t>DEMONTÁŽ CHRÁNIČKY/TRUBKY</t>
  </si>
  <si>
    <t>1. Položka obsahuje:  
 – veškeré práce a materiál obsažený v názvu položky  
2. Položka neobsahuje:  
 X  
3. Způsob měření:  
Udává se počet kusů kompletní konstrukce nebo práce.</t>
  </si>
  <si>
    <t>742H22</t>
  </si>
  <si>
    <t>KABEL NN ČTYŘ- A PĚTIŽÍLOVÝ AL S PLASTOVOU IZOLACÍ OD 4 DO 16 MM2</t>
  </si>
  <si>
    <t>1. Položka obsahuje:  
 – manipulace a uložení kabelu (do země, chráničky, kanálu, na rošty, na TV a pod.)  
2. Položka neobsahuje:  
 – příchytky, spojky, koncovky, chráničky apod.  
3. Způsob měření:  
Měří se metr délkový.</t>
  </si>
  <si>
    <t>742H42</t>
  </si>
  <si>
    <t>KABEL NN ČTYŘ- A PĚTIŽÍLOVÝ CU FLEXIBILNÍ OD 4 DO 16 MM2</t>
  </si>
  <si>
    <t>742L22</t>
  </si>
  <si>
    <t>UKONČENÍ DVOU AŽ PĚTIŽÍLOVÉHO KABELU KABELOVOU SPOJKOU OD 4 DO 16 MM2</t>
  </si>
  <si>
    <t>1. Položka obsahuje:  
 – všechny práce spojené s úpravou kabelů pro montáž včetně veškerého příslušentsví  
2. Položka neobsahuje:  
 X  
3. Způsob měření:  
Udává se počet kusů kompletní konstrukce nebo práce.</t>
  </si>
  <si>
    <t>742Z23</t>
  </si>
  <si>
    <t>DEMONTÁŽ KABELOVÉHO VEDENÍ NN</t>
  </si>
  <si>
    <t>1. Položka obsahuje:  
 – všechny náklady na demontáž stávajícího zařízení se všemi pomocnými doplňujícími úpravami pro jeho likvidaci  
 – naložení vybouraného materiálu na dopravní prostředek  
2. Položka neobsahuje:  
 – odvoz vybouraného materiálu  
 – poplatek za likvidaci odpadů (nacení se dle SSD 0)  
3. Způsob měření:  
Měří se metr délkový.</t>
  </si>
  <si>
    <t>747212</t>
  </si>
  <si>
    <t>CELKOVÁ PROHLÍDKA, ZKOUŠENÍ, MĚŘENÍ A VYHOTOVENÍ VÝCHOZÍ REVIZNÍ ZPRÁVY, PRO OBJEM IN PŘES 100 DO 500 TIS. KČ</t>
  </si>
  <si>
    <t>1. Položka obsahuje:  
 – cenu za celkovou prohlídku zařízení PS/SO, vč. měření, komplexních zkoušek a revizi zařízení tohoto PS/SO autorizovaným revizním technikem na silnoproudá zařízení podle požadavku ČSN, včetně hodnocení a vyhotovení celkové revizní zprávy  
2. Položka neobsahuje:  
 X  
3. Způsob měření:  
Udává se počet kusů kompletní konstrukce nebo práce.</t>
  </si>
  <si>
    <t>747705</t>
  </si>
  <si>
    <t>MANIPULACE NA ZAŘÍZENÍCH PROVÁDĚNÉ PROVOZOVATELEM</t>
  </si>
  <si>
    <t>1. Položka obsahuje:  
 – cenu za manipulace na zařízeních prováděné provozovatelem nutných pro další práce zhotovitele na technologickém souboru  
2. Položka neobsahuje:  
 X  
3. Způsob měření:  
Udává se čas v hodinách.</t>
  </si>
  <si>
    <t>Elektroinstalace - silnoproud</t>
  </si>
  <si>
    <t>741911</t>
  </si>
  <si>
    <t>UZEMŇOVACÍ VODIČ V ZEMI FEZN DO 120 MM2</t>
  </si>
  <si>
    <t>1. Položka obsahuje: 
 – přípravu podkladu pro osazení 
 – měření, dělení, spojování, tvarování 
 – ochranný nátěr spojů a při průchodu vodiče nad terén apod. dle příslušných norem 
2. Položka neobsahuje: 
 – zemní práce 
 – ochranu vodiče - chráničky apod. 
3. Způsob měření: 
Měří se metr délkový.</t>
  </si>
  <si>
    <t>741C05</t>
  </si>
  <si>
    <t>SPOJOVÁNÍ UZEMŇOVACÍCH VODIČŮ</t>
  </si>
  <si>
    <t>1. Položka obsahuje: 
 – tvarování, přípravu spojů 
 – svařování 
 – ochranný nátěr spoje dle příslušných norem 
2. Položka neobsahuje: 
 X 
3. Způsob měření: 
Udává se počet kusů kompletní konstrukce nebo práce.</t>
  </si>
  <si>
    <t>741C07</t>
  </si>
  <si>
    <t>VYVEDENÍ UZEMŇOVACÍCH VODIČŮ NA POVRCH/KONSTRUKCI</t>
  </si>
  <si>
    <t>1. Položka obsahuje: 
 – vodivé připojení vodiče na konstrukci 
 – dělení, tvarování, spojování 
 – ochranný i barevný nátěr spoje dle příslušných norem 
2. Položka neobsahuje: 
 X 
3. Způsob měření: 
Udává se počet kusů kompletní konstrukce nebo práce.</t>
  </si>
  <si>
    <t>742K12</t>
  </si>
  <si>
    <t>UKONČENÍ DVOU AŽ PĚTIŽÍLOVÉHO KABELU V ROZVADĚČI NEBO NA PŘÍSTROJI OD 4 DO 16 MM2</t>
  </si>
  <si>
    <t>1. Položka obsahuje: 
 – všechny práce spojené s úpravou kabelů pro montáž včetně veškerého příslušentsví 
2. Položka neobsahuje: 
 X 
3. Způsob měření: 
Udává se počet kusů kompletní konstrukce nebo práce.</t>
  </si>
  <si>
    <t>742P13</t>
  </si>
  <si>
    <t>ZATAŽENÍ KABELU DO CHRÁNIČKY - KABEL DO 4 KG/M</t>
  </si>
  <si>
    <t>1. Položka obsahuje: 
 – montáž kabelu o váze do 4 kg/m do chráničky/ kolektoru 
2. Položka neobsahuje: 
 X 
3. Způsob měření: 
Měří se metr délkový.</t>
  </si>
  <si>
    <t>742P15</t>
  </si>
  <si>
    <t>OZNAČOVACÍ ŠTÍTEK NA KABEL</t>
  </si>
  <si>
    <t>1. Položka obsahuje: 
 – veškeré příslušentsví 
2. Položka neobsahuje: 
 X 
3. Způsob měření: 
Udává se počet kusů kompletní konstrukce nebo práce.</t>
  </si>
  <si>
    <t>747511</t>
  </si>
  <si>
    <t>ZKOUŠKY VODIČŮ A KABELŮ NN PRŮŘEZU ŽÍLY DO 5X25 MM2</t>
  </si>
  <si>
    <t>1. Položka obsahuje: 
 – cenu za provedení měření kabelu/ vodiče vč. vyhotovení protokolu 
2. Položka neobsahuje: 
 X 
3. Způsob měření: 
Udává se počet kusů kompletní konstrukce nebo práce.</t>
  </si>
  <si>
    <t>747701</t>
  </si>
  <si>
    <t>DOKONČOVACÍ MONTÁŽNÍ PRÁCE NA ELEKTRICKÉM ZAŘÍZENÍ</t>
  </si>
  <si>
    <t>1. Položka obsahuje: 
 – cenu za práce spojené s uváděním zařízení do provozu, drobné montážní práce v rozvaděčích, koordinaci se zhotoviteli souvisejících zařízení apod. 
2. Položka neobsahuje: 
 X 
3. Způsob měření: 
Udává se čas v hodinách.</t>
  </si>
  <si>
    <t>Bourání konstrukcí</t>
  </si>
  <si>
    <t>966158</t>
  </si>
  <si>
    <t>BOURÁNÍ KONSTRUKCÍ Z PROST BETONU S ODVOZEM DO 20KM</t>
  </si>
  <si>
    <t>SO 901</t>
  </si>
  <si>
    <t>DOPRAVNĚ INŽENÝRSKÉ OPATŘENÍ</t>
  </si>
  <si>
    <t>914112</t>
  </si>
  <si>
    <t>DOPRAVNÍ ZNAČKY ZÁKLAD VELIKOSTI OCEL NEREFLEXNÍ - MONTÁŽ S PŘEMÍST</t>
  </si>
  <si>
    <t>Přechodné dopr. značení - Svislá dopravní značka ocelová normální velikosti včetně základové konstrukce (stojan k dopravním silničním značkám jednoduchý - červenobílé pruhování + základová deska): A15, B1, IP10a, IS11a, IS 11b, IS11c, IP22, E3a, E13, Z2 - půjčené značení (montáž s přestavěním). 
= (2+2+4+3+10+2+1+4+2+4)ks</t>
  </si>
  <si>
    <t>(2+2+4+3+10+2+1+4+2+4)=34,000 [A]</t>
  </si>
  <si>
    <t>Přechodné dopr. značení -Svislá dopravní značka ocelová normální velikosti včetně základové konstrukce (stojan k dopravním silničním značkám jednoduchý - červenobílé pruhování + základová deska): A15, B1, IP10a, IS11a, IS 11b, IS11c, IP22, E3a, E13, Z2 - půjčené značení (demontáž). 
= (2+2+4+3+10+2+1+4+2+4)ks</t>
  </si>
  <si>
    <t>914119</t>
  </si>
  <si>
    <t>DOPRAV ZNAČKY ZÁKLAD VEL OCEL NEREFLEXNÍ - NÁJEMNÉ</t>
  </si>
  <si>
    <t>KSDEN</t>
  </si>
  <si>
    <t>Přechodné dopr. značení - Svislá dopravní značka ocelová normální velikosti včetně základové konstrukce (stojan k dopravním silničním značkám jednoduchý - červenobílé pruhování + základová deska): A15, B1, IP10a, IS11a, IS 11b, IS11c, IP22, E3a, E13, Z2 - půjčené značení (nájem). 
= (2+2+4+3+10+2+1+4+2+4)ks*60dnů</t>
  </si>
  <si>
    <t>(2+2+4+3+10+2+1+4+2+4)*60=2 040,000 [A]</t>
  </si>
  <si>
    <t>položka zahrnuje sazbu za pronájem dopravních značek a zařízení, počet jednotek je určen jako součin počtu značek a počtu dní použití</t>
  </si>
  <si>
    <t>916112</t>
  </si>
  <si>
    <t>DOPRAV SVĚTLO VÝSTRAŽ SAMOSTATNÉ - MONTÁŽ S PŘESUNEM</t>
  </si>
  <si>
    <t>Přechodné dopravní značení - Výstražné světlo typu 1 samostatné + akumulátor včetně základové konstrukce (stojan k dopravním silničním značkám jednoduchý - červenobílé pruhování + základová deska) - půjčené značení (montáž s přemístěním) 
= 2ks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</si>
  <si>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  
- napájení z baterie včetně záložní baterie</t>
  </si>
  <si>
    <t>916113</t>
  </si>
  <si>
    <t>DOPRAV SVĚTLO VÝSTRAŽ SAMOSTATNÉ - DEMONTÁŽ</t>
  </si>
  <si>
    <t>Přechodné dopravní značení - Výstražné světlo typu 1 samostatné + akumulátor včetně základové konstrukce (stojan k dopravním silničním značkám jednoduchý - červenobílé pruhování + základová deska) - půjčené značení (demontáž) 
= 2ks</t>
  </si>
  <si>
    <t>Položka zahrnuje odstranění, demontáž a odklizení zařízení s odvozem na předepsané místo</t>
  </si>
  <si>
    <t>916119</t>
  </si>
  <si>
    <t>DOPRAV SVĚTLO VÝSTRAŽ SAMOSTATNÉ - NÁJEMNÉ</t>
  </si>
  <si>
    <t>Přechodné dopravní značení - Výstražné světlo typu 1 samostatné + akumulátor včetně základové konstrukce (stojan k dopravním silničním značkám jednoduchý - červenobílé pruhování + základová deska) - půjčené značení (nájem) 
= 2ks*60dnů</t>
  </si>
  <si>
    <t>2*60=120,000 [A]</t>
  </si>
  <si>
    <t>položka zahrnuje sazbu za pronájem zařízení. Počet měrných jednotek se určí jako součin počtu zařízení a počtu dní použití.</t>
  </si>
  <si>
    <t>916132</t>
  </si>
  <si>
    <t>DOPRAV SVĚTLO VÝSTRAŽ SOUPRAVA 5KS - MONTÁŽ S PŘESUNEM</t>
  </si>
  <si>
    <t>Přechodné dopr. značení - Výstražná světla typu-1 souprava pěti kusů + akumulátor - půjčené značení (montáž s přestavěním). 
= 2ks</t>
  </si>
  <si>
    <t>916133</t>
  </si>
  <si>
    <t>DOPRAV SVĚTLO VÝSTRAŽ SOUPRAVA 5KS - DEMONTÁŽ</t>
  </si>
  <si>
    <t>Přechodné dopr. značení - Výstražná světla typu-1 souprava pěti kusů + akumulátor - půjčené značení (demontáž). 
= 2ks</t>
  </si>
  <si>
    <t>916139</t>
  </si>
  <si>
    <t>DOPRAVNÍ SVĚTLO VÝSTRAŽNÉ SOUPRAVA 5 KUSŮ - NÁJEMNÉ</t>
  </si>
  <si>
    <t>Přechodné dopr. značení - Výstražná světla typu-1 souprava pěti kusů + akumulátor - půjčené značení (nájem). 
= 2ks*60dnů</t>
  </si>
  <si>
    <t>916352</t>
  </si>
  <si>
    <t>SMĚROVACÍ DESKY Z4 OBOUSTR S FÓLIÍ TŘ 1 - MONTÁŽ S PŘESUNEM</t>
  </si>
  <si>
    <t>Přechodné dopr. značení - Svislá dopravní značka plastová normální velikosti včetně základové konstrukce (základová deska): Z4a - půjčené značení (montáž s přestavěním) 
= 10ks</t>
  </si>
  <si>
    <t>10=10,000 [A]</t>
  </si>
  <si>
    <t>položka zahrnuje:  
- přemístění zařízení z dočasné skládky a jeho osazení a montáž na místě určeném projektem  
- údržbu po celou dobu trvání funkce, náhradu zničených nebo ztracených kusů, nutnou opravu poškozených částí</t>
  </si>
  <si>
    <t>916353</t>
  </si>
  <si>
    <t>SMĚROVACÍ DESKY Z4 OBOUSTR S FÓLIÍ TŘ 1 - DEMONTÁŽ</t>
  </si>
  <si>
    <t>Přechodné dopr. značení - Svislá dopravní značka plastová normální velikosti včetně základové konstrukce (základová deska): Z4a - půjčené značení (demontáž). 
= 10ks</t>
  </si>
  <si>
    <t>916359</t>
  </si>
  <si>
    <t>SMĚROVACÍ DESKY Z4 OBOUSTR S FÓLIÍ TŘ 1 - NÁJEMNÉ</t>
  </si>
  <si>
    <t>Přechodné dopr. značení - Svislá dopravní značka plastová normální velikosti včetně základové konstrukce (základová deska): Z4a - půjčené značení (nájem). 
= 10ks*60dnů</t>
  </si>
  <si>
    <t>10*60=600,000 [A]</t>
  </si>
  <si>
    <t>VRN</t>
  </si>
  <si>
    <t>VEDLEJŠÍ ROZPOČTOVÉ NÁKLADY</t>
  </si>
  <si>
    <t>02620-R</t>
  </si>
  <si>
    <t>ZKOUŠENÍ KONSTRUKCÍ A PRACÍ NEZÁVISLOU ZKUŠEBNOU</t>
  </si>
  <si>
    <t>Náklady na průzkumy v rámci realizace stavby - Zkoušení konstrukcí a prací (nad rámec KZP)</t>
  </si>
  <si>
    <t>zahrnuje veškeré náklady spojené s objednatelem požadovanými zkouškami</t>
  </si>
  <si>
    <t>02821-R</t>
  </si>
  <si>
    <t>PRŮZKUMNÉ PRÁCE ARCHEOLOGICKÉ NA POVRCHU</t>
  </si>
  <si>
    <t>Průběh výstavby - Záchranný archeologický průzkum</t>
  </si>
  <si>
    <t>02910-R</t>
  </si>
  <si>
    <t>OSTATNÍ POŽADAVKY - ZEMĚMĚŘIČSKÁ MĚŘENÍ</t>
  </si>
  <si>
    <t>Příprava výstavby - Geodetická činnost v průběhu provádění stavebních prací (geodet zhotovitele stavby pro celou stavbu) včetně vytyčení hranic pozemků a vytyčení obvodu stavby. Součástí je vybudování potřebné vytyčovací sítě pro celou stavbu.</t>
  </si>
  <si>
    <t>zahrnuje veškeré náklady spojené s objednatelem požadovanými pracemi,   
- pro stanovení orientační investorské ceny určete jednotkovou cenu jako 1% odhadované ceny stavby</t>
  </si>
  <si>
    <t>Příprava výstavby - Vytyčení podzemních inženýrských sítí jejich správci, popřípadě provedení kopaných sond pro ověření polohy a jejich hloubky pod terénem.</t>
  </si>
  <si>
    <t>02911-R</t>
  </si>
  <si>
    <t>OSTATNÍ POŽADAVKY - GEODETICKÉ ZAMĚŘENÍ</t>
  </si>
  <si>
    <t>Dokončení výstavby - Geometrické zaměření celé stavby sloužící pro vypracování dokumentace skutečného provedení stavby a pro vypracování geometrického plánu potvrzeného katastrálním úřadem po dokončení stavby</t>
  </si>
  <si>
    <t>02940-R</t>
  </si>
  <si>
    <t>OSTATNÍ POŽADAVKY - VYPRACOVÁNÍ DOKUMENTACE</t>
  </si>
  <si>
    <t>Příprava výstavby - Rozhodnutí o povolení zvláštního užívání pozemní komunikace</t>
  </si>
  <si>
    <t>Příprava výstavby - Havarijní plán</t>
  </si>
  <si>
    <t>Příprava výstavby - Povodňový plán</t>
  </si>
  <si>
    <t>Příprava výstavby – Výrobně technická dokumentace (pro zábradlí)</t>
  </si>
  <si>
    <t>06</t>
  </si>
  <si>
    <t>Dokončení výstavby - Fotodokumentace stavby - 1x měsíčně sada barevných fotografií v digitální formě +  závěrečná dokumentace po dokončení stavby v albu s popisem v tištěné i elektronické formě v  počtu dle SoD</t>
  </si>
  <si>
    <t>02943-R</t>
  </si>
  <si>
    <t>OSTATNÍ POŽADAVKY - VYPRACOVÁNÍ RDS</t>
  </si>
  <si>
    <t>Příprava výstavby - Realizační dokumentace celé stavby v rozsahu dle požadavků objednatele včetně zapracování všech podmínek a požadavků stavebního povolení a podmínek stanovených zadávací dokumentací. Dokumentace bude zpracována pro všechny objekty dle čl. 6.1.2 (TKP D kap. 6, příl. 5); jejím předmětem je dokumentace všech zhotovovaných a pomocných konstrukcí a prací nutných ke stavbě objektu. Součástí je předání dokumentace v tištěné podobě v požadovaném počtu paré a předání v elektonické podobě (rozsah a uspořádání odpovídající podobě tištěné) v uzavřeném (PDF) a otevřeném formátu (DWG, XLS, DOC, apod.).</t>
  </si>
  <si>
    <t>02944-R</t>
  </si>
  <si>
    <t>OSTAT POŽADAVKY - DOKUMENTACE SKUTEČ PROVEDENÍ V DIGIT FORMĚ</t>
  </si>
  <si>
    <t>Dokončení výstavby - Dokumentace skutečného provedení stavby v rozsahu dle přílohy č. 3 k vyhlášce č. 499/2006 Sb. ve smyslu § 125 odst. 6 stavebního zákona a dle vyhlášky 146/2008 Sb. Součástí je potřebné zhotovení potřebných provozních a havarijních řádů</t>
  </si>
  <si>
    <t>02945-R</t>
  </si>
  <si>
    <t>OSTAT POŽADAVKY - GEOMETRICKÝ PLÁN</t>
  </si>
  <si>
    <t>Dokončení výstavby - Zajištění geometrických plánů skutečného provedení objektů a geometrických plánů věcných břemen v požadovaném formátu s hranicemi pozemků jako podklad pro vklad do katastrální mapy pro evidenci změn na katastrálním úřadu. Tato dokumentace bude předána v termínu dle potřeb investora.</t>
  </si>
  <si>
    <t>položka zahrnuje:         
- přípravu podkladů, vyhotovení žádosti pro vklad na katastrální úřad  
- polní práce spojené s vyhotovením geometrického plánu  
- výpočetní a grafické kancelářské práce  
- úřední ověření výsledného elaborátu  
- schválení návrhu vkladu do katastru nemovitostí příslušným katastrálním úřadem</t>
  </si>
  <si>
    <t>Příprava výstavby - Zdokumentování technického stavu nemovitostí situovaných v okolí stavby. Provedeno před stavbou a po dokončení stavby.</t>
  </si>
  <si>
    <t>02960-R</t>
  </si>
  <si>
    <t>OSTATNÍ POŽADAVKY - ODBORNÝ DOZOR</t>
  </si>
  <si>
    <t>Průběh výstavby - Archeologický dohled</t>
  </si>
  <si>
    <t>zahrnuje veškeré náklady spojené s objednatelem požadovaným dozorem</t>
  </si>
  <si>
    <t>03100-R</t>
  </si>
  <si>
    <t>ZAŘÍZENÍ STAVENIŠTĚ - ZŘÍZENÍ, PROVOZ, DEMONTÁŽ</t>
  </si>
  <si>
    <t>Průběh výstavby - Tabule se základními informacemi o stavbě (Billboard) (dodávka, montáž, demontáž)</t>
  </si>
  <si>
    <t>zahrnuje objednatelem povolené náklady na pořízení (event. pronájem), provozování, udržování a likvidaci zhotovitelova zařízení</t>
  </si>
  <si>
    <t>Zařízení staveniště - Kompletní zařízení staveniště pro celou stavbu včetně zajištění potřebných povolení a rozhodnutí. 
Položka zahrnuje náklady spojené se staveništními komunikacemi, oplocením staveniště, zřízením pěších koridorů i s případnými lávkami pro pěší, osvětlením staveniště a pěších koridorů, vstupem a vjezdem na staveniště, staveništní přípojky vody, kanalizace, elektrické energie, zajištění dodávky elektrické energie, rozvody médií po stavbě včetně vyvolaných přeložek sítí a s tím spojených nákladů s odstávkou a zabezpečení stávajících IS proti poškození, kancelářské plochy pro potřeby zhotovitele a zástupce investora, sociální zařízení, zajištění skladovacích ploch a prostor pro potřeby stavby. Komplexní ostrahu a zabezpečení staveniště. Monitoring vlivu stavby na okolní prostředí (hluk, prašnost, doprava).Poplatky a náklady spojené se záborem veřejného prostranství a s tím související dopravní značení a zabezpečení pracoviště. Poplatky a náklady za spotřebované energie, plyn, vodu, odvoz fekálií atd. v době výstavby až do předání díla. Zajištění údržby veřejných komunikací a komunikací pro pěší v průběhu celé stavby, včetně případné zimní údržby. Veškeré dočasné konstrukce požadující koordinátor BOZP.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</si>
</sst>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rgb="FF000000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rgb="FFFFFFFF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2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/>
    <xf numFmtId="177" fontId="3" fillId="2" borderId="0" xfId="0" applyNumberFormat="1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5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0" fillId="2" borderId="6" xfId="0" applyFill="1" applyBorder="1"/>
    <xf numFmtId="0" fontId="3" fillId="0" borderId="1" xfId="0" applyFont="1" applyBorder="1" applyAlignment="1">
      <alignment horizontal="left"/>
    </xf>
    <xf numFmtId="177" fontId="3" fillId="0" borderId="1" xfId="0" applyNumberFormat="1" applyFont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77" fontId="3" fillId="2" borderId="5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0" fillId="0" borderId="1" xfId="0" applyBorder="1"/>
    <xf numFmtId="0" fontId="3" fillId="2" borderId="6" xfId="0" applyFont="1" applyFill="1" applyBorder="1" applyAlignment="1">
      <alignment horizontal="right"/>
    </xf>
    <xf numFmtId="0" fontId="3" fillId="2" borderId="6" xfId="0" applyFont="1" applyFill="1" applyBorder="1" applyAlignment="1">
      <alignment wrapText="1"/>
    </xf>
    <xf numFmtId="177" fontId="3" fillId="2" borderId="6" xfId="0" applyNumberFormat="1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178" fontId="0" fillId="0" borderId="1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177" fontId="3" fillId="2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right"/>
    </xf>
    <xf numFmtId="177" fontId="3" fillId="2" borderId="2" xfId="0" applyNumberFormat="1" applyFont="1" applyFill="1" applyBorder="1" applyAlignment="1">
      <alignment horizontal="center"/>
    </xf>
    <xf numFmtId="177" fontId="0" fillId="2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335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20" customHeight="1">
      <c r="A3" s="1"/>
      <c r="B3" s="1"/>
      <c r="C3" s="1"/>
      <c r="D3" s="1"/>
      <c r="E3" s="1"/>
    </row>
    <row r="4" spans="1:5" ht="20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SUM(C10:C13)</f>
      </c>
      <c r="D6" s="1"/>
      <c r="E6" s="1"/>
    </row>
    <row r="7" spans="1:5" ht="12.75" customHeight="1">
      <c r="A7" s="1"/>
      <c r="B7" s="4" t="s">
        <v>5</v>
      </c>
      <c r="C7" s="7">
        <f>SUM(E10:E13)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201'!I3</f>
      </c>
      <c r="D10" s="21">
        <f>'SO 201'!O2</f>
      </c>
      <c r="E10" s="21">
        <f>C10+D10</f>
      </c>
    </row>
    <row r="11" spans="1:5" ht="12.75" customHeight="1">
      <c r="A11" s="20" t="s">
        <v>724</v>
      </c>
      <c r="B11" s="20" t="s">
        <v>725</v>
      </c>
      <c r="C11" s="21">
        <f>'SO 401'!I3</f>
      </c>
      <c r="D11" s="21">
        <f>'SO 401'!O2</f>
      </c>
      <c r="E11" s="21">
        <f>C11+D11</f>
      </c>
    </row>
    <row r="12" spans="1:5" ht="12.75" customHeight="1">
      <c r="A12" s="20" t="s">
        <v>814</v>
      </c>
      <c r="B12" s="20" t="s">
        <v>815</v>
      </c>
      <c r="C12" s="21">
        <f>'SO 901'!I3</f>
      </c>
      <c r="D12" s="21">
        <f>'SO 901'!O2</f>
      </c>
      <c r="E12" s="21">
        <f>C12+D12</f>
      </c>
    </row>
    <row r="13" spans="1:5" ht="12.75" customHeight="1">
      <c r="A13" s="20" t="s">
        <v>861</v>
      </c>
      <c r="B13" s="20" t="s">
        <v>862</v>
      </c>
      <c r="C13" s="21">
        <f>VRN!I3</f>
      </c>
      <c r="D13" s="21">
        <f>VRN!O2</f>
      </c>
      <c r="E13" s="21">
        <f>C13+D13</f>
      </c>
    </row>
  </sheetData>
  <mergeCells count="4">
    <mergeCell ref="A1:A3"/>
    <mergeCell ref="B2:B3"/>
    <mergeCell ref="B4:D4"/>
    <mergeCell ref="B5:D5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0+O8+O33+O134+O167+O204+O273+O330+O359+O400+O417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1">
        <f>0+I8+I33+I134+I167+I204+I273+I330+I359+I400+I417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0+I9+I13+I17+I21+I25+I29</f>
      </c>
      <c r="R8">
        <f>0+O9+O13+O17+O21+O25+O29</f>
      </c>
    </row>
    <row r="9" spans="1:16" ht="12.75">
      <c r="A9" s="25" t="s">
        <v>47</v>
      </c>
      <c r="B9" s="29" t="s">
        <v>48</v>
      </c>
      <c r="C9" s="29" t="s">
        <v>49</v>
      </c>
      <c r="D9" s="25" t="s">
        <v>50</v>
      </c>
      <c r="E9" s="30" t="s">
        <v>51</v>
      </c>
      <c r="F9" s="31" t="s">
        <v>52</v>
      </c>
      <c r="G9" s="32">
        <v>492.59</v>
      </c>
      <c r="H9" s="33">
        <v>0</v>
      </c>
      <c r="I9" s="33">
        <f>ROUND(ROUND(H9,2)*ROUND(G9,3),2)</f>
      </c>
      <c r="J9" s="31" t="s">
        <v>53</v>
      </c>
      <c r="O9">
        <f>(I9*21)/100</f>
      </c>
      <c r="P9" t="s">
        <v>23</v>
      </c>
    </row>
    <row r="10" spans="1:5" ht="38.25">
      <c r="A10" s="34" t="s">
        <v>54</v>
      </c>
      <c r="E10" s="35" t="s">
        <v>55</v>
      </c>
    </row>
    <row r="11" spans="1:5" ht="12.75">
      <c r="A11" s="36" t="s">
        <v>56</v>
      </c>
      <c r="E11" s="37" t="s">
        <v>57</v>
      </c>
    </row>
    <row r="12" spans="1:5" ht="25.5">
      <c r="A12" t="s">
        <v>58</v>
      </c>
      <c r="E12" s="35" t="s">
        <v>59</v>
      </c>
    </row>
    <row r="13" spans="1:16" ht="12.75">
      <c r="A13" s="25" t="s">
        <v>47</v>
      </c>
      <c r="B13" s="29" t="s">
        <v>60</v>
      </c>
      <c r="C13" s="29" t="s">
        <v>49</v>
      </c>
      <c r="D13" s="25" t="s">
        <v>61</v>
      </c>
      <c r="E13" s="30" t="s">
        <v>51</v>
      </c>
      <c r="F13" s="31" t="s">
        <v>52</v>
      </c>
      <c r="G13" s="32">
        <v>60.36</v>
      </c>
      <c r="H13" s="33">
        <v>0</v>
      </c>
      <c r="I13" s="33">
        <f>ROUND(ROUND(H13,2)*ROUND(G13,3),2)</f>
      </c>
      <c r="J13" s="31" t="s">
        <v>53</v>
      </c>
      <c r="O13">
        <f>(I13*21)/100</f>
      </c>
      <c r="P13" t="s">
        <v>23</v>
      </c>
    </row>
    <row r="14" spans="1:5" ht="38.25">
      <c r="A14" s="34" t="s">
        <v>54</v>
      </c>
      <c r="E14" s="35" t="s">
        <v>62</v>
      </c>
    </row>
    <row r="15" spans="1:5" ht="12.75">
      <c r="A15" s="36" t="s">
        <v>56</v>
      </c>
      <c r="E15" s="37" t="s">
        <v>63</v>
      </c>
    </row>
    <row r="16" spans="1:5" ht="25.5">
      <c r="A16" t="s">
        <v>58</v>
      </c>
      <c r="E16" s="35" t="s">
        <v>59</v>
      </c>
    </row>
    <row r="17" spans="1:16" ht="12.75">
      <c r="A17" s="25" t="s">
        <v>47</v>
      </c>
      <c r="B17" s="29" t="s">
        <v>64</v>
      </c>
      <c r="C17" s="29" t="s">
        <v>49</v>
      </c>
      <c r="D17" s="25" t="s">
        <v>65</v>
      </c>
      <c r="E17" s="30" t="s">
        <v>51</v>
      </c>
      <c r="F17" s="31" t="s">
        <v>52</v>
      </c>
      <c r="G17" s="32">
        <v>29.28</v>
      </c>
      <c r="H17" s="33">
        <v>0</v>
      </c>
      <c r="I17" s="33">
        <f>ROUND(ROUND(H17,2)*ROUND(G17,3),2)</f>
      </c>
      <c r="J17" s="31" t="s">
        <v>53</v>
      </c>
      <c r="O17">
        <f>(I17*21)/100</f>
      </c>
      <c r="P17" t="s">
        <v>23</v>
      </c>
    </row>
    <row r="18" spans="1:5" ht="38.25">
      <c r="A18" s="34" t="s">
        <v>54</v>
      </c>
      <c r="E18" s="35" t="s">
        <v>66</v>
      </c>
    </row>
    <row r="19" spans="1:5" ht="12.75">
      <c r="A19" s="36" t="s">
        <v>56</v>
      </c>
      <c r="E19" s="37" t="s">
        <v>67</v>
      </c>
    </row>
    <row r="20" spans="1:5" ht="25.5">
      <c r="A20" t="s">
        <v>58</v>
      </c>
      <c r="E20" s="35" t="s">
        <v>59</v>
      </c>
    </row>
    <row r="21" spans="1:16" ht="12.75">
      <c r="A21" s="25" t="s">
        <v>47</v>
      </c>
      <c r="B21" s="29" t="s">
        <v>68</v>
      </c>
      <c r="C21" s="29" t="s">
        <v>49</v>
      </c>
      <c r="D21" s="25" t="s">
        <v>69</v>
      </c>
      <c r="E21" s="30" t="s">
        <v>51</v>
      </c>
      <c r="F21" s="31" t="s">
        <v>52</v>
      </c>
      <c r="G21" s="32">
        <v>0.31</v>
      </c>
      <c r="H21" s="33">
        <v>0</v>
      </c>
      <c r="I21" s="33">
        <f>ROUND(ROUND(H21,2)*ROUND(G21,3),2)</f>
      </c>
      <c r="J21" s="31" t="s">
        <v>53</v>
      </c>
      <c r="O21">
        <f>(I21*21)/100</f>
      </c>
      <c r="P21" t="s">
        <v>23</v>
      </c>
    </row>
    <row r="22" spans="1:5" ht="38.25">
      <c r="A22" s="34" t="s">
        <v>54</v>
      </c>
      <c r="E22" s="35" t="s">
        <v>70</v>
      </c>
    </row>
    <row r="23" spans="1:5" ht="12.75">
      <c r="A23" s="36" t="s">
        <v>56</v>
      </c>
      <c r="E23" s="37" t="s">
        <v>71</v>
      </c>
    </row>
    <row r="24" spans="1:5" ht="25.5">
      <c r="A24" t="s">
        <v>58</v>
      </c>
      <c r="E24" s="35" t="s">
        <v>59</v>
      </c>
    </row>
    <row r="25" spans="1:16" ht="12.75">
      <c r="A25" s="25" t="s">
        <v>47</v>
      </c>
      <c r="B25" s="29" t="s">
        <v>72</v>
      </c>
      <c r="C25" s="29" t="s">
        <v>73</v>
      </c>
      <c r="D25" s="25" t="s">
        <v>74</v>
      </c>
      <c r="E25" s="30" t="s">
        <v>75</v>
      </c>
      <c r="F25" s="31" t="s">
        <v>76</v>
      </c>
      <c r="G25" s="32">
        <v>1</v>
      </c>
      <c r="H25" s="33">
        <v>0</v>
      </c>
      <c r="I25" s="33">
        <f>ROUND(ROUND(H25,2)*ROUND(G25,3),2)</f>
      </c>
      <c r="J25" s="31" t="s">
        <v>53</v>
      </c>
      <c r="O25">
        <f>(I25*21)/100</f>
      </c>
      <c r="P25" t="s">
        <v>23</v>
      </c>
    </row>
    <row r="26" spans="1:5" ht="38.25">
      <c r="A26" s="34" t="s">
        <v>54</v>
      </c>
      <c r="E26" s="35" t="s">
        <v>77</v>
      </c>
    </row>
    <row r="27" spans="1:5" ht="12.75">
      <c r="A27" s="36" t="s">
        <v>56</v>
      </c>
      <c r="E27" s="37" t="s">
        <v>74</v>
      </c>
    </row>
    <row r="28" spans="1:5" ht="12.75">
      <c r="A28" t="s">
        <v>58</v>
      </c>
      <c r="E28" s="35" t="s">
        <v>78</v>
      </c>
    </row>
    <row r="29" spans="1:16" ht="12.75">
      <c r="A29" s="25" t="s">
        <v>47</v>
      </c>
      <c r="B29" s="29" t="s">
        <v>79</v>
      </c>
      <c r="C29" s="29" t="s">
        <v>80</v>
      </c>
      <c r="D29" s="25" t="s">
        <v>74</v>
      </c>
      <c r="E29" s="30" t="s">
        <v>81</v>
      </c>
      <c r="F29" s="31" t="s">
        <v>76</v>
      </c>
      <c r="G29" s="32">
        <v>1</v>
      </c>
      <c r="H29" s="33">
        <v>0</v>
      </c>
      <c r="I29" s="33">
        <f>ROUND(ROUND(H29,2)*ROUND(G29,3),2)</f>
      </c>
      <c r="J29" s="31" t="s">
        <v>53</v>
      </c>
      <c r="O29">
        <f>(I29*21)/100</f>
      </c>
      <c r="P29" t="s">
        <v>23</v>
      </c>
    </row>
    <row r="30" spans="1:5" ht="25.5">
      <c r="A30" s="34" t="s">
        <v>54</v>
      </c>
      <c r="E30" s="35" t="s">
        <v>82</v>
      </c>
    </row>
    <row r="31" spans="1:5" ht="12.75">
      <c r="A31" s="36" t="s">
        <v>56</v>
      </c>
      <c r="E31" s="37" t="s">
        <v>74</v>
      </c>
    </row>
    <row r="32" spans="1:5" ht="12.75">
      <c r="A32" t="s">
        <v>58</v>
      </c>
      <c r="E32" s="35" t="s">
        <v>78</v>
      </c>
    </row>
    <row r="33" spans="1:18" ht="12.75" customHeight="1">
      <c r="A33" s="6" t="s">
        <v>45</v>
      </c>
      <c r="B33" s="6"/>
      <c r="C33" s="39" t="s">
        <v>29</v>
      </c>
      <c r="D33" s="6"/>
      <c r="E33" s="27" t="s">
        <v>83</v>
      </c>
      <c r="F33" s="6"/>
      <c r="G33" s="6"/>
      <c r="H33" s="6"/>
      <c r="I33" s="40">
        <f>0+Q33</f>
      </c>
      <c r="J33" s="6"/>
      <c r="O33">
        <f>0+R33</f>
      </c>
      <c r="Q33">
        <f>0+I34+I38+I42+I46+I50+I54+I58+I62+I66+I70+I74+I78+I82+I86+I90+I94+I98+I102+I106+I110+I114+I118+I122+I126+I130</f>
      </c>
      <c r="R33">
        <f>0+O34+O38+O42+O46+O50+O54+O58+O62+O66+O70+O74+O78+O82+O86+O90+O94+O98+O102+O106+O110+O114+O118+O122+O126+O130</f>
      </c>
    </row>
    <row r="34" spans="1:16" ht="12.75">
      <c r="A34" s="25" t="s">
        <v>47</v>
      </c>
      <c r="B34" s="29" t="s">
        <v>84</v>
      </c>
      <c r="C34" s="29" t="s">
        <v>85</v>
      </c>
      <c r="D34" s="25" t="s">
        <v>74</v>
      </c>
      <c r="E34" s="30" t="s">
        <v>86</v>
      </c>
      <c r="F34" s="31" t="s">
        <v>87</v>
      </c>
      <c r="G34" s="32">
        <v>26.4</v>
      </c>
      <c r="H34" s="33">
        <v>0</v>
      </c>
      <c r="I34" s="33">
        <f>ROUND(ROUND(H34,2)*ROUND(G34,3),2)</f>
      </c>
      <c r="J34" s="31" t="s">
        <v>53</v>
      </c>
      <c r="O34">
        <f>(I34*21)/100</f>
      </c>
      <c r="P34" t="s">
        <v>23</v>
      </c>
    </row>
    <row r="35" spans="1:5" ht="51">
      <c r="A35" s="34" t="s">
        <v>54</v>
      </c>
      <c r="E35" s="35" t="s">
        <v>88</v>
      </c>
    </row>
    <row r="36" spans="1:5" ht="12.75">
      <c r="A36" s="36" t="s">
        <v>56</v>
      </c>
      <c r="E36" s="37" t="s">
        <v>89</v>
      </c>
    </row>
    <row r="37" spans="1:5" ht="38.25">
      <c r="A37" t="s">
        <v>58</v>
      </c>
      <c r="E37" s="35" t="s">
        <v>90</v>
      </c>
    </row>
    <row r="38" spans="1:16" ht="12.75">
      <c r="A38" s="25" t="s">
        <v>47</v>
      </c>
      <c r="B38" s="29" t="s">
        <v>44</v>
      </c>
      <c r="C38" s="29" t="s">
        <v>91</v>
      </c>
      <c r="D38" s="25" t="s">
        <v>74</v>
      </c>
      <c r="E38" s="30" t="s">
        <v>92</v>
      </c>
      <c r="F38" s="31" t="s">
        <v>93</v>
      </c>
      <c r="G38" s="32">
        <v>1</v>
      </c>
      <c r="H38" s="33">
        <v>0</v>
      </c>
      <c r="I38" s="33">
        <f>ROUND(ROUND(H38,2)*ROUND(G38,3),2)</f>
      </c>
      <c r="J38" s="31" t="s">
        <v>53</v>
      </c>
      <c r="O38">
        <f>(I38*21)/100</f>
      </c>
      <c r="P38" t="s">
        <v>23</v>
      </c>
    </row>
    <row r="39" spans="1:5" ht="51">
      <c r="A39" s="34" t="s">
        <v>54</v>
      </c>
      <c r="E39" s="35" t="s">
        <v>94</v>
      </c>
    </row>
    <row r="40" spans="1:5" ht="12.75">
      <c r="A40" s="36" t="s">
        <v>56</v>
      </c>
      <c r="E40" s="37" t="s">
        <v>95</v>
      </c>
    </row>
    <row r="41" spans="1:5" ht="165.75">
      <c r="A41" t="s">
        <v>58</v>
      </c>
      <c r="E41" s="35" t="s">
        <v>96</v>
      </c>
    </row>
    <row r="42" spans="1:16" ht="25.5">
      <c r="A42" s="25" t="s">
        <v>47</v>
      </c>
      <c r="B42" s="29" t="s">
        <v>97</v>
      </c>
      <c r="C42" s="29" t="s">
        <v>98</v>
      </c>
      <c r="D42" s="25" t="s">
        <v>74</v>
      </c>
      <c r="E42" s="30" t="s">
        <v>99</v>
      </c>
      <c r="F42" s="31" t="s">
        <v>100</v>
      </c>
      <c r="G42" s="32">
        <v>11.2</v>
      </c>
      <c r="H42" s="33">
        <v>0</v>
      </c>
      <c r="I42" s="33">
        <f>ROUND(ROUND(H42,2)*ROUND(G42,3),2)</f>
      </c>
      <c r="J42" s="31" t="s">
        <v>53</v>
      </c>
      <c r="O42">
        <f>(I42*21)/100</f>
      </c>
      <c r="P42" t="s">
        <v>23</v>
      </c>
    </row>
    <row r="43" spans="1:5" ht="63.75">
      <c r="A43" s="34" t="s">
        <v>54</v>
      </c>
      <c r="E43" s="35" t="s">
        <v>101</v>
      </c>
    </row>
    <row r="44" spans="1:5" ht="12.75">
      <c r="A44" s="36" t="s">
        <v>56</v>
      </c>
      <c r="E44" s="37" t="s">
        <v>102</v>
      </c>
    </row>
    <row r="45" spans="1:5" ht="63.75">
      <c r="A45" t="s">
        <v>58</v>
      </c>
      <c r="E45" s="35" t="s">
        <v>103</v>
      </c>
    </row>
    <row r="46" spans="1:16" ht="25.5">
      <c r="A46" s="25" t="s">
        <v>47</v>
      </c>
      <c r="B46" s="29" t="s">
        <v>104</v>
      </c>
      <c r="C46" s="29" t="s">
        <v>105</v>
      </c>
      <c r="D46" s="25" t="s">
        <v>74</v>
      </c>
      <c r="E46" s="30" t="s">
        <v>106</v>
      </c>
      <c r="F46" s="31" t="s">
        <v>100</v>
      </c>
      <c r="G46" s="32">
        <v>36</v>
      </c>
      <c r="H46" s="33">
        <v>0</v>
      </c>
      <c r="I46" s="33">
        <f>ROUND(ROUND(H46,2)*ROUND(G46,3),2)</f>
      </c>
      <c r="J46" s="31" t="s">
        <v>53</v>
      </c>
      <c r="O46">
        <f>(I46*21)/100</f>
      </c>
      <c r="P46" t="s">
        <v>23</v>
      </c>
    </row>
    <row r="47" spans="1:5" ht="63.75">
      <c r="A47" s="34" t="s">
        <v>54</v>
      </c>
      <c r="E47" s="35" t="s">
        <v>107</v>
      </c>
    </row>
    <row r="48" spans="1:5" ht="12.75">
      <c r="A48" s="36" t="s">
        <v>56</v>
      </c>
      <c r="E48" s="37" t="s">
        <v>108</v>
      </c>
    </row>
    <row r="49" spans="1:5" ht="63.75">
      <c r="A49" t="s">
        <v>58</v>
      </c>
      <c r="E49" s="35" t="s">
        <v>103</v>
      </c>
    </row>
    <row r="50" spans="1:16" ht="12.75">
      <c r="A50" s="25" t="s">
        <v>47</v>
      </c>
      <c r="B50" s="29" t="s">
        <v>109</v>
      </c>
      <c r="C50" s="29" t="s">
        <v>110</v>
      </c>
      <c r="D50" s="25" t="s">
        <v>74</v>
      </c>
      <c r="E50" s="30" t="s">
        <v>111</v>
      </c>
      <c r="F50" s="31" t="s">
        <v>100</v>
      </c>
      <c r="G50" s="32">
        <v>8</v>
      </c>
      <c r="H50" s="33">
        <v>0</v>
      </c>
      <c r="I50" s="33">
        <f>ROUND(ROUND(H50,2)*ROUND(G50,3),2)</f>
      </c>
      <c r="J50" s="31" t="s">
        <v>53</v>
      </c>
      <c r="O50">
        <f>(I50*21)/100</f>
      </c>
      <c r="P50" t="s">
        <v>23</v>
      </c>
    </row>
    <row r="51" spans="1:5" ht="51">
      <c r="A51" s="34" t="s">
        <v>54</v>
      </c>
      <c r="E51" s="35" t="s">
        <v>112</v>
      </c>
    </row>
    <row r="52" spans="1:5" ht="12.75">
      <c r="A52" s="36" t="s">
        <v>56</v>
      </c>
      <c r="E52" s="37" t="s">
        <v>113</v>
      </c>
    </row>
    <row r="53" spans="1:5" ht="63.75">
      <c r="A53" t="s">
        <v>58</v>
      </c>
      <c r="E53" s="35" t="s">
        <v>103</v>
      </c>
    </row>
    <row r="54" spans="1:16" ht="12.75">
      <c r="A54" s="25" t="s">
        <v>47</v>
      </c>
      <c r="B54" s="29" t="s">
        <v>114</v>
      </c>
      <c r="C54" s="29" t="s">
        <v>115</v>
      </c>
      <c r="D54" s="25" t="s">
        <v>74</v>
      </c>
      <c r="E54" s="30" t="s">
        <v>116</v>
      </c>
      <c r="F54" s="31" t="s">
        <v>117</v>
      </c>
      <c r="G54" s="32">
        <v>10.3</v>
      </c>
      <c r="H54" s="33">
        <v>0</v>
      </c>
      <c r="I54" s="33">
        <f>ROUND(ROUND(H54,2)*ROUND(G54,3),2)</f>
      </c>
      <c r="J54" s="31" t="s">
        <v>53</v>
      </c>
      <c r="O54">
        <f>(I54*21)/100</f>
      </c>
      <c r="P54" t="s">
        <v>23</v>
      </c>
    </row>
    <row r="55" spans="1:5" ht="38.25">
      <c r="A55" s="34" t="s">
        <v>54</v>
      </c>
      <c r="E55" s="35" t="s">
        <v>118</v>
      </c>
    </row>
    <row r="56" spans="1:5" ht="12.75">
      <c r="A56" s="36" t="s">
        <v>56</v>
      </c>
      <c r="E56" s="37" t="s">
        <v>119</v>
      </c>
    </row>
    <row r="57" spans="1:5" ht="25.5">
      <c r="A57" t="s">
        <v>58</v>
      </c>
      <c r="E57" s="35" t="s">
        <v>120</v>
      </c>
    </row>
    <row r="58" spans="1:16" ht="12.75">
      <c r="A58" s="25" t="s">
        <v>47</v>
      </c>
      <c r="B58" s="29" t="s">
        <v>121</v>
      </c>
      <c r="C58" s="29" t="s">
        <v>122</v>
      </c>
      <c r="D58" s="25" t="s">
        <v>74</v>
      </c>
      <c r="E58" s="30" t="s">
        <v>123</v>
      </c>
      <c r="F58" s="31" t="s">
        <v>124</v>
      </c>
      <c r="G58" s="32">
        <v>280</v>
      </c>
      <c r="H58" s="33">
        <v>0</v>
      </c>
      <c r="I58" s="33">
        <f>ROUND(ROUND(H58,2)*ROUND(G58,3),2)</f>
      </c>
      <c r="J58" s="31" t="s">
        <v>53</v>
      </c>
      <c r="O58">
        <f>(I58*21)/100</f>
      </c>
      <c r="P58" t="s">
        <v>23</v>
      </c>
    </row>
    <row r="59" spans="1:5" ht="38.25">
      <c r="A59" s="34" t="s">
        <v>54</v>
      </c>
      <c r="E59" s="35" t="s">
        <v>125</v>
      </c>
    </row>
    <row r="60" spans="1:5" ht="12.75">
      <c r="A60" s="36" t="s">
        <v>56</v>
      </c>
      <c r="E60" s="37" t="s">
        <v>126</v>
      </c>
    </row>
    <row r="61" spans="1:5" ht="38.25">
      <c r="A61" t="s">
        <v>58</v>
      </c>
      <c r="E61" s="35" t="s">
        <v>127</v>
      </c>
    </row>
    <row r="62" spans="1:16" ht="12.75">
      <c r="A62" s="25" t="s">
        <v>47</v>
      </c>
      <c r="B62" s="29" t="s">
        <v>33</v>
      </c>
      <c r="C62" s="29" t="s">
        <v>128</v>
      </c>
      <c r="D62" s="25" t="s">
        <v>74</v>
      </c>
      <c r="E62" s="30" t="s">
        <v>129</v>
      </c>
      <c r="F62" s="31" t="s">
        <v>117</v>
      </c>
      <c r="G62" s="32">
        <v>20</v>
      </c>
      <c r="H62" s="33">
        <v>0</v>
      </c>
      <c r="I62" s="33">
        <f>ROUND(ROUND(H62,2)*ROUND(G62,3),2)</f>
      </c>
      <c r="J62" s="31" t="s">
        <v>53</v>
      </c>
      <c r="O62">
        <f>(I62*21)/100</f>
      </c>
      <c r="P62" t="s">
        <v>23</v>
      </c>
    </row>
    <row r="63" spans="1:5" ht="38.25">
      <c r="A63" s="34" t="s">
        <v>54</v>
      </c>
      <c r="E63" s="35" t="s">
        <v>130</v>
      </c>
    </row>
    <row r="64" spans="1:5" ht="12.75">
      <c r="A64" s="36" t="s">
        <v>56</v>
      </c>
      <c r="E64" s="37" t="s">
        <v>131</v>
      </c>
    </row>
    <row r="65" spans="1:5" ht="38.25">
      <c r="A65" t="s">
        <v>58</v>
      </c>
      <c r="E65" s="35" t="s">
        <v>132</v>
      </c>
    </row>
    <row r="66" spans="1:16" ht="12.75">
      <c r="A66" s="25" t="s">
        <v>47</v>
      </c>
      <c r="B66" s="29" t="s">
        <v>133</v>
      </c>
      <c r="C66" s="29" t="s">
        <v>134</v>
      </c>
      <c r="D66" s="25" t="s">
        <v>74</v>
      </c>
      <c r="E66" s="30" t="s">
        <v>135</v>
      </c>
      <c r="F66" s="31" t="s">
        <v>100</v>
      </c>
      <c r="G66" s="32">
        <v>34.05</v>
      </c>
      <c r="H66" s="33">
        <v>0</v>
      </c>
      <c r="I66" s="33">
        <f>ROUND(ROUND(H66,2)*ROUND(G66,3),2)</f>
      </c>
      <c r="J66" s="31" t="s">
        <v>53</v>
      </c>
      <c r="O66">
        <f>(I66*21)/100</f>
      </c>
      <c r="P66" t="s">
        <v>23</v>
      </c>
    </row>
    <row r="67" spans="1:5" ht="89.25">
      <c r="A67" s="34" t="s">
        <v>54</v>
      </c>
      <c r="E67" s="35" t="s">
        <v>136</v>
      </c>
    </row>
    <row r="68" spans="1:5" ht="12.75">
      <c r="A68" s="36" t="s">
        <v>56</v>
      </c>
      <c r="E68" s="37" t="s">
        <v>137</v>
      </c>
    </row>
    <row r="69" spans="1:5" ht="38.25">
      <c r="A69" t="s">
        <v>58</v>
      </c>
      <c r="E69" s="35" t="s">
        <v>138</v>
      </c>
    </row>
    <row r="70" spans="1:16" ht="12.75">
      <c r="A70" s="25" t="s">
        <v>47</v>
      </c>
      <c r="B70" s="29" t="s">
        <v>139</v>
      </c>
      <c r="C70" s="29" t="s">
        <v>140</v>
      </c>
      <c r="D70" s="25" t="s">
        <v>74</v>
      </c>
      <c r="E70" s="30" t="s">
        <v>141</v>
      </c>
      <c r="F70" s="31" t="s">
        <v>100</v>
      </c>
      <c r="G70" s="32">
        <v>3.15</v>
      </c>
      <c r="H70" s="33">
        <v>0</v>
      </c>
      <c r="I70" s="33">
        <f>ROUND(ROUND(H70,2)*ROUND(G70,3),2)</f>
      </c>
      <c r="J70" s="31" t="s">
        <v>53</v>
      </c>
      <c r="O70">
        <f>(I70*21)/100</f>
      </c>
      <c r="P70" t="s">
        <v>23</v>
      </c>
    </row>
    <row r="71" spans="1:5" ht="63.75">
      <c r="A71" s="34" t="s">
        <v>54</v>
      </c>
      <c r="E71" s="35" t="s">
        <v>142</v>
      </c>
    </row>
    <row r="72" spans="1:5" ht="12.75">
      <c r="A72" s="36" t="s">
        <v>56</v>
      </c>
      <c r="E72" s="37" t="s">
        <v>143</v>
      </c>
    </row>
    <row r="73" spans="1:5" ht="369.75">
      <c r="A73" t="s">
        <v>58</v>
      </c>
      <c r="E73" s="35" t="s">
        <v>144</v>
      </c>
    </row>
    <row r="74" spans="1:16" ht="12.75">
      <c r="A74" s="25" t="s">
        <v>47</v>
      </c>
      <c r="B74" s="29" t="s">
        <v>145</v>
      </c>
      <c r="C74" s="29" t="s">
        <v>146</v>
      </c>
      <c r="D74" s="25" t="s">
        <v>50</v>
      </c>
      <c r="E74" s="30" t="s">
        <v>147</v>
      </c>
      <c r="F74" s="31" t="s">
        <v>100</v>
      </c>
      <c r="G74" s="32">
        <v>29.395</v>
      </c>
      <c r="H74" s="33">
        <v>0</v>
      </c>
      <c r="I74" s="33">
        <f>ROUND(ROUND(H74,2)*ROUND(G74,3),2)</f>
      </c>
      <c r="J74" s="31" t="s">
        <v>53</v>
      </c>
      <c r="O74">
        <f>(I74*21)/100</f>
      </c>
      <c r="P74" t="s">
        <v>23</v>
      </c>
    </row>
    <row r="75" spans="1:5" ht="114.75">
      <c r="A75" s="34" t="s">
        <v>54</v>
      </c>
      <c r="E75" s="35" t="s">
        <v>148</v>
      </c>
    </row>
    <row r="76" spans="1:5" ht="25.5">
      <c r="A76" s="36" t="s">
        <v>56</v>
      </c>
      <c r="E76" s="37" t="s">
        <v>149</v>
      </c>
    </row>
    <row r="77" spans="1:5" ht="369.75">
      <c r="A77" t="s">
        <v>58</v>
      </c>
      <c r="E77" s="35" t="s">
        <v>144</v>
      </c>
    </row>
    <row r="78" spans="1:16" ht="12.75">
      <c r="A78" s="25" t="s">
        <v>47</v>
      </c>
      <c r="B78" s="29" t="s">
        <v>150</v>
      </c>
      <c r="C78" s="29" t="s">
        <v>146</v>
      </c>
      <c r="D78" s="25" t="s">
        <v>61</v>
      </c>
      <c r="E78" s="30" t="s">
        <v>147</v>
      </c>
      <c r="F78" s="31" t="s">
        <v>100</v>
      </c>
      <c r="G78" s="32">
        <v>14.5</v>
      </c>
      <c r="H78" s="33">
        <v>0</v>
      </c>
      <c r="I78" s="33">
        <f>ROUND(ROUND(H78,2)*ROUND(G78,3),2)</f>
      </c>
      <c r="J78" s="31" t="s">
        <v>53</v>
      </c>
      <c r="O78">
        <f>(I78*21)/100</f>
      </c>
      <c r="P78" t="s">
        <v>23</v>
      </c>
    </row>
    <row r="79" spans="1:5" ht="76.5">
      <c r="A79" s="34" t="s">
        <v>54</v>
      </c>
      <c r="E79" s="35" t="s">
        <v>151</v>
      </c>
    </row>
    <row r="80" spans="1:5" ht="12.75">
      <c r="A80" s="36" t="s">
        <v>56</v>
      </c>
      <c r="E80" s="37" t="s">
        <v>152</v>
      </c>
    </row>
    <row r="81" spans="1:5" ht="369.75">
      <c r="A81" t="s">
        <v>58</v>
      </c>
      <c r="E81" s="35" t="s">
        <v>144</v>
      </c>
    </row>
    <row r="82" spans="1:16" ht="12.75">
      <c r="A82" s="25" t="s">
        <v>47</v>
      </c>
      <c r="B82" s="29" t="s">
        <v>153</v>
      </c>
      <c r="C82" s="29" t="s">
        <v>154</v>
      </c>
      <c r="D82" s="25" t="s">
        <v>74</v>
      </c>
      <c r="E82" s="30" t="s">
        <v>155</v>
      </c>
      <c r="F82" s="31" t="s">
        <v>117</v>
      </c>
      <c r="G82" s="32">
        <v>13</v>
      </c>
      <c r="H82" s="33">
        <v>0</v>
      </c>
      <c r="I82" s="33">
        <f>ROUND(ROUND(H82,2)*ROUND(G82,3),2)</f>
      </c>
      <c r="J82" s="31" t="s">
        <v>53</v>
      </c>
      <c r="O82">
        <f>(I82*21)/100</f>
      </c>
      <c r="P82" t="s">
        <v>23</v>
      </c>
    </row>
    <row r="83" spans="1:5" ht="51">
      <c r="A83" s="34" t="s">
        <v>54</v>
      </c>
      <c r="E83" s="35" t="s">
        <v>156</v>
      </c>
    </row>
    <row r="84" spans="1:5" ht="12.75">
      <c r="A84" s="36" t="s">
        <v>56</v>
      </c>
      <c r="E84" s="37" t="s">
        <v>157</v>
      </c>
    </row>
    <row r="85" spans="1:5" ht="63.75">
      <c r="A85" t="s">
        <v>58</v>
      </c>
      <c r="E85" s="35" t="s">
        <v>158</v>
      </c>
    </row>
    <row r="86" spans="1:16" ht="12.75">
      <c r="A86" s="25" t="s">
        <v>47</v>
      </c>
      <c r="B86" s="29" t="s">
        <v>159</v>
      </c>
      <c r="C86" s="29" t="s">
        <v>160</v>
      </c>
      <c r="D86" s="25" t="s">
        <v>74</v>
      </c>
      <c r="E86" s="30" t="s">
        <v>161</v>
      </c>
      <c r="F86" s="31" t="s">
        <v>100</v>
      </c>
      <c r="G86" s="32">
        <v>130.686</v>
      </c>
      <c r="H86" s="33">
        <v>0</v>
      </c>
      <c r="I86" s="33">
        <f>ROUND(ROUND(H86,2)*ROUND(G86,3),2)</f>
      </c>
      <c r="J86" s="31" t="s">
        <v>53</v>
      </c>
      <c r="O86">
        <f>(I86*21)/100</f>
      </c>
      <c r="P86" t="s">
        <v>23</v>
      </c>
    </row>
    <row r="87" spans="1:5" ht="178.5">
      <c r="A87" s="34" t="s">
        <v>54</v>
      </c>
      <c r="E87" s="35" t="s">
        <v>162</v>
      </c>
    </row>
    <row r="88" spans="1:5" ht="63.75">
      <c r="A88" s="36" t="s">
        <v>56</v>
      </c>
      <c r="E88" s="37" t="s">
        <v>163</v>
      </c>
    </row>
    <row r="89" spans="1:5" ht="318.75">
      <c r="A89" t="s">
        <v>58</v>
      </c>
      <c r="E89" s="35" t="s">
        <v>164</v>
      </c>
    </row>
    <row r="90" spans="1:16" ht="12.75">
      <c r="A90" s="25" t="s">
        <v>47</v>
      </c>
      <c r="B90" s="29" t="s">
        <v>37</v>
      </c>
      <c r="C90" s="29" t="s">
        <v>165</v>
      </c>
      <c r="D90" s="25" t="s">
        <v>50</v>
      </c>
      <c r="E90" s="30" t="s">
        <v>166</v>
      </c>
      <c r="F90" s="31" t="s">
        <v>100</v>
      </c>
      <c r="G90" s="32">
        <v>2</v>
      </c>
      <c r="H90" s="33">
        <v>0</v>
      </c>
      <c r="I90" s="33">
        <f>ROUND(ROUND(H90,2)*ROUND(G90,3),2)</f>
      </c>
      <c r="J90" s="31" t="s">
        <v>53</v>
      </c>
      <c r="O90">
        <f>(I90*21)/100</f>
      </c>
      <c r="P90" t="s">
        <v>23</v>
      </c>
    </row>
    <row r="91" spans="1:5" ht="38.25">
      <c r="A91" s="34" t="s">
        <v>54</v>
      </c>
      <c r="E91" s="35" t="s">
        <v>167</v>
      </c>
    </row>
    <row r="92" spans="1:5" ht="12.75">
      <c r="A92" s="36" t="s">
        <v>56</v>
      </c>
      <c r="E92" s="37" t="s">
        <v>168</v>
      </c>
    </row>
    <row r="93" spans="1:5" ht="229.5">
      <c r="A93" t="s">
        <v>58</v>
      </c>
      <c r="E93" s="35" t="s">
        <v>169</v>
      </c>
    </row>
    <row r="94" spans="1:16" ht="12.75">
      <c r="A94" s="25" t="s">
        <v>47</v>
      </c>
      <c r="B94" s="29" t="s">
        <v>170</v>
      </c>
      <c r="C94" s="29" t="s">
        <v>165</v>
      </c>
      <c r="D94" s="25" t="s">
        <v>61</v>
      </c>
      <c r="E94" s="30" t="s">
        <v>166</v>
      </c>
      <c r="F94" s="31" t="s">
        <v>100</v>
      </c>
      <c r="G94" s="32">
        <v>44.984</v>
      </c>
      <c r="H94" s="33">
        <v>0</v>
      </c>
      <c r="I94" s="33">
        <f>ROUND(ROUND(H94,2)*ROUND(G94,3),2)</f>
      </c>
      <c r="J94" s="31" t="s">
        <v>53</v>
      </c>
      <c r="O94">
        <f>(I94*21)/100</f>
      </c>
      <c r="P94" t="s">
        <v>23</v>
      </c>
    </row>
    <row r="95" spans="1:5" ht="89.25">
      <c r="A95" s="34" t="s">
        <v>54</v>
      </c>
      <c r="E95" s="35" t="s">
        <v>171</v>
      </c>
    </row>
    <row r="96" spans="1:5" ht="25.5">
      <c r="A96" s="36" t="s">
        <v>56</v>
      </c>
      <c r="E96" s="37" t="s">
        <v>172</v>
      </c>
    </row>
    <row r="97" spans="1:5" ht="229.5">
      <c r="A97" t="s">
        <v>58</v>
      </c>
      <c r="E97" s="35" t="s">
        <v>169</v>
      </c>
    </row>
    <row r="98" spans="1:16" ht="12.75">
      <c r="A98" s="25" t="s">
        <v>47</v>
      </c>
      <c r="B98" s="29" t="s">
        <v>173</v>
      </c>
      <c r="C98" s="29" t="s">
        <v>165</v>
      </c>
      <c r="D98" s="25" t="s">
        <v>65</v>
      </c>
      <c r="E98" s="30" t="s">
        <v>166</v>
      </c>
      <c r="F98" s="31" t="s">
        <v>100</v>
      </c>
      <c r="G98" s="32">
        <v>14.511</v>
      </c>
      <c r="H98" s="33">
        <v>0</v>
      </c>
      <c r="I98" s="33">
        <f>ROUND(ROUND(H98,2)*ROUND(G98,3),2)</f>
      </c>
      <c r="J98" s="31" t="s">
        <v>53</v>
      </c>
      <c r="O98">
        <f>(I98*21)/100</f>
      </c>
      <c r="P98" t="s">
        <v>23</v>
      </c>
    </row>
    <row r="99" spans="1:5" ht="76.5">
      <c r="A99" s="34" t="s">
        <v>54</v>
      </c>
      <c r="E99" s="35" t="s">
        <v>174</v>
      </c>
    </row>
    <row r="100" spans="1:5" ht="38.25">
      <c r="A100" s="36" t="s">
        <v>56</v>
      </c>
      <c r="E100" s="37" t="s">
        <v>175</v>
      </c>
    </row>
    <row r="101" spans="1:5" ht="229.5">
      <c r="A101" t="s">
        <v>58</v>
      </c>
      <c r="E101" s="35" t="s">
        <v>169</v>
      </c>
    </row>
    <row r="102" spans="1:16" ht="12.75">
      <c r="A102" s="25" t="s">
        <v>47</v>
      </c>
      <c r="B102" s="29" t="s">
        <v>176</v>
      </c>
      <c r="C102" s="29" t="s">
        <v>165</v>
      </c>
      <c r="D102" s="25" t="s">
        <v>69</v>
      </c>
      <c r="E102" s="30" t="s">
        <v>166</v>
      </c>
      <c r="F102" s="31" t="s">
        <v>100</v>
      </c>
      <c r="G102" s="32">
        <v>20.43</v>
      </c>
      <c r="H102" s="33">
        <v>0</v>
      </c>
      <c r="I102" s="33">
        <f>ROUND(ROUND(H102,2)*ROUND(G102,3),2)</f>
      </c>
      <c r="J102" s="31" t="s">
        <v>53</v>
      </c>
      <c r="O102">
        <f>(I102*21)/100</f>
      </c>
      <c r="P102" t="s">
        <v>23</v>
      </c>
    </row>
    <row r="103" spans="1:5" ht="63.75">
      <c r="A103" s="34" t="s">
        <v>54</v>
      </c>
      <c r="E103" s="35" t="s">
        <v>177</v>
      </c>
    </row>
    <row r="104" spans="1:5" ht="12.75">
      <c r="A104" s="36" t="s">
        <v>56</v>
      </c>
      <c r="E104" s="37" t="s">
        <v>178</v>
      </c>
    </row>
    <row r="105" spans="1:5" ht="229.5">
      <c r="A105" t="s">
        <v>58</v>
      </c>
      <c r="E105" s="35" t="s">
        <v>169</v>
      </c>
    </row>
    <row r="106" spans="1:16" ht="12.75">
      <c r="A106" s="25" t="s">
        <v>47</v>
      </c>
      <c r="B106" s="29" t="s">
        <v>29</v>
      </c>
      <c r="C106" s="29" t="s">
        <v>179</v>
      </c>
      <c r="D106" s="25" t="s">
        <v>74</v>
      </c>
      <c r="E106" s="30" t="s">
        <v>180</v>
      </c>
      <c r="F106" s="31" t="s">
        <v>100</v>
      </c>
      <c r="G106" s="32">
        <v>14.5</v>
      </c>
      <c r="H106" s="33">
        <v>0</v>
      </c>
      <c r="I106" s="33">
        <f>ROUND(ROUND(H106,2)*ROUND(G106,3),2)</f>
      </c>
      <c r="J106" s="31" t="s">
        <v>53</v>
      </c>
      <c r="O106">
        <f>(I106*21)/100</f>
      </c>
      <c r="P106" t="s">
        <v>23</v>
      </c>
    </row>
    <row r="107" spans="1:5" ht="51">
      <c r="A107" s="34" t="s">
        <v>54</v>
      </c>
      <c r="E107" s="35" t="s">
        <v>181</v>
      </c>
    </row>
    <row r="108" spans="1:5" ht="12.75">
      <c r="A108" s="36" t="s">
        <v>56</v>
      </c>
      <c r="E108" s="37" t="s">
        <v>152</v>
      </c>
    </row>
    <row r="109" spans="1:5" ht="267.75">
      <c r="A109" t="s">
        <v>58</v>
      </c>
      <c r="E109" s="35" t="s">
        <v>182</v>
      </c>
    </row>
    <row r="110" spans="1:16" ht="12.75">
      <c r="A110" s="25" t="s">
        <v>47</v>
      </c>
      <c r="B110" s="29" t="s">
        <v>183</v>
      </c>
      <c r="C110" s="29" t="s">
        <v>184</v>
      </c>
      <c r="D110" s="25" t="s">
        <v>74</v>
      </c>
      <c r="E110" s="30" t="s">
        <v>185</v>
      </c>
      <c r="F110" s="31" t="s">
        <v>87</v>
      </c>
      <c r="G110" s="32">
        <v>10.2</v>
      </c>
      <c r="H110" s="33">
        <v>0</v>
      </c>
      <c r="I110" s="33">
        <f>ROUND(ROUND(H110,2)*ROUND(G110,3),2)</f>
      </c>
      <c r="J110" s="31" t="s">
        <v>53</v>
      </c>
      <c r="O110">
        <f>(I110*21)/100</f>
      </c>
      <c r="P110" t="s">
        <v>23</v>
      </c>
    </row>
    <row r="111" spans="1:5" ht="38.25">
      <c r="A111" s="34" t="s">
        <v>54</v>
      </c>
      <c r="E111" s="35" t="s">
        <v>186</v>
      </c>
    </row>
    <row r="112" spans="1:5" ht="12.75">
      <c r="A112" s="36" t="s">
        <v>56</v>
      </c>
      <c r="E112" s="37" t="s">
        <v>187</v>
      </c>
    </row>
    <row r="113" spans="1:5" ht="25.5">
      <c r="A113" t="s">
        <v>58</v>
      </c>
      <c r="E113" s="35" t="s">
        <v>188</v>
      </c>
    </row>
    <row r="114" spans="1:16" ht="12.75">
      <c r="A114" s="25" t="s">
        <v>47</v>
      </c>
      <c r="B114" s="29" t="s">
        <v>189</v>
      </c>
      <c r="C114" s="29" t="s">
        <v>184</v>
      </c>
      <c r="D114" s="25" t="s">
        <v>50</v>
      </c>
      <c r="E114" s="30" t="s">
        <v>185</v>
      </c>
      <c r="F114" s="31" t="s">
        <v>87</v>
      </c>
      <c r="G114" s="32">
        <v>157</v>
      </c>
      <c r="H114" s="33">
        <v>0</v>
      </c>
      <c r="I114" s="33">
        <f>ROUND(ROUND(H114,2)*ROUND(G114,3),2)</f>
      </c>
      <c r="J114" s="31" t="s">
        <v>53</v>
      </c>
      <c r="O114">
        <f>(I114*21)/100</f>
      </c>
      <c r="P114" t="s">
        <v>23</v>
      </c>
    </row>
    <row r="115" spans="1:5" ht="51">
      <c r="A115" s="34" t="s">
        <v>54</v>
      </c>
      <c r="E115" s="35" t="s">
        <v>190</v>
      </c>
    </row>
    <row r="116" spans="1:5" ht="12.75">
      <c r="A116" s="36" t="s">
        <v>56</v>
      </c>
      <c r="E116" s="37" t="s">
        <v>191</v>
      </c>
    </row>
    <row r="117" spans="1:5" ht="25.5">
      <c r="A117" t="s">
        <v>58</v>
      </c>
      <c r="E117" s="35" t="s">
        <v>188</v>
      </c>
    </row>
    <row r="118" spans="1:16" ht="12.75">
      <c r="A118" s="25" t="s">
        <v>47</v>
      </c>
      <c r="B118" s="29" t="s">
        <v>192</v>
      </c>
      <c r="C118" s="29" t="s">
        <v>193</v>
      </c>
      <c r="D118" s="25" t="s">
        <v>74</v>
      </c>
      <c r="E118" s="30" t="s">
        <v>194</v>
      </c>
      <c r="F118" s="31" t="s">
        <v>87</v>
      </c>
      <c r="G118" s="32">
        <v>22.2</v>
      </c>
      <c r="H118" s="33">
        <v>0</v>
      </c>
      <c r="I118" s="33">
        <f>ROUND(ROUND(H118,2)*ROUND(G118,3),2)</f>
      </c>
      <c r="J118" s="31" t="s">
        <v>53</v>
      </c>
      <c r="O118">
        <f>(I118*21)/100</f>
      </c>
      <c r="P118" t="s">
        <v>23</v>
      </c>
    </row>
    <row r="119" spans="1:5" ht="38.25">
      <c r="A119" s="34" t="s">
        <v>54</v>
      </c>
      <c r="E119" s="35" t="s">
        <v>195</v>
      </c>
    </row>
    <row r="120" spans="1:5" ht="12.75">
      <c r="A120" s="36" t="s">
        <v>56</v>
      </c>
      <c r="E120" s="37" t="s">
        <v>196</v>
      </c>
    </row>
    <row r="121" spans="1:5" ht="38.25">
      <c r="A121" t="s">
        <v>58</v>
      </c>
      <c r="E121" s="35" t="s">
        <v>197</v>
      </c>
    </row>
    <row r="122" spans="1:16" ht="12.75">
      <c r="A122" s="25" t="s">
        <v>47</v>
      </c>
      <c r="B122" s="29" t="s">
        <v>198</v>
      </c>
      <c r="C122" s="29" t="s">
        <v>199</v>
      </c>
      <c r="D122" s="25" t="s">
        <v>74</v>
      </c>
      <c r="E122" s="30" t="s">
        <v>200</v>
      </c>
      <c r="F122" s="31" t="s">
        <v>87</v>
      </c>
      <c r="G122" s="32">
        <v>114</v>
      </c>
      <c r="H122" s="33">
        <v>0</v>
      </c>
      <c r="I122" s="33">
        <f>ROUND(ROUND(H122,2)*ROUND(G122,3),2)</f>
      </c>
      <c r="J122" s="31" t="s">
        <v>53</v>
      </c>
      <c r="O122">
        <f>(I122*21)/100</f>
      </c>
      <c r="P122" t="s">
        <v>23</v>
      </c>
    </row>
    <row r="123" spans="1:5" ht="38.25">
      <c r="A123" s="34" t="s">
        <v>54</v>
      </c>
      <c r="E123" s="35" t="s">
        <v>201</v>
      </c>
    </row>
    <row r="124" spans="1:5" ht="12.75">
      <c r="A124" s="36" t="s">
        <v>56</v>
      </c>
      <c r="E124" s="37" t="s">
        <v>202</v>
      </c>
    </row>
    <row r="125" spans="1:5" ht="38.25">
      <c r="A125" t="s">
        <v>58</v>
      </c>
      <c r="E125" s="35" t="s">
        <v>203</v>
      </c>
    </row>
    <row r="126" spans="1:16" ht="12.75">
      <c r="A126" s="25" t="s">
        <v>47</v>
      </c>
      <c r="B126" s="29" t="s">
        <v>204</v>
      </c>
      <c r="C126" s="29" t="s">
        <v>205</v>
      </c>
      <c r="D126" s="25" t="s">
        <v>74</v>
      </c>
      <c r="E126" s="30" t="s">
        <v>206</v>
      </c>
      <c r="F126" s="31" t="s">
        <v>87</v>
      </c>
      <c r="G126" s="32">
        <v>136.2</v>
      </c>
      <c r="H126" s="33">
        <v>0</v>
      </c>
      <c r="I126" s="33">
        <f>ROUND(ROUND(H126,2)*ROUND(G126,3),2)</f>
      </c>
      <c r="J126" s="31" t="s">
        <v>53</v>
      </c>
      <c r="O126">
        <f>(I126*21)/100</f>
      </c>
      <c r="P126" t="s">
        <v>23</v>
      </c>
    </row>
    <row r="127" spans="1:5" ht="51">
      <c r="A127" s="34" t="s">
        <v>54</v>
      </c>
      <c r="E127" s="35" t="s">
        <v>207</v>
      </c>
    </row>
    <row r="128" spans="1:5" ht="12.75">
      <c r="A128" s="36" t="s">
        <v>56</v>
      </c>
      <c r="E128" s="37" t="s">
        <v>208</v>
      </c>
    </row>
    <row r="129" spans="1:5" ht="25.5">
      <c r="A129" t="s">
        <v>58</v>
      </c>
      <c r="E129" s="35" t="s">
        <v>209</v>
      </c>
    </row>
    <row r="130" spans="1:16" ht="12.75">
      <c r="A130" s="25" t="s">
        <v>47</v>
      </c>
      <c r="B130" s="29" t="s">
        <v>210</v>
      </c>
      <c r="C130" s="29" t="s">
        <v>211</v>
      </c>
      <c r="D130" s="25" t="s">
        <v>74</v>
      </c>
      <c r="E130" s="30" t="s">
        <v>212</v>
      </c>
      <c r="F130" s="31" t="s">
        <v>87</v>
      </c>
      <c r="G130" s="32">
        <v>136.2</v>
      </c>
      <c r="H130" s="33">
        <v>0</v>
      </c>
      <c r="I130" s="33">
        <f>ROUND(ROUND(H130,2)*ROUND(G130,3),2)</f>
      </c>
      <c r="J130" s="31" t="s">
        <v>53</v>
      </c>
      <c r="O130">
        <f>(I130*21)/100</f>
      </c>
      <c r="P130" t="s">
        <v>23</v>
      </c>
    </row>
    <row r="131" spans="1:5" ht="51">
      <c r="A131" s="34" t="s">
        <v>54</v>
      </c>
      <c r="E131" s="35" t="s">
        <v>213</v>
      </c>
    </row>
    <row r="132" spans="1:5" ht="12.75">
      <c r="A132" s="36" t="s">
        <v>56</v>
      </c>
      <c r="E132" s="37" t="s">
        <v>208</v>
      </c>
    </row>
    <row r="133" spans="1:5" ht="38.25">
      <c r="A133" t="s">
        <v>58</v>
      </c>
      <c r="E133" s="35" t="s">
        <v>214</v>
      </c>
    </row>
    <row r="134" spans="1:18" ht="12.75" customHeight="1">
      <c r="A134" s="6" t="s">
        <v>45</v>
      </c>
      <c r="B134" s="6"/>
      <c r="C134" s="39" t="s">
        <v>23</v>
      </c>
      <c r="D134" s="6"/>
      <c r="E134" s="27" t="s">
        <v>215</v>
      </c>
      <c r="F134" s="6"/>
      <c r="G134" s="6"/>
      <c r="H134" s="6"/>
      <c r="I134" s="40">
        <f>0+Q134</f>
      </c>
      <c r="J134" s="6"/>
      <c r="O134">
        <f>0+R134</f>
      </c>
      <c r="Q134">
        <f>0+I135+I139+I143+I147+I151+I155+I159+I163</f>
      </c>
      <c r="R134">
        <f>0+O135+O139+O143+O147+O151+O155+O159+O163</f>
      </c>
    </row>
    <row r="135" spans="1:16" ht="12.75">
      <c r="A135" s="25" t="s">
        <v>47</v>
      </c>
      <c r="B135" s="29" t="s">
        <v>216</v>
      </c>
      <c r="C135" s="29" t="s">
        <v>217</v>
      </c>
      <c r="D135" s="25" t="s">
        <v>74</v>
      </c>
      <c r="E135" s="30" t="s">
        <v>218</v>
      </c>
      <c r="F135" s="31" t="s">
        <v>100</v>
      </c>
      <c r="G135" s="32">
        <v>20.16</v>
      </c>
      <c r="H135" s="33">
        <v>0</v>
      </c>
      <c r="I135" s="33">
        <f>ROUND(ROUND(H135,2)*ROUND(G135,3),2)</f>
      </c>
      <c r="J135" s="31" t="s">
        <v>53</v>
      </c>
      <c r="O135">
        <f>(I135*21)/100</f>
      </c>
      <c r="P135" t="s">
        <v>23</v>
      </c>
    </row>
    <row r="136" spans="1:5" ht="38.25">
      <c r="A136" s="34" t="s">
        <v>54</v>
      </c>
      <c r="E136" s="35" t="s">
        <v>219</v>
      </c>
    </row>
    <row r="137" spans="1:5" ht="12.75">
      <c r="A137" s="36" t="s">
        <v>56</v>
      </c>
      <c r="E137" s="37" t="s">
        <v>220</v>
      </c>
    </row>
    <row r="138" spans="1:5" ht="51">
      <c r="A138" t="s">
        <v>58</v>
      </c>
      <c r="E138" s="35" t="s">
        <v>221</v>
      </c>
    </row>
    <row r="139" spans="1:16" ht="12.75">
      <c r="A139" s="25" t="s">
        <v>47</v>
      </c>
      <c r="B139" s="29" t="s">
        <v>222</v>
      </c>
      <c r="C139" s="29" t="s">
        <v>223</v>
      </c>
      <c r="D139" s="25" t="s">
        <v>74</v>
      </c>
      <c r="E139" s="30" t="s">
        <v>224</v>
      </c>
      <c r="F139" s="31" t="s">
        <v>87</v>
      </c>
      <c r="G139" s="32">
        <v>52.56</v>
      </c>
      <c r="H139" s="33">
        <v>0</v>
      </c>
      <c r="I139" s="33">
        <f>ROUND(ROUND(H139,2)*ROUND(G139,3),2)</f>
      </c>
      <c r="J139" s="31" t="s">
        <v>53</v>
      </c>
      <c r="O139">
        <f>(I139*21)/100</f>
      </c>
      <c r="P139" t="s">
        <v>23</v>
      </c>
    </row>
    <row r="140" spans="1:5" ht="38.25">
      <c r="A140" s="34" t="s">
        <v>54</v>
      </c>
      <c r="E140" s="35" t="s">
        <v>225</v>
      </c>
    </row>
    <row r="141" spans="1:5" ht="12.75">
      <c r="A141" s="36" t="s">
        <v>56</v>
      </c>
      <c r="E141" s="37" t="s">
        <v>226</v>
      </c>
    </row>
    <row r="142" spans="1:5" ht="51">
      <c r="A142" t="s">
        <v>58</v>
      </c>
      <c r="E142" s="35" t="s">
        <v>227</v>
      </c>
    </row>
    <row r="143" spans="1:16" ht="12.75">
      <c r="A143" s="25" t="s">
        <v>47</v>
      </c>
      <c r="B143" s="29" t="s">
        <v>228</v>
      </c>
      <c r="C143" s="29" t="s">
        <v>229</v>
      </c>
      <c r="D143" s="25" t="s">
        <v>50</v>
      </c>
      <c r="E143" s="30" t="s">
        <v>230</v>
      </c>
      <c r="F143" s="31" t="s">
        <v>117</v>
      </c>
      <c r="G143" s="32">
        <v>10.178</v>
      </c>
      <c r="H143" s="33">
        <v>0</v>
      </c>
      <c r="I143" s="33">
        <f>ROUND(ROUND(H143,2)*ROUND(G143,3),2)</f>
      </c>
      <c r="J143" s="31" t="s">
        <v>53</v>
      </c>
      <c r="O143">
        <f>(I143*21)/100</f>
      </c>
      <c r="P143" t="s">
        <v>23</v>
      </c>
    </row>
    <row r="144" spans="1:5" ht="63.75">
      <c r="A144" s="34" t="s">
        <v>54</v>
      </c>
      <c r="E144" s="35" t="s">
        <v>231</v>
      </c>
    </row>
    <row r="145" spans="1:5" ht="12.75">
      <c r="A145" s="36" t="s">
        <v>56</v>
      </c>
      <c r="E145" s="37" t="s">
        <v>232</v>
      </c>
    </row>
    <row r="146" spans="1:5" ht="63.75">
      <c r="A146" t="s">
        <v>58</v>
      </c>
      <c r="E146" s="35" t="s">
        <v>233</v>
      </c>
    </row>
    <row r="147" spans="1:16" ht="12.75">
      <c r="A147" s="25" t="s">
        <v>47</v>
      </c>
      <c r="B147" s="29" t="s">
        <v>234</v>
      </c>
      <c r="C147" s="29" t="s">
        <v>229</v>
      </c>
      <c r="D147" s="25" t="s">
        <v>61</v>
      </c>
      <c r="E147" s="30" t="s">
        <v>230</v>
      </c>
      <c r="F147" s="31" t="s">
        <v>117</v>
      </c>
      <c r="G147" s="32">
        <v>99.225</v>
      </c>
      <c r="H147" s="33">
        <v>0</v>
      </c>
      <c r="I147" s="33">
        <f>ROUND(ROUND(H147,2)*ROUND(G147,3),2)</f>
      </c>
      <c r="J147" s="31" t="s">
        <v>53</v>
      </c>
      <c r="O147">
        <f>(I147*21)/100</f>
      </c>
      <c r="P147" t="s">
        <v>23</v>
      </c>
    </row>
    <row r="148" spans="1:5" ht="63.75">
      <c r="A148" s="34" t="s">
        <v>54</v>
      </c>
      <c r="E148" s="35" t="s">
        <v>235</v>
      </c>
    </row>
    <row r="149" spans="1:5" ht="12.75">
      <c r="A149" s="36" t="s">
        <v>56</v>
      </c>
      <c r="E149" s="37" t="s">
        <v>236</v>
      </c>
    </row>
    <row r="150" spans="1:5" ht="63.75">
      <c r="A150" t="s">
        <v>58</v>
      </c>
      <c r="E150" s="35" t="s">
        <v>233</v>
      </c>
    </row>
    <row r="151" spans="1:16" ht="12.75">
      <c r="A151" s="25" t="s">
        <v>47</v>
      </c>
      <c r="B151" s="29" t="s">
        <v>237</v>
      </c>
      <c r="C151" s="29" t="s">
        <v>238</v>
      </c>
      <c r="D151" s="25" t="s">
        <v>74</v>
      </c>
      <c r="E151" s="30" t="s">
        <v>239</v>
      </c>
      <c r="F151" s="31" t="s">
        <v>117</v>
      </c>
      <c r="G151" s="32">
        <v>4.08</v>
      </c>
      <c r="H151" s="33">
        <v>0</v>
      </c>
      <c r="I151" s="33">
        <f>ROUND(ROUND(H151,2)*ROUND(G151,3),2)</f>
      </c>
      <c r="J151" s="31" t="s">
        <v>53</v>
      </c>
      <c r="O151">
        <f>(I151*21)/100</f>
      </c>
      <c r="P151" t="s">
        <v>23</v>
      </c>
    </row>
    <row r="152" spans="1:5" ht="38.25">
      <c r="A152" s="34" t="s">
        <v>54</v>
      </c>
      <c r="E152" s="35" t="s">
        <v>240</v>
      </c>
    </row>
    <row r="153" spans="1:5" ht="12.75">
      <c r="A153" s="36" t="s">
        <v>56</v>
      </c>
      <c r="E153" s="37" t="s">
        <v>241</v>
      </c>
    </row>
    <row r="154" spans="1:5" ht="63.75">
      <c r="A154" t="s">
        <v>58</v>
      </c>
      <c r="E154" s="35" t="s">
        <v>233</v>
      </c>
    </row>
    <row r="155" spans="1:16" ht="25.5">
      <c r="A155" s="25" t="s">
        <v>47</v>
      </c>
      <c r="B155" s="29" t="s">
        <v>242</v>
      </c>
      <c r="C155" s="29" t="s">
        <v>243</v>
      </c>
      <c r="D155" s="25" t="s">
        <v>74</v>
      </c>
      <c r="E155" s="30" t="s">
        <v>244</v>
      </c>
      <c r="F155" s="31" t="s">
        <v>117</v>
      </c>
      <c r="G155" s="32">
        <v>2.8</v>
      </c>
      <c r="H155" s="33">
        <v>0</v>
      </c>
      <c r="I155" s="33">
        <f>ROUND(ROUND(H155,2)*ROUND(G155,3),2)</f>
      </c>
      <c r="J155" s="31" t="s">
        <v>53</v>
      </c>
      <c r="O155">
        <f>(I155*21)/100</f>
      </c>
      <c r="P155" t="s">
        <v>23</v>
      </c>
    </row>
    <row r="156" spans="1:5" ht="38.25">
      <c r="A156" s="34" t="s">
        <v>54</v>
      </c>
      <c r="E156" s="35" t="s">
        <v>245</v>
      </c>
    </row>
    <row r="157" spans="1:5" ht="12.75">
      <c r="A157" s="36" t="s">
        <v>56</v>
      </c>
      <c r="E157" s="37" t="s">
        <v>246</v>
      </c>
    </row>
    <row r="158" spans="1:5" ht="63.75">
      <c r="A158" t="s">
        <v>58</v>
      </c>
      <c r="E158" s="35" t="s">
        <v>233</v>
      </c>
    </row>
    <row r="159" spans="1:16" ht="12.75">
      <c r="A159" s="25" t="s">
        <v>47</v>
      </c>
      <c r="B159" s="29" t="s">
        <v>247</v>
      </c>
      <c r="C159" s="29" t="s">
        <v>248</v>
      </c>
      <c r="D159" s="25" t="s">
        <v>74</v>
      </c>
      <c r="E159" s="30" t="s">
        <v>249</v>
      </c>
      <c r="F159" s="31" t="s">
        <v>117</v>
      </c>
      <c r="G159" s="32">
        <v>21.938</v>
      </c>
      <c r="H159" s="33">
        <v>0</v>
      </c>
      <c r="I159" s="33">
        <f>ROUND(ROUND(H159,2)*ROUND(G159,3),2)</f>
      </c>
      <c r="J159" s="31" t="s">
        <v>53</v>
      </c>
      <c r="O159">
        <f>(I159*21)/100</f>
      </c>
      <c r="P159" t="s">
        <v>23</v>
      </c>
    </row>
    <row r="160" spans="1:5" ht="51">
      <c r="A160" s="34" t="s">
        <v>54</v>
      </c>
      <c r="E160" s="35" t="s">
        <v>250</v>
      </c>
    </row>
    <row r="161" spans="1:5" ht="12.75">
      <c r="A161" s="36" t="s">
        <v>56</v>
      </c>
      <c r="E161" s="37" t="s">
        <v>251</v>
      </c>
    </row>
    <row r="162" spans="1:5" ht="63.75">
      <c r="A162" t="s">
        <v>58</v>
      </c>
      <c r="E162" s="35" t="s">
        <v>233</v>
      </c>
    </row>
    <row r="163" spans="1:16" ht="12.75">
      <c r="A163" s="25" t="s">
        <v>47</v>
      </c>
      <c r="B163" s="29" t="s">
        <v>23</v>
      </c>
      <c r="C163" s="29" t="s">
        <v>252</v>
      </c>
      <c r="D163" s="25" t="s">
        <v>74</v>
      </c>
      <c r="E163" s="30" t="s">
        <v>253</v>
      </c>
      <c r="F163" s="31" t="s">
        <v>87</v>
      </c>
      <c r="G163" s="32">
        <v>5.25</v>
      </c>
      <c r="H163" s="33">
        <v>0</v>
      </c>
      <c r="I163" s="33">
        <f>ROUND(ROUND(H163,2)*ROUND(G163,3),2)</f>
      </c>
      <c r="J163" s="31" t="s">
        <v>53</v>
      </c>
      <c r="O163">
        <f>(I163*21)/100</f>
      </c>
      <c r="P163" t="s">
        <v>23</v>
      </c>
    </row>
    <row r="164" spans="1:5" ht="51">
      <c r="A164" s="34" t="s">
        <v>54</v>
      </c>
      <c r="E164" s="35" t="s">
        <v>254</v>
      </c>
    </row>
    <row r="165" spans="1:5" ht="12.75">
      <c r="A165" s="36" t="s">
        <v>56</v>
      </c>
      <c r="E165" s="37" t="s">
        <v>255</v>
      </c>
    </row>
    <row r="166" spans="1:5" ht="102">
      <c r="A166" t="s">
        <v>58</v>
      </c>
      <c r="E166" s="35" t="s">
        <v>256</v>
      </c>
    </row>
    <row r="167" spans="1:18" ht="12.75" customHeight="1">
      <c r="A167" s="6" t="s">
        <v>45</v>
      </c>
      <c r="B167" s="6"/>
      <c r="C167" s="39" t="s">
        <v>22</v>
      </c>
      <c r="D167" s="6"/>
      <c r="E167" s="27" t="s">
        <v>257</v>
      </c>
      <c r="F167" s="6"/>
      <c r="G167" s="6"/>
      <c r="H167" s="6"/>
      <c r="I167" s="40">
        <f>0+Q167</f>
      </c>
      <c r="J167" s="6"/>
      <c r="O167">
        <f>0+R167</f>
      </c>
      <c r="Q167">
        <f>0+I168+I172+I176+I180+I184+I188+I192+I196+I200</f>
      </c>
      <c r="R167">
        <f>0+O168+O172+O176+O180+O184+O188+O192+O196+O200</f>
      </c>
    </row>
    <row r="168" spans="1:16" ht="12.75">
      <c r="A168" s="25" t="s">
        <v>47</v>
      </c>
      <c r="B168" s="29" t="s">
        <v>258</v>
      </c>
      <c r="C168" s="29" t="s">
        <v>259</v>
      </c>
      <c r="D168" s="25" t="s">
        <v>74</v>
      </c>
      <c r="E168" s="30" t="s">
        <v>260</v>
      </c>
      <c r="F168" s="31" t="s">
        <v>261</v>
      </c>
      <c r="G168" s="32">
        <v>144</v>
      </c>
      <c r="H168" s="33">
        <v>0</v>
      </c>
      <c r="I168" s="33">
        <f>ROUND(ROUND(H168,2)*ROUND(G168,3),2)</f>
      </c>
      <c r="J168" s="31" t="s">
        <v>53</v>
      </c>
      <c r="O168">
        <f>(I168*21)/100</f>
      </c>
      <c r="P168" t="s">
        <v>23</v>
      </c>
    </row>
    <row r="169" spans="1:5" ht="51">
      <c r="A169" s="34" t="s">
        <v>54</v>
      </c>
      <c r="E169" s="35" t="s">
        <v>262</v>
      </c>
    </row>
    <row r="170" spans="1:5" ht="12.75">
      <c r="A170" s="36" t="s">
        <v>56</v>
      </c>
      <c r="E170" s="37" t="s">
        <v>263</v>
      </c>
    </row>
    <row r="171" spans="1:5" ht="25.5">
      <c r="A171" t="s">
        <v>58</v>
      </c>
      <c r="E171" s="35" t="s">
        <v>264</v>
      </c>
    </row>
    <row r="172" spans="1:16" ht="12.75">
      <c r="A172" s="25" t="s">
        <v>47</v>
      </c>
      <c r="B172" s="29" t="s">
        <v>265</v>
      </c>
      <c r="C172" s="29" t="s">
        <v>266</v>
      </c>
      <c r="D172" s="25" t="s">
        <v>74</v>
      </c>
      <c r="E172" s="30" t="s">
        <v>267</v>
      </c>
      <c r="F172" s="31" t="s">
        <v>100</v>
      </c>
      <c r="G172" s="32">
        <v>9.52</v>
      </c>
      <c r="H172" s="33">
        <v>0</v>
      </c>
      <c r="I172" s="33">
        <f>ROUND(ROUND(H172,2)*ROUND(G172,3),2)</f>
      </c>
      <c r="J172" s="31" t="s">
        <v>53</v>
      </c>
      <c r="O172">
        <f>(I172*21)/100</f>
      </c>
      <c r="P172" t="s">
        <v>23</v>
      </c>
    </row>
    <row r="173" spans="1:5" ht="114.75">
      <c r="A173" s="34" t="s">
        <v>54</v>
      </c>
      <c r="E173" s="35" t="s">
        <v>268</v>
      </c>
    </row>
    <row r="174" spans="1:5" ht="12.75">
      <c r="A174" s="36" t="s">
        <v>56</v>
      </c>
      <c r="E174" s="37" t="s">
        <v>269</v>
      </c>
    </row>
    <row r="175" spans="1:5" ht="382.5">
      <c r="A175" t="s">
        <v>58</v>
      </c>
      <c r="E175" s="35" t="s">
        <v>270</v>
      </c>
    </row>
    <row r="176" spans="1:16" ht="12.75">
      <c r="A176" s="25" t="s">
        <v>47</v>
      </c>
      <c r="B176" s="29" t="s">
        <v>271</v>
      </c>
      <c r="C176" s="29" t="s">
        <v>272</v>
      </c>
      <c r="D176" s="25" t="s">
        <v>74</v>
      </c>
      <c r="E176" s="30" t="s">
        <v>273</v>
      </c>
      <c r="F176" s="31" t="s">
        <v>52</v>
      </c>
      <c r="G176" s="32">
        <v>1.868</v>
      </c>
      <c r="H176" s="33">
        <v>0</v>
      </c>
      <c r="I176" s="33">
        <f>ROUND(ROUND(H176,2)*ROUND(G176,3),2)</f>
      </c>
      <c r="J176" s="31" t="s">
        <v>53</v>
      </c>
      <c r="O176">
        <f>(I176*21)/100</f>
      </c>
      <c r="P176" t="s">
        <v>23</v>
      </c>
    </row>
    <row r="177" spans="1:5" ht="38.25">
      <c r="A177" s="34" t="s">
        <v>54</v>
      </c>
      <c r="E177" s="35" t="s">
        <v>274</v>
      </c>
    </row>
    <row r="178" spans="1:5" ht="12.75">
      <c r="A178" s="36" t="s">
        <v>56</v>
      </c>
      <c r="E178" s="37" t="s">
        <v>275</v>
      </c>
    </row>
    <row r="179" spans="1:5" ht="242.25">
      <c r="A179" t="s">
        <v>58</v>
      </c>
      <c r="E179" s="35" t="s">
        <v>276</v>
      </c>
    </row>
    <row r="180" spans="1:16" ht="12.75">
      <c r="A180" s="25" t="s">
        <v>47</v>
      </c>
      <c r="B180" s="29" t="s">
        <v>277</v>
      </c>
      <c r="C180" s="29" t="s">
        <v>278</v>
      </c>
      <c r="D180" s="25" t="s">
        <v>74</v>
      </c>
      <c r="E180" s="30" t="s">
        <v>279</v>
      </c>
      <c r="F180" s="31" t="s">
        <v>100</v>
      </c>
      <c r="G180" s="32">
        <v>0.626</v>
      </c>
      <c r="H180" s="33">
        <v>0</v>
      </c>
      <c r="I180" s="33">
        <f>ROUND(ROUND(H180,2)*ROUND(G180,3),2)</f>
      </c>
      <c r="J180" s="31" t="s">
        <v>53</v>
      </c>
      <c r="O180">
        <f>(I180*21)/100</f>
      </c>
      <c r="P180" t="s">
        <v>23</v>
      </c>
    </row>
    <row r="181" spans="1:5" ht="63.75">
      <c r="A181" s="34" t="s">
        <v>54</v>
      </c>
      <c r="E181" s="35" t="s">
        <v>280</v>
      </c>
    </row>
    <row r="182" spans="1:5" ht="25.5">
      <c r="A182" s="36" t="s">
        <v>56</v>
      </c>
      <c r="E182" s="37" t="s">
        <v>281</v>
      </c>
    </row>
    <row r="183" spans="1:5" ht="25.5">
      <c r="A183" t="s">
        <v>58</v>
      </c>
      <c r="E183" s="35" t="s">
        <v>282</v>
      </c>
    </row>
    <row r="184" spans="1:16" ht="12.75">
      <c r="A184" s="25" t="s">
        <v>47</v>
      </c>
      <c r="B184" s="29" t="s">
        <v>283</v>
      </c>
      <c r="C184" s="29" t="s">
        <v>284</v>
      </c>
      <c r="D184" s="25" t="s">
        <v>74</v>
      </c>
      <c r="E184" s="30" t="s">
        <v>285</v>
      </c>
      <c r="F184" s="31" t="s">
        <v>100</v>
      </c>
      <c r="G184" s="32">
        <v>0.991</v>
      </c>
      <c r="H184" s="33">
        <v>0</v>
      </c>
      <c r="I184" s="33">
        <f>ROUND(ROUND(H184,2)*ROUND(G184,3),2)</f>
      </c>
      <c r="J184" s="31" t="s">
        <v>53</v>
      </c>
      <c r="O184">
        <f>(I184*21)/100</f>
      </c>
      <c r="P184" t="s">
        <v>23</v>
      </c>
    </row>
    <row r="185" spans="1:5" ht="76.5">
      <c r="A185" s="34" t="s">
        <v>54</v>
      </c>
      <c r="E185" s="35" t="s">
        <v>286</v>
      </c>
    </row>
    <row r="186" spans="1:5" ht="12.75">
      <c r="A186" s="36" t="s">
        <v>56</v>
      </c>
      <c r="E186" s="37" t="s">
        <v>287</v>
      </c>
    </row>
    <row r="187" spans="1:5" ht="38.25">
      <c r="A187" t="s">
        <v>58</v>
      </c>
      <c r="E187" s="35" t="s">
        <v>288</v>
      </c>
    </row>
    <row r="188" spans="1:16" ht="12.75">
      <c r="A188" s="25" t="s">
        <v>47</v>
      </c>
      <c r="B188" s="29" t="s">
        <v>289</v>
      </c>
      <c r="C188" s="29" t="s">
        <v>290</v>
      </c>
      <c r="D188" s="25" t="s">
        <v>74</v>
      </c>
      <c r="E188" s="30" t="s">
        <v>291</v>
      </c>
      <c r="F188" s="31" t="s">
        <v>52</v>
      </c>
      <c r="G188" s="32">
        <v>0.045</v>
      </c>
      <c r="H188" s="33">
        <v>0</v>
      </c>
      <c r="I188" s="33">
        <f>ROUND(ROUND(H188,2)*ROUND(G188,3),2)</f>
      </c>
      <c r="J188" s="31" t="s">
        <v>53</v>
      </c>
      <c r="O188">
        <f>(I188*21)/100</f>
      </c>
      <c r="P188" t="s">
        <v>23</v>
      </c>
    </row>
    <row r="189" spans="1:5" ht="63.75">
      <c r="A189" s="34" t="s">
        <v>54</v>
      </c>
      <c r="E189" s="35" t="s">
        <v>292</v>
      </c>
    </row>
    <row r="190" spans="1:5" ht="12.75">
      <c r="A190" s="36" t="s">
        <v>56</v>
      </c>
      <c r="E190" s="37" t="s">
        <v>293</v>
      </c>
    </row>
    <row r="191" spans="1:5" ht="267.75">
      <c r="A191" t="s">
        <v>58</v>
      </c>
      <c r="E191" s="35" t="s">
        <v>294</v>
      </c>
    </row>
    <row r="192" spans="1:16" ht="12.75">
      <c r="A192" s="25" t="s">
        <v>47</v>
      </c>
      <c r="B192" s="29" t="s">
        <v>295</v>
      </c>
      <c r="C192" s="29" t="s">
        <v>296</v>
      </c>
      <c r="D192" s="25" t="s">
        <v>74</v>
      </c>
      <c r="E192" s="30" t="s">
        <v>297</v>
      </c>
      <c r="F192" s="31" t="s">
        <v>100</v>
      </c>
      <c r="G192" s="32">
        <v>3.08</v>
      </c>
      <c r="H192" s="33">
        <v>0</v>
      </c>
      <c r="I192" s="33">
        <f>ROUND(ROUND(H192,2)*ROUND(G192,3),2)</f>
      </c>
      <c r="J192" s="31" t="s">
        <v>53</v>
      </c>
      <c r="O192">
        <f>(I192*21)/100</f>
      </c>
      <c r="P192" t="s">
        <v>23</v>
      </c>
    </row>
    <row r="193" spans="1:5" ht="63.75">
      <c r="A193" s="34" t="s">
        <v>54</v>
      </c>
      <c r="E193" s="35" t="s">
        <v>298</v>
      </c>
    </row>
    <row r="194" spans="1:5" ht="12.75">
      <c r="A194" s="36" t="s">
        <v>56</v>
      </c>
      <c r="E194" s="37" t="s">
        <v>299</v>
      </c>
    </row>
    <row r="195" spans="1:5" ht="51">
      <c r="A195" t="s">
        <v>58</v>
      </c>
      <c r="E195" s="35" t="s">
        <v>300</v>
      </c>
    </row>
    <row r="196" spans="1:16" ht="12.75">
      <c r="A196" s="25" t="s">
        <v>47</v>
      </c>
      <c r="B196" s="29" t="s">
        <v>301</v>
      </c>
      <c r="C196" s="29" t="s">
        <v>302</v>
      </c>
      <c r="D196" s="25" t="s">
        <v>74</v>
      </c>
      <c r="E196" s="30" t="s">
        <v>303</v>
      </c>
      <c r="F196" s="31" t="s">
        <v>100</v>
      </c>
      <c r="G196" s="32">
        <v>6.012</v>
      </c>
      <c r="H196" s="33">
        <v>0</v>
      </c>
      <c r="I196" s="33">
        <f>ROUND(ROUND(H196,2)*ROUND(G196,3),2)</f>
      </c>
      <c r="J196" s="31" t="s">
        <v>53</v>
      </c>
      <c r="O196">
        <f>(I196*21)/100</f>
      </c>
      <c r="P196" t="s">
        <v>23</v>
      </c>
    </row>
    <row r="197" spans="1:5" ht="178.5">
      <c r="A197" s="34" t="s">
        <v>54</v>
      </c>
      <c r="E197" s="35" t="s">
        <v>304</v>
      </c>
    </row>
    <row r="198" spans="1:5" ht="12.75">
      <c r="A198" s="36" t="s">
        <v>56</v>
      </c>
      <c r="E198" s="37" t="s">
        <v>305</v>
      </c>
    </row>
    <row r="199" spans="1:5" ht="369.75">
      <c r="A199" t="s">
        <v>58</v>
      </c>
      <c r="E199" s="35" t="s">
        <v>306</v>
      </c>
    </row>
    <row r="200" spans="1:16" ht="12.75">
      <c r="A200" s="25" t="s">
        <v>47</v>
      </c>
      <c r="B200" s="29" t="s">
        <v>307</v>
      </c>
      <c r="C200" s="29" t="s">
        <v>308</v>
      </c>
      <c r="D200" s="25" t="s">
        <v>74</v>
      </c>
      <c r="E200" s="30" t="s">
        <v>309</v>
      </c>
      <c r="F200" s="31" t="s">
        <v>52</v>
      </c>
      <c r="G200" s="32">
        <v>1.179</v>
      </c>
      <c r="H200" s="33">
        <v>0</v>
      </c>
      <c r="I200" s="33">
        <f>ROUND(ROUND(H200,2)*ROUND(G200,3),2)</f>
      </c>
      <c r="J200" s="31" t="s">
        <v>53</v>
      </c>
      <c r="O200">
        <f>(I200*21)/100</f>
      </c>
      <c r="P200" t="s">
        <v>23</v>
      </c>
    </row>
    <row r="201" spans="1:5" ht="51">
      <c r="A201" s="34" t="s">
        <v>54</v>
      </c>
      <c r="E201" s="35" t="s">
        <v>310</v>
      </c>
    </row>
    <row r="202" spans="1:5" ht="12.75">
      <c r="A202" s="36" t="s">
        <v>56</v>
      </c>
      <c r="E202" s="37" t="s">
        <v>311</v>
      </c>
    </row>
    <row r="203" spans="1:5" ht="267.75">
      <c r="A203" t="s">
        <v>58</v>
      </c>
      <c r="E203" s="35" t="s">
        <v>294</v>
      </c>
    </row>
    <row r="204" spans="1:18" ht="12.75" customHeight="1">
      <c r="A204" s="6" t="s">
        <v>45</v>
      </c>
      <c r="B204" s="6"/>
      <c r="C204" s="39" t="s">
        <v>33</v>
      </c>
      <c r="D204" s="6"/>
      <c r="E204" s="27" t="s">
        <v>312</v>
      </c>
      <c r="F204" s="6"/>
      <c r="G204" s="6"/>
      <c r="H204" s="6"/>
      <c r="I204" s="40">
        <f>0+Q204</f>
      </c>
      <c r="J204" s="6"/>
      <c r="O204">
        <f>0+R204</f>
      </c>
      <c r="Q204">
        <f>0+I205+I209+I213+I217+I221+I225+I229+I233+I237+I241+I245+I249+I253+I257+I261+I265+I269</f>
      </c>
      <c r="R204">
        <f>0+O205+O209+O213+O217+O221+O225+O229+O233+O237+O241+O245+O249+O253+O257+O261+O265+O269</f>
      </c>
    </row>
    <row r="205" spans="1:16" ht="12.75">
      <c r="A205" s="25" t="s">
        <v>47</v>
      </c>
      <c r="B205" s="29" t="s">
        <v>313</v>
      </c>
      <c r="C205" s="29" t="s">
        <v>314</v>
      </c>
      <c r="D205" s="25" t="s">
        <v>74</v>
      </c>
      <c r="E205" s="30" t="s">
        <v>315</v>
      </c>
      <c r="F205" s="31" t="s">
        <v>100</v>
      </c>
      <c r="G205" s="32">
        <v>1.843</v>
      </c>
      <c r="H205" s="33">
        <v>0</v>
      </c>
      <c r="I205" s="33">
        <f>ROUND(ROUND(H205,2)*ROUND(G205,3),2)</f>
      </c>
      <c r="J205" s="31" t="s">
        <v>53</v>
      </c>
      <c r="O205">
        <f>(I205*21)/100</f>
      </c>
      <c r="P205" t="s">
        <v>23</v>
      </c>
    </row>
    <row r="206" spans="1:5" ht="153">
      <c r="A206" s="34" t="s">
        <v>54</v>
      </c>
      <c r="E206" s="35" t="s">
        <v>316</v>
      </c>
    </row>
    <row r="207" spans="1:5" ht="12.75">
      <c r="A207" s="36" t="s">
        <v>56</v>
      </c>
      <c r="E207" s="37" t="s">
        <v>317</v>
      </c>
    </row>
    <row r="208" spans="1:5" ht="369.75">
      <c r="A208" t="s">
        <v>58</v>
      </c>
      <c r="E208" s="35" t="s">
        <v>306</v>
      </c>
    </row>
    <row r="209" spans="1:16" ht="12.75">
      <c r="A209" s="25" t="s">
        <v>47</v>
      </c>
      <c r="B209" s="29" t="s">
        <v>318</v>
      </c>
      <c r="C209" s="29" t="s">
        <v>319</v>
      </c>
      <c r="D209" s="25" t="s">
        <v>74</v>
      </c>
      <c r="E209" s="30" t="s">
        <v>320</v>
      </c>
      <c r="F209" s="31" t="s">
        <v>52</v>
      </c>
      <c r="G209" s="32">
        <v>0.361</v>
      </c>
      <c r="H209" s="33">
        <v>0</v>
      </c>
      <c r="I209" s="33">
        <f>ROUND(ROUND(H209,2)*ROUND(G209,3),2)</f>
      </c>
      <c r="J209" s="31" t="s">
        <v>53</v>
      </c>
      <c r="O209">
        <f>(I209*21)/100</f>
      </c>
      <c r="P209" t="s">
        <v>23</v>
      </c>
    </row>
    <row r="210" spans="1:5" ht="51">
      <c r="A210" s="34" t="s">
        <v>54</v>
      </c>
      <c r="E210" s="35" t="s">
        <v>321</v>
      </c>
    </row>
    <row r="211" spans="1:5" ht="12.75">
      <c r="A211" s="36" t="s">
        <v>56</v>
      </c>
      <c r="E211" s="37" t="s">
        <v>322</v>
      </c>
    </row>
    <row r="212" spans="1:5" ht="267.75">
      <c r="A212" t="s">
        <v>58</v>
      </c>
      <c r="E212" s="35" t="s">
        <v>323</v>
      </c>
    </row>
    <row r="213" spans="1:16" ht="12.75">
      <c r="A213" s="25" t="s">
        <v>47</v>
      </c>
      <c r="B213" s="29" t="s">
        <v>324</v>
      </c>
      <c r="C213" s="29" t="s">
        <v>325</v>
      </c>
      <c r="D213" s="25" t="s">
        <v>74</v>
      </c>
      <c r="E213" s="30" t="s">
        <v>326</v>
      </c>
      <c r="F213" s="31" t="s">
        <v>100</v>
      </c>
      <c r="G213" s="32">
        <v>3.41</v>
      </c>
      <c r="H213" s="33">
        <v>0</v>
      </c>
      <c r="I213" s="33">
        <f>ROUND(ROUND(H213,2)*ROUND(G213,3),2)</f>
      </c>
      <c r="J213" s="31" t="s">
        <v>53</v>
      </c>
      <c r="O213">
        <f>(I213*21)/100</f>
      </c>
      <c r="P213" t="s">
        <v>23</v>
      </c>
    </row>
    <row r="214" spans="1:5" ht="51">
      <c r="A214" s="34" t="s">
        <v>54</v>
      </c>
      <c r="E214" s="35" t="s">
        <v>327</v>
      </c>
    </row>
    <row r="215" spans="1:5" ht="12.75">
      <c r="A215" s="36" t="s">
        <v>56</v>
      </c>
      <c r="E215" s="37" t="s">
        <v>328</v>
      </c>
    </row>
    <row r="216" spans="1:5" ht="280.5">
      <c r="A216" t="s">
        <v>58</v>
      </c>
      <c r="E216" s="35" t="s">
        <v>329</v>
      </c>
    </row>
    <row r="217" spans="1:16" ht="12.75">
      <c r="A217" s="25" t="s">
        <v>47</v>
      </c>
      <c r="B217" s="29" t="s">
        <v>330</v>
      </c>
      <c r="C217" s="29" t="s">
        <v>331</v>
      </c>
      <c r="D217" s="25" t="s">
        <v>74</v>
      </c>
      <c r="E217" s="30" t="s">
        <v>332</v>
      </c>
      <c r="F217" s="31" t="s">
        <v>100</v>
      </c>
      <c r="G217" s="32">
        <v>0.069</v>
      </c>
      <c r="H217" s="33">
        <v>0</v>
      </c>
      <c r="I217" s="33">
        <f>ROUND(ROUND(H217,2)*ROUND(G217,3),2)</f>
      </c>
      <c r="J217" s="31" t="s">
        <v>53</v>
      </c>
      <c r="O217">
        <f>(I217*21)/100</f>
      </c>
      <c r="P217" t="s">
        <v>23</v>
      </c>
    </row>
    <row r="218" spans="1:5" ht="38.25">
      <c r="A218" s="34" t="s">
        <v>54</v>
      </c>
      <c r="E218" s="35" t="s">
        <v>333</v>
      </c>
    </row>
    <row r="219" spans="1:5" ht="12.75">
      <c r="A219" s="36" t="s">
        <v>56</v>
      </c>
      <c r="E219" s="37" t="s">
        <v>334</v>
      </c>
    </row>
    <row r="220" spans="1:5" ht="229.5">
      <c r="A220" t="s">
        <v>58</v>
      </c>
      <c r="E220" s="35" t="s">
        <v>335</v>
      </c>
    </row>
    <row r="221" spans="1:16" ht="12.75">
      <c r="A221" s="25" t="s">
        <v>47</v>
      </c>
      <c r="B221" s="29" t="s">
        <v>336</v>
      </c>
      <c r="C221" s="29" t="s">
        <v>337</v>
      </c>
      <c r="D221" s="25" t="s">
        <v>74</v>
      </c>
      <c r="E221" s="30" t="s">
        <v>338</v>
      </c>
      <c r="F221" s="31" t="s">
        <v>100</v>
      </c>
      <c r="G221" s="32">
        <v>5.4</v>
      </c>
      <c r="H221" s="33">
        <v>0</v>
      </c>
      <c r="I221" s="33">
        <f>ROUND(ROUND(H221,2)*ROUND(G221,3),2)</f>
      </c>
      <c r="J221" s="31" t="s">
        <v>53</v>
      </c>
      <c r="O221">
        <f>(I221*21)/100</f>
      </c>
      <c r="P221" t="s">
        <v>23</v>
      </c>
    </row>
    <row r="222" spans="1:5" ht="38.25">
      <c r="A222" s="34" t="s">
        <v>54</v>
      </c>
      <c r="E222" s="35" t="s">
        <v>339</v>
      </c>
    </row>
    <row r="223" spans="1:5" ht="12.75">
      <c r="A223" s="36" t="s">
        <v>56</v>
      </c>
      <c r="E223" s="37" t="s">
        <v>340</v>
      </c>
    </row>
    <row r="224" spans="1:5" ht="369.75">
      <c r="A224" t="s">
        <v>58</v>
      </c>
      <c r="E224" s="35" t="s">
        <v>306</v>
      </c>
    </row>
    <row r="225" spans="1:16" ht="12.75">
      <c r="A225" s="25" t="s">
        <v>47</v>
      </c>
      <c r="B225" s="29" t="s">
        <v>341</v>
      </c>
      <c r="C225" s="29" t="s">
        <v>342</v>
      </c>
      <c r="D225" s="25" t="s">
        <v>50</v>
      </c>
      <c r="E225" s="30" t="s">
        <v>343</v>
      </c>
      <c r="F225" s="31" t="s">
        <v>100</v>
      </c>
      <c r="G225" s="32">
        <v>1.706</v>
      </c>
      <c r="H225" s="33">
        <v>0</v>
      </c>
      <c r="I225" s="33">
        <f>ROUND(ROUND(H225,2)*ROUND(G225,3),2)</f>
      </c>
      <c r="J225" s="31" t="s">
        <v>53</v>
      </c>
      <c r="O225">
        <f>(I225*21)/100</f>
      </c>
      <c r="P225" t="s">
        <v>23</v>
      </c>
    </row>
    <row r="226" spans="1:5" ht="38.25">
      <c r="A226" s="34" t="s">
        <v>54</v>
      </c>
      <c r="E226" s="35" t="s">
        <v>344</v>
      </c>
    </row>
    <row r="227" spans="1:5" ht="12.75">
      <c r="A227" s="36" t="s">
        <v>56</v>
      </c>
      <c r="E227" s="37" t="s">
        <v>345</v>
      </c>
    </row>
    <row r="228" spans="1:5" ht="369.75">
      <c r="A228" t="s">
        <v>58</v>
      </c>
      <c r="E228" s="35" t="s">
        <v>306</v>
      </c>
    </row>
    <row r="229" spans="1:16" ht="12.75">
      <c r="A229" s="25" t="s">
        <v>47</v>
      </c>
      <c r="B229" s="29" t="s">
        <v>346</v>
      </c>
      <c r="C229" s="29" t="s">
        <v>342</v>
      </c>
      <c r="D229" s="25" t="s">
        <v>61</v>
      </c>
      <c r="E229" s="30" t="s">
        <v>343</v>
      </c>
      <c r="F229" s="31" t="s">
        <v>100</v>
      </c>
      <c r="G229" s="32">
        <v>8.819</v>
      </c>
      <c r="H229" s="33">
        <v>0</v>
      </c>
      <c r="I229" s="33">
        <f>ROUND(ROUND(H229,2)*ROUND(G229,3),2)</f>
      </c>
      <c r="J229" s="31" t="s">
        <v>53</v>
      </c>
      <c r="O229">
        <f>(I229*21)/100</f>
      </c>
      <c r="P229" t="s">
        <v>23</v>
      </c>
    </row>
    <row r="230" spans="1:5" ht="114.75">
      <c r="A230" s="34" t="s">
        <v>54</v>
      </c>
      <c r="E230" s="35" t="s">
        <v>347</v>
      </c>
    </row>
    <row r="231" spans="1:5" ht="25.5">
      <c r="A231" s="36" t="s">
        <v>56</v>
      </c>
      <c r="E231" s="37" t="s">
        <v>348</v>
      </c>
    </row>
    <row r="232" spans="1:5" ht="369.75">
      <c r="A232" t="s">
        <v>58</v>
      </c>
      <c r="E232" s="35" t="s">
        <v>306</v>
      </c>
    </row>
    <row r="233" spans="1:16" ht="12.75">
      <c r="A233" s="25" t="s">
        <v>47</v>
      </c>
      <c r="B233" s="29" t="s">
        <v>349</v>
      </c>
      <c r="C233" s="29" t="s">
        <v>350</v>
      </c>
      <c r="D233" s="25" t="s">
        <v>74</v>
      </c>
      <c r="E233" s="30" t="s">
        <v>351</v>
      </c>
      <c r="F233" s="31" t="s">
        <v>100</v>
      </c>
      <c r="G233" s="32">
        <v>1.607</v>
      </c>
      <c r="H233" s="33">
        <v>0</v>
      </c>
      <c r="I233" s="33">
        <f>ROUND(ROUND(H233,2)*ROUND(G233,3),2)</f>
      </c>
      <c r="J233" s="31" t="s">
        <v>53</v>
      </c>
      <c r="O233">
        <f>(I233*21)/100</f>
      </c>
      <c r="P233" t="s">
        <v>23</v>
      </c>
    </row>
    <row r="234" spans="1:5" ht="51">
      <c r="A234" s="34" t="s">
        <v>54</v>
      </c>
      <c r="E234" s="35" t="s">
        <v>352</v>
      </c>
    </row>
    <row r="235" spans="1:5" ht="12.75">
      <c r="A235" s="36" t="s">
        <v>56</v>
      </c>
      <c r="E235" s="37" t="s">
        <v>353</v>
      </c>
    </row>
    <row r="236" spans="1:5" ht="369.75">
      <c r="A236" t="s">
        <v>58</v>
      </c>
      <c r="E236" s="35" t="s">
        <v>306</v>
      </c>
    </row>
    <row r="237" spans="1:16" ht="12.75">
      <c r="A237" s="25" t="s">
        <v>47</v>
      </c>
      <c r="B237" s="29" t="s">
        <v>354</v>
      </c>
      <c r="C237" s="29" t="s">
        <v>355</v>
      </c>
      <c r="D237" s="25" t="s">
        <v>74</v>
      </c>
      <c r="E237" s="30" t="s">
        <v>356</v>
      </c>
      <c r="F237" s="31" t="s">
        <v>52</v>
      </c>
      <c r="G237" s="32">
        <v>0.316</v>
      </c>
      <c r="H237" s="33">
        <v>0</v>
      </c>
      <c r="I237" s="33">
        <f>ROUND(ROUND(H237,2)*ROUND(G237,3),2)</f>
      </c>
      <c r="J237" s="31" t="s">
        <v>53</v>
      </c>
      <c r="O237">
        <f>(I237*21)/100</f>
      </c>
      <c r="P237" t="s">
        <v>23</v>
      </c>
    </row>
    <row r="238" spans="1:5" ht="51">
      <c r="A238" s="34" t="s">
        <v>54</v>
      </c>
      <c r="E238" s="35" t="s">
        <v>357</v>
      </c>
    </row>
    <row r="239" spans="1:5" ht="12.75">
      <c r="A239" s="36" t="s">
        <v>56</v>
      </c>
      <c r="E239" s="37" t="s">
        <v>358</v>
      </c>
    </row>
    <row r="240" spans="1:5" ht="178.5">
      <c r="A240" t="s">
        <v>58</v>
      </c>
      <c r="E240" s="35" t="s">
        <v>359</v>
      </c>
    </row>
    <row r="241" spans="1:16" ht="12.75">
      <c r="A241" s="25" t="s">
        <v>47</v>
      </c>
      <c r="B241" s="29" t="s">
        <v>360</v>
      </c>
      <c r="C241" s="29" t="s">
        <v>361</v>
      </c>
      <c r="D241" s="25" t="s">
        <v>74</v>
      </c>
      <c r="E241" s="30" t="s">
        <v>362</v>
      </c>
      <c r="F241" s="31" t="s">
        <v>100</v>
      </c>
      <c r="G241" s="32">
        <v>4.08</v>
      </c>
      <c r="H241" s="33">
        <v>0</v>
      </c>
      <c r="I241" s="33">
        <f>ROUND(ROUND(H241,2)*ROUND(G241,3),2)</f>
      </c>
      <c r="J241" s="31" t="s">
        <v>53</v>
      </c>
      <c r="O241">
        <f>(I241*21)/100</f>
      </c>
      <c r="P241" t="s">
        <v>23</v>
      </c>
    </row>
    <row r="242" spans="1:5" ht="51">
      <c r="A242" s="34" t="s">
        <v>54</v>
      </c>
      <c r="E242" s="35" t="s">
        <v>363</v>
      </c>
    </row>
    <row r="243" spans="1:5" ht="12.75">
      <c r="A243" s="36" t="s">
        <v>56</v>
      </c>
      <c r="E243" s="37" t="s">
        <v>364</v>
      </c>
    </row>
    <row r="244" spans="1:5" ht="38.25">
      <c r="A244" t="s">
        <v>58</v>
      </c>
      <c r="E244" s="35" t="s">
        <v>365</v>
      </c>
    </row>
    <row r="245" spans="1:16" ht="12.75">
      <c r="A245" s="25" t="s">
        <v>47</v>
      </c>
      <c r="B245" s="29" t="s">
        <v>366</v>
      </c>
      <c r="C245" s="29" t="s">
        <v>367</v>
      </c>
      <c r="D245" s="25" t="s">
        <v>74</v>
      </c>
      <c r="E245" s="30" t="s">
        <v>368</v>
      </c>
      <c r="F245" s="31" t="s">
        <v>100</v>
      </c>
      <c r="G245" s="32">
        <v>9.54</v>
      </c>
      <c r="H245" s="33">
        <v>0</v>
      </c>
      <c r="I245" s="33">
        <f>ROUND(ROUND(H245,2)*ROUND(G245,3),2)</f>
      </c>
      <c r="J245" s="31" t="s">
        <v>53</v>
      </c>
      <c r="O245">
        <f>(I245*21)/100</f>
      </c>
      <c r="P245" t="s">
        <v>23</v>
      </c>
    </row>
    <row r="246" spans="1:5" ht="114.75">
      <c r="A246" s="34" t="s">
        <v>54</v>
      </c>
      <c r="E246" s="35" t="s">
        <v>369</v>
      </c>
    </row>
    <row r="247" spans="1:5" ht="12.75">
      <c r="A247" s="36" t="s">
        <v>56</v>
      </c>
      <c r="E247" s="37" t="s">
        <v>370</v>
      </c>
    </row>
    <row r="248" spans="1:5" ht="369.75">
      <c r="A248" t="s">
        <v>58</v>
      </c>
      <c r="E248" s="35" t="s">
        <v>306</v>
      </c>
    </row>
    <row r="249" spans="1:16" ht="12.75">
      <c r="A249" s="25" t="s">
        <v>47</v>
      </c>
      <c r="B249" s="29" t="s">
        <v>371</v>
      </c>
      <c r="C249" s="29" t="s">
        <v>372</v>
      </c>
      <c r="D249" s="25" t="s">
        <v>74</v>
      </c>
      <c r="E249" s="30" t="s">
        <v>373</v>
      </c>
      <c r="F249" s="31" t="s">
        <v>52</v>
      </c>
      <c r="G249" s="32">
        <v>1.872</v>
      </c>
      <c r="H249" s="33">
        <v>0</v>
      </c>
      <c r="I249" s="33">
        <f>ROUND(ROUND(H249,2)*ROUND(G249,3),2)</f>
      </c>
      <c r="J249" s="31" t="s">
        <v>53</v>
      </c>
      <c r="O249">
        <f>(I249*21)/100</f>
      </c>
      <c r="P249" t="s">
        <v>23</v>
      </c>
    </row>
    <row r="250" spans="1:5" ht="51">
      <c r="A250" s="34" t="s">
        <v>54</v>
      </c>
      <c r="E250" s="35" t="s">
        <v>374</v>
      </c>
    </row>
    <row r="251" spans="1:5" ht="12.75">
      <c r="A251" s="36" t="s">
        <v>56</v>
      </c>
      <c r="E251" s="37" t="s">
        <v>375</v>
      </c>
    </row>
    <row r="252" spans="1:5" ht="178.5">
      <c r="A252" t="s">
        <v>58</v>
      </c>
      <c r="E252" s="35" t="s">
        <v>376</v>
      </c>
    </row>
    <row r="253" spans="1:16" ht="12.75">
      <c r="A253" s="25" t="s">
        <v>47</v>
      </c>
      <c r="B253" s="29" t="s">
        <v>377</v>
      </c>
      <c r="C253" s="29" t="s">
        <v>378</v>
      </c>
      <c r="D253" s="25" t="s">
        <v>74</v>
      </c>
      <c r="E253" s="30" t="s">
        <v>379</v>
      </c>
      <c r="F253" s="31" t="s">
        <v>100</v>
      </c>
      <c r="G253" s="32">
        <v>1.53</v>
      </c>
      <c r="H253" s="33">
        <v>0</v>
      </c>
      <c r="I253" s="33">
        <f>ROUND(ROUND(H253,2)*ROUND(G253,3),2)</f>
      </c>
      <c r="J253" s="31" t="s">
        <v>53</v>
      </c>
      <c r="O253">
        <f>(I253*21)/100</f>
      </c>
      <c r="P253" t="s">
        <v>23</v>
      </c>
    </row>
    <row r="254" spans="1:5" ht="51">
      <c r="A254" s="34" t="s">
        <v>54</v>
      </c>
      <c r="E254" s="35" t="s">
        <v>380</v>
      </c>
    </row>
    <row r="255" spans="1:5" ht="12.75">
      <c r="A255" s="36" t="s">
        <v>56</v>
      </c>
      <c r="E255" s="37" t="s">
        <v>381</v>
      </c>
    </row>
    <row r="256" spans="1:5" ht="409.5">
      <c r="A256" t="s">
        <v>58</v>
      </c>
      <c r="E256" s="35" t="s">
        <v>382</v>
      </c>
    </row>
    <row r="257" spans="1:16" ht="12.75">
      <c r="A257" s="25" t="s">
        <v>47</v>
      </c>
      <c r="B257" s="29" t="s">
        <v>22</v>
      </c>
      <c r="C257" s="29" t="s">
        <v>383</v>
      </c>
      <c r="D257" s="25" t="s">
        <v>50</v>
      </c>
      <c r="E257" s="30" t="s">
        <v>384</v>
      </c>
      <c r="F257" s="31" t="s">
        <v>100</v>
      </c>
      <c r="G257" s="32">
        <v>3.15</v>
      </c>
      <c r="H257" s="33">
        <v>0</v>
      </c>
      <c r="I257" s="33">
        <f>ROUND(ROUND(H257,2)*ROUND(G257,3),2)</f>
      </c>
      <c r="J257" s="31" t="s">
        <v>53</v>
      </c>
      <c r="O257">
        <f>(I257*21)/100</f>
      </c>
      <c r="P257" t="s">
        <v>23</v>
      </c>
    </row>
    <row r="258" spans="1:5" ht="63.75">
      <c r="A258" s="34" t="s">
        <v>54</v>
      </c>
      <c r="E258" s="35" t="s">
        <v>385</v>
      </c>
    </row>
    <row r="259" spans="1:5" ht="12.75">
      <c r="A259" s="36" t="s">
        <v>56</v>
      </c>
      <c r="E259" s="37" t="s">
        <v>143</v>
      </c>
    </row>
    <row r="260" spans="1:5" ht="51">
      <c r="A260" t="s">
        <v>58</v>
      </c>
      <c r="E260" s="35" t="s">
        <v>386</v>
      </c>
    </row>
    <row r="261" spans="1:16" ht="12.75">
      <c r="A261" s="25" t="s">
        <v>47</v>
      </c>
      <c r="B261" s="29" t="s">
        <v>387</v>
      </c>
      <c r="C261" s="29" t="s">
        <v>383</v>
      </c>
      <c r="D261" s="25" t="s">
        <v>61</v>
      </c>
      <c r="E261" s="30" t="s">
        <v>384</v>
      </c>
      <c r="F261" s="31" t="s">
        <v>100</v>
      </c>
      <c r="G261" s="32">
        <v>34.41</v>
      </c>
      <c r="H261" s="33">
        <v>0</v>
      </c>
      <c r="I261" s="33">
        <f>ROUND(ROUND(H261,2)*ROUND(G261,3),2)</f>
      </c>
      <c r="J261" s="31" t="s">
        <v>53</v>
      </c>
      <c r="O261">
        <f>(I261*21)/100</f>
      </c>
      <c r="P261" t="s">
        <v>23</v>
      </c>
    </row>
    <row r="262" spans="1:5" ht="63.75">
      <c r="A262" s="34" t="s">
        <v>54</v>
      </c>
      <c r="E262" s="35" t="s">
        <v>388</v>
      </c>
    </row>
    <row r="263" spans="1:5" ht="12.75">
      <c r="A263" s="36" t="s">
        <v>56</v>
      </c>
      <c r="E263" s="37" t="s">
        <v>389</v>
      </c>
    </row>
    <row r="264" spans="1:5" ht="51">
      <c r="A264" t="s">
        <v>58</v>
      </c>
      <c r="E264" s="35" t="s">
        <v>386</v>
      </c>
    </row>
    <row r="265" spans="1:16" ht="12.75">
      <c r="A265" s="25" t="s">
        <v>47</v>
      </c>
      <c r="B265" s="29" t="s">
        <v>390</v>
      </c>
      <c r="C265" s="29" t="s">
        <v>391</v>
      </c>
      <c r="D265" s="25" t="s">
        <v>74</v>
      </c>
      <c r="E265" s="30" t="s">
        <v>392</v>
      </c>
      <c r="F265" s="31" t="s">
        <v>100</v>
      </c>
      <c r="G265" s="32">
        <v>16.365</v>
      </c>
      <c r="H265" s="33">
        <v>0</v>
      </c>
      <c r="I265" s="33">
        <f>ROUND(ROUND(H265,2)*ROUND(G265,3),2)</f>
      </c>
      <c r="J265" s="31" t="s">
        <v>53</v>
      </c>
      <c r="O265">
        <f>(I265*21)/100</f>
      </c>
      <c r="P265" t="s">
        <v>23</v>
      </c>
    </row>
    <row r="266" spans="1:5" ht="89.25">
      <c r="A266" s="34" t="s">
        <v>54</v>
      </c>
      <c r="E266" s="35" t="s">
        <v>393</v>
      </c>
    </row>
    <row r="267" spans="1:5" ht="25.5">
      <c r="A267" s="36" t="s">
        <v>56</v>
      </c>
      <c r="E267" s="37" t="s">
        <v>394</v>
      </c>
    </row>
    <row r="268" spans="1:5" ht="102">
      <c r="A268" t="s">
        <v>58</v>
      </c>
      <c r="E268" s="35" t="s">
        <v>395</v>
      </c>
    </row>
    <row r="269" spans="1:16" ht="12.75">
      <c r="A269" s="25" t="s">
        <v>47</v>
      </c>
      <c r="B269" s="29" t="s">
        <v>396</v>
      </c>
      <c r="C269" s="29" t="s">
        <v>397</v>
      </c>
      <c r="D269" s="25" t="s">
        <v>74</v>
      </c>
      <c r="E269" s="30" t="s">
        <v>398</v>
      </c>
      <c r="F269" s="31" t="s">
        <v>100</v>
      </c>
      <c r="G269" s="32">
        <v>6.177</v>
      </c>
      <c r="H269" s="33">
        <v>0</v>
      </c>
      <c r="I269" s="33">
        <f>ROUND(ROUND(H269,2)*ROUND(G269,3),2)</f>
      </c>
      <c r="J269" s="31" t="s">
        <v>53</v>
      </c>
      <c r="O269">
        <f>(I269*21)/100</f>
      </c>
      <c r="P269" t="s">
        <v>23</v>
      </c>
    </row>
    <row r="270" spans="1:5" ht="127.5">
      <c r="A270" s="34" t="s">
        <v>54</v>
      </c>
      <c r="E270" s="35" t="s">
        <v>399</v>
      </c>
    </row>
    <row r="271" spans="1:5" ht="12.75">
      <c r="A271" s="36" t="s">
        <v>56</v>
      </c>
      <c r="E271" s="37" t="s">
        <v>400</v>
      </c>
    </row>
    <row r="272" spans="1:5" ht="357">
      <c r="A272" t="s">
        <v>58</v>
      </c>
      <c r="E272" s="35" t="s">
        <v>401</v>
      </c>
    </row>
    <row r="273" spans="1:18" ht="12.75" customHeight="1">
      <c r="A273" s="6" t="s">
        <v>45</v>
      </c>
      <c r="B273" s="6"/>
      <c r="C273" s="39" t="s">
        <v>35</v>
      </c>
      <c r="D273" s="6"/>
      <c r="E273" s="27" t="s">
        <v>402</v>
      </c>
      <c r="F273" s="6"/>
      <c r="G273" s="6"/>
      <c r="H273" s="6"/>
      <c r="I273" s="40">
        <f>0+Q273</f>
      </c>
      <c r="J273" s="6"/>
      <c r="O273">
        <f>0+R273</f>
      </c>
      <c r="Q273">
        <f>0+I274+I278+I282+I286+I290+I294+I298+I302+I306+I310+I314+I318+I322+I326</f>
      </c>
      <c r="R273">
        <f>0+O274+O278+O282+O286+O290+O294+O298+O302+O306+O310+O314+O318+O322+O326</f>
      </c>
    </row>
    <row r="274" spans="1:16" ht="12.75">
      <c r="A274" s="25" t="s">
        <v>47</v>
      </c>
      <c r="B274" s="29" t="s">
        <v>403</v>
      </c>
      <c r="C274" s="29" t="s">
        <v>404</v>
      </c>
      <c r="D274" s="25" t="s">
        <v>50</v>
      </c>
      <c r="E274" s="30" t="s">
        <v>405</v>
      </c>
      <c r="F274" s="31" t="s">
        <v>100</v>
      </c>
      <c r="G274" s="32">
        <v>9.6</v>
      </c>
      <c r="H274" s="33">
        <v>0</v>
      </c>
      <c r="I274" s="33">
        <f>ROUND(ROUND(H274,2)*ROUND(G274,3),2)</f>
      </c>
      <c r="J274" s="31" t="s">
        <v>53</v>
      </c>
      <c r="O274">
        <f>(I274*21)/100</f>
      </c>
      <c r="P274" t="s">
        <v>23</v>
      </c>
    </row>
    <row r="275" spans="1:5" ht="38.25">
      <c r="A275" s="34" t="s">
        <v>54</v>
      </c>
      <c r="E275" s="35" t="s">
        <v>406</v>
      </c>
    </row>
    <row r="276" spans="1:5" ht="12.75">
      <c r="A276" s="36" t="s">
        <v>56</v>
      </c>
      <c r="E276" s="37" t="s">
        <v>407</v>
      </c>
    </row>
    <row r="277" spans="1:5" ht="51">
      <c r="A277" t="s">
        <v>58</v>
      </c>
      <c r="E277" s="35" t="s">
        <v>408</v>
      </c>
    </row>
    <row r="278" spans="1:16" ht="12.75">
      <c r="A278" s="25" t="s">
        <v>47</v>
      </c>
      <c r="B278" s="29" t="s">
        <v>409</v>
      </c>
      <c r="C278" s="29" t="s">
        <v>404</v>
      </c>
      <c r="D278" s="25" t="s">
        <v>61</v>
      </c>
      <c r="E278" s="30" t="s">
        <v>405</v>
      </c>
      <c r="F278" s="31" t="s">
        <v>100</v>
      </c>
      <c r="G278" s="32">
        <v>28.26</v>
      </c>
      <c r="H278" s="33">
        <v>0</v>
      </c>
      <c r="I278" s="33">
        <f>ROUND(ROUND(H278,2)*ROUND(G278,3),2)</f>
      </c>
      <c r="J278" s="31" t="s">
        <v>53</v>
      </c>
      <c r="O278">
        <f>(I278*21)/100</f>
      </c>
      <c r="P278" t="s">
        <v>23</v>
      </c>
    </row>
    <row r="279" spans="1:5" ht="38.25">
      <c r="A279" s="34" t="s">
        <v>54</v>
      </c>
      <c r="E279" s="35" t="s">
        <v>410</v>
      </c>
    </row>
    <row r="280" spans="1:5" ht="12.75">
      <c r="A280" s="36" t="s">
        <v>56</v>
      </c>
      <c r="E280" s="37" t="s">
        <v>411</v>
      </c>
    </row>
    <row r="281" spans="1:5" ht="51">
      <c r="A281" t="s">
        <v>58</v>
      </c>
      <c r="E281" s="35" t="s">
        <v>408</v>
      </c>
    </row>
    <row r="282" spans="1:16" ht="12.75">
      <c r="A282" s="25" t="s">
        <v>47</v>
      </c>
      <c r="B282" s="29" t="s">
        <v>412</v>
      </c>
      <c r="C282" s="29" t="s">
        <v>404</v>
      </c>
      <c r="D282" s="25" t="s">
        <v>65</v>
      </c>
      <c r="E282" s="30" t="s">
        <v>405</v>
      </c>
      <c r="F282" s="31" t="s">
        <v>100</v>
      </c>
      <c r="G282" s="32">
        <v>18.3</v>
      </c>
      <c r="H282" s="33">
        <v>0</v>
      </c>
      <c r="I282" s="33">
        <f>ROUND(ROUND(H282,2)*ROUND(G282,3),2)</f>
      </c>
      <c r="J282" s="31" t="s">
        <v>53</v>
      </c>
      <c r="O282">
        <f>(I282*21)/100</f>
      </c>
      <c r="P282" t="s">
        <v>23</v>
      </c>
    </row>
    <row r="283" spans="1:5" ht="38.25">
      <c r="A283" s="34" t="s">
        <v>54</v>
      </c>
      <c r="E283" s="35" t="s">
        <v>413</v>
      </c>
    </row>
    <row r="284" spans="1:5" ht="12.75">
      <c r="A284" s="36" t="s">
        <v>56</v>
      </c>
      <c r="E284" s="37" t="s">
        <v>414</v>
      </c>
    </row>
    <row r="285" spans="1:5" ht="51">
      <c r="A285" t="s">
        <v>58</v>
      </c>
      <c r="E285" s="35" t="s">
        <v>408</v>
      </c>
    </row>
    <row r="286" spans="1:16" ht="12.75">
      <c r="A286" s="25" t="s">
        <v>47</v>
      </c>
      <c r="B286" s="29" t="s">
        <v>415</v>
      </c>
      <c r="C286" s="29" t="s">
        <v>416</v>
      </c>
      <c r="D286" s="25" t="s">
        <v>74</v>
      </c>
      <c r="E286" s="30" t="s">
        <v>417</v>
      </c>
      <c r="F286" s="31" t="s">
        <v>87</v>
      </c>
      <c r="G286" s="32">
        <v>30.5</v>
      </c>
      <c r="H286" s="33">
        <v>0</v>
      </c>
      <c r="I286" s="33">
        <f>ROUND(ROUND(H286,2)*ROUND(G286,3),2)</f>
      </c>
      <c r="J286" s="31" t="s">
        <v>53</v>
      </c>
      <c r="O286">
        <f>(I286*21)/100</f>
      </c>
      <c r="P286" t="s">
        <v>23</v>
      </c>
    </row>
    <row r="287" spans="1:5" ht="38.25">
      <c r="A287" s="34" t="s">
        <v>54</v>
      </c>
      <c r="E287" s="35" t="s">
        <v>418</v>
      </c>
    </row>
    <row r="288" spans="1:5" ht="12.75">
      <c r="A288" s="36" t="s">
        <v>56</v>
      </c>
      <c r="E288" s="37" t="s">
        <v>419</v>
      </c>
    </row>
    <row r="289" spans="1:5" ht="51">
      <c r="A289" t="s">
        <v>58</v>
      </c>
      <c r="E289" s="35" t="s">
        <v>408</v>
      </c>
    </row>
    <row r="290" spans="1:16" ht="12.75">
      <c r="A290" s="25" t="s">
        <v>47</v>
      </c>
      <c r="B290" s="29" t="s">
        <v>42</v>
      </c>
      <c r="C290" s="29" t="s">
        <v>420</v>
      </c>
      <c r="D290" s="25" t="s">
        <v>50</v>
      </c>
      <c r="E290" s="30" t="s">
        <v>421</v>
      </c>
      <c r="F290" s="31" t="s">
        <v>87</v>
      </c>
      <c r="G290" s="32">
        <v>31.5</v>
      </c>
      <c r="H290" s="33">
        <v>0</v>
      </c>
      <c r="I290" s="33">
        <f>ROUND(ROUND(H290,2)*ROUND(G290,3),2)</f>
      </c>
      <c r="J290" s="31" t="s">
        <v>53</v>
      </c>
      <c r="O290">
        <f>(I290*21)/100</f>
      </c>
      <c r="P290" t="s">
        <v>23</v>
      </c>
    </row>
    <row r="291" spans="1:5" ht="38.25">
      <c r="A291" s="34" t="s">
        <v>54</v>
      </c>
      <c r="E291" s="35" t="s">
        <v>422</v>
      </c>
    </row>
    <row r="292" spans="1:5" ht="12.75">
      <c r="A292" s="36" t="s">
        <v>56</v>
      </c>
      <c r="E292" s="37" t="s">
        <v>423</v>
      </c>
    </row>
    <row r="293" spans="1:5" ht="51">
      <c r="A293" t="s">
        <v>58</v>
      </c>
      <c r="E293" s="35" t="s">
        <v>408</v>
      </c>
    </row>
    <row r="294" spans="1:16" ht="12.75">
      <c r="A294" s="25" t="s">
        <v>47</v>
      </c>
      <c r="B294" s="29" t="s">
        <v>424</v>
      </c>
      <c r="C294" s="29" t="s">
        <v>420</v>
      </c>
      <c r="D294" s="25" t="s">
        <v>61</v>
      </c>
      <c r="E294" s="30" t="s">
        <v>421</v>
      </c>
      <c r="F294" s="31" t="s">
        <v>87</v>
      </c>
      <c r="G294" s="32">
        <v>17.5</v>
      </c>
      <c r="H294" s="33">
        <v>0</v>
      </c>
      <c r="I294" s="33">
        <f>ROUND(ROUND(H294,2)*ROUND(G294,3),2)</f>
      </c>
      <c r="J294" s="31" t="s">
        <v>53</v>
      </c>
      <c r="O294">
        <f>(I294*21)/100</f>
      </c>
      <c r="P294" t="s">
        <v>23</v>
      </c>
    </row>
    <row r="295" spans="1:5" ht="38.25">
      <c r="A295" s="34" t="s">
        <v>54</v>
      </c>
      <c r="E295" s="35" t="s">
        <v>425</v>
      </c>
    </row>
    <row r="296" spans="1:5" ht="12.75">
      <c r="A296" s="36" t="s">
        <v>56</v>
      </c>
      <c r="E296" s="37" t="s">
        <v>426</v>
      </c>
    </row>
    <row r="297" spans="1:5" ht="51">
      <c r="A297" t="s">
        <v>58</v>
      </c>
      <c r="E297" s="35" t="s">
        <v>408</v>
      </c>
    </row>
    <row r="298" spans="1:16" ht="12.75">
      <c r="A298" s="25" t="s">
        <v>47</v>
      </c>
      <c r="B298" s="29" t="s">
        <v>427</v>
      </c>
      <c r="C298" s="29" t="s">
        <v>428</v>
      </c>
      <c r="D298" s="25" t="s">
        <v>74</v>
      </c>
      <c r="E298" s="30" t="s">
        <v>429</v>
      </c>
      <c r="F298" s="31" t="s">
        <v>87</v>
      </c>
      <c r="G298" s="32">
        <v>22</v>
      </c>
      <c r="H298" s="33">
        <v>0</v>
      </c>
      <c r="I298" s="33">
        <f>ROUND(ROUND(H298,2)*ROUND(G298,3),2)</f>
      </c>
      <c r="J298" s="31" t="s">
        <v>53</v>
      </c>
      <c r="O298">
        <f>(I298*21)/100</f>
      </c>
      <c r="P298" t="s">
        <v>23</v>
      </c>
    </row>
    <row r="299" spans="1:5" ht="38.25">
      <c r="A299" s="34" t="s">
        <v>54</v>
      </c>
      <c r="E299" s="35" t="s">
        <v>430</v>
      </c>
    </row>
    <row r="300" spans="1:5" ht="12.75">
      <c r="A300" s="36" t="s">
        <v>56</v>
      </c>
      <c r="E300" s="37" t="s">
        <v>431</v>
      </c>
    </row>
    <row r="301" spans="1:5" ht="38.25">
      <c r="A301" t="s">
        <v>58</v>
      </c>
      <c r="E301" s="35" t="s">
        <v>432</v>
      </c>
    </row>
    <row r="302" spans="1:16" ht="12.75">
      <c r="A302" s="25" t="s">
        <v>47</v>
      </c>
      <c r="B302" s="29" t="s">
        <v>433</v>
      </c>
      <c r="C302" s="29" t="s">
        <v>434</v>
      </c>
      <c r="D302" s="25" t="s">
        <v>74</v>
      </c>
      <c r="E302" s="30" t="s">
        <v>435</v>
      </c>
      <c r="F302" s="31" t="s">
        <v>87</v>
      </c>
      <c r="G302" s="32">
        <v>129</v>
      </c>
      <c r="H302" s="33">
        <v>0</v>
      </c>
      <c r="I302" s="33">
        <f>ROUND(ROUND(H302,2)*ROUND(G302,3),2)</f>
      </c>
      <c r="J302" s="31" t="s">
        <v>53</v>
      </c>
      <c r="O302">
        <f>(I302*21)/100</f>
      </c>
      <c r="P302" t="s">
        <v>23</v>
      </c>
    </row>
    <row r="303" spans="1:5" ht="38.25">
      <c r="A303" s="34" t="s">
        <v>54</v>
      </c>
      <c r="E303" s="35" t="s">
        <v>436</v>
      </c>
    </row>
    <row r="304" spans="1:5" ht="12.75">
      <c r="A304" s="36" t="s">
        <v>56</v>
      </c>
      <c r="E304" s="37" t="s">
        <v>437</v>
      </c>
    </row>
    <row r="305" spans="1:5" ht="51">
      <c r="A305" t="s">
        <v>58</v>
      </c>
      <c r="E305" s="35" t="s">
        <v>438</v>
      </c>
    </row>
    <row r="306" spans="1:16" ht="12.75">
      <c r="A306" s="25" t="s">
        <v>47</v>
      </c>
      <c r="B306" s="29" t="s">
        <v>439</v>
      </c>
      <c r="C306" s="29" t="s">
        <v>440</v>
      </c>
      <c r="D306" s="25" t="s">
        <v>74</v>
      </c>
      <c r="E306" s="30" t="s">
        <v>441</v>
      </c>
      <c r="F306" s="31" t="s">
        <v>87</v>
      </c>
      <c r="G306" s="32">
        <v>171</v>
      </c>
      <c r="H306" s="33">
        <v>0</v>
      </c>
      <c r="I306" s="33">
        <f>ROUND(ROUND(H306,2)*ROUND(G306,3),2)</f>
      </c>
      <c r="J306" s="31" t="s">
        <v>53</v>
      </c>
      <c r="O306">
        <f>(I306*21)/100</f>
      </c>
      <c r="P306" t="s">
        <v>23</v>
      </c>
    </row>
    <row r="307" spans="1:5" ht="38.25">
      <c r="A307" s="34" t="s">
        <v>54</v>
      </c>
      <c r="E307" s="35" t="s">
        <v>442</v>
      </c>
    </row>
    <row r="308" spans="1:5" ht="12.75">
      <c r="A308" s="36" t="s">
        <v>56</v>
      </c>
      <c r="E308" s="37" t="s">
        <v>443</v>
      </c>
    </row>
    <row r="309" spans="1:5" ht="51">
      <c r="A309" t="s">
        <v>58</v>
      </c>
      <c r="E309" s="35" t="s">
        <v>438</v>
      </c>
    </row>
    <row r="310" spans="1:16" ht="12.75">
      <c r="A310" s="25" t="s">
        <v>47</v>
      </c>
      <c r="B310" s="29" t="s">
        <v>444</v>
      </c>
      <c r="C310" s="29" t="s">
        <v>445</v>
      </c>
      <c r="D310" s="25" t="s">
        <v>74</v>
      </c>
      <c r="E310" s="30" t="s">
        <v>446</v>
      </c>
      <c r="F310" s="31" t="s">
        <v>87</v>
      </c>
      <c r="G310" s="32">
        <v>168.5</v>
      </c>
      <c r="H310" s="33">
        <v>0</v>
      </c>
      <c r="I310" s="33">
        <f>ROUND(ROUND(H310,2)*ROUND(G310,3),2)</f>
      </c>
      <c r="J310" s="31" t="s">
        <v>53</v>
      </c>
      <c r="O310">
        <f>(I310*21)/100</f>
      </c>
      <c r="P310" t="s">
        <v>23</v>
      </c>
    </row>
    <row r="311" spans="1:5" ht="38.25">
      <c r="A311" s="34" t="s">
        <v>54</v>
      </c>
      <c r="E311" s="35" t="s">
        <v>447</v>
      </c>
    </row>
    <row r="312" spans="1:5" ht="12.75">
      <c r="A312" s="36" t="s">
        <v>56</v>
      </c>
      <c r="E312" s="37" t="s">
        <v>448</v>
      </c>
    </row>
    <row r="313" spans="1:5" ht="140.25">
      <c r="A313" t="s">
        <v>58</v>
      </c>
      <c r="E313" s="35" t="s">
        <v>449</v>
      </c>
    </row>
    <row r="314" spans="1:16" ht="12.75">
      <c r="A314" s="25" t="s">
        <v>47</v>
      </c>
      <c r="B314" s="29" t="s">
        <v>450</v>
      </c>
      <c r="C314" s="29" t="s">
        <v>451</v>
      </c>
      <c r="D314" s="25" t="s">
        <v>74</v>
      </c>
      <c r="E314" s="30" t="s">
        <v>452</v>
      </c>
      <c r="F314" s="31" t="s">
        <v>87</v>
      </c>
      <c r="G314" s="32">
        <v>124</v>
      </c>
      <c r="H314" s="33">
        <v>0</v>
      </c>
      <c r="I314" s="33">
        <f>ROUND(ROUND(H314,2)*ROUND(G314,3),2)</f>
      </c>
      <c r="J314" s="31" t="s">
        <v>53</v>
      </c>
      <c r="O314">
        <f>(I314*21)/100</f>
      </c>
      <c r="P314" t="s">
        <v>23</v>
      </c>
    </row>
    <row r="315" spans="1:5" ht="38.25">
      <c r="A315" s="34" t="s">
        <v>54</v>
      </c>
      <c r="E315" s="35" t="s">
        <v>453</v>
      </c>
    </row>
    <row r="316" spans="1:5" ht="12.75">
      <c r="A316" s="36" t="s">
        <v>56</v>
      </c>
      <c r="E316" s="37" t="s">
        <v>454</v>
      </c>
    </row>
    <row r="317" spans="1:5" ht="140.25">
      <c r="A317" t="s">
        <v>58</v>
      </c>
      <c r="E317" s="35" t="s">
        <v>449</v>
      </c>
    </row>
    <row r="318" spans="1:16" ht="12.75">
      <c r="A318" s="25" t="s">
        <v>47</v>
      </c>
      <c r="B318" s="29" t="s">
        <v>455</v>
      </c>
      <c r="C318" s="29" t="s">
        <v>456</v>
      </c>
      <c r="D318" s="25" t="s">
        <v>74</v>
      </c>
      <c r="E318" s="30" t="s">
        <v>457</v>
      </c>
      <c r="F318" s="31" t="s">
        <v>87</v>
      </c>
      <c r="G318" s="32">
        <v>8.75</v>
      </c>
      <c r="H318" s="33">
        <v>0</v>
      </c>
      <c r="I318" s="33">
        <f>ROUND(ROUND(H318,2)*ROUND(G318,3),2)</f>
      </c>
      <c r="J318" s="31" t="s">
        <v>53</v>
      </c>
      <c r="O318">
        <f>(I318*21)/100</f>
      </c>
      <c r="P318" t="s">
        <v>23</v>
      </c>
    </row>
    <row r="319" spans="1:5" ht="51">
      <c r="A319" s="34" t="s">
        <v>54</v>
      </c>
      <c r="E319" s="35" t="s">
        <v>458</v>
      </c>
    </row>
    <row r="320" spans="1:5" ht="12.75">
      <c r="A320" s="36" t="s">
        <v>56</v>
      </c>
      <c r="E320" s="37" t="s">
        <v>459</v>
      </c>
    </row>
    <row r="321" spans="1:5" ht="153">
      <c r="A321" t="s">
        <v>58</v>
      </c>
      <c r="E321" s="35" t="s">
        <v>460</v>
      </c>
    </row>
    <row r="322" spans="1:16" ht="12.75">
      <c r="A322" s="25" t="s">
        <v>47</v>
      </c>
      <c r="B322" s="29" t="s">
        <v>461</v>
      </c>
      <c r="C322" s="29" t="s">
        <v>462</v>
      </c>
      <c r="D322" s="25" t="s">
        <v>74</v>
      </c>
      <c r="E322" s="30" t="s">
        <v>463</v>
      </c>
      <c r="F322" s="31" t="s">
        <v>87</v>
      </c>
      <c r="G322" s="32">
        <v>30.5</v>
      </c>
      <c r="H322" s="33">
        <v>0</v>
      </c>
      <c r="I322" s="33">
        <f>ROUND(ROUND(H322,2)*ROUND(G322,3),2)</f>
      </c>
      <c r="J322" s="31" t="s">
        <v>53</v>
      </c>
      <c r="O322">
        <f>(I322*21)/100</f>
      </c>
      <c r="P322" t="s">
        <v>23</v>
      </c>
    </row>
    <row r="323" spans="1:5" ht="51">
      <c r="A323" s="34" t="s">
        <v>54</v>
      </c>
      <c r="E323" s="35" t="s">
        <v>464</v>
      </c>
    </row>
    <row r="324" spans="1:5" ht="12.75">
      <c r="A324" s="36" t="s">
        <v>56</v>
      </c>
      <c r="E324" s="37" t="s">
        <v>419</v>
      </c>
    </row>
    <row r="325" spans="1:5" ht="153">
      <c r="A325" t="s">
        <v>58</v>
      </c>
      <c r="E325" s="35" t="s">
        <v>460</v>
      </c>
    </row>
    <row r="326" spans="1:16" ht="12.75">
      <c r="A326" s="25" t="s">
        <v>47</v>
      </c>
      <c r="B326" s="29" t="s">
        <v>465</v>
      </c>
      <c r="C326" s="29" t="s">
        <v>466</v>
      </c>
      <c r="D326" s="25" t="s">
        <v>74</v>
      </c>
      <c r="E326" s="30" t="s">
        <v>467</v>
      </c>
      <c r="F326" s="31" t="s">
        <v>117</v>
      </c>
      <c r="G326" s="32">
        <v>10.3</v>
      </c>
      <c r="H326" s="33">
        <v>0</v>
      </c>
      <c r="I326" s="33">
        <f>ROUND(ROUND(H326,2)*ROUND(G326,3),2)</f>
      </c>
      <c r="J326" s="31" t="s">
        <v>53</v>
      </c>
      <c r="O326">
        <f>(I326*21)/100</f>
      </c>
      <c r="P326" t="s">
        <v>23</v>
      </c>
    </row>
    <row r="327" spans="1:5" ht="38.25">
      <c r="A327" s="34" t="s">
        <v>54</v>
      </c>
      <c r="E327" s="35" t="s">
        <v>468</v>
      </c>
    </row>
    <row r="328" spans="1:5" ht="12.75">
      <c r="A328" s="36" t="s">
        <v>56</v>
      </c>
      <c r="E328" s="37" t="s">
        <v>119</v>
      </c>
    </row>
    <row r="329" spans="1:5" ht="38.25">
      <c r="A329" t="s">
        <v>58</v>
      </c>
      <c r="E329" s="35" t="s">
        <v>469</v>
      </c>
    </row>
    <row r="330" spans="1:18" ht="12.75" customHeight="1">
      <c r="A330" s="6" t="s">
        <v>45</v>
      </c>
      <c r="B330" s="6"/>
      <c r="C330" s="39" t="s">
        <v>37</v>
      </c>
      <c r="D330" s="6"/>
      <c r="E330" s="27" t="s">
        <v>470</v>
      </c>
      <c r="F330" s="6"/>
      <c r="G330" s="6"/>
      <c r="H330" s="6"/>
      <c r="I330" s="40">
        <f>0+Q330</f>
      </c>
      <c r="J330" s="6"/>
      <c r="O330">
        <f>0+R330</f>
      </c>
      <c r="Q330">
        <f>0+I331+I335+I339+I343+I347+I351+I355</f>
      </c>
      <c r="R330">
        <f>0+O331+O335+O339+O343+O347+O351+O355</f>
      </c>
    </row>
    <row r="331" spans="1:16" ht="25.5">
      <c r="A331" s="25" t="s">
        <v>47</v>
      </c>
      <c r="B331" s="29" t="s">
        <v>471</v>
      </c>
      <c r="C331" s="29" t="s">
        <v>472</v>
      </c>
      <c r="D331" s="25" t="s">
        <v>74</v>
      </c>
      <c r="E331" s="30" t="s">
        <v>473</v>
      </c>
      <c r="F331" s="31" t="s">
        <v>87</v>
      </c>
      <c r="G331" s="32">
        <v>24.72</v>
      </c>
      <c r="H331" s="33">
        <v>0</v>
      </c>
      <c r="I331" s="33">
        <f>ROUND(ROUND(H331,2)*ROUND(G331,3),2)</f>
      </c>
      <c r="J331" s="31" t="s">
        <v>53</v>
      </c>
      <c r="O331">
        <f>(I331*21)/100</f>
      </c>
      <c r="P331" t="s">
        <v>23</v>
      </c>
    </row>
    <row r="332" spans="1:5" ht="38.25">
      <c r="A332" s="34" t="s">
        <v>54</v>
      </c>
      <c r="E332" s="35" t="s">
        <v>474</v>
      </c>
    </row>
    <row r="333" spans="1:5" ht="12.75">
      <c r="A333" s="36" t="s">
        <v>56</v>
      </c>
      <c r="E333" s="37" t="s">
        <v>475</v>
      </c>
    </row>
    <row r="334" spans="1:5" ht="76.5">
      <c r="A334" t="s">
        <v>58</v>
      </c>
      <c r="E334" s="35" t="s">
        <v>476</v>
      </c>
    </row>
    <row r="335" spans="1:16" ht="25.5">
      <c r="A335" s="25" t="s">
        <v>47</v>
      </c>
      <c r="B335" s="29" t="s">
        <v>477</v>
      </c>
      <c r="C335" s="29" t="s">
        <v>478</v>
      </c>
      <c r="D335" s="25" t="s">
        <v>74</v>
      </c>
      <c r="E335" s="30" t="s">
        <v>479</v>
      </c>
      <c r="F335" s="31" t="s">
        <v>87</v>
      </c>
      <c r="G335" s="32">
        <v>7.416</v>
      </c>
      <c r="H335" s="33">
        <v>0</v>
      </c>
      <c r="I335" s="33">
        <f>ROUND(ROUND(H335,2)*ROUND(G335,3),2)</f>
      </c>
      <c r="J335" s="31" t="s">
        <v>53</v>
      </c>
      <c r="O335">
        <f>(I335*21)/100</f>
      </c>
      <c r="P335" t="s">
        <v>23</v>
      </c>
    </row>
    <row r="336" spans="1:5" ht="38.25">
      <c r="A336" s="34" t="s">
        <v>54</v>
      </c>
      <c r="E336" s="35" t="s">
        <v>480</v>
      </c>
    </row>
    <row r="337" spans="1:5" ht="12.75">
      <c r="A337" s="36" t="s">
        <v>56</v>
      </c>
      <c r="E337" s="37" t="s">
        <v>481</v>
      </c>
    </row>
    <row r="338" spans="1:5" ht="76.5">
      <c r="A338" t="s">
        <v>58</v>
      </c>
      <c r="E338" s="35" t="s">
        <v>476</v>
      </c>
    </row>
    <row r="339" spans="1:16" ht="25.5">
      <c r="A339" s="25" t="s">
        <v>47</v>
      </c>
      <c r="B339" s="29" t="s">
        <v>482</v>
      </c>
      <c r="C339" s="29" t="s">
        <v>483</v>
      </c>
      <c r="D339" s="25" t="s">
        <v>74</v>
      </c>
      <c r="E339" s="30" t="s">
        <v>484</v>
      </c>
      <c r="F339" s="31" t="s">
        <v>87</v>
      </c>
      <c r="G339" s="32">
        <v>0.32</v>
      </c>
      <c r="H339" s="33">
        <v>0</v>
      </c>
      <c r="I339" s="33">
        <f>ROUND(ROUND(H339,2)*ROUND(G339,3),2)</f>
      </c>
      <c r="J339" s="31" t="s">
        <v>53</v>
      </c>
      <c r="O339">
        <f>(I339*21)/100</f>
      </c>
      <c r="P339" t="s">
        <v>23</v>
      </c>
    </row>
    <row r="340" spans="1:5" ht="38.25">
      <c r="A340" s="34" t="s">
        <v>54</v>
      </c>
      <c r="E340" s="35" t="s">
        <v>485</v>
      </c>
    </row>
    <row r="341" spans="1:5" ht="12.75">
      <c r="A341" s="36" t="s">
        <v>56</v>
      </c>
      <c r="E341" s="37" t="s">
        <v>486</v>
      </c>
    </row>
    <row r="342" spans="1:5" ht="76.5">
      <c r="A342" t="s">
        <v>58</v>
      </c>
      <c r="E342" s="35" t="s">
        <v>476</v>
      </c>
    </row>
    <row r="343" spans="1:16" ht="12.75">
      <c r="A343" s="25" t="s">
        <v>47</v>
      </c>
      <c r="B343" s="29" t="s">
        <v>487</v>
      </c>
      <c r="C343" s="29" t="s">
        <v>488</v>
      </c>
      <c r="D343" s="25" t="s">
        <v>74</v>
      </c>
      <c r="E343" s="30" t="s">
        <v>489</v>
      </c>
      <c r="F343" s="31" t="s">
        <v>87</v>
      </c>
      <c r="G343" s="32">
        <v>7.416</v>
      </c>
      <c r="H343" s="33">
        <v>0</v>
      </c>
      <c r="I343" s="33">
        <f>ROUND(ROUND(H343,2)*ROUND(G343,3),2)</f>
      </c>
      <c r="J343" s="31" t="s">
        <v>53</v>
      </c>
      <c r="O343">
        <f>(I343*21)/100</f>
      </c>
      <c r="P343" t="s">
        <v>23</v>
      </c>
    </row>
    <row r="344" spans="1:5" ht="38.25">
      <c r="A344" s="34" t="s">
        <v>54</v>
      </c>
      <c r="E344" s="35" t="s">
        <v>490</v>
      </c>
    </row>
    <row r="345" spans="1:5" ht="12.75">
      <c r="A345" s="36" t="s">
        <v>56</v>
      </c>
      <c r="E345" s="37" t="s">
        <v>481</v>
      </c>
    </row>
    <row r="346" spans="1:5" ht="76.5">
      <c r="A346" t="s">
        <v>58</v>
      </c>
      <c r="E346" s="35" t="s">
        <v>476</v>
      </c>
    </row>
    <row r="347" spans="1:16" ht="12.75">
      <c r="A347" s="25" t="s">
        <v>47</v>
      </c>
      <c r="B347" s="29" t="s">
        <v>491</v>
      </c>
      <c r="C347" s="29" t="s">
        <v>492</v>
      </c>
      <c r="D347" s="25" t="s">
        <v>74</v>
      </c>
      <c r="E347" s="30" t="s">
        <v>493</v>
      </c>
      <c r="F347" s="31" t="s">
        <v>87</v>
      </c>
      <c r="G347" s="32">
        <v>2.472</v>
      </c>
      <c r="H347" s="33">
        <v>0</v>
      </c>
      <c r="I347" s="33">
        <f>ROUND(ROUND(H347,2)*ROUND(G347,3),2)</f>
      </c>
      <c r="J347" s="31" t="s">
        <v>53</v>
      </c>
      <c r="O347">
        <f>(I347*21)/100</f>
      </c>
      <c r="P347" t="s">
        <v>23</v>
      </c>
    </row>
    <row r="348" spans="1:5" ht="38.25">
      <c r="A348" s="34" t="s">
        <v>54</v>
      </c>
      <c r="E348" s="35" t="s">
        <v>494</v>
      </c>
    </row>
    <row r="349" spans="1:5" ht="12.75">
      <c r="A349" s="36" t="s">
        <v>56</v>
      </c>
      <c r="E349" s="37" t="s">
        <v>495</v>
      </c>
    </row>
    <row r="350" spans="1:5" ht="63.75">
      <c r="A350" t="s">
        <v>58</v>
      </c>
      <c r="E350" s="35" t="s">
        <v>496</v>
      </c>
    </row>
    <row r="351" spans="1:16" ht="12.75">
      <c r="A351" s="25" t="s">
        <v>47</v>
      </c>
      <c r="B351" s="29" t="s">
        <v>497</v>
      </c>
      <c r="C351" s="29" t="s">
        <v>498</v>
      </c>
      <c r="D351" s="25" t="s">
        <v>74</v>
      </c>
      <c r="E351" s="30" t="s">
        <v>499</v>
      </c>
      <c r="F351" s="31" t="s">
        <v>117</v>
      </c>
      <c r="G351" s="32">
        <v>13.5</v>
      </c>
      <c r="H351" s="33">
        <v>0</v>
      </c>
      <c r="I351" s="33">
        <f>ROUND(ROUND(H351,2)*ROUND(G351,3),2)</f>
      </c>
      <c r="J351" s="31" t="s">
        <v>53</v>
      </c>
      <c r="O351">
        <f>(I351*21)/100</f>
      </c>
      <c r="P351" t="s">
        <v>23</v>
      </c>
    </row>
    <row r="352" spans="1:5" ht="38.25">
      <c r="A352" s="34" t="s">
        <v>54</v>
      </c>
      <c r="E352" s="35" t="s">
        <v>500</v>
      </c>
    </row>
    <row r="353" spans="1:5" ht="12.75">
      <c r="A353" s="36" t="s">
        <v>56</v>
      </c>
      <c r="E353" s="37" t="s">
        <v>501</v>
      </c>
    </row>
    <row r="354" spans="1:5" ht="76.5">
      <c r="A354" t="s">
        <v>58</v>
      </c>
      <c r="E354" s="35" t="s">
        <v>502</v>
      </c>
    </row>
    <row r="355" spans="1:16" ht="12.75">
      <c r="A355" s="25" t="s">
        <v>47</v>
      </c>
      <c r="B355" s="29" t="s">
        <v>503</v>
      </c>
      <c r="C355" s="29" t="s">
        <v>504</v>
      </c>
      <c r="D355" s="25" t="s">
        <v>74</v>
      </c>
      <c r="E355" s="30" t="s">
        <v>505</v>
      </c>
      <c r="F355" s="31" t="s">
        <v>87</v>
      </c>
      <c r="G355" s="32">
        <v>50.06</v>
      </c>
      <c r="H355" s="33">
        <v>0</v>
      </c>
      <c r="I355" s="33">
        <f>ROUND(ROUND(H355,2)*ROUND(G355,3),2)</f>
      </c>
      <c r="J355" s="31" t="s">
        <v>53</v>
      </c>
      <c r="O355">
        <f>(I355*21)/100</f>
      </c>
      <c r="P355" t="s">
        <v>23</v>
      </c>
    </row>
    <row r="356" spans="1:5" ht="51">
      <c r="A356" s="34" t="s">
        <v>54</v>
      </c>
      <c r="E356" s="35" t="s">
        <v>506</v>
      </c>
    </row>
    <row r="357" spans="1:5" ht="12.75">
      <c r="A357" s="36" t="s">
        <v>56</v>
      </c>
      <c r="E357" s="37" t="s">
        <v>507</v>
      </c>
    </row>
    <row r="358" spans="1:5" ht="89.25">
      <c r="A358" t="s">
        <v>58</v>
      </c>
      <c r="E358" s="35" t="s">
        <v>508</v>
      </c>
    </row>
    <row r="359" spans="1:18" ht="12.75" customHeight="1">
      <c r="A359" s="6" t="s">
        <v>45</v>
      </c>
      <c r="B359" s="6"/>
      <c r="C359" s="39" t="s">
        <v>121</v>
      </c>
      <c r="D359" s="6"/>
      <c r="E359" s="27" t="s">
        <v>509</v>
      </c>
      <c r="F359" s="6"/>
      <c r="G359" s="6"/>
      <c r="H359" s="6"/>
      <c r="I359" s="40">
        <f>0+Q359</f>
      </c>
      <c r="J359" s="6"/>
      <c r="O359">
        <f>0+R359</f>
      </c>
      <c r="Q359">
        <f>0+I360+I364+I368+I372+I376+I380+I384+I388+I392+I396</f>
      </c>
      <c r="R359">
        <f>0+O360+O364+O368+O372+O376+O380+O384+O388+O392+O396</f>
      </c>
    </row>
    <row r="360" spans="1:16" ht="25.5">
      <c r="A360" s="25" t="s">
        <v>47</v>
      </c>
      <c r="B360" s="29" t="s">
        <v>510</v>
      </c>
      <c r="C360" s="29" t="s">
        <v>511</v>
      </c>
      <c r="D360" s="25" t="s">
        <v>74</v>
      </c>
      <c r="E360" s="30" t="s">
        <v>512</v>
      </c>
      <c r="F360" s="31" t="s">
        <v>87</v>
      </c>
      <c r="G360" s="32">
        <v>20.76</v>
      </c>
      <c r="H360" s="33">
        <v>0</v>
      </c>
      <c r="I360" s="33">
        <f>ROUND(ROUND(H360,2)*ROUND(G360,3),2)</f>
      </c>
      <c r="J360" s="31" t="s">
        <v>53</v>
      </c>
      <c r="O360">
        <f>(I360*21)/100</f>
      </c>
      <c r="P360" t="s">
        <v>23</v>
      </c>
    </row>
    <row r="361" spans="1:5" ht="63.75">
      <c r="A361" s="34" t="s">
        <v>54</v>
      </c>
      <c r="E361" s="35" t="s">
        <v>513</v>
      </c>
    </row>
    <row r="362" spans="1:5" ht="25.5">
      <c r="A362" s="36" t="s">
        <v>56</v>
      </c>
      <c r="E362" s="37" t="s">
        <v>514</v>
      </c>
    </row>
    <row r="363" spans="1:5" ht="191.25">
      <c r="A363" t="s">
        <v>58</v>
      </c>
      <c r="E363" s="35" t="s">
        <v>515</v>
      </c>
    </row>
    <row r="364" spans="1:16" ht="25.5">
      <c r="A364" s="25" t="s">
        <v>47</v>
      </c>
      <c r="B364" s="29" t="s">
        <v>516</v>
      </c>
      <c r="C364" s="29" t="s">
        <v>511</v>
      </c>
      <c r="D364" s="25" t="s">
        <v>61</v>
      </c>
      <c r="E364" s="30" t="s">
        <v>512</v>
      </c>
      <c r="F364" s="31" t="s">
        <v>87</v>
      </c>
      <c r="G364" s="32">
        <v>14.28</v>
      </c>
      <c r="H364" s="33">
        <v>0</v>
      </c>
      <c r="I364" s="33">
        <f>ROUND(ROUND(H364,2)*ROUND(G364,3),2)</f>
      </c>
      <c r="J364" s="31" t="s">
        <v>53</v>
      </c>
      <c r="O364">
        <f>(I364*21)/100</f>
      </c>
      <c r="P364" t="s">
        <v>23</v>
      </c>
    </row>
    <row r="365" spans="1:5" ht="38.25">
      <c r="A365" s="34" t="s">
        <v>54</v>
      </c>
      <c r="E365" s="35" t="s">
        <v>517</v>
      </c>
    </row>
    <row r="366" spans="1:5" ht="12.75">
      <c r="A366" s="36" t="s">
        <v>56</v>
      </c>
      <c r="E366" s="37" t="s">
        <v>518</v>
      </c>
    </row>
    <row r="367" spans="1:5" ht="191.25">
      <c r="A367" t="s">
        <v>58</v>
      </c>
      <c r="E367" s="35" t="s">
        <v>515</v>
      </c>
    </row>
    <row r="368" spans="1:16" ht="25.5">
      <c r="A368" s="25" t="s">
        <v>47</v>
      </c>
      <c r="B368" s="29" t="s">
        <v>519</v>
      </c>
      <c r="C368" s="29" t="s">
        <v>520</v>
      </c>
      <c r="D368" s="25" t="s">
        <v>74</v>
      </c>
      <c r="E368" s="30" t="s">
        <v>521</v>
      </c>
      <c r="F368" s="31" t="s">
        <v>87</v>
      </c>
      <c r="G368" s="32">
        <v>100.988</v>
      </c>
      <c r="H368" s="33">
        <v>0</v>
      </c>
      <c r="I368" s="33">
        <f>ROUND(ROUND(H368,2)*ROUND(G368,3),2)</f>
      </c>
      <c r="J368" s="31" t="s">
        <v>53</v>
      </c>
      <c r="O368">
        <f>(I368*21)/100</f>
      </c>
      <c r="P368" t="s">
        <v>23</v>
      </c>
    </row>
    <row r="369" spans="1:5" ht="63.75">
      <c r="A369" s="34" t="s">
        <v>54</v>
      </c>
      <c r="E369" s="35" t="s">
        <v>522</v>
      </c>
    </row>
    <row r="370" spans="1:5" ht="25.5">
      <c r="A370" s="36" t="s">
        <v>56</v>
      </c>
      <c r="E370" s="37" t="s">
        <v>523</v>
      </c>
    </row>
    <row r="371" spans="1:5" ht="191.25">
      <c r="A371" t="s">
        <v>58</v>
      </c>
      <c r="E371" s="35" t="s">
        <v>515</v>
      </c>
    </row>
    <row r="372" spans="1:16" ht="12.75">
      <c r="A372" s="25" t="s">
        <v>47</v>
      </c>
      <c r="B372" s="29" t="s">
        <v>524</v>
      </c>
      <c r="C372" s="29" t="s">
        <v>525</v>
      </c>
      <c r="D372" s="25" t="s">
        <v>74</v>
      </c>
      <c r="E372" s="30" t="s">
        <v>526</v>
      </c>
      <c r="F372" s="31" t="s">
        <v>87</v>
      </c>
      <c r="G372" s="32">
        <v>27.313</v>
      </c>
      <c r="H372" s="33">
        <v>0</v>
      </c>
      <c r="I372" s="33">
        <f>ROUND(ROUND(H372,2)*ROUND(G372,3),2)</f>
      </c>
      <c r="J372" s="31" t="s">
        <v>53</v>
      </c>
      <c r="O372">
        <f>(I372*21)/100</f>
      </c>
      <c r="P372" t="s">
        <v>23</v>
      </c>
    </row>
    <row r="373" spans="1:5" ht="76.5">
      <c r="A373" s="34" t="s">
        <v>54</v>
      </c>
      <c r="E373" s="35" t="s">
        <v>527</v>
      </c>
    </row>
    <row r="374" spans="1:5" ht="12.75">
      <c r="A374" s="36" t="s">
        <v>56</v>
      </c>
      <c r="E374" s="37" t="s">
        <v>528</v>
      </c>
    </row>
    <row r="375" spans="1:5" ht="38.25">
      <c r="A375" t="s">
        <v>58</v>
      </c>
      <c r="E375" s="35" t="s">
        <v>529</v>
      </c>
    </row>
    <row r="376" spans="1:16" ht="12.75">
      <c r="A376" s="25" t="s">
        <v>47</v>
      </c>
      <c r="B376" s="29" t="s">
        <v>530</v>
      </c>
      <c r="C376" s="29" t="s">
        <v>531</v>
      </c>
      <c r="D376" s="25" t="s">
        <v>74</v>
      </c>
      <c r="E376" s="30" t="s">
        <v>532</v>
      </c>
      <c r="F376" s="31" t="s">
        <v>87</v>
      </c>
      <c r="G376" s="32">
        <v>67.55</v>
      </c>
      <c r="H376" s="33">
        <v>0</v>
      </c>
      <c r="I376" s="33">
        <f>ROUND(ROUND(H376,2)*ROUND(G376,3),2)</f>
      </c>
      <c r="J376" s="31" t="s">
        <v>53</v>
      </c>
      <c r="O376">
        <f>(I376*21)/100</f>
      </c>
      <c r="P376" t="s">
        <v>23</v>
      </c>
    </row>
    <row r="377" spans="1:5" ht="63.75">
      <c r="A377" s="34" t="s">
        <v>54</v>
      </c>
      <c r="E377" s="35" t="s">
        <v>533</v>
      </c>
    </row>
    <row r="378" spans="1:5" ht="12.75">
      <c r="A378" s="36" t="s">
        <v>56</v>
      </c>
      <c r="E378" s="37" t="s">
        <v>534</v>
      </c>
    </row>
    <row r="379" spans="1:5" ht="38.25">
      <c r="A379" t="s">
        <v>58</v>
      </c>
      <c r="E379" s="35" t="s">
        <v>529</v>
      </c>
    </row>
    <row r="380" spans="1:16" ht="12.75">
      <c r="A380" s="25" t="s">
        <v>47</v>
      </c>
      <c r="B380" s="29" t="s">
        <v>535</v>
      </c>
      <c r="C380" s="29" t="s">
        <v>536</v>
      </c>
      <c r="D380" s="25" t="s">
        <v>74</v>
      </c>
      <c r="E380" s="30" t="s">
        <v>537</v>
      </c>
      <c r="F380" s="31" t="s">
        <v>87</v>
      </c>
      <c r="G380" s="32">
        <v>97.45</v>
      </c>
      <c r="H380" s="33">
        <v>0</v>
      </c>
      <c r="I380" s="33">
        <f>ROUND(ROUND(H380,2)*ROUND(G380,3),2)</f>
      </c>
      <c r="J380" s="31" t="s">
        <v>53</v>
      </c>
      <c r="O380">
        <f>(I380*21)/100</f>
      </c>
      <c r="P380" t="s">
        <v>23</v>
      </c>
    </row>
    <row r="381" spans="1:5" ht="63.75">
      <c r="A381" s="34" t="s">
        <v>54</v>
      </c>
      <c r="E381" s="35" t="s">
        <v>538</v>
      </c>
    </row>
    <row r="382" spans="1:5" ht="25.5">
      <c r="A382" s="36" t="s">
        <v>56</v>
      </c>
      <c r="E382" s="37" t="s">
        <v>539</v>
      </c>
    </row>
    <row r="383" spans="1:5" ht="38.25">
      <c r="A383" t="s">
        <v>58</v>
      </c>
      <c r="E383" s="35" t="s">
        <v>529</v>
      </c>
    </row>
    <row r="384" spans="1:16" ht="12.75">
      <c r="A384" s="25" t="s">
        <v>47</v>
      </c>
      <c r="B384" s="29" t="s">
        <v>40</v>
      </c>
      <c r="C384" s="29" t="s">
        <v>540</v>
      </c>
      <c r="D384" s="25" t="s">
        <v>74</v>
      </c>
      <c r="E384" s="30" t="s">
        <v>541</v>
      </c>
      <c r="F384" s="31" t="s">
        <v>87</v>
      </c>
      <c r="G384" s="32">
        <v>24.2</v>
      </c>
      <c r="H384" s="33">
        <v>0</v>
      </c>
      <c r="I384" s="33">
        <f>ROUND(ROUND(H384,2)*ROUND(G384,3),2)</f>
      </c>
      <c r="J384" s="31" t="s">
        <v>53</v>
      </c>
      <c r="O384">
        <f>(I384*21)/100</f>
      </c>
      <c r="P384" t="s">
        <v>23</v>
      </c>
    </row>
    <row r="385" spans="1:5" ht="38.25">
      <c r="A385" s="34" t="s">
        <v>54</v>
      </c>
      <c r="E385" s="35" t="s">
        <v>542</v>
      </c>
    </row>
    <row r="386" spans="1:5" ht="12.75">
      <c r="A386" s="36" t="s">
        <v>56</v>
      </c>
      <c r="E386" s="37" t="s">
        <v>543</v>
      </c>
    </row>
    <row r="387" spans="1:5" ht="51">
      <c r="A387" t="s">
        <v>58</v>
      </c>
      <c r="E387" s="35" t="s">
        <v>544</v>
      </c>
    </row>
    <row r="388" spans="1:16" ht="12.75">
      <c r="A388" s="25" t="s">
        <v>47</v>
      </c>
      <c r="B388" s="29" t="s">
        <v>545</v>
      </c>
      <c r="C388" s="29" t="s">
        <v>546</v>
      </c>
      <c r="D388" s="25" t="s">
        <v>50</v>
      </c>
      <c r="E388" s="30" t="s">
        <v>547</v>
      </c>
      <c r="F388" s="31" t="s">
        <v>87</v>
      </c>
      <c r="G388" s="32">
        <v>36.89</v>
      </c>
      <c r="H388" s="33">
        <v>0</v>
      </c>
      <c r="I388" s="33">
        <f>ROUND(ROUND(H388,2)*ROUND(G388,3),2)</f>
      </c>
      <c r="J388" s="31" t="s">
        <v>53</v>
      </c>
      <c r="O388">
        <f>(I388*21)/100</f>
      </c>
      <c r="P388" t="s">
        <v>23</v>
      </c>
    </row>
    <row r="389" spans="1:5" ht="38.25">
      <c r="A389" s="34" t="s">
        <v>54</v>
      </c>
      <c r="E389" s="35" t="s">
        <v>548</v>
      </c>
    </row>
    <row r="390" spans="1:5" ht="12.75">
      <c r="A390" s="36" t="s">
        <v>56</v>
      </c>
      <c r="E390" s="37" t="s">
        <v>549</v>
      </c>
    </row>
    <row r="391" spans="1:5" ht="51">
      <c r="A391" t="s">
        <v>58</v>
      </c>
      <c r="E391" s="35" t="s">
        <v>550</v>
      </c>
    </row>
    <row r="392" spans="1:16" ht="12.75">
      <c r="A392" s="25" t="s">
        <v>47</v>
      </c>
      <c r="B392" s="29" t="s">
        <v>551</v>
      </c>
      <c r="C392" s="29" t="s">
        <v>546</v>
      </c>
      <c r="D392" s="25" t="s">
        <v>61</v>
      </c>
      <c r="E392" s="30" t="s">
        <v>547</v>
      </c>
      <c r="F392" s="31" t="s">
        <v>87</v>
      </c>
      <c r="G392" s="32">
        <v>66.345</v>
      </c>
      <c r="H392" s="33">
        <v>0</v>
      </c>
      <c r="I392" s="33">
        <f>ROUND(ROUND(H392,2)*ROUND(G392,3),2)</f>
      </c>
      <c r="J392" s="31" t="s">
        <v>53</v>
      </c>
      <c r="O392">
        <f>(I392*21)/100</f>
      </c>
      <c r="P392" t="s">
        <v>23</v>
      </c>
    </row>
    <row r="393" spans="1:5" ht="63.75">
      <c r="A393" s="34" t="s">
        <v>54</v>
      </c>
      <c r="E393" s="35" t="s">
        <v>552</v>
      </c>
    </row>
    <row r="394" spans="1:5" ht="25.5">
      <c r="A394" s="36" t="s">
        <v>56</v>
      </c>
      <c r="E394" s="37" t="s">
        <v>553</v>
      </c>
    </row>
    <row r="395" spans="1:5" ht="51">
      <c r="A395" t="s">
        <v>58</v>
      </c>
      <c r="E395" s="35" t="s">
        <v>550</v>
      </c>
    </row>
    <row r="396" spans="1:16" ht="12.75">
      <c r="A396" s="25" t="s">
        <v>47</v>
      </c>
      <c r="B396" s="29" t="s">
        <v>554</v>
      </c>
      <c r="C396" s="29" t="s">
        <v>555</v>
      </c>
      <c r="D396" s="25" t="s">
        <v>74</v>
      </c>
      <c r="E396" s="30" t="s">
        <v>556</v>
      </c>
      <c r="F396" s="31" t="s">
        <v>87</v>
      </c>
      <c r="G396" s="32">
        <v>30</v>
      </c>
      <c r="H396" s="33">
        <v>0</v>
      </c>
      <c r="I396" s="33">
        <f>ROUND(ROUND(H396,2)*ROUND(G396,3),2)</f>
      </c>
      <c r="J396" s="31" t="s">
        <v>53</v>
      </c>
      <c r="O396">
        <f>(I396*21)/100</f>
      </c>
      <c r="P396" t="s">
        <v>23</v>
      </c>
    </row>
    <row r="397" spans="1:5" ht="38.25">
      <c r="A397" s="34" t="s">
        <v>54</v>
      </c>
      <c r="E397" s="35" t="s">
        <v>557</v>
      </c>
    </row>
    <row r="398" spans="1:5" ht="12.75">
      <c r="A398" s="36" t="s">
        <v>56</v>
      </c>
      <c r="E398" s="37" t="s">
        <v>558</v>
      </c>
    </row>
    <row r="399" spans="1:5" ht="51">
      <c r="A399" t="s">
        <v>58</v>
      </c>
      <c r="E399" s="35" t="s">
        <v>550</v>
      </c>
    </row>
    <row r="400" spans="1:18" ht="12.75" customHeight="1">
      <c r="A400" s="6" t="s">
        <v>45</v>
      </c>
      <c r="B400" s="6"/>
      <c r="C400" s="39" t="s">
        <v>324</v>
      </c>
      <c r="D400" s="6"/>
      <c r="E400" s="27" t="s">
        <v>559</v>
      </c>
      <c r="F400" s="6"/>
      <c r="G400" s="6"/>
      <c r="H400" s="6"/>
      <c r="I400" s="40">
        <f>0+Q400</f>
      </c>
      <c r="J400" s="6"/>
      <c r="O400">
        <f>0+R400</f>
      </c>
      <c r="Q400">
        <f>0+I401+I405+I409+I413</f>
      </c>
      <c r="R400">
        <f>0+O401+O405+O409+O413</f>
      </c>
    </row>
    <row r="401" spans="1:16" ht="12.75">
      <c r="A401" s="25" t="s">
        <v>47</v>
      </c>
      <c r="B401" s="29" t="s">
        <v>560</v>
      </c>
      <c r="C401" s="29" t="s">
        <v>561</v>
      </c>
      <c r="D401" s="25" t="s">
        <v>74</v>
      </c>
      <c r="E401" s="30" t="s">
        <v>562</v>
      </c>
      <c r="F401" s="31" t="s">
        <v>117</v>
      </c>
      <c r="G401" s="32">
        <v>5.1</v>
      </c>
      <c r="H401" s="33">
        <v>0</v>
      </c>
      <c r="I401" s="33">
        <f>ROUND(ROUND(H401,2)*ROUND(G401,3),2)</f>
      </c>
      <c r="J401" s="31" t="s">
        <v>53</v>
      </c>
      <c r="O401">
        <f>(I401*21)/100</f>
      </c>
      <c r="P401" t="s">
        <v>23</v>
      </c>
    </row>
    <row r="402" spans="1:5" ht="51">
      <c r="A402" s="34" t="s">
        <v>54</v>
      </c>
      <c r="E402" s="35" t="s">
        <v>563</v>
      </c>
    </row>
    <row r="403" spans="1:5" ht="12.75">
      <c r="A403" s="36" t="s">
        <v>56</v>
      </c>
      <c r="E403" s="37" t="s">
        <v>564</v>
      </c>
    </row>
    <row r="404" spans="1:5" ht="255">
      <c r="A404" t="s">
        <v>58</v>
      </c>
      <c r="E404" s="35" t="s">
        <v>565</v>
      </c>
    </row>
    <row r="405" spans="1:16" ht="12.75">
      <c r="A405" s="25" t="s">
        <v>47</v>
      </c>
      <c r="B405" s="29" t="s">
        <v>566</v>
      </c>
      <c r="C405" s="29" t="s">
        <v>567</v>
      </c>
      <c r="D405" s="25" t="s">
        <v>74</v>
      </c>
      <c r="E405" s="30" t="s">
        <v>568</v>
      </c>
      <c r="F405" s="31" t="s">
        <v>117</v>
      </c>
      <c r="G405" s="32">
        <v>20</v>
      </c>
      <c r="H405" s="33">
        <v>0</v>
      </c>
      <c r="I405" s="33">
        <f>ROUND(ROUND(H405,2)*ROUND(G405,3),2)</f>
      </c>
      <c r="J405" s="31" t="s">
        <v>53</v>
      </c>
      <c r="O405">
        <f>(I405*21)/100</f>
      </c>
      <c r="P405" t="s">
        <v>23</v>
      </c>
    </row>
    <row r="406" spans="1:5" ht="51">
      <c r="A406" s="34" t="s">
        <v>54</v>
      </c>
      <c r="E406" s="35" t="s">
        <v>569</v>
      </c>
    </row>
    <row r="407" spans="1:5" ht="12.75">
      <c r="A407" s="36" t="s">
        <v>56</v>
      </c>
      <c r="E407" s="37" t="s">
        <v>570</v>
      </c>
    </row>
    <row r="408" spans="1:5" ht="242.25">
      <c r="A408" t="s">
        <v>58</v>
      </c>
      <c r="E408" s="35" t="s">
        <v>571</v>
      </c>
    </row>
    <row r="409" spans="1:16" ht="12.75">
      <c r="A409" s="25" t="s">
        <v>47</v>
      </c>
      <c r="B409" s="29" t="s">
        <v>35</v>
      </c>
      <c r="C409" s="29" t="s">
        <v>572</v>
      </c>
      <c r="D409" s="25" t="s">
        <v>74</v>
      </c>
      <c r="E409" s="30" t="s">
        <v>573</v>
      </c>
      <c r="F409" s="31" t="s">
        <v>93</v>
      </c>
      <c r="G409" s="32">
        <v>2</v>
      </c>
      <c r="H409" s="33">
        <v>0</v>
      </c>
      <c r="I409" s="33">
        <f>ROUND(ROUND(H409,2)*ROUND(G409,3),2)</f>
      </c>
      <c r="J409" s="31" t="s">
        <v>53</v>
      </c>
      <c r="O409">
        <f>(I409*21)/100</f>
      </c>
      <c r="P409" t="s">
        <v>23</v>
      </c>
    </row>
    <row r="410" spans="1:5" ht="51">
      <c r="A410" s="34" t="s">
        <v>54</v>
      </c>
      <c r="E410" s="35" t="s">
        <v>574</v>
      </c>
    </row>
    <row r="411" spans="1:5" ht="12.75">
      <c r="A411" s="36" t="s">
        <v>56</v>
      </c>
      <c r="E411" s="37" t="s">
        <v>575</v>
      </c>
    </row>
    <row r="412" spans="1:5" ht="38.25">
      <c r="A412" t="s">
        <v>58</v>
      </c>
      <c r="E412" s="35" t="s">
        <v>576</v>
      </c>
    </row>
    <row r="413" spans="1:16" ht="12.75">
      <c r="A413" s="25" t="s">
        <v>47</v>
      </c>
      <c r="B413" s="29" t="s">
        <v>577</v>
      </c>
      <c r="C413" s="29" t="s">
        <v>578</v>
      </c>
      <c r="D413" s="25" t="s">
        <v>74</v>
      </c>
      <c r="E413" s="30" t="s">
        <v>579</v>
      </c>
      <c r="F413" s="31" t="s">
        <v>100</v>
      </c>
      <c r="G413" s="32">
        <v>2.448</v>
      </c>
      <c r="H413" s="33">
        <v>0</v>
      </c>
      <c r="I413" s="33">
        <f>ROUND(ROUND(H413,2)*ROUND(G413,3),2)</f>
      </c>
      <c r="J413" s="31" t="s">
        <v>53</v>
      </c>
      <c r="O413">
        <f>(I413*21)/100</f>
      </c>
      <c r="P413" t="s">
        <v>23</v>
      </c>
    </row>
    <row r="414" spans="1:5" ht="51">
      <c r="A414" s="34" t="s">
        <v>54</v>
      </c>
      <c r="E414" s="35" t="s">
        <v>580</v>
      </c>
    </row>
    <row r="415" spans="1:5" ht="12.75">
      <c r="A415" s="36" t="s">
        <v>56</v>
      </c>
      <c r="E415" s="37" t="s">
        <v>581</v>
      </c>
    </row>
    <row r="416" spans="1:5" ht="369.75">
      <c r="A416" t="s">
        <v>58</v>
      </c>
      <c r="E416" s="35" t="s">
        <v>306</v>
      </c>
    </row>
    <row r="417" spans="1:18" ht="12.75" customHeight="1">
      <c r="A417" s="6" t="s">
        <v>45</v>
      </c>
      <c r="B417" s="6"/>
      <c r="C417" s="39" t="s">
        <v>40</v>
      </c>
      <c r="D417" s="6"/>
      <c r="E417" s="27" t="s">
        <v>582</v>
      </c>
      <c r="F417" s="6"/>
      <c r="G417" s="6"/>
      <c r="H417" s="6"/>
      <c r="I417" s="40">
        <f>0+Q417</f>
      </c>
      <c r="J417" s="6"/>
      <c r="O417">
        <f>0+R417</f>
      </c>
      <c r="Q417">
        <f>0+I418+I422+I426+I430+I434+I438+I442+I446+I450+I454+I458+I462+I466+I470+I474+I478+I482+I486+I490+I494+I498+I502+I506+I510+I514+I518+I522+I526+I530</f>
      </c>
      <c r="R417">
        <f>0+O418+O422+O426+O430+O434+O438+O442+O446+O450+O454+O458+O462+O466+O470+O474+O478+O482+O486+O490+O494+O498+O502+O506+O510+O514+O518+O522+O526+O530</f>
      </c>
    </row>
    <row r="418" spans="1:16" ht="12.75">
      <c r="A418" s="25" t="s">
        <v>47</v>
      </c>
      <c r="B418" s="29" t="s">
        <v>583</v>
      </c>
      <c r="C418" s="29" t="s">
        <v>584</v>
      </c>
      <c r="D418" s="25" t="s">
        <v>74</v>
      </c>
      <c r="E418" s="30" t="s">
        <v>585</v>
      </c>
      <c r="F418" s="31" t="s">
        <v>117</v>
      </c>
      <c r="G418" s="32">
        <v>23</v>
      </c>
      <c r="H418" s="33">
        <v>0</v>
      </c>
      <c r="I418" s="33">
        <f>ROUND(ROUND(H418,2)*ROUND(G418,3),2)</f>
      </c>
      <c r="J418" s="31" t="s">
        <v>53</v>
      </c>
      <c r="O418">
        <f>(I418*21)/100</f>
      </c>
      <c r="P418" t="s">
        <v>23</v>
      </c>
    </row>
    <row r="419" spans="1:5" ht="382.5">
      <c r="A419" s="34" t="s">
        <v>54</v>
      </c>
      <c r="E419" s="35" t="s">
        <v>586</v>
      </c>
    </row>
    <row r="420" spans="1:5" ht="12.75">
      <c r="A420" s="36" t="s">
        <v>56</v>
      </c>
      <c r="E420" s="37" t="s">
        <v>587</v>
      </c>
    </row>
    <row r="421" spans="1:5" ht="63.75">
      <c r="A421" t="s">
        <v>58</v>
      </c>
      <c r="E421" s="35" t="s">
        <v>588</v>
      </c>
    </row>
    <row r="422" spans="1:16" ht="12.75">
      <c r="A422" s="25" t="s">
        <v>47</v>
      </c>
      <c r="B422" s="29" t="s">
        <v>589</v>
      </c>
      <c r="C422" s="29" t="s">
        <v>590</v>
      </c>
      <c r="D422" s="25" t="s">
        <v>50</v>
      </c>
      <c r="E422" s="30" t="s">
        <v>591</v>
      </c>
      <c r="F422" s="31" t="s">
        <v>93</v>
      </c>
      <c r="G422" s="32">
        <v>7</v>
      </c>
      <c r="H422" s="33">
        <v>0</v>
      </c>
      <c r="I422" s="33">
        <f>ROUND(ROUND(H422,2)*ROUND(G422,3),2)</f>
      </c>
      <c r="J422" s="31" t="s">
        <v>53</v>
      </c>
      <c r="O422">
        <f>(I422*21)/100</f>
      </c>
      <c r="P422" t="s">
        <v>23</v>
      </c>
    </row>
    <row r="423" spans="1:5" ht="38.25">
      <c r="A423" s="34" t="s">
        <v>54</v>
      </c>
      <c r="E423" s="35" t="s">
        <v>592</v>
      </c>
    </row>
    <row r="424" spans="1:5" ht="12.75">
      <c r="A424" s="36" t="s">
        <v>56</v>
      </c>
      <c r="E424" s="37" t="s">
        <v>593</v>
      </c>
    </row>
    <row r="425" spans="1:5" ht="51">
      <c r="A425" t="s">
        <v>58</v>
      </c>
      <c r="E425" s="35" t="s">
        <v>594</v>
      </c>
    </row>
    <row r="426" spans="1:16" ht="12.75">
      <c r="A426" s="25" t="s">
        <v>47</v>
      </c>
      <c r="B426" s="29" t="s">
        <v>595</v>
      </c>
      <c r="C426" s="29" t="s">
        <v>590</v>
      </c>
      <c r="D426" s="25" t="s">
        <v>61</v>
      </c>
      <c r="E426" s="30" t="s">
        <v>591</v>
      </c>
      <c r="F426" s="31" t="s">
        <v>93</v>
      </c>
      <c r="G426" s="32">
        <v>2</v>
      </c>
      <c r="H426" s="33">
        <v>0</v>
      </c>
      <c r="I426" s="33">
        <f>ROUND(ROUND(H426,2)*ROUND(G426,3),2)</f>
      </c>
      <c r="J426" s="31" t="s">
        <v>53</v>
      </c>
      <c r="O426">
        <f>(I426*21)/100</f>
      </c>
      <c r="P426" t="s">
        <v>23</v>
      </c>
    </row>
    <row r="427" spans="1:5" ht="38.25">
      <c r="A427" s="34" t="s">
        <v>54</v>
      </c>
      <c r="E427" s="35" t="s">
        <v>596</v>
      </c>
    </row>
    <row r="428" spans="1:5" ht="12.75">
      <c r="A428" s="36" t="s">
        <v>56</v>
      </c>
      <c r="E428" s="37" t="s">
        <v>575</v>
      </c>
    </row>
    <row r="429" spans="1:5" ht="51">
      <c r="A429" t="s">
        <v>58</v>
      </c>
      <c r="E429" s="35" t="s">
        <v>594</v>
      </c>
    </row>
    <row r="430" spans="1:16" ht="25.5">
      <c r="A430" s="25" t="s">
        <v>47</v>
      </c>
      <c r="B430" s="29" t="s">
        <v>597</v>
      </c>
      <c r="C430" s="29" t="s">
        <v>598</v>
      </c>
      <c r="D430" s="25" t="s">
        <v>50</v>
      </c>
      <c r="E430" s="30" t="s">
        <v>599</v>
      </c>
      <c r="F430" s="31" t="s">
        <v>93</v>
      </c>
      <c r="G430" s="32">
        <v>4</v>
      </c>
      <c r="H430" s="33">
        <v>0</v>
      </c>
      <c r="I430" s="33">
        <f>ROUND(ROUND(H430,2)*ROUND(G430,3),2)</f>
      </c>
      <c r="J430" s="31" t="s">
        <v>53</v>
      </c>
      <c r="O430">
        <f>(I430*21)/100</f>
      </c>
      <c r="P430" t="s">
        <v>23</v>
      </c>
    </row>
    <row r="431" spans="1:5" ht="51">
      <c r="A431" s="34" t="s">
        <v>54</v>
      </c>
      <c r="E431" s="35" t="s">
        <v>600</v>
      </c>
    </row>
    <row r="432" spans="1:5" ht="12.75">
      <c r="A432" s="36" t="s">
        <v>56</v>
      </c>
      <c r="E432" s="37" t="s">
        <v>601</v>
      </c>
    </row>
    <row r="433" spans="1:5" ht="25.5">
      <c r="A433" t="s">
        <v>58</v>
      </c>
      <c r="E433" s="35" t="s">
        <v>602</v>
      </c>
    </row>
    <row r="434" spans="1:16" ht="25.5">
      <c r="A434" s="25" t="s">
        <v>47</v>
      </c>
      <c r="B434" s="29" t="s">
        <v>603</v>
      </c>
      <c r="C434" s="29" t="s">
        <v>598</v>
      </c>
      <c r="D434" s="25" t="s">
        <v>61</v>
      </c>
      <c r="E434" s="30" t="s">
        <v>599</v>
      </c>
      <c r="F434" s="31" t="s">
        <v>93</v>
      </c>
      <c r="G434" s="32">
        <v>2</v>
      </c>
      <c r="H434" s="33">
        <v>0</v>
      </c>
      <c r="I434" s="33">
        <f>ROUND(ROUND(H434,2)*ROUND(G434,3),2)</f>
      </c>
      <c r="J434" s="31" t="s">
        <v>53</v>
      </c>
      <c r="O434">
        <f>(I434*21)/100</f>
      </c>
      <c r="P434" t="s">
        <v>23</v>
      </c>
    </row>
    <row r="435" spans="1:5" ht="51">
      <c r="A435" s="34" t="s">
        <v>54</v>
      </c>
      <c r="E435" s="35" t="s">
        <v>604</v>
      </c>
    </row>
    <row r="436" spans="1:5" ht="12.75">
      <c r="A436" s="36" t="s">
        <v>56</v>
      </c>
      <c r="E436" s="37" t="s">
        <v>575</v>
      </c>
    </row>
    <row r="437" spans="1:5" ht="25.5">
      <c r="A437" t="s">
        <v>58</v>
      </c>
      <c r="E437" s="35" t="s">
        <v>602</v>
      </c>
    </row>
    <row r="438" spans="1:16" ht="25.5">
      <c r="A438" s="25" t="s">
        <v>47</v>
      </c>
      <c r="B438" s="29" t="s">
        <v>605</v>
      </c>
      <c r="C438" s="29" t="s">
        <v>606</v>
      </c>
      <c r="D438" s="25" t="s">
        <v>74</v>
      </c>
      <c r="E438" s="30" t="s">
        <v>607</v>
      </c>
      <c r="F438" s="31" t="s">
        <v>93</v>
      </c>
      <c r="G438" s="32">
        <v>2</v>
      </c>
      <c r="H438" s="33">
        <v>0</v>
      </c>
      <c r="I438" s="33">
        <f>ROUND(ROUND(H438,2)*ROUND(G438,3),2)</f>
      </c>
      <c r="J438" s="31" t="s">
        <v>53</v>
      </c>
      <c r="O438">
        <f>(I438*21)/100</f>
      </c>
      <c r="P438" t="s">
        <v>23</v>
      </c>
    </row>
    <row r="439" spans="1:5" ht="63.75">
      <c r="A439" s="34" t="s">
        <v>54</v>
      </c>
      <c r="E439" s="35" t="s">
        <v>608</v>
      </c>
    </row>
    <row r="440" spans="1:5" ht="12.75">
      <c r="A440" s="36" t="s">
        <v>56</v>
      </c>
      <c r="E440" s="37" t="s">
        <v>575</v>
      </c>
    </row>
    <row r="441" spans="1:5" ht="63.75">
      <c r="A441" t="s">
        <v>58</v>
      </c>
      <c r="E441" s="35" t="s">
        <v>609</v>
      </c>
    </row>
    <row r="442" spans="1:16" ht="12.75">
      <c r="A442" s="25" t="s">
        <v>47</v>
      </c>
      <c r="B442" s="29" t="s">
        <v>610</v>
      </c>
      <c r="C442" s="29" t="s">
        <v>611</v>
      </c>
      <c r="D442" s="25" t="s">
        <v>74</v>
      </c>
      <c r="E442" s="30" t="s">
        <v>612</v>
      </c>
      <c r="F442" s="31" t="s">
        <v>93</v>
      </c>
      <c r="G442" s="32">
        <v>2</v>
      </c>
      <c r="H442" s="33">
        <v>0</v>
      </c>
      <c r="I442" s="33">
        <f>ROUND(ROUND(H442,2)*ROUND(G442,3),2)</f>
      </c>
      <c r="J442" s="31" t="s">
        <v>53</v>
      </c>
      <c r="O442">
        <f>(I442*21)/100</f>
      </c>
      <c r="P442" t="s">
        <v>23</v>
      </c>
    </row>
    <row r="443" spans="1:5" ht="51">
      <c r="A443" s="34" t="s">
        <v>54</v>
      </c>
      <c r="E443" s="35" t="s">
        <v>613</v>
      </c>
    </row>
    <row r="444" spans="1:5" ht="12.75">
      <c r="A444" s="36" t="s">
        <v>56</v>
      </c>
      <c r="E444" s="37" t="s">
        <v>575</v>
      </c>
    </row>
    <row r="445" spans="1:5" ht="25.5">
      <c r="A445" t="s">
        <v>58</v>
      </c>
      <c r="E445" s="35" t="s">
        <v>602</v>
      </c>
    </row>
    <row r="446" spans="1:16" ht="25.5">
      <c r="A446" s="25" t="s">
        <v>47</v>
      </c>
      <c r="B446" s="29" t="s">
        <v>614</v>
      </c>
      <c r="C446" s="29" t="s">
        <v>615</v>
      </c>
      <c r="D446" s="25" t="s">
        <v>74</v>
      </c>
      <c r="E446" s="30" t="s">
        <v>616</v>
      </c>
      <c r="F446" s="31" t="s">
        <v>87</v>
      </c>
      <c r="G446" s="32">
        <v>7.75</v>
      </c>
      <c r="H446" s="33">
        <v>0</v>
      </c>
      <c r="I446" s="33">
        <f>ROUND(ROUND(H446,2)*ROUND(G446,3),2)</f>
      </c>
      <c r="J446" s="31" t="s">
        <v>53</v>
      </c>
      <c r="O446">
        <f>(I446*21)/100</f>
      </c>
      <c r="P446" t="s">
        <v>23</v>
      </c>
    </row>
    <row r="447" spans="1:5" ht="38.25">
      <c r="A447" s="34" t="s">
        <v>54</v>
      </c>
      <c r="E447" s="35" t="s">
        <v>617</v>
      </c>
    </row>
    <row r="448" spans="1:5" ht="12.75">
      <c r="A448" s="36" t="s">
        <v>56</v>
      </c>
      <c r="E448" s="37" t="s">
        <v>618</v>
      </c>
    </row>
    <row r="449" spans="1:5" ht="38.25">
      <c r="A449" t="s">
        <v>58</v>
      </c>
      <c r="E449" s="35" t="s">
        <v>619</v>
      </c>
    </row>
    <row r="450" spans="1:16" ht="25.5">
      <c r="A450" s="25" t="s">
        <v>47</v>
      </c>
      <c r="B450" s="29" t="s">
        <v>620</v>
      </c>
      <c r="C450" s="29" t="s">
        <v>621</v>
      </c>
      <c r="D450" s="25" t="s">
        <v>74</v>
      </c>
      <c r="E450" s="30" t="s">
        <v>622</v>
      </c>
      <c r="F450" s="31" t="s">
        <v>87</v>
      </c>
      <c r="G450" s="32">
        <v>7.75</v>
      </c>
      <c r="H450" s="33">
        <v>0</v>
      </c>
      <c r="I450" s="33">
        <f>ROUND(ROUND(H450,2)*ROUND(G450,3),2)</f>
      </c>
      <c r="J450" s="31" t="s">
        <v>53</v>
      </c>
      <c r="O450">
        <f>(I450*21)/100</f>
      </c>
      <c r="P450" t="s">
        <v>23</v>
      </c>
    </row>
    <row r="451" spans="1:5" ht="51">
      <c r="A451" s="34" t="s">
        <v>54</v>
      </c>
      <c r="E451" s="35" t="s">
        <v>623</v>
      </c>
    </row>
    <row r="452" spans="1:5" ht="12.75">
      <c r="A452" s="36" t="s">
        <v>56</v>
      </c>
      <c r="E452" s="37" t="s">
        <v>618</v>
      </c>
    </row>
    <row r="453" spans="1:5" ht="38.25">
      <c r="A453" t="s">
        <v>58</v>
      </c>
      <c r="E453" s="35" t="s">
        <v>619</v>
      </c>
    </row>
    <row r="454" spans="1:16" ht="12.75">
      <c r="A454" s="25" t="s">
        <v>47</v>
      </c>
      <c r="B454" s="29" t="s">
        <v>624</v>
      </c>
      <c r="C454" s="29" t="s">
        <v>625</v>
      </c>
      <c r="D454" s="25" t="s">
        <v>74</v>
      </c>
      <c r="E454" s="30" t="s">
        <v>626</v>
      </c>
      <c r="F454" s="31" t="s">
        <v>117</v>
      </c>
      <c r="G454" s="32">
        <v>8.6</v>
      </c>
      <c r="H454" s="33">
        <v>0</v>
      </c>
      <c r="I454" s="33">
        <f>ROUND(ROUND(H454,2)*ROUND(G454,3),2)</f>
      </c>
      <c r="J454" s="31" t="s">
        <v>53</v>
      </c>
      <c r="O454">
        <f>(I454*21)/100</f>
      </c>
      <c r="P454" t="s">
        <v>23</v>
      </c>
    </row>
    <row r="455" spans="1:5" ht="63.75">
      <c r="A455" s="34" t="s">
        <v>54</v>
      </c>
      <c r="E455" s="35" t="s">
        <v>627</v>
      </c>
    </row>
    <row r="456" spans="1:5" ht="12.75">
      <c r="A456" s="36" t="s">
        <v>56</v>
      </c>
      <c r="E456" s="37" t="s">
        <v>628</v>
      </c>
    </row>
    <row r="457" spans="1:5" ht="51">
      <c r="A457" t="s">
        <v>58</v>
      </c>
      <c r="E457" s="35" t="s">
        <v>629</v>
      </c>
    </row>
    <row r="458" spans="1:16" ht="12.75">
      <c r="A458" s="25" t="s">
        <v>47</v>
      </c>
      <c r="B458" s="29" t="s">
        <v>630</v>
      </c>
      <c r="C458" s="29" t="s">
        <v>631</v>
      </c>
      <c r="D458" s="25" t="s">
        <v>50</v>
      </c>
      <c r="E458" s="30" t="s">
        <v>632</v>
      </c>
      <c r="F458" s="31" t="s">
        <v>117</v>
      </c>
      <c r="G458" s="32">
        <v>32.5</v>
      </c>
      <c r="H458" s="33">
        <v>0</v>
      </c>
      <c r="I458" s="33">
        <f>ROUND(ROUND(H458,2)*ROUND(G458,3),2)</f>
      </c>
      <c r="J458" s="31" t="s">
        <v>53</v>
      </c>
      <c r="O458">
        <f>(I458*21)/100</f>
      </c>
      <c r="P458" t="s">
        <v>23</v>
      </c>
    </row>
    <row r="459" spans="1:5" ht="63.75">
      <c r="A459" s="34" t="s">
        <v>54</v>
      </c>
      <c r="E459" s="35" t="s">
        <v>633</v>
      </c>
    </row>
    <row r="460" spans="1:5" ht="12.75">
      <c r="A460" s="36" t="s">
        <v>56</v>
      </c>
      <c r="E460" s="37" t="s">
        <v>634</v>
      </c>
    </row>
    <row r="461" spans="1:5" ht="51">
      <c r="A461" t="s">
        <v>58</v>
      </c>
      <c r="E461" s="35" t="s">
        <v>629</v>
      </c>
    </row>
    <row r="462" spans="1:16" ht="12.75">
      <c r="A462" s="25" t="s">
        <v>47</v>
      </c>
      <c r="B462" s="29" t="s">
        <v>635</v>
      </c>
      <c r="C462" s="29" t="s">
        <v>631</v>
      </c>
      <c r="D462" s="25" t="s">
        <v>61</v>
      </c>
      <c r="E462" s="30" t="s">
        <v>632</v>
      </c>
      <c r="F462" s="31" t="s">
        <v>117</v>
      </c>
      <c r="G462" s="32">
        <v>12</v>
      </c>
      <c r="H462" s="33">
        <v>0</v>
      </c>
      <c r="I462" s="33">
        <f>ROUND(ROUND(H462,2)*ROUND(G462,3),2)</f>
      </c>
      <c r="J462" s="31" t="s">
        <v>53</v>
      </c>
      <c r="O462">
        <f>(I462*21)/100</f>
      </c>
      <c r="P462" t="s">
        <v>23</v>
      </c>
    </row>
    <row r="463" spans="1:5" ht="63.75">
      <c r="A463" s="34" t="s">
        <v>54</v>
      </c>
      <c r="E463" s="35" t="s">
        <v>636</v>
      </c>
    </row>
    <row r="464" spans="1:5" ht="12.75">
      <c r="A464" s="36" t="s">
        <v>56</v>
      </c>
      <c r="E464" s="37" t="s">
        <v>637</v>
      </c>
    </row>
    <row r="465" spans="1:5" ht="51">
      <c r="A465" t="s">
        <v>58</v>
      </c>
      <c r="E465" s="35" t="s">
        <v>629</v>
      </c>
    </row>
    <row r="466" spans="1:16" ht="12.75">
      <c r="A466" s="25" t="s">
        <v>47</v>
      </c>
      <c r="B466" s="29" t="s">
        <v>638</v>
      </c>
      <c r="C466" s="29" t="s">
        <v>639</v>
      </c>
      <c r="D466" s="25" t="s">
        <v>74</v>
      </c>
      <c r="E466" s="30" t="s">
        <v>640</v>
      </c>
      <c r="F466" s="31" t="s">
        <v>117</v>
      </c>
      <c r="G466" s="32">
        <v>10.3</v>
      </c>
      <c r="H466" s="33">
        <v>0</v>
      </c>
      <c r="I466" s="33">
        <f>ROUND(ROUND(H466,2)*ROUND(G466,3),2)</f>
      </c>
      <c r="J466" s="31" t="s">
        <v>53</v>
      </c>
      <c r="O466">
        <f>(I466*21)/100</f>
      </c>
      <c r="P466" t="s">
        <v>23</v>
      </c>
    </row>
    <row r="467" spans="1:5" ht="38.25">
      <c r="A467" s="34" t="s">
        <v>54</v>
      </c>
      <c r="E467" s="35" t="s">
        <v>641</v>
      </c>
    </row>
    <row r="468" spans="1:5" ht="12.75">
      <c r="A468" s="36" t="s">
        <v>56</v>
      </c>
      <c r="E468" s="37" t="s">
        <v>119</v>
      </c>
    </row>
    <row r="469" spans="1:5" ht="25.5">
      <c r="A469" t="s">
        <v>58</v>
      </c>
      <c r="E469" s="35" t="s">
        <v>642</v>
      </c>
    </row>
    <row r="470" spans="1:16" ht="12.75">
      <c r="A470" s="25" t="s">
        <v>47</v>
      </c>
      <c r="B470" s="29" t="s">
        <v>643</v>
      </c>
      <c r="C470" s="29" t="s">
        <v>644</v>
      </c>
      <c r="D470" s="25" t="s">
        <v>74</v>
      </c>
      <c r="E470" s="30" t="s">
        <v>645</v>
      </c>
      <c r="F470" s="31" t="s">
        <v>117</v>
      </c>
      <c r="G470" s="32">
        <v>3.2</v>
      </c>
      <c r="H470" s="33">
        <v>0</v>
      </c>
      <c r="I470" s="33">
        <f>ROUND(ROUND(H470,2)*ROUND(G470,3),2)</f>
      </c>
      <c r="J470" s="31" t="s">
        <v>53</v>
      </c>
      <c r="O470">
        <f>(I470*21)/100</f>
      </c>
      <c r="P470" t="s">
        <v>23</v>
      </c>
    </row>
    <row r="471" spans="1:5" ht="51">
      <c r="A471" s="34" t="s">
        <v>54</v>
      </c>
      <c r="E471" s="35" t="s">
        <v>646</v>
      </c>
    </row>
    <row r="472" spans="1:5" ht="12.75">
      <c r="A472" s="36" t="s">
        <v>56</v>
      </c>
      <c r="E472" s="37" t="s">
        <v>647</v>
      </c>
    </row>
    <row r="473" spans="1:5" ht="25.5">
      <c r="A473" t="s">
        <v>58</v>
      </c>
      <c r="E473" s="35" t="s">
        <v>648</v>
      </c>
    </row>
    <row r="474" spans="1:16" ht="12.75">
      <c r="A474" s="25" t="s">
        <v>47</v>
      </c>
      <c r="B474" s="29" t="s">
        <v>649</v>
      </c>
      <c r="C474" s="29" t="s">
        <v>650</v>
      </c>
      <c r="D474" s="25" t="s">
        <v>74</v>
      </c>
      <c r="E474" s="30" t="s">
        <v>651</v>
      </c>
      <c r="F474" s="31" t="s">
        <v>117</v>
      </c>
      <c r="G474" s="32">
        <v>6.4</v>
      </c>
      <c r="H474" s="33">
        <v>0</v>
      </c>
      <c r="I474" s="33">
        <f>ROUND(ROUND(H474,2)*ROUND(G474,3),2)</f>
      </c>
      <c r="J474" s="31" t="s">
        <v>53</v>
      </c>
      <c r="O474">
        <f>(I474*21)/100</f>
      </c>
      <c r="P474" t="s">
        <v>23</v>
      </c>
    </row>
    <row r="475" spans="1:5" ht="38.25">
      <c r="A475" s="34" t="s">
        <v>54</v>
      </c>
      <c r="E475" s="35" t="s">
        <v>652</v>
      </c>
    </row>
    <row r="476" spans="1:5" ht="12.75">
      <c r="A476" s="36" t="s">
        <v>56</v>
      </c>
      <c r="E476" s="37" t="s">
        <v>653</v>
      </c>
    </row>
    <row r="477" spans="1:5" ht="25.5">
      <c r="A477" t="s">
        <v>58</v>
      </c>
      <c r="E477" s="35" t="s">
        <v>648</v>
      </c>
    </row>
    <row r="478" spans="1:16" ht="12.75">
      <c r="A478" s="25" t="s">
        <v>47</v>
      </c>
      <c r="B478" s="29" t="s">
        <v>654</v>
      </c>
      <c r="C478" s="29" t="s">
        <v>655</v>
      </c>
      <c r="D478" s="25" t="s">
        <v>74</v>
      </c>
      <c r="E478" s="30" t="s">
        <v>656</v>
      </c>
      <c r="F478" s="31" t="s">
        <v>261</v>
      </c>
      <c r="G478" s="32">
        <v>53.88</v>
      </c>
      <c r="H478" s="33">
        <v>0</v>
      </c>
      <c r="I478" s="33">
        <f>ROUND(ROUND(H478,2)*ROUND(G478,3),2)</f>
      </c>
      <c r="J478" s="31" t="s">
        <v>53</v>
      </c>
      <c r="O478">
        <f>(I478*21)/100</f>
      </c>
      <c r="P478" t="s">
        <v>23</v>
      </c>
    </row>
    <row r="479" spans="1:5" ht="51">
      <c r="A479" s="34" t="s">
        <v>54</v>
      </c>
      <c r="E479" s="35" t="s">
        <v>657</v>
      </c>
    </row>
    <row r="480" spans="1:5" ht="12.75">
      <c r="A480" s="36" t="s">
        <v>56</v>
      </c>
      <c r="E480" s="37" t="s">
        <v>658</v>
      </c>
    </row>
    <row r="481" spans="1:5" ht="357">
      <c r="A481" t="s">
        <v>58</v>
      </c>
      <c r="E481" s="35" t="s">
        <v>659</v>
      </c>
    </row>
    <row r="482" spans="1:16" ht="12.75">
      <c r="A482" s="25" t="s">
        <v>47</v>
      </c>
      <c r="B482" s="29" t="s">
        <v>660</v>
      </c>
      <c r="C482" s="29" t="s">
        <v>661</v>
      </c>
      <c r="D482" s="25" t="s">
        <v>74</v>
      </c>
      <c r="E482" s="30" t="s">
        <v>662</v>
      </c>
      <c r="F482" s="31" t="s">
        <v>87</v>
      </c>
      <c r="G482" s="32">
        <v>168.5</v>
      </c>
      <c r="H482" s="33">
        <v>0</v>
      </c>
      <c r="I482" s="33">
        <f>ROUND(ROUND(H482,2)*ROUND(G482,3),2)</f>
      </c>
      <c r="J482" s="31" t="s">
        <v>53</v>
      </c>
      <c r="O482">
        <f>(I482*21)/100</f>
      </c>
      <c r="P482" t="s">
        <v>23</v>
      </c>
    </row>
    <row r="483" spans="1:5" ht="51">
      <c r="A483" s="34" t="s">
        <v>54</v>
      </c>
      <c r="E483" s="35" t="s">
        <v>663</v>
      </c>
    </row>
    <row r="484" spans="1:5" ht="12.75">
      <c r="A484" s="36" t="s">
        <v>56</v>
      </c>
      <c r="E484" s="37" t="s">
        <v>448</v>
      </c>
    </row>
    <row r="485" spans="1:5" ht="25.5">
      <c r="A485" t="s">
        <v>58</v>
      </c>
      <c r="E485" s="35" t="s">
        <v>664</v>
      </c>
    </row>
    <row r="486" spans="1:16" ht="12.75">
      <c r="A486" s="25" t="s">
        <v>47</v>
      </c>
      <c r="B486" s="29" t="s">
        <v>665</v>
      </c>
      <c r="C486" s="29" t="s">
        <v>666</v>
      </c>
      <c r="D486" s="25" t="s">
        <v>74</v>
      </c>
      <c r="E486" s="30" t="s">
        <v>667</v>
      </c>
      <c r="F486" s="31" t="s">
        <v>87</v>
      </c>
      <c r="G486" s="32">
        <v>50.06</v>
      </c>
      <c r="H486" s="33">
        <v>0</v>
      </c>
      <c r="I486" s="33">
        <f>ROUND(ROUND(H486,2)*ROUND(G486,3),2)</f>
      </c>
      <c r="J486" s="31" t="s">
        <v>53</v>
      </c>
      <c r="O486">
        <f>(I486*21)/100</f>
      </c>
      <c r="P486" t="s">
        <v>23</v>
      </c>
    </row>
    <row r="487" spans="1:5" ht="51">
      <c r="A487" s="34" t="s">
        <v>54</v>
      </c>
      <c r="E487" s="35" t="s">
        <v>668</v>
      </c>
    </row>
    <row r="488" spans="1:5" ht="12.75">
      <c r="A488" s="36" t="s">
        <v>56</v>
      </c>
      <c r="E488" s="37" t="s">
        <v>507</v>
      </c>
    </row>
    <row r="489" spans="1:5" ht="25.5">
      <c r="A489" t="s">
        <v>58</v>
      </c>
      <c r="E489" s="35" t="s">
        <v>664</v>
      </c>
    </row>
    <row r="490" spans="1:16" ht="12.75">
      <c r="A490" s="25" t="s">
        <v>47</v>
      </c>
      <c r="B490" s="29" t="s">
        <v>669</v>
      </c>
      <c r="C490" s="29" t="s">
        <v>670</v>
      </c>
      <c r="D490" s="25" t="s">
        <v>74</v>
      </c>
      <c r="E490" s="30" t="s">
        <v>671</v>
      </c>
      <c r="F490" s="31" t="s">
        <v>87</v>
      </c>
      <c r="G490" s="32">
        <v>50.06</v>
      </c>
      <c r="H490" s="33">
        <v>0</v>
      </c>
      <c r="I490" s="33">
        <f>ROUND(ROUND(H490,2)*ROUND(G490,3),2)</f>
      </c>
      <c r="J490" s="31" t="s">
        <v>53</v>
      </c>
      <c r="O490">
        <f>(I490*21)/100</f>
      </c>
      <c r="P490" t="s">
        <v>23</v>
      </c>
    </row>
    <row r="491" spans="1:5" ht="63.75">
      <c r="A491" s="34" t="s">
        <v>54</v>
      </c>
      <c r="E491" s="35" t="s">
        <v>672</v>
      </c>
    </row>
    <row r="492" spans="1:5" ht="12.75">
      <c r="A492" s="36" t="s">
        <v>56</v>
      </c>
      <c r="E492" s="37" t="s">
        <v>507</v>
      </c>
    </row>
    <row r="493" spans="1:5" ht="25.5">
      <c r="A493" t="s">
        <v>58</v>
      </c>
      <c r="E493" s="35" t="s">
        <v>664</v>
      </c>
    </row>
    <row r="494" spans="1:16" ht="12.75">
      <c r="A494" s="25" t="s">
        <v>47</v>
      </c>
      <c r="B494" s="29" t="s">
        <v>673</v>
      </c>
      <c r="C494" s="29" t="s">
        <v>674</v>
      </c>
      <c r="D494" s="25" t="s">
        <v>74</v>
      </c>
      <c r="E494" s="30" t="s">
        <v>675</v>
      </c>
      <c r="F494" s="31" t="s">
        <v>87</v>
      </c>
      <c r="G494" s="32">
        <v>49.92</v>
      </c>
      <c r="H494" s="33">
        <v>0</v>
      </c>
      <c r="I494" s="33">
        <f>ROUND(ROUND(H494,2)*ROUND(G494,3),2)</f>
      </c>
      <c r="J494" s="31" t="s">
        <v>53</v>
      </c>
      <c r="O494">
        <f>(I494*21)/100</f>
      </c>
      <c r="P494" t="s">
        <v>23</v>
      </c>
    </row>
    <row r="495" spans="1:5" ht="38.25">
      <c r="A495" s="34" t="s">
        <v>54</v>
      </c>
      <c r="E495" s="35" t="s">
        <v>676</v>
      </c>
    </row>
    <row r="496" spans="1:5" ht="12.75">
      <c r="A496" s="36" t="s">
        <v>56</v>
      </c>
      <c r="E496" s="37" t="s">
        <v>677</v>
      </c>
    </row>
    <row r="497" spans="1:5" ht="25.5">
      <c r="A497" t="s">
        <v>58</v>
      </c>
      <c r="E497" s="35" t="s">
        <v>664</v>
      </c>
    </row>
    <row r="498" spans="1:16" ht="12.75">
      <c r="A498" s="25" t="s">
        <v>47</v>
      </c>
      <c r="B498" s="29" t="s">
        <v>678</v>
      </c>
      <c r="C498" s="29" t="s">
        <v>679</v>
      </c>
      <c r="D498" s="25" t="s">
        <v>74</v>
      </c>
      <c r="E498" s="30" t="s">
        <v>680</v>
      </c>
      <c r="F498" s="31" t="s">
        <v>87</v>
      </c>
      <c r="G498" s="32">
        <v>49.92</v>
      </c>
      <c r="H498" s="33">
        <v>0</v>
      </c>
      <c r="I498" s="33">
        <f>ROUND(ROUND(H498,2)*ROUND(G498,3),2)</f>
      </c>
      <c r="J498" s="31" t="s">
        <v>53</v>
      </c>
      <c r="O498">
        <f>(I498*21)/100</f>
      </c>
      <c r="P498" t="s">
        <v>23</v>
      </c>
    </row>
    <row r="499" spans="1:5" ht="51">
      <c r="A499" s="34" t="s">
        <v>54</v>
      </c>
      <c r="E499" s="35" t="s">
        <v>681</v>
      </c>
    </row>
    <row r="500" spans="1:5" ht="12.75">
      <c r="A500" s="36" t="s">
        <v>56</v>
      </c>
      <c r="E500" s="37" t="s">
        <v>677</v>
      </c>
    </row>
    <row r="501" spans="1:5" ht="25.5">
      <c r="A501" t="s">
        <v>58</v>
      </c>
      <c r="E501" s="35" t="s">
        <v>664</v>
      </c>
    </row>
    <row r="502" spans="1:16" ht="12.75">
      <c r="A502" s="25" t="s">
        <v>47</v>
      </c>
      <c r="B502" s="29" t="s">
        <v>682</v>
      </c>
      <c r="C502" s="29" t="s">
        <v>683</v>
      </c>
      <c r="D502" s="25" t="s">
        <v>74</v>
      </c>
      <c r="E502" s="30" t="s">
        <v>684</v>
      </c>
      <c r="F502" s="31" t="s">
        <v>100</v>
      </c>
      <c r="G502" s="32">
        <v>0.825</v>
      </c>
      <c r="H502" s="33">
        <v>0</v>
      </c>
      <c r="I502" s="33">
        <f>ROUND(ROUND(H502,2)*ROUND(G502,3),2)</f>
      </c>
      <c r="J502" s="31" t="s">
        <v>53</v>
      </c>
      <c r="O502">
        <f>(I502*21)/100</f>
      </c>
      <c r="P502" t="s">
        <v>23</v>
      </c>
    </row>
    <row r="503" spans="1:5" ht="63.75">
      <c r="A503" s="34" t="s">
        <v>54</v>
      </c>
      <c r="E503" s="35" t="s">
        <v>685</v>
      </c>
    </row>
    <row r="504" spans="1:5" ht="12.75">
      <c r="A504" s="36" t="s">
        <v>56</v>
      </c>
      <c r="E504" s="37" t="s">
        <v>686</v>
      </c>
    </row>
    <row r="505" spans="1:5" ht="102">
      <c r="A505" t="s">
        <v>58</v>
      </c>
      <c r="E505" s="35" t="s">
        <v>687</v>
      </c>
    </row>
    <row r="506" spans="1:16" ht="12.75">
      <c r="A506" s="25" t="s">
        <v>47</v>
      </c>
      <c r="B506" s="29" t="s">
        <v>688</v>
      </c>
      <c r="C506" s="29" t="s">
        <v>689</v>
      </c>
      <c r="D506" s="25" t="s">
        <v>74</v>
      </c>
      <c r="E506" s="30" t="s">
        <v>690</v>
      </c>
      <c r="F506" s="31" t="s">
        <v>100</v>
      </c>
      <c r="G506" s="32">
        <v>16.24</v>
      </c>
      <c r="H506" s="33">
        <v>0</v>
      </c>
      <c r="I506" s="33">
        <f>ROUND(ROUND(H506,2)*ROUND(G506,3),2)</f>
      </c>
      <c r="J506" s="31" t="s">
        <v>53</v>
      </c>
      <c r="O506">
        <f>(I506*21)/100</f>
      </c>
      <c r="P506" t="s">
        <v>23</v>
      </c>
    </row>
    <row r="507" spans="1:5" ht="102">
      <c r="A507" s="34" t="s">
        <v>54</v>
      </c>
      <c r="E507" s="35" t="s">
        <v>691</v>
      </c>
    </row>
    <row r="508" spans="1:5" ht="12.75">
      <c r="A508" s="36" t="s">
        <v>56</v>
      </c>
      <c r="E508" s="37" t="s">
        <v>692</v>
      </c>
    </row>
    <row r="509" spans="1:5" ht="102">
      <c r="A509" t="s">
        <v>58</v>
      </c>
      <c r="E509" s="35" t="s">
        <v>687</v>
      </c>
    </row>
    <row r="510" spans="1:16" ht="12.75">
      <c r="A510" s="25" t="s">
        <v>47</v>
      </c>
      <c r="B510" s="29" t="s">
        <v>693</v>
      </c>
      <c r="C510" s="29" t="s">
        <v>694</v>
      </c>
      <c r="D510" s="25" t="s">
        <v>74</v>
      </c>
      <c r="E510" s="30" t="s">
        <v>695</v>
      </c>
      <c r="F510" s="31" t="s">
        <v>100</v>
      </c>
      <c r="G510" s="32">
        <v>6.496</v>
      </c>
      <c r="H510" s="33">
        <v>0</v>
      </c>
      <c r="I510" s="33">
        <f>ROUND(ROUND(H510,2)*ROUND(G510,3),2)</f>
      </c>
      <c r="J510" s="31" t="s">
        <v>53</v>
      </c>
      <c r="O510">
        <f>(I510*21)/100</f>
      </c>
      <c r="P510" t="s">
        <v>23</v>
      </c>
    </row>
    <row r="511" spans="1:5" ht="89.25">
      <c r="A511" s="34" t="s">
        <v>54</v>
      </c>
      <c r="E511" s="35" t="s">
        <v>696</v>
      </c>
    </row>
    <row r="512" spans="1:5" ht="12.75">
      <c r="A512" s="36" t="s">
        <v>56</v>
      </c>
      <c r="E512" s="37" t="s">
        <v>697</v>
      </c>
    </row>
    <row r="513" spans="1:5" ht="102">
      <c r="A513" t="s">
        <v>58</v>
      </c>
      <c r="E513" s="35" t="s">
        <v>687</v>
      </c>
    </row>
    <row r="514" spans="1:16" ht="12.75">
      <c r="A514" s="25" t="s">
        <v>47</v>
      </c>
      <c r="B514" s="29" t="s">
        <v>698</v>
      </c>
      <c r="C514" s="29" t="s">
        <v>699</v>
      </c>
      <c r="D514" s="25" t="s">
        <v>74</v>
      </c>
      <c r="E514" s="30" t="s">
        <v>700</v>
      </c>
      <c r="F514" s="31" t="s">
        <v>100</v>
      </c>
      <c r="G514" s="32">
        <v>3.652</v>
      </c>
      <c r="H514" s="33">
        <v>0</v>
      </c>
      <c r="I514" s="33">
        <f>ROUND(ROUND(H514,2)*ROUND(G514,3),2)</f>
      </c>
      <c r="J514" s="31" t="s">
        <v>53</v>
      </c>
      <c r="O514">
        <f>(I514*21)/100</f>
      </c>
      <c r="P514" t="s">
        <v>23</v>
      </c>
    </row>
    <row r="515" spans="1:5" ht="51">
      <c r="A515" s="34" t="s">
        <v>54</v>
      </c>
      <c r="E515" s="35" t="s">
        <v>701</v>
      </c>
    </row>
    <row r="516" spans="1:5" ht="12.75">
      <c r="A516" s="36" t="s">
        <v>56</v>
      </c>
      <c r="E516" s="37" t="s">
        <v>702</v>
      </c>
    </row>
    <row r="517" spans="1:5" ht="102">
      <c r="A517" t="s">
        <v>58</v>
      </c>
      <c r="E517" s="35" t="s">
        <v>687</v>
      </c>
    </row>
    <row r="518" spans="1:16" ht="12.75">
      <c r="A518" s="25" t="s">
        <v>47</v>
      </c>
      <c r="B518" s="29" t="s">
        <v>703</v>
      </c>
      <c r="C518" s="29" t="s">
        <v>704</v>
      </c>
      <c r="D518" s="25" t="s">
        <v>74</v>
      </c>
      <c r="E518" s="30" t="s">
        <v>705</v>
      </c>
      <c r="F518" s="31" t="s">
        <v>100</v>
      </c>
      <c r="G518" s="32">
        <v>0.377</v>
      </c>
      <c r="H518" s="33">
        <v>0</v>
      </c>
      <c r="I518" s="33">
        <f>ROUND(ROUND(H518,2)*ROUND(G518,3),2)</f>
      </c>
      <c r="J518" s="31" t="s">
        <v>53</v>
      </c>
      <c r="O518">
        <f>(I518*21)/100</f>
      </c>
      <c r="P518" t="s">
        <v>23</v>
      </c>
    </row>
    <row r="519" spans="1:5" ht="51">
      <c r="A519" s="34" t="s">
        <v>54</v>
      </c>
      <c r="E519" s="35" t="s">
        <v>706</v>
      </c>
    </row>
    <row r="520" spans="1:5" ht="12.75">
      <c r="A520" s="36" t="s">
        <v>56</v>
      </c>
      <c r="E520" s="37" t="s">
        <v>707</v>
      </c>
    </row>
    <row r="521" spans="1:5" ht="76.5">
      <c r="A521" t="s">
        <v>58</v>
      </c>
      <c r="E521" s="35" t="s">
        <v>708</v>
      </c>
    </row>
    <row r="522" spans="1:16" ht="12.75">
      <c r="A522" s="25" t="s">
        <v>47</v>
      </c>
      <c r="B522" s="29" t="s">
        <v>709</v>
      </c>
      <c r="C522" s="29" t="s">
        <v>710</v>
      </c>
      <c r="D522" s="25" t="s">
        <v>74</v>
      </c>
      <c r="E522" s="30" t="s">
        <v>711</v>
      </c>
      <c r="F522" s="31" t="s">
        <v>52</v>
      </c>
      <c r="G522" s="32">
        <v>0.223</v>
      </c>
      <c r="H522" s="33">
        <v>0</v>
      </c>
      <c r="I522" s="33">
        <f>ROUND(ROUND(H522,2)*ROUND(G522,3),2)</f>
      </c>
      <c r="J522" s="31" t="s">
        <v>53</v>
      </c>
      <c r="O522">
        <f>(I522*21)/100</f>
      </c>
      <c r="P522" t="s">
        <v>23</v>
      </c>
    </row>
    <row r="523" spans="1:5" ht="51">
      <c r="A523" s="34" t="s">
        <v>54</v>
      </c>
      <c r="E523" s="35" t="s">
        <v>712</v>
      </c>
    </row>
    <row r="524" spans="1:5" ht="12.75">
      <c r="A524" s="36" t="s">
        <v>56</v>
      </c>
      <c r="E524" s="37" t="s">
        <v>713</v>
      </c>
    </row>
    <row r="525" spans="1:5" ht="76.5">
      <c r="A525" t="s">
        <v>58</v>
      </c>
      <c r="E525" s="35" t="s">
        <v>708</v>
      </c>
    </row>
    <row r="526" spans="1:16" ht="12.75">
      <c r="A526" s="25" t="s">
        <v>47</v>
      </c>
      <c r="B526" s="29" t="s">
        <v>714</v>
      </c>
      <c r="C526" s="29" t="s">
        <v>715</v>
      </c>
      <c r="D526" s="25" t="s">
        <v>74</v>
      </c>
      <c r="E526" s="30" t="s">
        <v>716</v>
      </c>
      <c r="F526" s="31" t="s">
        <v>117</v>
      </c>
      <c r="G526" s="32">
        <v>20</v>
      </c>
      <c r="H526" s="33">
        <v>0</v>
      </c>
      <c r="I526" s="33">
        <f>ROUND(ROUND(H526,2)*ROUND(G526,3),2)</f>
      </c>
      <c r="J526" s="31" t="s">
        <v>53</v>
      </c>
      <c r="O526">
        <f>(I526*21)/100</f>
      </c>
      <c r="P526" t="s">
        <v>23</v>
      </c>
    </row>
    <row r="527" spans="1:5" ht="51">
      <c r="A527" s="34" t="s">
        <v>54</v>
      </c>
      <c r="E527" s="35" t="s">
        <v>717</v>
      </c>
    </row>
    <row r="528" spans="1:5" ht="12.75">
      <c r="A528" s="36" t="s">
        <v>56</v>
      </c>
      <c r="E528" s="37" t="s">
        <v>131</v>
      </c>
    </row>
    <row r="529" spans="1:5" ht="76.5">
      <c r="A529" t="s">
        <v>58</v>
      </c>
      <c r="E529" s="35" t="s">
        <v>718</v>
      </c>
    </row>
    <row r="530" spans="1:16" ht="12.75">
      <c r="A530" s="25" t="s">
        <v>47</v>
      </c>
      <c r="B530" s="29" t="s">
        <v>719</v>
      </c>
      <c r="C530" s="29" t="s">
        <v>720</v>
      </c>
      <c r="D530" s="25" t="s">
        <v>74</v>
      </c>
      <c r="E530" s="30" t="s">
        <v>721</v>
      </c>
      <c r="F530" s="31" t="s">
        <v>87</v>
      </c>
      <c r="G530" s="32">
        <v>77.04</v>
      </c>
      <c r="H530" s="33">
        <v>0</v>
      </c>
      <c r="I530" s="33">
        <f>ROUND(ROUND(H530,2)*ROUND(G530,3),2)</f>
      </c>
      <c r="J530" s="31" t="s">
        <v>53</v>
      </c>
      <c r="O530">
        <f>(I530*21)/100</f>
      </c>
      <c r="P530" t="s">
        <v>23</v>
      </c>
    </row>
    <row r="531" spans="1:5" ht="63.75">
      <c r="A531" s="34" t="s">
        <v>54</v>
      </c>
      <c r="E531" s="35" t="s">
        <v>722</v>
      </c>
    </row>
    <row r="532" spans="1:5" ht="12.75">
      <c r="A532" s="36" t="s">
        <v>56</v>
      </c>
      <c r="E532" s="37" t="s">
        <v>723</v>
      </c>
    </row>
    <row r="533" spans="1:5" ht="76.5">
      <c r="A533" t="s">
        <v>58</v>
      </c>
      <c r="E533" s="35" t="s">
        <v>718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0+O8+O17+O34+O43+O48+O57+O102+O135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724</v>
      </c>
      <c r="I3" s="41">
        <f>0+I8+I17+I34+I43+I48+I57+I102+I135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724</v>
      </c>
      <c r="D4" s="6"/>
      <c r="E4" s="18" t="s">
        <v>725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0+I9+I13</f>
      </c>
      <c r="R8">
        <f>0+O9+O13</f>
      </c>
    </row>
    <row r="9" spans="1:16" ht="25.5">
      <c r="A9" s="25" t="s">
        <v>47</v>
      </c>
      <c r="B9" s="29" t="s">
        <v>29</v>
      </c>
      <c r="C9" s="29" t="s">
        <v>726</v>
      </c>
      <c r="D9" s="25" t="s">
        <v>74</v>
      </c>
      <c r="E9" s="30" t="s">
        <v>727</v>
      </c>
      <c r="F9" s="31" t="s">
        <v>52</v>
      </c>
      <c r="G9" s="32">
        <v>15.5</v>
      </c>
      <c r="H9" s="33">
        <v>0</v>
      </c>
      <c r="I9" s="33">
        <f>ROUND(ROUND(H9,2)*ROUND(G9,3),2)</f>
      </c>
      <c r="J9" s="31" t="s">
        <v>53</v>
      </c>
      <c r="O9">
        <f>(I9*21)/100</f>
      </c>
      <c r="P9" t="s">
        <v>23</v>
      </c>
    </row>
    <row r="10" spans="1:5" ht="12.75">
      <c r="A10" s="34" t="s">
        <v>54</v>
      </c>
      <c r="E10" s="35" t="s">
        <v>74</v>
      </c>
    </row>
    <row r="11" spans="1:5" ht="12.75">
      <c r="A11" s="36" t="s">
        <v>56</v>
      </c>
      <c r="E11" s="37" t="s">
        <v>728</v>
      </c>
    </row>
    <row r="12" spans="1:5" ht="140.25">
      <c r="A12" t="s">
        <v>58</v>
      </c>
      <c r="E12" s="35" t="s">
        <v>729</v>
      </c>
    </row>
    <row r="13" spans="1:16" ht="25.5">
      <c r="A13" s="25" t="s">
        <v>47</v>
      </c>
      <c r="B13" s="29" t="s">
        <v>23</v>
      </c>
      <c r="C13" s="29" t="s">
        <v>730</v>
      </c>
      <c r="D13" s="25" t="s">
        <v>74</v>
      </c>
      <c r="E13" s="30" t="s">
        <v>731</v>
      </c>
      <c r="F13" s="31" t="s">
        <v>52</v>
      </c>
      <c r="G13" s="32">
        <v>2.6</v>
      </c>
      <c r="H13" s="33">
        <v>0</v>
      </c>
      <c r="I13" s="33">
        <f>ROUND(ROUND(H13,2)*ROUND(G13,3),2)</f>
      </c>
      <c r="J13" s="31" t="s">
        <v>53</v>
      </c>
      <c r="O13">
        <f>(I13*21)/100</f>
      </c>
      <c r="P13" t="s">
        <v>23</v>
      </c>
    </row>
    <row r="14" spans="1:5" ht="12.75">
      <c r="A14" s="34" t="s">
        <v>54</v>
      </c>
      <c r="E14" s="35" t="s">
        <v>74</v>
      </c>
    </row>
    <row r="15" spans="1:5" ht="12.75">
      <c r="A15" s="36" t="s">
        <v>56</v>
      </c>
      <c r="E15" s="37" t="s">
        <v>728</v>
      </c>
    </row>
    <row r="16" spans="1:5" ht="140.25">
      <c r="A16" t="s">
        <v>58</v>
      </c>
      <c r="E16" s="35" t="s">
        <v>729</v>
      </c>
    </row>
    <row r="17" spans="1:18" ht="12.75" customHeight="1">
      <c r="A17" s="6" t="s">
        <v>45</v>
      </c>
      <c r="B17" s="6"/>
      <c r="C17" s="39" t="s">
        <v>29</v>
      </c>
      <c r="D17" s="6"/>
      <c r="E17" s="27" t="s">
        <v>83</v>
      </c>
      <c r="F17" s="6"/>
      <c r="G17" s="6"/>
      <c r="H17" s="6"/>
      <c r="I17" s="40">
        <f>0+Q17</f>
      </c>
      <c r="J17" s="6"/>
      <c r="O17">
        <f>0+R17</f>
      </c>
      <c r="Q17">
        <f>0+I18+I22+I26+I30</f>
      </c>
      <c r="R17">
        <f>0+O18+O22+O26+O30</f>
      </c>
    </row>
    <row r="18" spans="1:16" ht="12.75">
      <c r="A18" s="25" t="s">
        <v>47</v>
      </c>
      <c r="B18" s="29" t="s">
        <v>37</v>
      </c>
      <c r="C18" s="29" t="s">
        <v>732</v>
      </c>
      <c r="D18" s="25" t="s">
        <v>74</v>
      </c>
      <c r="E18" s="30" t="s">
        <v>733</v>
      </c>
      <c r="F18" s="31" t="s">
        <v>87</v>
      </c>
      <c r="G18" s="32">
        <v>66</v>
      </c>
      <c r="H18" s="33">
        <v>0</v>
      </c>
      <c r="I18" s="33">
        <f>ROUND(ROUND(H18,2)*ROUND(G18,3),2)</f>
      </c>
      <c r="J18" s="31" t="s">
        <v>53</v>
      </c>
      <c r="O18">
        <f>(I18*21)/100</f>
      </c>
      <c r="P18" t="s">
        <v>23</v>
      </c>
    </row>
    <row r="19" spans="1:5" ht="12.75">
      <c r="A19" s="34" t="s">
        <v>54</v>
      </c>
      <c r="E19" s="35" t="s">
        <v>74</v>
      </c>
    </row>
    <row r="20" spans="1:5" ht="12.75">
      <c r="A20" s="36" t="s">
        <v>56</v>
      </c>
      <c r="E20" s="37" t="s">
        <v>728</v>
      </c>
    </row>
    <row r="21" spans="1:5" ht="12.75">
      <c r="A21" t="s">
        <v>58</v>
      </c>
      <c r="E21" s="35" t="s">
        <v>734</v>
      </c>
    </row>
    <row r="22" spans="1:16" ht="25.5">
      <c r="A22" s="25" t="s">
        <v>47</v>
      </c>
      <c r="B22" s="29" t="s">
        <v>324</v>
      </c>
      <c r="C22" s="29" t="s">
        <v>735</v>
      </c>
      <c r="D22" s="25" t="s">
        <v>74</v>
      </c>
      <c r="E22" s="30" t="s">
        <v>736</v>
      </c>
      <c r="F22" s="31" t="s">
        <v>100</v>
      </c>
      <c r="G22" s="32">
        <v>1.5</v>
      </c>
      <c r="H22" s="33">
        <v>0</v>
      </c>
      <c r="I22" s="33">
        <f>ROUND(ROUND(H22,2)*ROUND(G22,3),2)</f>
      </c>
      <c r="J22" s="31" t="s">
        <v>53</v>
      </c>
      <c r="O22">
        <f>(I22*21)/100</f>
      </c>
      <c r="P22" t="s">
        <v>23</v>
      </c>
    </row>
    <row r="23" spans="1:5" ht="12.75">
      <c r="A23" s="34" t="s">
        <v>54</v>
      </c>
      <c r="E23" s="35" t="s">
        <v>74</v>
      </c>
    </row>
    <row r="24" spans="1:5" ht="12.75">
      <c r="A24" s="36" t="s">
        <v>56</v>
      </c>
      <c r="E24" s="37" t="s">
        <v>728</v>
      </c>
    </row>
    <row r="25" spans="1:5" ht="63.75">
      <c r="A25" t="s">
        <v>58</v>
      </c>
      <c r="E25" s="35" t="s">
        <v>103</v>
      </c>
    </row>
    <row r="26" spans="1:16" ht="12.75">
      <c r="A26" s="25" t="s">
        <v>47</v>
      </c>
      <c r="B26" s="29" t="s">
        <v>44</v>
      </c>
      <c r="C26" s="29" t="s">
        <v>165</v>
      </c>
      <c r="D26" s="25" t="s">
        <v>74</v>
      </c>
      <c r="E26" s="30" t="s">
        <v>166</v>
      </c>
      <c r="F26" s="31" t="s">
        <v>100</v>
      </c>
      <c r="G26" s="32">
        <v>21.5</v>
      </c>
      <c r="H26" s="33">
        <v>0</v>
      </c>
      <c r="I26" s="33">
        <f>ROUND(ROUND(H26,2)*ROUND(G26,3),2)</f>
      </c>
      <c r="J26" s="31" t="s">
        <v>53</v>
      </c>
      <c r="O26">
        <f>(I26*21)/100</f>
      </c>
      <c r="P26" t="s">
        <v>23</v>
      </c>
    </row>
    <row r="27" spans="1:5" ht="12.75">
      <c r="A27" s="34" t="s">
        <v>54</v>
      </c>
      <c r="E27" s="35" t="s">
        <v>74</v>
      </c>
    </row>
    <row r="28" spans="1:5" ht="12.75">
      <c r="A28" s="36" t="s">
        <v>56</v>
      </c>
      <c r="E28" s="37" t="s">
        <v>728</v>
      </c>
    </row>
    <row r="29" spans="1:5" ht="229.5">
      <c r="A29" t="s">
        <v>58</v>
      </c>
      <c r="E29" s="35" t="s">
        <v>169</v>
      </c>
    </row>
    <row r="30" spans="1:16" ht="12.75">
      <c r="A30" s="25" t="s">
        <v>47</v>
      </c>
      <c r="B30" s="29" t="s">
        <v>84</v>
      </c>
      <c r="C30" s="29" t="s">
        <v>737</v>
      </c>
      <c r="D30" s="25" t="s">
        <v>74</v>
      </c>
      <c r="E30" s="30" t="s">
        <v>738</v>
      </c>
      <c r="F30" s="31" t="s">
        <v>87</v>
      </c>
      <c r="G30" s="32">
        <v>66</v>
      </c>
      <c r="H30" s="33">
        <v>0</v>
      </c>
      <c r="I30" s="33">
        <f>ROUND(ROUND(H30,2)*ROUND(G30,3),2)</f>
      </c>
      <c r="J30" s="31" t="s">
        <v>53</v>
      </c>
      <c r="O30">
        <f>(I30*21)/100</f>
      </c>
      <c r="P30" t="s">
        <v>23</v>
      </c>
    </row>
    <row r="31" spans="1:5" ht="12.75">
      <c r="A31" s="34" t="s">
        <v>54</v>
      </c>
      <c r="E31" s="35" t="s">
        <v>74</v>
      </c>
    </row>
    <row r="32" spans="1:5" ht="12.75">
      <c r="A32" s="36" t="s">
        <v>56</v>
      </c>
      <c r="E32" s="37" t="s">
        <v>728</v>
      </c>
    </row>
    <row r="33" spans="1:5" ht="38.25">
      <c r="A33" t="s">
        <v>58</v>
      </c>
      <c r="E33" s="35" t="s">
        <v>739</v>
      </c>
    </row>
    <row r="34" spans="1:18" ht="12.75" customHeight="1">
      <c r="A34" s="6" t="s">
        <v>45</v>
      </c>
      <c r="B34" s="6"/>
      <c r="C34" s="39" t="s">
        <v>740</v>
      </c>
      <c r="D34" s="6"/>
      <c r="E34" s="27" t="s">
        <v>741</v>
      </c>
      <c r="F34" s="6"/>
      <c r="G34" s="6"/>
      <c r="H34" s="6"/>
      <c r="I34" s="40">
        <f>0+Q34</f>
      </c>
      <c r="J34" s="6"/>
      <c r="O34">
        <f>0+R34</f>
      </c>
      <c r="Q34">
        <f>0+I35+I39</f>
      </c>
      <c r="R34">
        <f>0+O35+O39</f>
      </c>
    </row>
    <row r="35" spans="1:16" ht="12.75">
      <c r="A35" s="25" t="s">
        <v>47</v>
      </c>
      <c r="B35" s="29" t="s">
        <v>638</v>
      </c>
      <c r="C35" s="29" t="s">
        <v>742</v>
      </c>
      <c r="D35" s="25" t="s">
        <v>74</v>
      </c>
      <c r="E35" s="30" t="s">
        <v>743</v>
      </c>
      <c r="F35" s="31" t="s">
        <v>100</v>
      </c>
      <c r="G35" s="32">
        <v>24.1</v>
      </c>
      <c r="H35" s="33">
        <v>0</v>
      </c>
      <c r="I35" s="33">
        <f>ROUND(ROUND(H35,2)*ROUND(G35,3),2)</f>
      </c>
      <c r="J35" s="31" t="s">
        <v>53</v>
      </c>
      <c r="O35">
        <f>(I35*21)/100</f>
      </c>
      <c r="P35" t="s">
        <v>23</v>
      </c>
    </row>
    <row r="36" spans="1:5" ht="12.75">
      <c r="A36" s="34" t="s">
        <v>54</v>
      </c>
      <c r="E36" s="35" t="s">
        <v>74</v>
      </c>
    </row>
    <row r="37" spans="1:5" ht="12.75">
      <c r="A37" s="36" t="s">
        <v>56</v>
      </c>
      <c r="E37" s="37" t="s">
        <v>728</v>
      </c>
    </row>
    <row r="38" spans="1:5" ht="318.75">
      <c r="A38" t="s">
        <v>58</v>
      </c>
      <c r="E38" s="35" t="s">
        <v>164</v>
      </c>
    </row>
    <row r="39" spans="1:16" ht="12.75">
      <c r="A39" s="25" t="s">
        <v>47</v>
      </c>
      <c r="B39" s="29" t="s">
        <v>109</v>
      </c>
      <c r="C39" s="29" t="s">
        <v>744</v>
      </c>
      <c r="D39" s="25" t="s">
        <v>74</v>
      </c>
      <c r="E39" s="30" t="s">
        <v>745</v>
      </c>
      <c r="F39" s="31" t="s">
        <v>746</v>
      </c>
      <c r="G39" s="32">
        <v>217.5</v>
      </c>
      <c r="H39" s="33">
        <v>0</v>
      </c>
      <c r="I39" s="33">
        <f>ROUND(ROUND(H39,2)*ROUND(G39,3),2)</f>
      </c>
      <c r="J39" s="31" t="s">
        <v>53</v>
      </c>
      <c r="O39">
        <f>(I39*21)/100</f>
      </c>
      <c r="P39" t="s">
        <v>23</v>
      </c>
    </row>
    <row r="40" spans="1:5" ht="12.75">
      <c r="A40" s="34" t="s">
        <v>54</v>
      </c>
      <c r="E40" s="35" t="s">
        <v>74</v>
      </c>
    </row>
    <row r="41" spans="1:5" ht="12.75">
      <c r="A41" s="36" t="s">
        <v>56</v>
      </c>
      <c r="E41" s="37" t="s">
        <v>728</v>
      </c>
    </row>
    <row r="42" spans="1:5" ht="25.5">
      <c r="A42" t="s">
        <v>58</v>
      </c>
      <c r="E42" s="35" t="s">
        <v>747</v>
      </c>
    </row>
    <row r="43" spans="1:18" ht="12.75" customHeight="1">
      <c r="A43" s="6" t="s">
        <v>45</v>
      </c>
      <c r="B43" s="6"/>
      <c r="C43" s="39" t="s">
        <v>33</v>
      </c>
      <c r="D43" s="6"/>
      <c r="E43" s="27" t="s">
        <v>312</v>
      </c>
      <c r="F43" s="6"/>
      <c r="G43" s="6"/>
      <c r="H43" s="6"/>
      <c r="I43" s="40">
        <f>0+Q43</f>
      </c>
      <c r="J43" s="6"/>
      <c r="O43">
        <f>0+R43</f>
      </c>
      <c r="Q43">
        <f>0+I44</f>
      </c>
      <c r="R43">
        <f>0+O44</f>
      </c>
    </row>
    <row r="44" spans="1:16" ht="12.75">
      <c r="A44" s="25" t="s">
        <v>47</v>
      </c>
      <c r="B44" s="29" t="s">
        <v>104</v>
      </c>
      <c r="C44" s="29" t="s">
        <v>748</v>
      </c>
      <c r="D44" s="25" t="s">
        <v>74</v>
      </c>
      <c r="E44" s="30" t="s">
        <v>749</v>
      </c>
      <c r="F44" s="31" t="s">
        <v>100</v>
      </c>
      <c r="G44" s="32">
        <v>6.4</v>
      </c>
      <c r="H44" s="33">
        <v>0</v>
      </c>
      <c r="I44" s="33">
        <f>ROUND(ROUND(H44,2)*ROUND(G44,3),2)</f>
      </c>
      <c r="J44" s="31" t="s">
        <v>53</v>
      </c>
      <c r="O44">
        <f>(I44*21)/100</f>
      </c>
      <c r="P44" t="s">
        <v>23</v>
      </c>
    </row>
    <row r="45" spans="1:5" ht="12.75">
      <c r="A45" s="34" t="s">
        <v>54</v>
      </c>
      <c r="E45" s="35" t="s">
        <v>74</v>
      </c>
    </row>
    <row r="46" spans="1:5" ht="12.75">
      <c r="A46" s="36" t="s">
        <v>56</v>
      </c>
      <c r="E46" s="37" t="s">
        <v>728</v>
      </c>
    </row>
    <row r="47" spans="1:5" ht="38.25">
      <c r="A47" t="s">
        <v>58</v>
      </c>
      <c r="E47" s="35" t="s">
        <v>365</v>
      </c>
    </row>
    <row r="48" spans="1:18" ht="12.75" customHeight="1">
      <c r="A48" s="6" t="s">
        <v>45</v>
      </c>
      <c r="B48" s="6"/>
      <c r="C48" s="39" t="s">
        <v>35</v>
      </c>
      <c r="D48" s="6"/>
      <c r="E48" s="27" t="s">
        <v>402</v>
      </c>
      <c r="F48" s="6"/>
      <c r="G48" s="6"/>
      <c r="H48" s="6"/>
      <c r="I48" s="40">
        <f>0+Q48</f>
      </c>
      <c r="J48" s="6"/>
      <c r="O48">
        <f>0+R48</f>
      </c>
      <c r="Q48">
        <f>0+I49+I53</f>
      </c>
      <c r="R48">
        <f>0+O49+O53</f>
      </c>
    </row>
    <row r="49" spans="1:16" ht="12.75">
      <c r="A49" s="25" t="s">
        <v>47</v>
      </c>
      <c r="B49" s="29" t="s">
        <v>597</v>
      </c>
      <c r="C49" s="29" t="s">
        <v>750</v>
      </c>
      <c r="D49" s="25" t="s">
        <v>74</v>
      </c>
      <c r="E49" s="30" t="s">
        <v>751</v>
      </c>
      <c r="F49" s="31" t="s">
        <v>87</v>
      </c>
      <c r="G49" s="32">
        <v>10</v>
      </c>
      <c r="H49" s="33">
        <v>0</v>
      </c>
      <c r="I49" s="33">
        <f>ROUND(ROUND(H49,2)*ROUND(G49,3),2)</f>
      </c>
      <c r="J49" s="31" t="s">
        <v>53</v>
      </c>
      <c r="O49">
        <f>(I49*21)/100</f>
      </c>
      <c r="P49" t="s">
        <v>23</v>
      </c>
    </row>
    <row r="50" spans="1:5" ht="12.75">
      <c r="A50" s="34" t="s">
        <v>54</v>
      </c>
      <c r="E50" s="35" t="s">
        <v>74</v>
      </c>
    </row>
    <row r="51" spans="1:5" ht="12.75">
      <c r="A51" s="36" t="s">
        <v>56</v>
      </c>
      <c r="E51" s="37" t="s">
        <v>728</v>
      </c>
    </row>
    <row r="52" spans="1:5" ht="51">
      <c r="A52" t="s">
        <v>58</v>
      </c>
      <c r="E52" s="35" t="s">
        <v>408</v>
      </c>
    </row>
    <row r="53" spans="1:16" ht="12.75">
      <c r="A53" s="25" t="s">
        <v>47</v>
      </c>
      <c r="B53" s="29" t="s">
        <v>665</v>
      </c>
      <c r="C53" s="29" t="s">
        <v>752</v>
      </c>
      <c r="D53" s="25" t="s">
        <v>74</v>
      </c>
      <c r="E53" s="30" t="s">
        <v>753</v>
      </c>
      <c r="F53" s="31" t="s">
        <v>100</v>
      </c>
      <c r="G53" s="32">
        <v>1.5</v>
      </c>
      <c r="H53" s="33">
        <v>0</v>
      </c>
      <c r="I53" s="33">
        <f>ROUND(ROUND(H53,2)*ROUND(G53,3),2)</f>
      </c>
      <c r="J53" s="31" t="s">
        <v>53</v>
      </c>
      <c r="O53">
        <f>(I53*21)/100</f>
      </c>
      <c r="P53" t="s">
        <v>23</v>
      </c>
    </row>
    <row r="54" spans="1:5" ht="12.75">
      <c r="A54" s="34" t="s">
        <v>54</v>
      </c>
      <c r="E54" s="35" t="s">
        <v>74</v>
      </c>
    </row>
    <row r="55" spans="1:5" ht="12.75">
      <c r="A55" s="36" t="s">
        <v>56</v>
      </c>
      <c r="E55" s="37" t="s">
        <v>728</v>
      </c>
    </row>
    <row r="56" spans="1:5" ht="127.5">
      <c r="A56" t="s">
        <v>58</v>
      </c>
      <c r="E56" s="35" t="s">
        <v>754</v>
      </c>
    </row>
    <row r="57" spans="1:18" ht="12.75" customHeight="1">
      <c r="A57" s="6" t="s">
        <v>45</v>
      </c>
      <c r="B57" s="6"/>
      <c r="C57" s="39" t="s">
        <v>121</v>
      </c>
      <c r="D57" s="6"/>
      <c r="E57" s="27" t="s">
        <v>509</v>
      </c>
      <c r="F57" s="6"/>
      <c r="G57" s="6"/>
      <c r="H57" s="6"/>
      <c r="I57" s="40">
        <f>0+Q57</f>
      </c>
      <c r="J57" s="6"/>
      <c r="O57">
        <f>0+R57</f>
      </c>
      <c r="Q57">
        <f>0+I58+I62+I66+I70+I74+I78+I82+I86+I90+I94+I98</f>
      </c>
      <c r="R57">
        <f>0+O58+O62+O66+O70+O74+O78+O82+O86+O90+O94+O98</f>
      </c>
    </row>
    <row r="58" spans="1:16" ht="12.75">
      <c r="A58" s="25" t="s">
        <v>47</v>
      </c>
      <c r="B58" s="29" t="s">
        <v>610</v>
      </c>
      <c r="C58" s="29" t="s">
        <v>755</v>
      </c>
      <c r="D58" s="25" t="s">
        <v>74</v>
      </c>
      <c r="E58" s="30" t="s">
        <v>756</v>
      </c>
      <c r="F58" s="31" t="s">
        <v>117</v>
      </c>
      <c r="G58" s="32">
        <v>174</v>
      </c>
      <c r="H58" s="33">
        <v>0</v>
      </c>
      <c r="I58" s="33">
        <f>ROUND(ROUND(H58,2)*ROUND(G58,3),2)</f>
      </c>
      <c r="J58" s="31" t="s">
        <v>53</v>
      </c>
      <c r="O58">
        <f>(I58*21)/100</f>
      </c>
      <c r="P58" t="s">
        <v>23</v>
      </c>
    </row>
    <row r="59" spans="1:5" ht="12.75">
      <c r="A59" s="34" t="s">
        <v>54</v>
      </c>
      <c r="E59" s="35" t="s">
        <v>74</v>
      </c>
    </row>
    <row r="60" spans="1:5" ht="12.75">
      <c r="A60" s="36" t="s">
        <v>56</v>
      </c>
      <c r="E60" s="37" t="s">
        <v>728</v>
      </c>
    </row>
    <row r="61" spans="1:5" ht="76.5">
      <c r="A61" t="s">
        <v>58</v>
      </c>
      <c r="E61" s="35" t="s">
        <v>757</v>
      </c>
    </row>
    <row r="62" spans="1:16" ht="12.75">
      <c r="A62" s="25" t="s">
        <v>47</v>
      </c>
      <c r="B62" s="29" t="s">
        <v>583</v>
      </c>
      <c r="C62" s="29" t="s">
        <v>758</v>
      </c>
      <c r="D62" s="25" t="s">
        <v>74</v>
      </c>
      <c r="E62" s="30" t="s">
        <v>759</v>
      </c>
      <c r="F62" s="31" t="s">
        <v>117</v>
      </c>
      <c r="G62" s="32">
        <v>31</v>
      </c>
      <c r="H62" s="33">
        <v>0</v>
      </c>
      <c r="I62" s="33">
        <f>ROUND(ROUND(H62,2)*ROUND(G62,3),2)</f>
      </c>
      <c r="J62" s="31" t="s">
        <v>53</v>
      </c>
      <c r="O62">
        <f>(I62*21)/100</f>
      </c>
      <c r="P62" t="s">
        <v>23</v>
      </c>
    </row>
    <row r="63" spans="1:5" ht="12.75">
      <c r="A63" s="34" t="s">
        <v>54</v>
      </c>
      <c r="E63" s="35" t="s">
        <v>74</v>
      </c>
    </row>
    <row r="64" spans="1:5" ht="12.75">
      <c r="A64" s="36" t="s">
        <v>56</v>
      </c>
      <c r="E64" s="37" t="s">
        <v>728</v>
      </c>
    </row>
    <row r="65" spans="1:5" ht="102">
      <c r="A65" t="s">
        <v>58</v>
      </c>
      <c r="E65" s="35" t="s">
        <v>760</v>
      </c>
    </row>
    <row r="66" spans="1:16" ht="12.75">
      <c r="A66" s="25" t="s">
        <v>47</v>
      </c>
      <c r="B66" s="29" t="s">
        <v>709</v>
      </c>
      <c r="C66" s="29" t="s">
        <v>761</v>
      </c>
      <c r="D66" s="25" t="s">
        <v>74</v>
      </c>
      <c r="E66" s="30" t="s">
        <v>762</v>
      </c>
      <c r="F66" s="31" t="s">
        <v>117</v>
      </c>
      <c r="G66" s="32">
        <v>66</v>
      </c>
      <c r="H66" s="33">
        <v>0</v>
      </c>
      <c r="I66" s="33">
        <f>ROUND(ROUND(H66,2)*ROUND(G66,3),2)</f>
      </c>
      <c r="J66" s="31" t="s">
        <v>53</v>
      </c>
      <c r="O66">
        <f>(I66*21)/100</f>
      </c>
      <c r="P66" t="s">
        <v>23</v>
      </c>
    </row>
    <row r="67" spans="1:5" ht="12.75">
      <c r="A67" s="34" t="s">
        <v>54</v>
      </c>
      <c r="E67" s="35" t="s">
        <v>74</v>
      </c>
    </row>
    <row r="68" spans="1:5" ht="12.75">
      <c r="A68" s="36" t="s">
        <v>56</v>
      </c>
      <c r="E68" s="37" t="s">
        <v>728</v>
      </c>
    </row>
    <row r="69" spans="1:5" ht="76.5">
      <c r="A69" t="s">
        <v>58</v>
      </c>
      <c r="E69" s="35" t="s">
        <v>757</v>
      </c>
    </row>
    <row r="70" spans="1:16" ht="25.5">
      <c r="A70" s="25" t="s">
        <v>47</v>
      </c>
      <c r="B70" s="29" t="s">
        <v>719</v>
      </c>
      <c r="C70" s="29" t="s">
        <v>763</v>
      </c>
      <c r="D70" s="25" t="s">
        <v>74</v>
      </c>
      <c r="E70" s="30" t="s">
        <v>764</v>
      </c>
      <c r="F70" s="31" t="s">
        <v>93</v>
      </c>
      <c r="G70" s="32">
        <v>3</v>
      </c>
      <c r="H70" s="33">
        <v>0</v>
      </c>
      <c r="I70" s="33">
        <f>ROUND(ROUND(H70,2)*ROUND(G70,3),2)</f>
      </c>
      <c r="J70" s="31" t="s">
        <v>53</v>
      </c>
      <c r="O70">
        <f>(I70*21)/100</f>
      </c>
      <c r="P70" t="s">
        <v>23</v>
      </c>
    </row>
    <row r="71" spans="1:5" ht="12.75">
      <c r="A71" s="34" t="s">
        <v>54</v>
      </c>
      <c r="E71" s="35" t="s">
        <v>74</v>
      </c>
    </row>
    <row r="72" spans="1:5" ht="12.75">
      <c r="A72" s="36" t="s">
        <v>56</v>
      </c>
      <c r="E72" s="37" t="s">
        <v>728</v>
      </c>
    </row>
    <row r="73" spans="1:5" ht="102">
      <c r="A73" t="s">
        <v>58</v>
      </c>
      <c r="E73" s="35" t="s">
        <v>765</v>
      </c>
    </row>
    <row r="74" spans="1:16" ht="12.75">
      <c r="A74" s="25" t="s">
        <v>47</v>
      </c>
      <c r="B74" s="29" t="s">
        <v>669</v>
      </c>
      <c r="C74" s="29" t="s">
        <v>766</v>
      </c>
      <c r="D74" s="25" t="s">
        <v>74</v>
      </c>
      <c r="E74" s="30" t="s">
        <v>767</v>
      </c>
      <c r="F74" s="31" t="s">
        <v>117</v>
      </c>
      <c r="G74" s="32">
        <v>190</v>
      </c>
      <c r="H74" s="33">
        <v>0</v>
      </c>
      <c r="I74" s="33">
        <f>ROUND(ROUND(H74,2)*ROUND(G74,3),2)</f>
      </c>
      <c r="J74" s="31" t="s">
        <v>53</v>
      </c>
      <c r="O74">
        <f>(I74*21)/100</f>
      </c>
      <c r="P74" t="s">
        <v>23</v>
      </c>
    </row>
    <row r="75" spans="1:5" ht="12.75">
      <c r="A75" s="34" t="s">
        <v>54</v>
      </c>
      <c r="E75" s="35" t="s">
        <v>74</v>
      </c>
    </row>
    <row r="76" spans="1:5" ht="12.75">
      <c r="A76" s="36" t="s">
        <v>56</v>
      </c>
      <c r="E76" s="37" t="s">
        <v>728</v>
      </c>
    </row>
    <row r="77" spans="1:5" ht="76.5">
      <c r="A77" t="s">
        <v>58</v>
      </c>
      <c r="E77" s="35" t="s">
        <v>768</v>
      </c>
    </row>
    <row r="78" spans="1:16" ht="12.75">
      <c r="A78" s="25" t="s">
        <v>47</v>
      </c>
      <c r="B78" s="29" t="s">
        <v>277</v>
      </c>
      <c r="C78" s="29" t="s">
        <v>769</v>
      </c>
      <c r="D78" s="25" t="s">
        <v>74</v>
      </c>
      <c r="E78" s="30" t="s">
        <v>770</v>
      </c>
      <c r="F78" s="31" t="s">
        <v>117</v>
      </c>
      <c r="G78" s="32">
        <v>120</v>
      </c>
      <c r="H78" s="33">
        <v>0</v>
      </c>
      <c r="I78" s="33">
        <f>ROUND(ROUND(H78,2)*ROUND(G78,3),2)</f>
      </c>
      <c r="J78" s="31" t="s">
        <v>53</v>
      </c>
      <c r="O78">
        <f>(I78*21)/100</f>
      </c>
      <c r="P78" t="s">
        <v>23</v>
      </c>
    </row>
    <row r="79" spans="1:5" ht="12.75">
      <c r="A79" s="34" t="s">
        <v>54</v>
      </c>
      <c r="E79" s="35" t="s">
        <v>74</v>
      </c>
    </row>
    <row r="80" spans="1:5" ht="12.75">
      <c r="A80" s="36" t="s">
        <v>56</v>
      </c>
      <c r="E80" s="37" t="s">
        <v>728</v>
      </c>
    </row>
    <row r="81" spans="1:5" ht="89.25">
      <c r="A81" t="s">
        <v>58</v>
      </c>
      <c r="E81" s="35" t="s">
        <v>771</v>
      </c>
    </row>
    <row r="82" spans="1:16" ht="12.75">
      <c r="A82" s="25" t="s">
        <v>47</v>
      </c>
      <c r="B82" s="29" t="s">
        <v>503</v>
      </c>
      <c r="C82" s="29" t="s">
        <v>772</v>
      </c>
      <c r="D82" s="25" t="s">
        <v>74</v>
      </c>
      <c r="E82" s="30" t="s">
        <v>773</v>
      </c>
      <c r="F82" s="31" t="s">
        <v>117</v>
      </c>
      <c r="G82" s="32">
        <v>70</v>
      </c>
      <c r="H82" s="33">
        <v>0</v>
      </c>
      <c r="I82" s="33">
        <f>ROUND(ROUND(H82,2)*ROUND(G82,3),2)</f>
      </c>
      <c r="J82" s="31" t="s">
        <v>53</v>
      </c>
      <c r="O82">
        <f>(I82*21)/100</f>
      </c>
      <c r="P82" t="s">
        <v>23</v>
      </c>
    </row>
    <row r="83" spans="1:5" ht="12.75">
      <c r="A83" s="34" t="s">
        <v>54</v>
      </c>
      <c r="E83" s="35" t="s">
        <v>74</v>
      </c>
    </row>
    <row r="84" spans="1:5" ht="12.75">
      <c r="A84" s="36" t="s">
        <v>56</v>
      </c>
      <c r="E84" s="37" t="s">
        <v>728</v>
      </c>
    </row>
    <row r="85" spans="1:5" ht="89.25">
      <c r="A85" t="s">
        <v>58</v>
      </c>
      <c r="E85" s="35" t="s">
        <v>771</v>
      </c>
    </row>
    <row r="86" spans="1:16" ht="25.5">
      <c r="A86" s="25" t="s">
        <v>47</v>
      </c>
      <c r="B86" s="29" t="s">
        <v>551</v>
      </c>
      <c r="C86" s="29" t="s">
        <v>774</v>
      </c>
      <c r="D86" s="25" t="s">
        <v>74</v>
      </c>
      <c r="E86" s="30" t="s">
        <v>775</v>
      </c>
      <c r="F86" s="31" t="s">
        <v>93</v>
      </c>
      <c r="G86" s="32">
        <v>6</v>
      </c>
      <c r="H86" s="33">
        <v>0</v>
      </c>
      <c r="I86" s="33">
        <f>ROUND(ROUND(H86,2)*ROUND(G86,3),2)</f>
      </c>
      <c r="J86" s="31" t="s">
        <v>53</v>
      </c>
      <c r="O86">
        <f>(I86*21)/100</f>
      </c>
      <c r="P86" t="s">
        <v>23</v>
      </c>
    </row>
    <row r="87" spans="1:5" ht="12.75">
      <c r="A87" s="34" t="s">
        <v>54</v>
      </c>
      <c r="E87" s="35" t="s">
        <v>74</v>
      </c>
    </row>
    <row r="88" spans="1:5" ht="12.75">
      <c r="A88" s="36" t="s">
        <v>56</v>
      </c>
      <c r="E88" s="37" t="s">
        <v>728</v>
      </c>
    </row>
    <row r="89" spans="1:5" ht="102">
      <c r="A89" t="s">
        <v>58</v>
      </c>
      <c r="E89" s="35" t="s">
        <v>776</v>
      </c>
    </row>
    <row r="90" spans="1:16" ht="12.75">
      <c r="A90" s="25" t="s">
        <v>47</v>
      </c>
      <c r="B90" s="29" t="s">
        <v>688</v>
      </c>
      <c r="C90" s="29" t="s">
        <v>777</v>
      </c>
      <c r="D90" s="25" t="s">
        <v>74</v>
      </c>
      <c r="E90" s="30" t="s">
        <v>778</v>
      </c>
      <c r="F90" s="31" t="s">
        <v>117</v>
      </c>
      <c r="G90" s="32">
        <v>190</v>
      </c>
      <c r="H90" s="33">
        <v>0</v>
      </c>
      <c r="I90" s="33">
        <f>ROUND(ROUND(H90,2)*ROUND(G90,3),2)</f>
      </c>
      <c r="J90" s="31" t="s">
        <v>53</v>
      </c>
      <c r="O90">
        <f>(I90*21)/100</f>
      </c>
      <c r="P90" t="s">
        <v>23</v>
      </c>
    </row>
    <row r="91" spans="1:5" ht="12.75">
      <c r="A91" s="34" t="s">
        <v>54</v>
      </c>
      <c r="E91" s="35" t="s">
        <v>74</v>
      </c>
    </row>
    <row r="92" spans="1:5" ht="12.75">
      <c r="A92" s="36" t="s">
        <v>56</v>
      </c>
      <c r="E92" s="37" t="s">
        <v>728</v>
      </c>
    </row>
    <row r="93" spans="1:5" ht="114.75">
      <c r="A93" t="s">
        <v>58</v>
      </c>
      <c r="E93" s="35" t="s">
        <v>779</v>
      </c>
    </row>
    <row r="94" spans="1:16" ht="25.5">
      <c r="A94" s="25" t="s">
        <v>47</v>
      </c>
      <c r="B94" s="29" t="s">
        <v>678</v>
      </c>
      <c r="C94" s="29" t="s">
        <v>780</v>
      </c>
      <c r="D94" s="25" t="s">
        <v>74</v>
      </c>
      <c r="E94" s="30" t="s">
        <v>781</v>
      </c>
      <c r="F94" s="31" t="s">
        <v>93</v>
      </c>
      <c r="G94" s="32">
        <v>1</v>
      </c>
      <c r="H94" s="33">
        <v>0</v>
      </c>
      <c r="I94" s="33">
        <f>ROUND(ROUND(H94,2)*ROUND(G94,3),2)</f>
      </c>
      <c r="J94" s="31" t="s">
        <v>53</v>
      </c>
      <c r="O94">
        <f>(I94*21)/100</f>
      </c>
      <c r="P94" t="s">
        <v>23</v>
      </c>
    </row>
    <row r="95" spans="1:5" ht="12.75">
      <c r="A95" s="34" t="s">
        <v>54</v>
      </c>
      <c r="E95" s="35" t="s">
        <v>74</v>
      </c>
    </row>
    <row r="96" spans="1:5" ht="12.75">
      <c r="A96" s="36" t="s">
        <v>56</v>
      </c>
      <c r="E96" s="37" t="s">
        <v>728</v>
      </c>
    </row>
    <row r="97" spans="1:5" ht="114.75">
      <c r="A97" t="s">
        <v>58</v>
      </c>
      <c r="E97" s="35" t="s">
        <v>782</v>
      </c>
    </row>
    <row r="98" spans="1:16" ht="12.75">
      <c r="A98" s="25" t="s">
        <v>47</v>
      </c>
      <c r="B98" s="29" t="s">
        <v>283</v>
      </c>
      <c r="C98" s="29" t="s">
        <v>783</v>
      </c>
      <c r="D98" s="25" t="s">
        <v>74</v>
      </c>
      <c r="E98" s="30" t="s">
        <v>784</v>
      </c>
      <c r="F98" s="31" t="s">
        <v>124</v>
      </c>
      <c r="G98" s="32">
        <v>16</v>
      </c>
      <c r="H98" s="33">
        <v>0</v>
      </c>
      <c r="I98" s="33">
        <f>ROUND(ROUND(H98,2)*ROUND(G98,3),2)</f>
      </c>
      <c r="J98" s="31" t="s">
        <v>53</v>
      </c>
      <c r="O98">
        <f>(I98*21)/100</f>
      </c>
      <c r="P98" t="s">
        <v>23</v>
      </c>
    </row>
    <row r="99" spans="1:5" ht="12.75">
      <c r="A99" s="34" t="s">
        <v>54</v>
      </c>
      <c r="E99" s="35" t="s">
        <v>74</v>
      </c>
    </row>
    <row r="100" spans="1:5" ht="12.75">
      <c r="A100" s="36" t="s">
        <v>56</v>
      </c>
      <c r="E100" s="37" t="s">
        <v>728</v>
      </c>
    </row>
    <row r="101" spans="1:5" ht="89.25">
      <c r="A101" t="s">
        <v>58</v>
      </c>
      <c r="E101" s="35" t="s">
        <v>785</v>
      </c>
    </row>
    <row r="102" spans="1:18" ht="12.75" customHeight="1">
      <c r="A102" s="6" t="s">
        <v>45</v>
      </c>
      <c r="B102" s="6"/>
      <c r="C102" s="39" t="s">
        <v>491</v>
      </c>
      <c r="D102" s="6"/>
      <c r="E102" s="27" t="s">
        <v>786</v>
      </c>
      <c r="F102" s="6"/>
      <c r="G102" s="6"/>
      <c r="H102" s="6"/>
      <c r="I102" s="40">
        <f>0+Q102</f>
      </c>
      <c r="J102" s="6"/>
      <c r="O102">
        <f>0+R102</f>
      </c>
      <c r="Q102">
        <f>0+I103+I107+I111+I115+I119+I123+I127+I131</f>
      </c>
      <c r="R102">
        <f>0+O103+O107+O111+O115+O119+O123+O127+O131</f>
      </c>
    </row>
    <row r="103" spans="1:16" ht="12.75">
      <c r="A103" s="25" t="s">
        <v>47</v>
      </c>
      <c r="B103" s="29" t="s">
        <v>313</v>
      </c>
      <c r="C103" s="29" t="s">
        <v>787</v>
      </c>
      <c r="D103" s="25" t="s">
        <v>74</v>
      </c>
      <c r="E103" s="30" t="s">
        <v>788</v>
      </c>
      <c r="F103" s="31" t="s">
        <v>117</v>
      </c>
      <c r="G103" s="32">
        <v>51</v>
      </c>
      <c r="H103" s="33">
        <v>0</v>
      </c>
      <c r="I103" s="33">
        <f>ROUND(ROUND(H103,2)*ROUND(G103,3),2)</f>
      </c>
      <c r="J103" s="31" t="s">
        <v>53</v>
      </c>
      <c r="O103">
        <f>(I103*21)/100</f>
      </c>
      <c r="P103" t="s">
        <v>23</v>
      </c>
    </row>
    <row r="104" spans="1:5" ht="12.75">
      <c r="A104" s="34" t="s">
        <v>54</v>
      </c>
      <c r="E104" s="35" t="s">
        <v>74</v>
      </c>
    </row>
    <row r="105" spans="1:5" ht="12.75">
      <c r="A105" s="36" t="s">
        <v>56</v>
      </c>
      <c r="E105" s="37" t="s">
        <v>728</v>
      </c>
    </row>
    <row r="106" spans="1:5" ht="127.5">
      <c r="A106" t="s">
        <v>58</v>
      </c>
      <c r="E106" s="35" t="s">
        <v>789</v>
      </c>
    </row>
    <row r="107" spans="1:16" ht="12.75">
      <c r="A107" s="25" t="s">
        <v>47</v>
      </c>
      <c r="B107" s="29" t="s">
        <v>318</v>
      </c>
      <c r="C107" s="29" t="s">
        <v>790</v>
      </c>
      <c r="D107" s="25" t="s">
        <v>74</v>
      </c>
      <c r="E107" s="30" t="s">
        <v>791</v>
      </c>
      <c r="F107" s="31" t="s">
        <v>93</v>
      </c>
      <c r="G107" s="32">
        <v>6</v>
      </c>
      <c r="H107" s="33">
        <v>0</v>
      </c>
      <c r="I107" s="33">
        <f>ROUND(ROUND(H107,2)*ROUND(G107,3),2)</f>
      </c>
      <c r="J107" s="31" t="s">
        <v>53</v>
      </c>
      <c r="O107">
        <f>(I107*21)/100</f>
      </c>
      <c r="P107" t="s">
        <v>23</v>
      </c>
    </row>
    <row r="108" spans="1:5" ht="12.75">
      <c r="A108" s="34" t="s">
        <v>54</v>
      </c>
      <c r="E108" s="35" t="s">
        <v>74</v>
      </c>
    </row>
    <row r="109" spans="1:5" ht="12.75">
      <c r="A109" s="36" t="s">
        <v>56</v>
      </c>
      <c r="E109" s="37" t="s">
        <v>728</v>
      </c>
    </row>
    <row r="110" spans="1:5" ht="102">
      <c r="A110" t="s">
        <v>58</v>
      </c>
      <c r="E110" s="35" t="s">
        <v>792</v>
      </c>
    </row>
    <row r="111" spans="1:16" ht="12.75">
      <c r="A111" s="25" t="s">
        <v>47</v>
      </c>
      <c r="B111" s="29" t="s">
        <v>366</v>
      </c>
      <c r="C111" s="29" t="s">
        <v>793</v>
      </c>
      <c r="D111" s="25" t="s">
        <v>74</v>
      </c>
      <c r="E111" s="30" t="s">
        <v>794</v>
      </c>
      <c r="F111" s="31" t="s">
        <v>93</v>
      </c>
      <c r="G111" s="32">
        <v>2</v>
      </c>
      <c r="H111" s="33">
        <v>0</v>
      </c>
      <c r="I111" s="33">
        <f>ROUND(ROUND(H111,2)*ROUND(G111,3),2)</f>
      </c>
      <c r="J111" s="31" t="s">
        <v>53</v>
      </c>
      <c r="O111">
        <f>(I111*21)/100</f>
      </c>
      <c r="P111" t="s">
        <v>23</v>
      </c>
    </row>
    <row r="112" spans="1:5" ht="12.75">
      <c r="A112" s="34" t="s">
        <v>54</v>
      </c>
      <c r="E112" s="35" t="s">
        <v>74</v>
      </c>
    </row>
    <row r="113" spans="1:5" ht="12.75">
      <c r="A113" s="36" t="s">
        <v>56</v>
      </c>
      <c r="E113" s="37" t="s">
        <v>728</v>
      </c>
    </row>
    <row r="114" spans="1:5" ht="102">
      <c r="A114" t="s">
        <v>58</v>
      </c>
      <c r="E114" s="35" t="s">
        <v>795</v>
      </c>
    </row>
    <row r="115" spans="1:16" ht="25.5">
      <c r="A115" s="25" t="s">
        <v>47</v>
      </c>
      <c r="B115" s="29" t="s">
        <v>265</v>
      </c>
      <c r="C115" s="29" t="s">
        <v>796</v>
      </c>
      <c r="D115" s="25" t="s">
        <v>74</v>
      </c>
      <c r="E115" s="30" t="s">
        <v>797</v>
      </c>
      <c r="F115" s="31" t="s">
        <v>93</v>
      </c>
      <c r="G115" s="32">
        <v>2</v>
      </c>
      <c r="H115" s="33">
        <v>0</v>
      </c>
      <c r="I115" s="33">
        <f>ROUND(ROUND(H115,2)*ROUND(G115,3),2)</f>
      </c>
      <c r="J115" s="31" t="s">
        <v>53</v>
      </c>
      <c r="O115">
        <f>(I115*21)/100</f>
      </c>
      <c r="P115" t="s">
        <v>23</v>
      </c>
    </row>
    <row r="116" spans="1:5" ht="12.75">
      <c r="A116" s="34" t="s">
        <v>54</v>
      </c>
      <c r="E116" s="35" t="s">
        <v>74</v>
      </c>
    </row>
    <row r="117" spans="1:5" ht="12.75">
      <c r="A117" s="36" t="s">
        <v>56</v>
      </c>
      <c r="E117" s="37" t="s">
        <v>728</v>
      </c>
    </row>
    <row r="118" spans="1:5" ht="102">
      <c r="A118" t="s">
        <v>58</v>
      </c>
      <c r="E118" s="35" t="s">
        <v>798</v>
      </c>
    </row>
    <row r="119" spans="1:16" ht="12.75">
      <c r="A119" s="25" t="s">
        <v>47</v>
      </c>
      <c r="B119" s="29" t="s">
        <v>545</v>
      </c>
      <c r="C119" s="29" t="s">
        <v>799</v>
      </c>
      <c r="D119" s="25" t="s">
        <v>74</v>
      </c>
      <c r="E119" s="30" t="s">
        <v>800</v>
      </c>
      <c r="F119" s="31" t="s">
        <v>117</v>
      </c>
      <c r="G119" s="32">
        <v>190</v>
      </c>
      <c r="H119" s="33">
        <v>0</v>
      </c>
      <c r="I119" s="33">
        <f>ROUND(ROUND(H119,2)*ROUND(G119,3),2)</f>
      </c>
      <c r="J119" s="31" t="s">
        <v>53</v>
      </c>
      <c r="O119">
        <f>(I119*21)/100</f>
      </c>
      <c r="P119" t="s">
        <v>23</v>
      </c>
    </row>
    <row r="120" spans="1:5" ht="12.75">
      <c r="A120" s="34" t="s">
        <v>54</v>
      </c>
      <c r="E120" s="35" t="s">
        <v>74</v>
      </c>
    </row>
    <row r="121" spans="1:5" ht="12.75">
      <c r="A121" s="36" t="s">
        <v>56</v>
      </c>
      <c r="E121" s="37" t="s">
        <v>728</v>
      </c>
    </row>
    <row r="122" spans="1:5" ht="76.5">
      <c r="A122" t="s">
        <v>58</v>
      </c>
      <c r="E122" s="35" t="s">
        <v>801</v>
      </c>
    </row>
    <row r="123" spans="1:16" ht="12.75">
      <c r="A123" s="25" t="s">
        <v>47</v>
      </c>
      <c r="B123" s="29" t="s">
        <v>519</v>
      </c>
      <c r="C123" s="29" t="s">
        <v>802</v>
      </c>
      <c r="D123" s="25" t="s">
        <v>74</v>
      </c>
      <c r="E123" s="30" t="s">
        <v>803</v>
      </c>
      <c r="F123" s="31" t="s">
        <v>93</v>
      </c>
      <c r="G123" s="32">
        <v>2</v>
      </c>
      <c r="H123" s="33">
        <v>0</v>
      </c>
      <c r="I123" s="33">
        <f>ROUND(ROUND(H123,2)*ROUND(G123,3),2)</f>
      </c>
      <c r="J123" s="31" t="s">
        <v>53</v>
      </c>
      <c r="O123">
        <f>(I123*21)/100</f>
      </c>
      <c r="P123" t="s">
        <v>23</v>
      </c>
    </row>
    <row r="124" spans="1:5" ht="12.75">
      <c r="A124" s="34" t="s">
        <v>54</v>
      </c>
      <c r="E124" s="35" t="s">
        <v>74</v>
      </c>
    </row>
    <row r="125" spans="1:5" ht="12.75">
      <c r="A125" s="36" t="s">
        <v>56</v>
      </c>
      <c r="E125" s="37" t="s">
        <v>728</v>
      </c>
    </row>
    <row r="126" spans="1:5" ht="89.25">
      <c r="A126" t="s">
        <v>58</v>
      </c>
      <c r="E126" s="35" t="s">
        <v>804</v>
      </c>
    </row>
    <row r="127" spans="1:16" ht="12.75">
      <c r="A127" s="25" t="s">
        <v>47</v>
      </c>
      <c r="B127" s="29" t="s">
        <v>510</v>
      </c>
      <c r="C127" s="29" t="s">
        <v>805</v>
      </c>
      <c r="D127" s="25" t="s">
        <v>74</v>
      </c>
      <c r="E127" s="30" t="s">
        <v>806</v>
      </c>
      <c r="F127" s="31" t="s">
        <v>93</v>
      </c>
      <c r="G127" s="32">
        <v>4</v>
      </c>
      <c r="H127" s="33">
        <v>0</v>
      </c>
      <c r="I127" s="33">
        <f>ROUND(ROUND(H127,2)*ROUND(G127,3),2)</f>
      </c>
      <c r="J127" s="31" t="s">
        <v>53</v>
      </c>
      <c r="O127">
        <f>(I127*21)/100</f>
      </c>
      <c r="P127" t="s">
        <v>23</v>
      </c>
    </row>
    <row r="128" spans="1:5" ht="12.75">
      <c r="A128" s="34" t="s">
        <v>54</v>
      </c>
      <c r="E128" s="35" t="s">
        <v>74</v>
      </c>
    </row>
    <row r="129" spans="1:5" ht="12.75">
      <c r="A129" s="36" t="s">
        <v>56</v>
      </c>
      <c r="E129" s="37" t="s">
        <v>728</v>
      </c>
    </row>
    <row r="130" spans="1:5" ht="76.5">
      <c r="A130" t="s">
        <v>58</v>
      </c>
      <c r="E130" s="35" t="s">
        <v>807</v>
      </c>
    </row>
    <row r="131" spans="1:16" ht="12.75">
      <c r="A131" s="25" t="s">
        <v>47</v>
      </c>
      <c r="B131" s="29" t="s">
        <v>566</v>
      </c>
      <c r="C131" s="29" t="s">
        <v>808</v>
      </c>
      <c r="D131" s="25" t="s">
        <v>74</v>
      </c>
      <c r="E131" s="30" t="s">
        <v>809</v>
      </c>
      <c r="F131" s="31" t="s">
        <v>124</v>
      </c>
      <c r="G131" s="32">
        <v>16</v>
      </c>
      <c r="H131" s="33">
        <v>0</v>
      </c>
      <c r="I131" s="33">
        <f>ROUND(ROUND(H131,2)*ROUND(G131,3),2)</f>
      </c>
      <c r="J131" s="31" t="s">
        <v>53</v>
      </c>
      <c r="O131">
        <f>(I131*21)/100</f>
      </c>
      <c r="P131" t="s">
        <v>23</v>
      </c>
    </row>
    <row r="132" spans="1:5" ht="12.75">
      <c r="A132" s="34" t="s">
        <v>54</v>
      </c>
      <c r="E132" s="35" t="s">
        <v>74</v>
      </c>
    </row>
    <row r="133" spans="1:5" ht="12.75">
      <c r="A133" s="36" t="s">
        <v>56</v>
      </c>
      <c r="E133" s="37" t="s">
        <v>728</v>
      </c>
    </row>
    <row r="134" spans="1:5" ht="89.25">
      <c r="A134" t="s">
        <v>58</v>
      </c>
      <c r="E134" s="35" t="s">
        <v>810</v>
      </c>
    </row>
    <row r="135" spans="1:18" ht="12.75" customHeight="1">
      <c r="A135" s="6" t="s">
        <v>45</v>
      </c>
      <c r="B135" s="6"/>
      <c r="C135" s="39" t="s">
        <v>465</v>
      </c>
      <c r="D135" s="6"/>
      <c r="E135" s="27" t="s">
        <v>811</v>
      </c>
      <c r="F135" s="6"/>
      <c r="G135" s="6"/>
      <c r="H135" s="6"/>
      <c r="I135" s="40">
        <f>0+Q135</f>
      </c>
      <c r="J135" s="6"/>
      <c r="O135">
        <f>0+R135</f>
      </c>
      <c r="Q135">
        <f>0+I136</f>
      </c>
      <c r="R135">
        <f>0+O136</f>
      </c>
    </row>
    <row r="136" spans="1:16" ht="12.75">
      <c r="A136" s="25" t="s">
        <v>47</v>
      </c>
      <c r="B136" s="29" t="s">
        <v>654</v>
      </c>
      <c r="C136" s="29" t="s">
        <v>812</v>
      </c>
      <c r="D136" s="25" t="s">
        <v>74</v>
      </c>
      <c r="E136" s="30" t="s">
        <v>813</v>
      </c>
      <c r="F136" s="31" t="s">
        <v>100</v>
      </c>
      <c r="G136" s="32">
        <v>1</v>
      </c>
      <c r="H136" s="33">
        <v>0</v>
      </c>
      <c r="I136" s="33">
        <f>ROUND(ROUND(H136,2)*ROUND(G136,3),2)</f>
      </c>
      <c r="J136" s="31" t="s">
        <v>53</v>
      </c>
      <c r="O136">
        <f>(I136*21)/100</f>
      </c>
      <c r="P136" t="s">
        <v>23</v>
      </c>
    </row>
    <row r="137" spans="1:5" ht="12.75">
      <c r="A137" s="34" t="s">
        <v>54</v>
      </c>
      <c r="E137" s="35" t="s">
        <v>74</v>
      </c>
    </row>
    <row r="138" spans="1:5" ht="12.75">
      <c r="A138" s="36" t="s">
        <v>56</v>
      </c>
      <c r="E138" s="37" t="s">
        <v>728</v>
      </c>
    </row>
    <row r="139" spans="1:5" ht="102">
      <c r="A139" t="s">
        <v>58</v>
      </c>
      <c r="E139" s="35" t="s">
        <v>687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814</v>
      </c>
      <c r="I3" s="41">
        <f>0+I8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814</v>
      </c>
      <c r="D4" s="6"/>
      <c r="E4" s="18" t="s">
        <v>815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40</v>
      </c>
      <c r="D8" s="19"/>
      <c r="E8" s="27" t="s">
        <v>582</v>
      </c>
      <c r="F8" s="19"/>
      <c r="G8" s="19"/>
      <c r="H8" s="19"/>
      <c r="I8" s="28">
        <f>0+Q8</f>
      </c>
      <c r="J8" s="19"/>
      <c r="O8">
        <f>0+R8</f>
      </c>
      <c r="Q8">
        <f>0+I9+I13+I17+I21+I25+I29+I33+I37+I41+I45+I49+I53</f>
      </c>
      <c r="R8">
        <f>0+O9+O13+O17+O21+O25+O29+O33+O37+O41+O45+O49+O53</f>
      </c>
    </row>
    <row r="9" spans="1:16" ht="25.5">
      <c r="A9" s="25" t="s">
        <v>47</v>
      </c>
      <c r="B9" s="29" t="s">
        <v>29</v>
      </c>
      <c r="C9" s="29" t="s">
        <v>816</v>
      </c>
      <c r="D9" s="25" t="s">
        <v>74</v>
      </c>
      <c r="E9" s="30" t="s">
        <v>817</v>
      </c>
      <c r="F9" s="31" t="s">
        <v>93</v>
      </c>
      <c r="G9" s="32">
        <v>34</v>
      </c>
      <c r="H9" s="33">
        <v>0</v>
      </c>
      <c r="I9" s="33">
        <f>ROUND(ROUND(H9,2)*ROUND(G9,3),2)</f>
      </c>
      <c r="J9" s="31" t="s">
        <v>53</v>
      </c>
      <c r="O9">
        <f>(I9*21)/100</f>
      </c>
      <c r="P9" t="s">
        <v>23</v>
      </c>
    </row>
    <row r="10" spans="1:5" ht="63.75">
      <c r="A10" s="34" t="s">
        <v>54</v>
      </c>
      <c r="E10" s="35" t="s">
        <v>818</v>
      </c>
    </row>
    <row r="11" spans="1:5" ht="12.75">
      <c r="A11" s="36" t="s">
        <v>56</v>
      </c>
      <c r="E11" s="37" t="s">
        <v>819</v>
      </c>
    </row>
    <row r="12" spans="1:5" ht="63.75">
      <c r="A12" t="s">
        <v>58</v>
      </c>
      <c r="E12" s="35" t="s">
        <v>609</v>
      </c>
    </row>
    <row r="13" spans="1:16" ht="25.5">
      <c r="A13" s="25" t="s">
        <v>47</v>
      </c>
      <c r="B13" s="29" t="s">
        <v>23</v>
      </c>
      <c r="C13" s="29" t="s">
        <v>598</v>
      </c>
      <c r="D13" s="25" t="s">
        <v>74</v>
      </c>
      <c r="E13" s="30" t="s">
        <v>599</v>
      </c>
      <c r="F13" s="31" t="s">
        <v>93</v>
      </c>
      <c r="G13" s="32">
        <v>34</v>
      </c>
      <c r="H13" s="33">
        <v>0</v>
      </c>
      <c r="I13" s="33">
        <f>ROUND(ROUND(H13,2)*ROUND(G13,3),2)</f>
      </c>
      <c r="J13" s="31" t="s">
        <v>53</v>
      </c>
      <c r="O13">
        <f>(I13*21)/100</f>
      </c>
      <c r="P13" t="s">
        <v>23</v>
      </c>
    </row>
    <row r="14" spans="1:5" ht="63.75">
      <c r="A14" s="34" t="s">
        <v>54</v>
      </c>
      <c r="E14" s="35" t="s">
        <v>820</v>
      </c>
    </row>
    <row r="15" spans="1:5" ht="12.75">
      <c r="A15" s="36" t="s">
        <v>56</v>
      </c>
      <c r="E15" s="37" t="s">
        <v>819</v>
      </c>
    </row>
    <row r="16" spans="1:5" ht="25.5">
      <c r="A16" t="s">
        <v>58</v>
      </c>
      <c r="E16" s="35" t="s">
        <v>602</v>
      </c>
    </row>
    <row r="17" spans="1:16" ht="12.75">
      <c r="A17" s="25" t="s">
        <v>47</v>
      </c>
      <c r="B17" s="29" t="s">
        <v>22</v>
      </c>
      <c r="C17" s="29" t="s">
        <v>821</v>
      </c>
      <c r="D17" s="25" t="s">
        <v>74</v>
      </c>
      <c r="E17" s="30" t="s">
        <v>822</v>
      </c>
      <c r="F17" s="31" t="s">
        <v>823</v>
      </c>
      <c r="G17" s="32">
        <v>2040</v>
      </c>
      <c r="H17" s="33">
        <v>0</v>
      </c>
      <c r="I17" s="33">
        <f>ROUND(ROUND(H17,2)*ROUND(G17,3),2)</f>
      </c>
      <c r="J17" s="31" t="s">
        <v>53</v>
      </c>
      <c r="O17">
        <f>(I17*21)/100</f>
      </c>
      <c r="P17" t="s">
        <v>23</v>
      </c>
    </row>
    <row r="18" spans="1:5" ht="63.75">
      <c r="A18" s="34" t="s">
        <v>54</v>
      </c>
      <c r="E18" s="35" t="s">
        <v>824</v>
      </c>
    </row>
    <row r="19" spans="1:5" ht="12.75">
      <c r="A19" s="36" t="s">
        <v>56</v>
      </c>
      <c r="E19" s="37" t="s">
        <v>825</v>
      </c>
    </row>
    <row r="20" spans="1:5" ht="25.5">
      <c r="A20" t="s">
        <v>58</v>
      </c>
      <c r="E20" s="35" t="s">
        <v>826</v>
      </c>
    </row>
    <row r="21" spans="1:16" ht="12.75">
      <c r="A21" s="25" t="s">
        <v>47</v>
      </c>
      <c r="B21" s="29" t="s">
        <v>121</v>
      </c>
      <c r="C21" s="29" t="s">
        <v>827</v>
      </c>
      <c r="D21" s="25" t="s">
        <v>74</v>
      </c>
      <c r="E21" s="30" t="s">
        <v>828</v>
      </c>
      <c r="F21" s="31" t="s">
        <v>93</v>
      </c>
      <c r="G21" s="32">
        <v>2</v>
      </c>
      <c r="H21" s="33">
        <v>0</v>
      </c>
      <c r="I21" s="33">
        <f>ROUND(ROUND(H21,2)*ROUND(G21,3),2)</f>
      </c>
      <c r="J21" s="31" t="s">
        <v>53</v>
      </c>
      <c r="O21">
        <f>(I21*21)/100</f>
      </c>
      <c r="P21" t="s">
        <v>23</v>
      </c>
    </row>
    <row r="22" spans="1:5" ht="51">
      <c r="A22" s="34" t="s">
        <v>54</v>
      </c>
      <c r="E22" s="35" t="s">
        <v>829</v>
      </c>
    </row>
    <row r="23" spans="1:5" ht="12.75">
      <c r="A23" s="36" t="s">
        <v>56</v>
      </c>
      <c r="E23" s="37" t="s">
        <v>575</v>
      </c>
    </row>
    <row r="24" spans="1:5" ht="76.5">
      <c r="A24" t="s">
        <v>58</v>
      </c>
      <c r="E24" s="35" t="s">
        <v>830</v>
      </c>
    </row>
    <row r="25" spans="1:16" ht="12.75">
      <c r="A25" s="25" t="s">
        <v>47</v>
      </c>
      <c r="B25" s="29" t="s">
        <v>324</v>
      </c>
      <c r="C25" s="29" t="s">
        <v>831</v>
      </c>
      <c r="D25" s="25" t="s">
        <v>74</v>
      </c>
      <c r="E25" s="30" t="s">
        <v>832</v>
      </c>
      <c r="F25" s="31" t="s">
        <v>93</v>
      </c>
      <c r="G25" s="32">
        <v>2</v>
      </c>
      <c r="H25" s="33">
        <v>0</v>
      </c>
      <c r="I25" s="33">
        <f>ROUND(ROUND(H25,2)*ROUND(G25,3),2)</f>
      </c>
      <c r="J25" s="31" t="s">
        <v>53</v>
      </c>
      <c r="O25">
        <f>(I25*21)/100</f>
      </c>
      <c r="P25" t="s">
        <v>23</v>
      </c>
    </row>
    <row r="26" spans="1:5" ht="51">
      <c r="A26" s="34" t="s">
        <v>54</v>
      </c>
      <c r="E26" s="35" t="s">
        <v>833</v>
      </c>
    </row>
    <row r="27" spans="1:5" ht="12.75">
      <c r="A27" s="36" t="s">
        <v>56</v>
      </c>
      <c r="E27" s="37" t="s">
        <v>575</v>
      </c>
    </row>
    <row r="28" spans="1:5" ht="25.5">
      <c r="A28" t="s">
        <v>58</v>
      </c>
      <c r="E28" s="35" t="s">
        <v>834</v>
      </c>
    </row>
    <row r="29" spans="1:16" ht="12.75">
      <c r="A29" s="25" t="s">
        <v>47</v>
      </c>
      <c r="B29" s="29" t="s">
        <v>40</v>
      </c>
      <c r="C29" s="29" t="s">
        <v>835</v>
      </c>
      <c r="D29" s="25" t="s">
        <v>74</v>
      </c>
      <c r="E29" s="30" t="s">
        <v>836</v>
      </c>
      <c r="F29" s="31" t="s">
        <v>823</v>
      </c>
      <c r="G29" s="32">
        <v>120</v>
      </c>
      <c r="H29" s="33">
        <v>0</v>
      </c>
      <c r="I29" s="33">
        <f>ROUND(ROUND(H29,2)*ROUND(G29,3),2)</f>
      </c>
      <c r="J29" s="31" t="s">
        <v>53</v>
      </c>
      <c r="O29">
        <f>(I29*21)/100</f>
      </c>
      <c r="P29" t="s">
        <v>23</v>
      </c>
    </row>
    <row r="30" spans="1:5" ht="51">
      <c r="A30" s="34" t="s">
        <v>54</v>
      </c>
      <c r="E30" s="35" t="s">
        <v>837</v>
      </c>
    </row>
    <row r="31" spans="1:5" ht="12.75">
      <c r="A31" s="36" t="s">
        <v>56</v>
      </c>
      <c r="E31" s="37" t="s">
        <v>838</v>
      </c>
    </row>
    <row r="32" spans="1:5" ht="25.5">
      <c r="A32" t="s">
        <v>58</v>
      </c>
      <c r="E32" s="35" t="s">
        <v>839</v>
      </c>
    </row>
    <row r="33" spans="1:16" ht="12.75">
      <c r="A33" s="25" t="s">
        <v>47</v>
      </c>
      <c r="B33" s="29" t="s">
        <v>42</v>
      </c>
      <c r="C33" s="29" t="s">
        <v>840</v>
      </c>
      <c r="D33" s="25" t="s">
        <v>74</v>
      </c>
      <c r="E33" s="30" t="s">
        <v>841</v>
      </c>
      <c r="F33" s="31" t="s">
        <v>93</v>
      </c>
      <c r="G33" s="32">
        <v>2</v>
      </c>
      <c r="H33" s="33">
        <v>0</v>
      </c>
      <c r="I33" s="33">
        <f>ROUND(ROUND(H33,2)*ROUND(G33,3),2)</f>
      </c>
      <c r="J33" s="31" t="s">
        <v>53</v>
      </c>
      <c r="O33">
        <f>(I33*21)/100</f>
      </c>
      <c r="P33" t="s">
        <v>23</v>
      </c>
    </row>
    <row r="34" spans="1:5" ht="38.25">
      <c r="A34" s="34" t="s">
        <v>54</v>
      </c>
      <c r="E34" s="35" t="s">
        <v>842</v>
      </c>
    </row>
    <row r="35" spans="1:5" ht="12.75">
      <c r="A35" s="36" t="s">
        <v>56</v>
      </c>
      <c r="E35" s="37" t="s">
        <v>575</v>
      </c>
    </row>
    <row r="36" spans="1:5" ht="76.5">
      <c r="A36" t="s">
        <v>58</v>
      </c>
      <c r="E36" s="35" t="s">
        <v>830</v>
      </c>
    </row>
    <row r="37" spans="1:16" ht="12.75">
      <c r="A37" s="25" t="s">
        <v>47</v>
      </c>
      <c r="B37" s="29" t="s">
        <v>44</v>
      </c>
      <c r="C37" s="29" t="s">
        <v>843</v>
      </c>
      <c r="D37" s="25" t="s">
        <v>74</v>
      </c>
      <c r="E37" s="30" t="s">
        <v>844</v>
      </c>
      <c r="F37" s="31" t="s">
        <v>93</v>
      </c>
      <c r="G37" s="32">
        <v>2</v>
      </c>
      <c r="H37" s="33">
        <v>0</v>
      </c>
      <c r="I37" s="33">
        <f>ROUND(ROUND(H37,2)*ROUND(G37,3),2)</f>
      </c>
      <c r="J37" s="31" t="s">
        <v>53</v>
      </c>
      <c r="O37">
        <f>(I37*21)/100</f>
      </c>
      <c r="P37" t="s">
        <v>23</v>
      </c>
    </row>
    <row r="38" spans="1:5" ht="38.25">
      <c r="A38" s="34" t="s">
        <v>54</v>
      </c>
      <c r="E38" s="35" t="s">
        <v>845</v>
      </c>
    </row>
    <row r="39" spans="1:5" ht="12.75">
      <c r="A39" s="36" t="s">
        <v>56</v>
      </c>
      <c r="E39" s="37" t="s">
        <v>575</v>
      </c>
    </row>
    <row r="40" spans="1:5" ht="25.5">
      <c r="A40" t="s">
        <v>58</v>
      </c>
      <c r="E40" s="35" t="s">
        <v>834</v>
      </c>
    </row>
    <row r="41" spans="1:16" ht="12.75">
      <c r="A41" s="25" t="s">
        <v>47</v>
      </c>
      <c r="B41" s="29" t="s">
        <v>84</v>
      </c>
      <c r="C41" s="29" t="s">
        <v>846</v>
      </c>
      <c r="D41" s="25" t="s">
        <v>74</v>
      </c>
      <c r="E41" s="30" t="s">
        <v>847</v>
      </c>
      <c r="F41" s="31" t="s">
        <v>823</v>
      </c>
      <c r="G41" s="32">
        <v>120</v>
      </c>
      <c r="H41" s="33">
        <v>0</v>
      </c>
      <c r="I41" s="33">
        <f>ROUND(ROUND(H41,2)*ROUND(G41,3),2)</f>
      </c>
      <c r="J41" s="31" t="s">
        <v>53</v>
      </c>
      <c r="O41">
        <f>(I41*21)/100</f>
      </c>
      <c r="P41" t="s">
        <v>23</v>
      </c>
    </row>
    <row r="42" spans="1:5" ht="38.25">
      <c r="A42" s="34" t="s">
        <v>54</v>
      </c>
      <c r="E42" s="35" t="s">
        <v>848</v>
      </c>
    </row>
    <row r="43" spans="1:5" ht="12.75">
      <c r="A43" s="36" t="s">
        <v>56</v>
      </c>
      <c r="E43" s="37" t="s">
        <v>838</v>
      </c>
    </row>
    <row r="44" spans="1:5" ht="25.5">
      <c r="A44" t="s">
        <v>58</v>
      </c>
      <c r="E44" s="35" t="s">
        <v>839</v>
      </c>
    </row>
    <row r="45" spans="1:16" ht="12.75">
      <c r="A45" s="25" t="s">
        <v>47</v>
      </c>
      <c r="B45" s="29" t="s">
        <v>33</v>
      </c>
      <c r="C45" s="29" t="s">
        <v>849</v>
      </c>
      <c r="D45" s="25" t="s">
        <v>74</v>
      </c>
      <c r="E45" s="30" t="s">
        <v>850</v>
      </c>
      <c r="F45" s="31" t="s">
        <v>93</v>
      </c>
      <c r="G45" s="32">
        <v>10</v>
      </c>
      <c r="H45" s="33">
        <v>0</v>
      </c>
      <c r="I45" s="33">
        <f>ROUND(ROUND(H45,2)*ROUND(G45,3),2)</f>
      </c>
      <c r="J45" s="31" t="s">
        <v>53</v>
      </c>
      <c r="O45">
        <f>(I45*21)/100</f>
      </c>
      <c r="P45" t="s">
        <v>23</v>
      </c>
    </row>
    <row r="46" spans="1:5" ht="51">
      <c r="A46" s="34" t="s">
        <v>54</v>
      </c>
      <c r="E46" s="35" t="s">
        <v>851</v>
      </c>
    </row>
    <row r="47" spans="1:5" ht="12.75">
      <c r="A47" s="36" t="s">
        <v>56</v>
      </c>
      <c r="E47" s="37" t="s">
        <v>852</v>
      </c>
    </row>
    <row r="48" spans="1:5" ht="63.75">
      <c r="A48" t="s">
        <v>58</v>
      </c>
      <c r="E48" s="35" t="s">
        <v>853</v>
      </c>
    </row>
    <row r="49" spans="1:16" ht="12.75">
      <c r="A49" s="25" t="s">
        <v>47</v>
      </c>
      <c r="B49" s="29" t="s">
        <v>35</v>
      </c>
      <c r="C49" s="29" t="s">
        <v>854</v>
      </c>
      <c r="D49" s="25" t="s">
        <v>74</v>
      </c>
      <c r="E49" s="30" t="s">
        <v>855</v>
      </c>
      <c r="F49" s="31" t="s">
        <v>93</v>
      </c>
      <c r="G49" s="32">
        <v>10</v>
      </c>
      <c r="H49" s="33">
        <v>0</v>
      </c>
      <c r="I49" s="33">
        <f>ROUND(ROUND(H49,2)*ROUND(G49,3),2)</f>
      </c>
      <c r="J49" s="31" t="s">
        <v>53</v>
      </c>
      <c r="O49">
        <f>(I49*21)/100</f>
      </c>
      <c r="P49" t="s">
        <v>23</v>
      </c>
    </row>
    <row r="50" spans="1:5" ht="38.25">
      <c r="A50" s="34" t="s">
        <v>54</v>
      </c>
      <c r="E50" s="35" t="s">
        <v>856</v>
      </c>
    </row>
    <row r="51" spans="1:5" ht="12.75">
      <c r="A51" s="36" t="s">
        <v>56</v>
      </c>
      <c r="E51" s="37" t="s">
        <v>852</v>
      </c>
    </row>
    <row r="52" spans="1:5" ht="25.5">
      <c r="A52" t="s">
        <v>58</v>
      </c>
      <c r="E52" s="35" t="s">
        <v>834</v>
      </c>
    </row>
    <row r="53" spans="1:16" ht="12.75">
      <c r="A53" s="25" t="s">
        <v>47</v>
      </c>
      <c r="B53" s="29" t="s">
        <v>37</v>
      </c>
      <c r="C53" s="29" t="s">
        <v>857</v>
      </c>
      <c r="D53" s="25" t="s">
        <v>74</v>
      </c>
      <c r="E53" s="30" t="s">
        <v>858</v>
      </c>
      <c r="F53" s="31" t="s">
        <v>823</v>
      </c>
      <c r="G53" s="32">
        <v>600</v>
      </c>
      <c r="H53" s="33">
        <v>0</v>
      </c>
      <c r="I53" s="33">
        <f>ROUND(ROUND(H53,2)*ROUND(G53,3),2)</f>
      </c>
      <c r="J53" s="31" t="s">
        <v>53</v>
      </c>
      <c r="O53">
        <f>(I53*21)/100</f>
      </c>
      <c r="P53" t="s">
        <v>23</v>
      </c>
    </row>
    <row r="54" spans="1:5" ht="38.25">
      <c r="A54" s="34" t="s">
        <v>54</v>
      </c>
      <c r="E54" s="35" t="s">
        <v>859</v>
      </c>
    </row>
    <row r="55" spans="1:5" ht="12.75">
      <c r="A55" s="36" t="s">
        <v>56</v>
      </c>
      <c r="E55" s="37" t="s">
        <v>860</v>
      </c>
    </row>
    <row r="56" spans="1:5" ht="25.5">
      <c r="A56" t="s">
        <v>58</v>
      </c>
      <c r="E56" s="35" t="s">
        <v>839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0" max="10" width="20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J1" s="1"/>
      <c r="P1" t="s">
        <v>22</v>
      </c>
    </row>
    <row r="2" spans="2:16" ht="25" customHeight="1">
      <c r="B2" s="1"/>
      <c r="C2" s="1"/>
      <c r="D2" s="1"/>
      <c r="E2" s="2" t="s">
        <v>13</v>
      </c>
      <c r="F2" s="1"/>
      <c r="G2" s="1"/>
      <c r="H2" s="6"/>
      <c r="I2" s="6"/>
      <c r="J2" s="1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861</v>
      </c>
      <c r="I3" s="41">
        <f>0+I8</f>
      </c>
      <c r="J3" s="10"/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861</v>
      </c>
      <c r="D4" s="6"/>
      <c r="E4" s="18" t="s">
        <v>862</v>
      </c>
      <c r="F4" s="6"/>
      <c r="G4" s="6"/>
      <c r="H4" s="19"/>
      <c r="I4" s="19"/>
      <c r="J4" s="6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J5" s="15" t="s">
        <v>43</v>
      </c>
      <c r="O5" t="s">
        <v>21</v>
      </c>
      <c r="P5" t="s">
        <v>23</v>
      </c>
    </row>
    <row r="6" spans="1:10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  <c r="J6" s="15"/>
    </row>
    <row r="7" spans="1:10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  <c r="J7" s="15" t="s">
        <v>44</v>
      </c>
    </row>
    <row r="8" spans="1:18" ht="12.75" customHeight="1">
      <c r="A8" s="19" t="s">
        <v>45</v>
      </c>
      <c r="B8" s="19"/>
      <c r="C8" s="26" t="s">
        <v>27</v>
      </c>
      <c r="D8" s="19"/>
      <c r="E8" s="27" t="s">
        <v>46</v>
      </c>
      <c r="F8" s="19"/>
      <c r="G8" s="19"/>
      <c r="H8" s="19"/>
      <c r="I8" s="28">
        <f>0+Q8</f>
      </c>
      <c r="J8" s="19"/>
      <c r="O8">
        <f>0+R8</f>
      </c>
      <c r="Q8">
        <f>0+I9+I13+I17+I21+I25+I29+I33+I37+I41+I45+I49+I53+I57+I61+I65+I69+I73</f>
      </c>
      <c r="R8">
        <f>0+O9+O13+O17+O21+O25+O29+O33+O37+O41+O45+O49+O53+O57+O61+O65+O69+O73</f>
      </c>
    </row>
    <row r="9" spans="1:16" ht="12.75">
      <c r="A9" s="25" t="s">
        <v>47</v>
      </c>
      <c r="B9" s="29" t="s">
        <v>84</v>
      </c>
      <c r="C9" s="29" t="s">
        <v>863</v>
      </c>
      <c r="D9" s="25" t="s">
        <v>74</v>
      </c>
      <c r="E9" s="30" t="s">
        <v>864</v>
      </c>
      <c r="F9" s="31" t="s">
        <v>76</v>
      </c>
      <c r="G9" s="32">
        <v>1</v>
      </c>
      <c r="H9" s="33">
        <v>0</v>
      </c>
      <c r="I9" s="33">
        <f>ROUND(ROUND(H9,2)*ROUND(G9,3),2)</f>
      </c>
      <c r="J9" s="31" t="s">
        <v>53</v>
      </c>
      <c r="O9">
        <f>(I9*21)/100</f>
      </c>
      <c r="P9" t="s">
        <v>23</v>
      </c>
    </row>
    <row r="10" spans="1:5" ht="25.5">
      <c r="A10" s="34" t="s">
        <v>54</v>
      </c>
      <c r="E10" s="35" t="s">
        <v>865</v>
      </c>
    </row>
    <row r="11" spans="1:5" ht="12.75">
      <c r="A11" s="36" t="s">
        <v>56</v>
      </c>
      <c r="E11" s="37" t="s">
        <v>74</v>
      </c>
    </row>
    <row r="12" spans="1:5" ht="12.75">
      <c r="A12" t="s">
        <v>58</v>
      </c>
      <c r="E12" s="35" t="s">
        <v>866</v>
      </c>
    </row>
    <row r="13" spans="1:16" ht="12.75">
      <c r="A13" s="25" t="s">
        <v>47</v>
      </c>
      <c r="B13" s="29" t="s">
        <v>44</v>
      </c>
      <c r="C13" s="29" t="s">
        <v>867</v>
      </c>
      <c r="D13" s="25" t="s">
        <v>74</v>
      </c>
      <c r="E13" s="30" t="s">
        <v>868</v>
      </c>
      <c r="F13" s="31" t="s">
        <v>76</v>
      </c>
      <c r="G13" s="32">
        <v>1</v>
      </c>
      <c r="H13" s="33">
        <v>0</v>
      </c>
      <c r="I13" s="33">
        <f>ROUND(ROUND(H13,2)*ROUND(G13,3),2)</f>
      </c>
      <c r="J13" s="31" t="s">
        <v>53</v>
      </c>
      <c r="O13">
        <f>(I13*21)/100</f>
      </c>
      <c r="P13" t="s">
        <v>23</v>
      </c>
    </row>
    <row r="14" spans="1:5" ht="12.75">
      <c r="A14" s="34" t="s">
        <v>54</v>
      </c>
      <c r="E14" s="35" t="s">
        <v>869</v>
      </c>
    </row>
    <row r="15" spans="1:5" ht="12.75">
      <c r="A15" s="36" t="s">
        <v>56</v>
      </c>
      <c r="E15" s="37" t="s">
        <v>74</v>
      </c>
    </row>
    <row r="16" spans="1:5" ht="12.75">
      <c r="A16" t="s">
        <v>58</v>
      </c>
      <c r="E16" s="35" t="s">
        <v>78</v>
      </c>
    </row>
    <row r="17" spans="1:16" ht="12.75">
      <c r="A17" s="25" t="s">
        <v>47</v>
      </c>
      <c r="B17" s="29" t="s">
        <v>23</v>
      </c>
      <c r="C17" s="29" t="s">
        <v>870</v>
      </c>
      <c r="D17" s="25" t="s">
        <v>50</v>
      </c>
      <c r="E17" s="30" t="s">
        <v>871</v>
      </c>
      <c r="F17" s="31" t="s">
        <v>76</v>
      </c>
      <c r="G17" s="32">
        <v>1</v>
      </c>
      <c r="H17" s="33">
        <v>0</v>
      </c>
      <c r="I17" s="33">
        <f>ROUND(ROUND(H17,2)*ROUND(G17,3),2)</f>
      </c>
      <c r="J17" s="31" t="s">
        <v>53</v>
      </c>
      <c r="O17">
        <f>(I17*21)/100</f>
      </c>
      <c r="P17" t="s">
        <v>23</v>
      </c>
    </row>
    <row r="18" spans="1:5" ht="38.25">
      <c r="A18" s="34" t="s">
        <v>54</v>
      </c>
      <c r="E18" s="35" t="s">
        <v>872</v>
      </c>
    </row>
    <row r="19" spans="1:5" ht="12.75">
      <c r="A19" s="36" t="s">
        <v>56</v>
      </c>
      <c r="E19" s="37" t="s">
        <v>74</v>
      </c>
    </row>
    <row r="20" spans="1:5" ht="38.25">
      <c r="A20" t="s">
        <v>58</v>
      </c>
      <c r="E20" s="35" t="s">
        <v>873</v>
      </c>
    </row>
    <row r="21" spans="1:16" ht="12.75">
      <c r="A21" s="25" t="s">
        <v>47</v>
      </c>
      <c r="B21" s="29" t="s">
        <v>22</v>
      </c>
      <c r="C21" s="29" t="s">
        <v>870</v>
      </c>
      <c r="D21" s="25" t="s">
        <v>61</v>
      </c>
      <c r="E21" s="30" t="s">
        <v>871</v>
      </c>
      <c r="F21" s="31" t="s">
        <v>76</v>
      </c>
      <c r="G21" s="32">
        <v>1</v>
      </c>
      <c r="H21" s="33">
        <v>0</v>
      </c>
      <c r="I21" s="33">
        <f>ROUND(ROUND(H21,2)*ROUND(G21,3),2)</f>
      </c>
      <c r="J21" s="31" t="s">
        <v>53</v>
      </c>
      <c r="O21">
        <f>(I21*21)/100</f>
      </c>
      <c r="P21" t="s">
        <v>23</v>
      </c>
    </row>
    <row r="22" spans="1:5" ht="25.5">
      <c r="A22" s="34" t="s">
        <v>54</v>
      </c>
      <c r="E22" s="35" t="s">
        <v>874</v>
      </c>
    </row>
    <row r="23" spans="1:5" ht="12.75">
      <c r="A23" s="36" t="s">
        <v>56</v>
      </c>
      <c r="E23" s="37" t="s">
        <v>74</v>
      </c>
    </row>
    <row r="24" spans="1:5" ht="38.25">
      <c r="A24" t="s">
        <v>58</v>
      </c>
      <c r="E24" s="35" t="s">
        <v>873</v>
      </c>
    </row>
    <row r="25" spans="1:16" ht="12.75">
      <c r="A25" s="25" t="s">
        <v>47</v>
      </c>
      <c r="B25" s="29" t="s">
        <v>133</v>
      </c>
      <c r="C25" s="29" t="s">
        <v>875</v>
      </c>
      <c r="D25" s="25" t="s">
        <v>74</v>
      </c>
      <c r="E25" s="30" t="s">
        <v>876</v>
      </c>
      <c r="F25" s="31" t="s">
        <v>76</v>
      </c>
      <c r="G25" s="32">
        <v>1</v>
      </c>
      <c r="H25" s="33">
        <v>0</v>
      </c>
      <c r="I25" s="33">
        <f>ROUND(ROUND(H25,2)*ROUND(G25,3),2)</f>
      </c>
      <c r="J25" s="31" t="s">
        <v>53</v>
      </c>
      <c r="O25">
        <f>(I25*21)/100</f>
      </c>
      <c r="P25" t="s">
        <v>23</v>
      </c>
    </row>
    <row r="26" spans="1:5" ht="38.25">
      <c r="A26" s="34" t="s">
        <v>54</v>
      </c>
      <c r="E26" s="35" t="s">
        <v>877</v>
      </c>
    </row>
    <row r="27" spans="1:5" ht="12.75">
      <c r="A27" s="36" t="s">
        <v>56</v>
      </c>
      <c r="E27" s="37" t="s">
        <v>74</v>
      </c>
    </row>
    <row r="28" spans="1:5" ht="12.75">
      <c r="A28" t="s">
        <v>58</v>
      </c>
      <c r="E28" s="35" t="s">
        <v>78</v>
      </c>
    </row>
    <row r="29" spans="1:16" ht="12.75">
      <c r="A29" s="25" t="s">
        <v>47</v>
      </c>
      <c r="B29" s="29" t="s">
        <v>33</v>
      </c>
      <c r="C29" s="29" t="s">
        <v>878</v>
      </c>
      <c r="D29" s="25" t="s">
        <v>50</v>
      </c>
      <c r="E29" s="30" t="s">
        <v>879</v>
      </c>
      <c r="F29" s="31" t="s">
        <v>76</v>
      </c>
      <c r="G29" s="32">
        <v>1</v>
      </c>
      <c r="H29" s="33">
        <v>0</v>
      </c>
      <c r="I29" s="33">
        <f>ROUND(ROUND(H29,2)*ROUND(G29,3),2)</f>
      </c>
      <c r="J29" s="31" t="s">
        <v>53</v>
      </c>
      <c r="O29">
        <f>(I29*21)/100</f>
      </c>
      <c r="P29" t="s">
        <v>23</v>
      </c>
    </row>
    <row r="30" spans="1:5" ht="12.75">
      <c r="A30" s="34" t="s">
        <v>54</v>
      </c>
      <c r="E30" s="35" t="s">
        <v>880</v>
      </c>
    </row>
    <row r="31" spans="1:5" ht="12.75">
      <c r="A31" s="36" t="s">
        <v>56</v>
      </c>
      <c r="E31" s="37" t="s">
        <v>74</v>
      </c>
    </row>
    <row r="32" spans="1:5" ht="12.75">
      <c r="A32" t="s">
        <v>58</v>
      </c>
      <c r="E32" s="35" t="s">
        <v>78</v>
      </c>
    </row>
    <row r="33" spans="1:16" ht="12.75">
      <c r="A33" s="25" t="s">
        <v>47</v>
      </c>
      <c r="B33" s="29" t="s">
        <v>35</v>
      </c>
      <c r="C33" s="29" t="s">
        <v>878</v>
      </c>
      <c r="D33" s="25" t="s">
        <v>61</v>
      </c>
      <c r="E33" s="30" t="s">
        <v>879</v>
      </c>
      <c r="F33" s="31" t="s">
        <v>76</v>
      </c>
      <c r="G33" s="32">
        <v>1</v>
      </c>
      <c r="H33" s="33">
        <v>0</v>
      </c>
      <c r="I33" s="33">
        <f>ROUND(ROUND(H33,2)*ROUND(G33,3),2)</f>
      </c>
      <c r="J33" s="31" t="s">
        <v>53</v>
      </c>
      <c r="O33">
        <f>(I33*21)/100</f>
      </c>
      <c r="P33" t="s">
        <v>23</v>
      </c>
    </row>
    <row r="34" spans="1:5" ht="12.75">
      <c r="A34" s="34" t="s">
        <v>54</v>
      </c>
      <c r="E34" s="35" t="s">
        <v>881</v>
      </c>
    </row>
    <row r="35" spans="1:5" ht="12.75">
      <c r="A35" s="36" t="s">
        <v>56</v>
      </c>
      <c r="E35" s="37" t="s">
        <v>74</v>
      </c>
    </row>
    <row r="36" spans="1:5" ht="12.75">
      <c r="A36" t="s">
        <v>58</v>
      </c>
      <c r="E36" s="35" t="s">
        <v>78</v>
      </c>
    </row>
    <row r="37" spans="1:16" ht="12.75">
      <c r="A37" s="25" t="s">
        <v>47</v>
      </c>
      <c r="B37" s="29" t="s">
        <v>37</v>
      </c>
      <c r="C37" s="29" t="s">
        <v>878</v>
      </c>
      <c r="D37" s="25" t="s">
        <v>65</v>
      </c>
      <c r="E37" s="30" t="s">
        <v>879</v>
      </c>
      <c r="F37" s="31" t="s">
        <v>76</v>
      </c>
      <c r="G37" s="32">
        <v>1</v>
      </c>
      <c r="H37" s="33">
        <v>0</v>
      </c>
      <c r="I37" s="33">
        <f>ROUND(ROUND(H37,2)*ROUND(G37,3),2)</f>
      </c>
      <c r="J37" s="31" t="s">
        <v>53</v>
      </c>
      <c r="O37">
        <f>(I37*21)/100</f>
      </c>
      <c r="P37" t="s">
        <v>23</v>
      </c>
    </row>
    <row r="38" spans="1:5" ht="12.75">
      <c r="A38" s="34" t="s">
        <v>54</v>
      </c>
      <c r="E38" s="35" t="s">
        <v>882</v>
      </c>
    </row>
    <row r="39" spans="1:5" ht="12.75">
      <c r="A39" s="36" t="s">
        <v>56</v>
      </c>
      <c r="E39" s="37" t="s">
        <v>74</v>
      </c>
    </row>
    <row r="40" spans="1:5" ht="12.75">
      <c r="A40" t="s">
        <v>58</v>
      </c>
      <c r="E40" s="35" t="s">
        <v>78</v>
      </c>
    </row>
    <row r="41" spans="1:16" ht="12.75">
      <c r="A41" s="25" t="s">
        <v>47</v>
      </c>
      <c r="B41" s="29" t="s">
        <v>324</v>
      </c>
      <c r="C41" s="29" t="s">
        <v>878</v>
      </c>
      <c r="D41" s="25" t="s">
        <v>69</v>
      </c>
      <c r="E41" s="30" t="s">
        <v>879</v>
      </c>
      <c r="F41" s="31" t="s">
        <v>76</v>
      </c>
      <c r="G41" s="32">
        <v>1</v>
      </c>
      <c r="H41" s="33">
        <v>0</v>
      </c>
      <c r="I41" s="33">
        <f>ROUND(ROUND(H41,2)*ROUND(G41,3),2)</f>
      </c>
      <c r="J41" s="31" t="s">
        <v>53</v>
      </c>
      <c r="O41">
        <f>(I41*21)/100</f>
      </c>
      <c r="P41" t="s">
        <v>23</v>
      </c>
    </row>
    <row r="42" spans="1:5" ht="12.75">
      <c r="A42" s="34" t="s">
        <v>54</v>
      </c>
      <c r="E42" s="35" t="s">
        <v>883</v>
      </c>
    </row>
    <row r="43" spans="1:5" ht="12.75">
      <c r="A43" s="36" t="s">
        <v>56</v>
      </c>
      <c r="E43" s="37" t="s">
        <v>74</v>
      </c>
    </row>
    <row r="44" spans="1:5" ht="12.75">
      <c r="A44" t="s">
        <v>58</v>
      </c>
      <c r="E44" s="35" t="s">
        <v>78</v>
      </c>
    </row>
    <row r="45" spans="1:16" ht="12.75">
      <c r="A45" s="25" t="s">
        <v>47</v>
      </c>
      <c r="B45" s="29" t="s">
        <v>97</v>
      </c>
      <c r="C45" s="29" t="s">
        <v>878</v>
      </c>
      <c r="D45" s="25" t="s">
        <v>884</v>
      </c>
      <c r="E45" s="30" t="s">
        <v>879</v>
      </c>
      <c r="F45" s="31" t="s">
        <v>76</v>
      </c>
      <c r="G45" s="32">
        <v>1</v>
      </c>
      <c r="H45" s="33">
        <v>0</v>
      </c>
      <c r="I45" s="33">
        <f>ROUND(ROUND(H45,2)*ROUND(G45,3),2)</f>
      </c>
      <c r="J45" s="31" t="s">
        <v>53</v>
      </c>
      <c r="O45">
        <f>(I45*21)/100</f>
      </c>
      <c r="P45" t="s">
        <v>23</v>
      </c>
    </row>
    <row r="46" spans="1:5" ht="38.25">
      <c r="A46" s="34" t="s">
        <v>54</v>
      </c>
      <c r="E46" s="35" t="s">
        <v>885</v>
      </c>
    </row>
    <row r="47" spans="1:5" ht="12.75">
      <c r="A47" s="36" t="s">
        <v>56</v>
      </c>
      <c r="E47" s="37" t="s">
        <v>74</v>
      </c>
    </row>
    <row r="48" spans="1:5" ht="12.75">
      <c r="A48" t="s">
        <v>58</v>
      </c>
      <c r="E48" s="35" t="s">
        <v>78</v>
      </c>
    </row>
    <row r="49" spans="1:16" ht="12.75">
      <c r="A49" s="25" t="s">
        <v>47</v>
      </c>
      <c r="B49" s="29" t="s">
        <v>121</v>
      </c>
      <c r="C49" s="29" t="s">
        <v>886</v>
      </c>
      <c r="D49" s="25" t="s">
        <v>74</v>
      </c>
      <c r="E49" s="30" t="s">
        <v>887</v>
      </c>
      <c r="F49" s="31" t="s">
        <v>76</v>
      </c>
      <c r="G49" s="32">
        <v>1</v>
      </c>
      <c r="H49" s="33">
        <v>0</v>
      </c>
      <c r="I49" s="33">
        <f>ROUND(ROUND(H49,2)*ROUND(G49,3),2)</f>
      </c>
      <c r="J49" s="31" t="s">
        <v>53</v>
      </c>
      <c r="O49">
        <f>(I49*21)/100</f>
      </c>
      <c r="P49" t="s">
        <v>23</v>
      </c>
    </row>
    <row r="50" spans="1:5" ht="102">
      <c r="A50" s="34" t="s">
        <v>54</v>
      </c>
      <c r="E50" s="35" t="s">
        <v>888</v>
      </c>
    </row>
    <row r="51" spans="1:5" ht="12.75">
      <c r="A51" s="36" t="s">
        <v>56</v>
      </c>
      <c r="E51" s="37" t="s">
        <v>74</v>
      </c>
    </row>
    <row r="52" spans="1:5" ht="12.75">
      <c r="A52" t="s">
        <v>58</v>
      </c>
      <c r="E52" s="35" t="s">
        <v>78</v>
      </c>
    </row>
    <row r="53" spans="1:16" ht="12.75">
      <c r="A53" s="25" t="s">
        <v>47</v>
      </c>
      <c r="B53" s="29" t="s">
        <v>109</v>
      </c>
      <c r="C53" s="29" t="s">
        <v>889</v>
      </c>
      <c r="D53" s="25" t="s">
        <v>74</v>
      </c>
      <c r="E53" s="30" t="s">
        <v>890</v>
      </c>
      <c r="F53" s="31" t="s">
        <v>76</v>
      </c>
      <c r="G53" s="32">
        <v>1</v>
      </c>
      <c r="H53" s="33">
        <v>0</v>
      </c>
      <c r="I53" s="33">
        <f>ROUND(ROUND(H53,2)*ROUND(G53,3),2)</f>
      </c>
      <c r="J53" s="31" t="s">
        <v>53</v>
      </c>
      <c r="O53">
        <f>(I53*21)/100</f>
      </c>
      <c r="P53" t="s">
        <v>23</v>
      </c>
    </row>
    <row r="54" spans="1:5" ht="51">
      <c r="A54" s="34" t="s">
        <v>54</v>
      </c>
      <c r="E54" s="35" t="s">
        <v>891</v>
      </c>
    </row>
    <row r="55" spans="1:5" ht="12.75">
      <c r="A55" s="36" t="s">
        <v>56</v>
      </c>
      <c r="E55" s="37" t="s">
        <v>74</v>
      </c>
    </row>
    <row r="56" spans="1:5" ht="12.75">
      <c r="A56" t="s">
        <v>58</v>
      </c>
      <c r="E56" s="35" t="s">
        <v>78</v>
      </c>
    </row>
    <row r="57" spans="1:16" ht="12.75">
      <c r="A57" s="25" t="s">
        <v>47</v>
      </c>
      <c r="B57" s="29" t="s">
        <v>638</v>
      </c>
      <c r="C57" s="29" t="s">
        <v>892</v>
      </c>
      <c r="D57" s="25" t="s">
        <v>74</v>
      </c>
      <c r="E57" s="30" t="s">
        <v>893</v>
      </c>
      <c r="F57" s="31" t="s">
        <v>76</v>
      </c>
      <c r="G57" s="32">
        <v>1</v>
      </c>
      <c r="H57" s="33">
        <v>0</v>
      </c>
      <c r="I57" s="33">
        <f>ROUND(ROUND(H57,2)*ROUND(G57,3),2)</f>
      </c>
      <c r="J57" s="31" t="s">
        <v>53</v>
      </c>
      <c r="O57">
        <f>(I57*21)/100</f>
      </c>
      <c r="P57" t="s">
        <v>23</v>
      </c>
    </row>
    <row r="58" spans="1:5" ht="51">
      <c r="A58" s="34" t="s">
        <v>54</v>
      </c>
      <c r="E58" s="35" t="s">
        <v>894</v>
      </c>
    </row>
    <row r="59" spans="1:5" ht="12.75">
      <c r="A59" s="36" t="s">
        <v>56</v>
      </c>
      <c r="E59" s="37" t="s">
        <v>74</v>
      </c>
    </row>
    <row r="60" spans="1:5" ht="76.5">
      <c r="A60" t="s">
        <v>58</v>
      </c>
      <c r="E60" s="35" t="s">
        <v>895</v>
      </c>
    </row>
    <row r="61" spans="1:16" ht="12.75">
      <c r="A61" s="25" t="s">
        <v>47</v>
      </c>
      <c r="B61" s="29" t="s">
        <v>29</v>
      </c>
      <c r="C61" s="29" t="s">
        <v>80</v>
      </c>
      <c r="D61" s="25" t="s">
        <v>74</v>
      </c>
      <c r="E61" s="30" t="s">
        <v>81</v>
      </c>
      <c r="F61" s="31" t="s">
        <v>76</v>
      </c>
      <c r="G61" s="32">
        <v>1</v>
      </c>
      <c r="H61" s="33">
        <v>0</v>
      </c>
      <c r="I61" s="33">
        <f>ROUND(ROUND(H61,2)*ROUND(G61,3),2)</f>
      </c>
      <c r="J61" s="31" t="s">
        <v>53</v>
      </c>
      <c r="O61">
        <f>(I61*21)/100</f>
      </c>
      <c r="P61" t="s">
        <v>23</v>
      </c>
    </row>
    <row r="62" spans="1:5" ht="25.5">
      <c r="A62" s="34" t="s">
        <v>54</v>
      </c>
      <c r="E62" s="35" t="s">
        <v>896</v>
      </c>
    </row>
    <row r="63" spans="1:5" ht="12.75">
      <c r="A63" s="36" t="s">
        <v>56</v>
      </c>
      <c r="E63" s="37" t="s">
        <v>74</v>
      </c>
    </row>
    <row r="64" spans="1:5" ht="12.75">
      <c r="A64" t="s">
        <v>58</v>
      </c>
      <c r="E64" s="35" t="s">
        <v>78</v>
      </c>
    </row>
    <row r="65" spans="1:16" ht="12.75">
      <c r="A65" s="25" t="s">
        <v>47</v>
      </c>
      <c r="B65" s="29" t="s">
        <v>42</v>
      </c>
      <c r="C65" s="29" t="s">
        <v>897</v>
      </c>
      <c r="D65" s="25" t="s">
        <v>74</v>
      </c>
      <c r="E65" s="30" t="s">
        <v>898</v>
      </c>
      <c r="F65" s="31" t="s">
        <v>76</v>
      </c>
      <c r="G65" s="32">
        <v>1</v>
      </c>
      <c r="H65" s="33">
        <v>0</v>
      </c>
      <c r="I65" s="33">
        <f>ROUND(ROUND(H65,2)*ROUND(G65,3),2)</f>
      </c>
      <c r="J65" s="31" t="s">
        <v>53</v>
      </c>
      <c r="O65">
        <f>(I65*21)/100</f>
      </c>
      <c r="P65" t="s">
        <v>23</v>
      </c>
    </row>
    <row r="66" spans="1:5" ht="12.75">
      <c r="A66" s="34" t="s">
        <v>54</v>
      </c>
      <c r="E66" s="35" t="s">
        <v>899</v>
      </c>
    </row>
    <row r="67" spans="1:5" ht="12.75">
      <c r="A67" s="36" t="s">
        <v>56</v>
      </c>
      <c r="E67" s="37" t="s">
        <v>74</v>
      </c>
    </row>
    <row r="68" spans="1:5" ht="12.75">
      <c r="A68" t="s">
        <v>58</v>
      </c>
      <c r="E68" s="35" t="s">
        <v>900</v>
      </c>
    </row>
    <row r="69" spans="1:16" ht="12.75">
      <c r="A69" s="25" t="s">
        <v>47</v>
      </c>
      <c r="B69" s="29" t="s">
        <v>40</v>
      </c>
      <c r="C69" s="29" t="s">
        <v>901</v>
      </c>
      <c r="D69" s="25" t="s">
        <v>50</v>
      </c>
      <c r="E69" s="30" t="s">
        <v>902</v>
      </c>
      <c r="F69" s="31" t="s">
        <v>76</v>
      </c>
      <c r="G69" s="32">
        <v>1</v>
      </c>
      <c r="H69" s="33">
        <v>0</v>
      </c>
      <c r="I69" s="33">
        <f>ROUND(ROUND(H69,2)*ROUND(G69,3),2)</f>
      </c>
      <c r="J69" s="31" t="s">
        <v>53</v>
      </c>
      <c r="O69">
        <f>(I69*21)/100</f>
      </c>
      <c r="P69" t="s">
        <v>23</v>
      </c>
    </row>
    <row r="70" spans="1:5" ht="25.5">
      <c r="A70" s="34" t="s">
        <v>54</v>
      </c>
      <c r="E70" s="35" t="s">
        <v>903</v>
      </c>
    </row>
    <row r="71" spans="1:5" ht="12.75">
      <c r="A71" s="36" t="s">
        <v>56</v>
      </c>
      <c r="E71" s="37" t="s">
        <v>74</v>
      </c>
    </row>
    <row r="72" spans="1:5" ht="25.5">
      <c r="A72" t="s">
        <v>58</v>
      </c>
      <c r="E72" s="35" t="s">
        <v>904</v>
      </c>
    </row>
    <row r="73" spans="1:16" ht="12.75">
      <c r="A73" s="25" t="s">
        <v>47</v>
      </c>
      <c r="B73" s="29" t="s">
        <v>104</v>
      </c>
      <c r="C73" s="29" t="s">
        <v>901</v>
      </c>
      <c r="D73" s="25" t="s">
        <v>61</v>
      </c>
      <c r="E73" s="30" t="s">
        <v>902</v>
      </c>
      <c r="F73" s="31" t="s">
        <v>76</v>
      </c>
      <c r="G73" s="32">
        <v>1</v>
      </c>
      <c r="H73" s="33">
        <v>0</v>
      </c>
      <c r="I73" s="33">
        <f>ROUND(ROUND(H73,2)*ROUND(G73,3),2)</f>
      </c>
      <c r="J73" s="31" t="s">
        <v>53</v>
      </c>
      <c r="O73">
        <f>(I73*21)/100</f>
      </c>
      <c r="P73" t="s">
        <v>23</v>
      </c>
    </row>
    <row r="74" spans="1:5" ht="204">
      <c r="A74" s="34" t="s">
        <v>54</v>
      </c>
      <c r="E74" s="35" t="s">
        <v>905</v>
      </c>
    </row>
    <row r="75" spans="1:5" ht="12.75">
      <c r="A75" s="36" t="s">
        <v>56</v>
      </c>
      <c r="E75" s="37" t="s">
        <v>74</v>
      </c>
    </row>
    <row r="76" spans="1:5" ht="25.5">
      <c r="A76" t="s">
        <v>58</v>
      </c>
      <c r="E76" s="35" t="s">
        <v>904</v>
      </c>
    </row>
  </sheetData>
  <mergeCells count="11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  <mergeCell ref="J5:J6"/>
  </mergeCells>
  <printOptions/>
  <pageMargins left="0.75" right="0.75" top="1" bottom="1" header="0.5" footer="0.5"/>
  <pageSetup fitToHeight="0" fitToWidth="1"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