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1" sheetId="2" r:id="rId2"/>
    <sheet name="SO 101, SO 102" sheetId="3" r:id="rId3"/>
    <sheet name="SO 181" sheetId="4" r:id="rId4"/>
  </sheets>
  <definedNames/>
  <calcPr fullCalcOnLoad="1"/>
</workbook>
</file>

<file path=xl/sharedStrings.xml><?xml version="1.0" encoding="utf-8"?>
<sst xmlns="http://schemas.openxmlformats.org/spreadsheetml/2006/main" count="2171" uniqueCount="755">
  <si>
    <t>Rekapitulace ceny</t>
  </si>
  <si>
    <t>Stavba: 19-46 - III/33355 Kutná Hora, ul.Gruntecká</t>
  </si>
  <si>
    <t xml:space="preserve">Varianta: ZŘ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</si>
  <si>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</si>
  <si>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</si>
  <si>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</si>
  <si>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</si>
  <si>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</si>
  <si>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</si>
  <si>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</si>
  <si>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</si>
  <si>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</si>
  <si>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</si>
  <si>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</si>
  <si>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19-46</t>
  </si>
  <si>
    <t>III/33355 Kutná Hora, ul.Gruntecká</t>
  </si>
  <si>
    <t>O</t>
  </si>
  <si>
    <t>Rozpočet:</t>
  </si>
  <si>
    <t>0,00</t>
  </si>
  <si>
    <t>15,00</t>
  </si>
  <si>
    <t>21,00</t>
  </si>
  <si>
    <t>3</t>
  </si>
  <si>
    <t>6</t>
  </si>
  <si>
    <t>2</t>
  </si>
  <si>
    <t>SO 001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</si>
  <si>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</si>
  <si>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</si>
  <si>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</si>
  <si>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</si>
  <si>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</si>
  <si>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</si>
  <si>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</si>
  <si>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</si>
  <si>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</si>
  <si>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</si>
  <si>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</si>
  <si>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</si>
  <si>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</si>
  <si>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</si>
  <si>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</si>
  <si>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</si>
  <si>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</si>
  <si>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</si>
  <si>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</si>
  <si>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</si>
  <si>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Všeobecné konstrukce a práce</t>
  </si>
  <si>
    <t>P</t>
  </si>
  <si>
    <t>02730</t>
  </si>
  <si>
    <t/>
  </si>
  <si>
    <t>POMOC PRÁCE ZŘÍZ NEBO ZAJIŠŤ OCHRANU INŽENÝRSKÝCH SÍTÍ</t>
  </si>
  <si>
    <t>SOUBOR</t>
  </si>
  <si>
    <t>2022_OTSKP</t>
  </si>
  <si>
    <t>PP</t>
  </si>
  <si>
    <t>Zajištění inženýrských sítí během realizace stavby dle požadavku správců. Nutné vytyčení všech podzemních sítí s protokolárním zápisem příslušných správců. Přesnou polohu podzemních vedení ověřit ručně kopanými sondami. Podzemní plynovod, sdělovací kabely, elektrické vedení včetně vrchního vedení, vodovod, v trase příčné přechody. Přechody nutno ochránit. Zajištění stavby proti škodě na okolních pozemcích a objektech.  
Délka stavby 1,954 01 km. 
SO101+SO102 
PEVNÁ CENA</t>
  </si>
  <si>
    <t>VV</t>
  </si>
  <si>
    <t>zajištění a ochrana stávajících IS : 
1=1,000 [A]</t>
  </si>
  <si>
    <t>TS</t>
  </si>
  <si>
    <t>zahrnuje veškeré náklady spojené s objednatelem požadovanými zařízeními</t>
  </si>
  <si>
    <t>02811</t>
  </si>
  <si>
    <t>A</t>
  </si>
  <si>
    <t>PRŮZKUMNÉ PRÁCE GEOTECHNICKÉ NA POVRCHU</t>
  </si>
  <si>
    <t>KPL</t>
  </si>
  <si>
    <t>Zjištění a zdokumentování stávajícího stavu zástavby a objektů vč. fotodokumentace, které mohou být dotčeny stavbou před započetím, v průběhu a na konci stavebních prací.  
Délka stavby 1,954 01 km. 
SO101+SO102 
PEVNÁ CENA</t>
  </si>
  <si>
    <t>1=1,000 [A]</t>
  </si>
  <si>
    <t>zahrnuje veškeré náklady spojené s objednatelem požadovanými pracemi</t>
  </si>
  <si>
    <t>B</t>
  </si>
  <si>
    <t>KČ</t>
  </si>
  <si>
    <t>Přizvání geotechnika a geologa k posouzení pláně vozovky a založení příčných propustků vč.vyhotovení zprávy.  
Délka stavby 1,954 01 km. 
SO101+SO102 
PEVNÁ CENA</t>
  </si>
  <si>
    <t>02910</t>
  </si>
  <si>
    <t>OSTATNÍ POŽADAVKY - ZEMĚMĚŘIČSKÁ MĚŘENÍ</t>
  </si>
  <si>
    <t>Zaměření skutečného provedení díla ke kolaudaci stavby v délce stavby: 
Délka stavby 1,954 01 km. 
SO101+SO102 
3x tištěné paré + 1x CD 
PEVNÁ CENA</t>
  </si>
  <si>
    <t>02911</t>
  </si>
  <si>
    <t>OSTATNÍ POŽADAVKY - GEODETICKÉ ZAMĚŘENÍ</t>
  </si>
  <si>
    <t>Geometrický oddělovací plán pro majetkové vypořádání vlastnických vztahu, potvrzený katastrálním úřadem. Délka stavby 1,954 01 km. 
SO101+SO102 
12 x tiskem 
PEVNÁ CENA</t>
  </si>
  <si>
    <t>OSTATNÍ POŽADAVKY - GEODETICKÉ ZAMĚŘENÍ VRSTEV</t>
  </si>
  <si>
    <t>Zaměření vrstev pro určení kubatur sanací  a pro určení kubatur konstrukčních vrstev a celkových plošných a délkových výměr.  
Délka stavby 1,954 01 km. 
SO101+SO102 
PEVNÁ CENA</t>
  </si>
  <si>
    <t>7</t>
  </si>
  <si>
    <t>C</t>
  </si>
  <si>
    <t>Veškerá nutná zaměření nutná k realizaci díla(např.zaměření stavby před výstavbou, vytyčení stavby a obvodu staveniště apod.) a k uvedení stavby do užívání a řádnému předání dokončeného díla.  
Délka stavby 1,954 01 km. 
SO101+SO102 
PEVNÁ CENA</t>
  </si>
  <si>
    <t>8</t>
  </si>
  <si>
    <t>02920</t>
  </si>
  <si>
    <t>OSTATNÍ POŽADAVKY - OCHRANA ŽIVOTNÍHO PROSTŘEDÍ</t>
  </si>
  <si>
    <t>Ochrana ŽP a obyvatelstva. Z důvodu možné kontaminace těžkými kovy (arzénem, kadmiem, olovem, mědí a zinkem) po bývalé 
hornické činnosti v dané lokalitě, zhotovitel zajistí taková opatření, aby v rámci realizace stavby byla 
realizována účinná opatření ke snížení prašnosti (např. zkrápění vodou k zamezení úletu prachových částic 
do okolí, instalace protiprašných zábran, bude zajištěn pravidelný mokrý úklid dotčených příjezdových 
komunikací, při přepravě odpadu používat oplachovaná auta nebo uzavřené kontejnery, zakrytí vytěženého 
materiálu z výkopů).</t>
  </si>
  <si>
    <t>02940</t>
  </si>
  <si>
    <t>OSTATNÍ POŽADAVKY - VYPRACOVÁNÍ DOKUMENTACE</t>
  </si>
  <si>
    <t>Dokumentace skutečného provedení stavby. Výkresy a související písemnosti 
zhotovené stavby potřebné pro evidenci pozemní komunikace. Výkresy odchylek a 
změn stavby oproti PDPS. Ověřené podpisem odpovědného zástupce 
zhotovitele a správce stavby - tiskem ve 4 vyhotoveních a 1 x na CD.  
Délka stavby 1,954 01 km. 
SO101+SO102 
PEVNÁ CENA</t>
  </si>
  <si>
    <t>02943</t>
  </si>
  <si>
    <t>OSTATNÍ POŽADAVKY - VYPRACOVÁNÍ RDS</t>
  </si>
  <si>
    <t>Realizační dokumentace stavby ( tiskem 3x + 1x CD). Obsah dle směrnice pro dokumentaci staveb PK, v souladu s PDPS, Řeší podrobnosti pro kvalitní a bezpečné zhotovení stavby. Mimo jiné zahrnuje vypracování souřadnicového a výškového pokrytí komunikace, zahuštění příčných řezů pro plynulé řešení, detaily oprav poruch dle TP 82 – Katalog poruch netuhých vozovek, aktualizace dopracování dopravního značení. Detaily řešení propustků. Vypracuje autorizovaná osoba. Odsouhlasí správce stavby. Havarijní plán a protipovodňový plán ( tiskem 2x). 
Délka stavby 1,954 01 km. 
SO101+SO102 
PEVNÁ CENA</t>
  </si>
  <si>
    <t>02946</t>
  </si>
  <si>
    <t>OSTAT POŽADAVKY - FOTODOKUMENTACE</t>
  </si>
  <si>
    <t>1 x měsíčně sada barevných fotografií v tištěné i elektroniceké formě. 
3 x závěrečná fotodokumentace v albu s popisem v tištěné i elektronické podobě. 
Délka stavby 1,954 01 km. 
SO101+SO102 
PEVNÁ CENA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</si>
  <si>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</si>
  <si>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12</t>
  </si>
  <si>
    <t>02991</t>
  </si>
  <si>
    <t>OSTATNÍ POŽADAVKY - INFORMAČNÍ TABULE</t>
  </si>
  <si>
    <t>KUS</t>
  </si>
  <si>
    <t>Náklady na zřízení informačních tabulí (1ks na celou stavbu) s údaji o stavbě s textem dle vzoru 
objednatele vč.kotvení a podstavce. Po ukončení stavby odstranění. 
PEVNÁ CENA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</si>
  <si>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</si>
  <si>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13</t>
  </si>
  <si>
    <t>03720</t>
  </si>
  <si>
    <t>POMOC PRÁCE ZAJIŠŤ NEBO ZŘÍZ REGULACI A OCHRANU DOPRAVY</t>
  </si>
  <si>
    <t>Úhrnná částka musí obsahovat veškeré náklady na dočasné úpravy a regulaci 
dopravy (i pěší) na staveništi a nezbytné značení a opatření vyplývající z 
požadavků BOZP na staveništi vč. provizorních lávek a nájezdů, oplocení apod. 
Trasy pro pěší v souladu s vyhl. č. 398/2009 Sb., o 
obecných technických požadavcích zabezpečujících bezbariérové užívání staveb. 
Po dobu realizace stavby zajištěn přístup k objektům pro požární techniku, policie, 
záchranné služby.  
Délka stavby 1,954 01 km. 
SO101+SO102 
PEVNÁ CENA</t>
  </si>
  <si>
    <t>zahrnuje objednatelem povolené náklady na požadovaná zařízení zhotovitele</t>
  </si>
  <si>
    <t>SO 101, SO 102</t>
  </si>
  <si>
    <t>Komunikace a chodníky</t>
  </si>
  <si>
    <t>014112</t>
  </si>
  <si>
    <t>POPLATKY ZA SKLÁDKU TYP S-IO (INERTNÍ ODPAD)</t>
  </si>
  <si>
    <t>T</t>
  </si>
  <si>
    <t>zemina</t>
  </si>
  <si>
    <t>sejmutí drnu : 7712*0,1*1,8=1 388,160 [A] 
krajnice: 1334*0,15*1,8=360,180 [B] 
Celkem: A+B=1 748,340 [C]</t>
  </si>
  <si>
    <t>zahrnuje veškeré poplatky provozovateli skládky související s uložením odpadu na skládce.</t>
  </si>
  <si>
    <t>014122</t>
  </si>
  <si>
    <t>POPLATKY ZA SKLÁDKU TYP S-OO (OSTATNÍ ODPAD)</t>
  </si>
  <si>
    <t>asfaltová směs, PM</t>
  </si>
  <si>
    <t>asf.kryt : 24,175*2,4=58,020 [A] 
PM : 1036,44*2,4=2 487,456 [C] 
Celkem: A+C=2 545,476 [D]</t>
  </si>
  <si>
    <t>suť a vybourané hmoty</t>
  </si>
  <si>
    <t>kamenivo, štěrk, ŠP  : 2671,744*1,9=5 076,314 [A] 
žb kce : 7,68*2,5=19,200 [C] 
beton, SC : (1,55+19,8+8,675)*2,3=69,058 [F] 
obruby bet.:146*0,25*0,15*2,3=12,593 [G] 
obruby kamen.: 50*0,25*0,3*2,6=9,750 [K] 
propustky :139*1,6*2,4=533,760 [H] 
ul.vp.: 21*1,2*2,3=57,960 [L] 
dzn sl.: 7*0,08=0,560 [J] 
štět : 361,68*2,0=723,360 [M] 
kamen.kce : 34,5*2,2=75,900 [N] 
dlaždice : 40,89*2,0=81,780 [O] 
rigol z K10 : 6*2,6=15,600 [P] 
Celkem: A+C+F+G+K+H+L+J+M+N+O+P=6 675,835 [Q]</t>
  </si>
  <si>
    <t>015111</t>
  </si>
  <si>
    <t>POPLATKY ZA LIKVIDACŮ ODPADŮ NEKONTAMINOVANÝCH - 17 05 04  VYTĚŽENÉ ZEMINY A HORNINY -  I. TŘÍDA TĚŽITELNOSTI</t>
  </si>
  <si>
    <t>kód odpadu 17 05 03, 75% z celkového množství, první návoz do1000 tun</t>
  </si>
  <si>
    <t>odkopávky : 6125,62*1,8*0,75=8 269,587 [A] 
příkopy : (105*0,5+2*380*2+540*1,0+140*1,8)*1,8*0,75=3 192,075 [B] 
rýhy : 895,71*1,8*0,75=1 209,209 [C] 
šachty : 106,875*1,8*0,75=144,281 [D] 
Celkem: A+B+C+D=12 815,152 [E]</t>
  </si>
  <si>
    <t>1. Položka obsahuje:  
– veškeré poplatky provozovateli skládky, recyklační linky nebo jiného zařízení na zpracování nebo likvidaci odpadů související s převzetím, uložením, zpracováním nebo likvidací odpadu  
2. Položka neobsahuje:  
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</si>
  <si>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kód odpadu 17 05 03, 25% z celkového množství, další návozy</t>
  </si>
  <si>
    <t>odkopávky : 6125,62*1,8*0,25=2 756,529 [A] 
příkopy : (105*0,5+2*380*2+540*1,0+140*1,8)*1,8*0,25=1 064,025 [B] 
rýhy : 895,71*1,8*0,25=403,070 [C] 
šachty : 106,875*1,8*0,25=48,094 [D] 
Celkem: A+B+C+D=4 271,718 [E]</t>
  </si>
  <si>
    <t>Zemní práce</t>
  </si>
  <si>
    <t>111208</t>
  </si>
  <si>
    <t>ODSTRANĚNÍ KŘOVIN S ODVOZEM DO 20KM</t>
  </si>
  <si>
    <t>M2</t>
  </si>
  <si>
    <t>vč.odvozu na skládku a likvidace</t>
  </si>
  <si>
    <t>dle PD C.3.1 - podél trasy v příkopech a kolem propustků : 200=200,000 [A]</t>
  </si>
  <si>
    <t>odstranění křovin a stromů do průměru 100 mm 
doprava dřevin na předepsanou vzdálenost 
spálení na hromadách nebo štěpkování</t>
  </si>
  <si>
    <t>11130</t>
  </si>
  <si>
    <t>SEJMUTÍ DRNU</t>
  </si>
  <si>
    <t>vč. naložení, odvozu a uložení na skládku</t>
  </si>
  <si>
    <t>dle PD C.3.1 a C.3.2 : 
reprofilace příkopu a terénní úpravy : 1200+2350+1222+940+1950+50=7 712,000 [A]</t>
  </si>
  <si>
    <t>včetně vodorovné dopravy  a uložení na skládku</t>
  </si>
  <si>
    <t>112018</t>
  </si>
  <si>
    <t>KÁCENÍ STROMŮ D KMENE DO 0,5M S ODSTRANĚNÍM PAŘEZŮ, ODVOZ DO 20KM</t>
  </si>
  <si>
    <t>dle PD C.3.1 a dendrologického průzkumu :  
 26=26,000 [A]</t>
  </si>
  <si>
    <t>Kácení stromů se měří v [ks] poražených stromů (průměr stromů se měří ve výšce 1,3m nad terénem)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</si>
  <si>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112218</t>
  </si>
  <si>
    <t>ODSTRANĚNÍ PAŘEZŮ D DO 0,5M, ODVOZ DO 20KM</t>
  </si>
  <si>
    <t>v příkopech dle potřeby : 5=5,000 [A]</t>
  </si>
  <si>
    <t>Odstranění pařezů se měří v [ks] vytrhaných nebo vykopaných pařezů, průměr pařezu je uvažován dle stromu ve výšce 1,3m nad terénem, u stávajícího pařezu se stanoví jako změřený průměr vynásobený  koeficientem 1/1,38. 
Položka zahrnuje zejména: 
- vytrhání nebo vykopání pařezů 
- veškeré zemní práce spojené s odstraněním pařezů 
- dopravu a uložení pařezů, případně další práce s nimi dle pokynů zadávací dokumentace 
- zásyp jam po pařezech.</t>
  </si>
  <si>
    <t>113138</t>
  </si>
  <si>
    <t>ODSTRANĚNÍ KRYTU ZPEVNĚNÝCH PLOCH S ASFALT POJIVEM, ODVOZ DO 20KM</t>
  </si>
  <si>
    <t>M3</t>
  </si>
  <si>
    <t>asfaltový kryt vč. naložení, odvozu a uložení na skládku</t>
  </si>
  <si>
    <t>dle PD C.3.2 - intravilán : 
výšková úprav v místě napojení na vedlejší asf.plochy - předpoklad : 
((30+25)*(0,9+0,65)+15*(1,0+0,65)+45*(1,0+0,65)+20*(0,9+0,6))*0,10+55*0,5*0,10=24,175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</si>
  <si>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</si>
  <si>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113148</t>
  </si>
  <si>
    <t>ODSTRANĚNÍ KRYTU ZPEVNĚNÝCH PLOCH S CEMENT POJIVEM, ODVOZ DO 20KM</t>
  </si>
  <si>
    <t>podkladní vrstvy z SC v místě asf.ploch vč. naložení, odvozu a uložení na skládku</t>
  </si>
  <si>
    <t>výšková úprav v místě napojení na vedlejší asf.plochy - předpoklad : 
((30+25)*(0,65)+15*(0,65)+45*(0,65)+20*(0,6))*0,10=8,675 [B]</t>
  </si>
  <si>
    <t>113158</t>
  </si>
  <si>
    <t>ODSTRANĚNÍ KRYTU ZPEVNĚNÝCH PLOCH Z BETONU, ODVOZ DO 20KM</t>
  </si>
  <si>
    <t>betonové plochy vč. naložení, odvozu a uložení na skládku</t>
  </si>
  <si>
    <t>dle PD C.3.2 - intravilán : 
výšková úprav v místě napojení na vedlejší beton.plochy - předpoklad : 
10*(0,9+0,65)*0,10=1,550 [A]</t>
  </si>
  <si>
    <t>113188</t>
  </si>
  <si>
    <t>ODSTRANĚNÍ KRYTU ZPEVNĚNÝCH PLOCH Z DLAŽDIC, ODVOZ DO 20KM</t>
  </si>
  <si>
    <t>betonové dlaždice, dlažba a lože vč. naložení, odvozu a uložení na skládku</t>
  </si>
  <si>
    <t>dle PD C.3.2 - intravilán : 
výšková úprav v místě napojení na vedlejší dl.plochy - předpoklad : 
30x30 : (52*(0,9+0,65)+35*(0,9+0,6))*0,15=19,965 [A] 
50x50 : (70*(1,0+0,65)+15*(0,9+0,7))*0,15=20,925 [B] 
Celkem: A+B=40,890 [C]</t>
  </si>
  <si>
    <t>14</t>
  </si>
  <si>
    <t>113328</t>
  </si>
  <si>
    <t>ODSTRAN PODKL ZPEVNĚNÝCH PLOCH Z KAMENIVA NESTMEL, ODVOZ DO 20KM</t>
  </si>
  <si>
    <t>štět vč. naložení, odvozu a uložení na skládku</t>
  </si>
  <si>
    <t>dle PD C.3.1, C.3.2 a diagnostiky : 
km 1,220 - 1,334 (extravilán) sanace krajů vozovky +  dle stavu vozovky celá šířka : 2*114*1,5*0,15+20*5,5*0,15=67,800 [A] 
km 1,334 - 1,650 (intravilán) sanace podloží akt.zóny - odstranění kce v celé šířce : 6,2*316*0,15=293,880 [B] 
Celkem: A+B=361,680 [C]</t>
  </si>
  <si>
    <t>15</t>
  </si>
  <si>
    <t>štěrk, kamenivo, štěrkopísek vč. naložení, odvozu a uložení na skládku</t>
  </si>
  <si>
    <t>dle PD C.3.1, C.3.2 a diagnostiky : 
km 0,000 - 1,334 (extravilán) sanace krajů vozovky +  dle stavu vozovky celá šířka, (- štět) : 2*1334*1,5*0,35+100*5,5*0,35-67,8=1 525,400 [A] 
km 1,334 - 1,550 a 1,550 - 1,954 09 (intravilán) odstranění kce v celé šířce : 6,2*216*0,14+(4231-294,624)*0,22=1 053,491 [B] 
rýhy příčných propustků + drenáže: 2*11*4,25*0,35+6*0,5*0,35=33,775 [C] 
výšková úprav v místě napojení na vedlejší dl.plochy - předpoklad : 
30x30 : (52*(0,9+0,65)+35*(0,9+0,6))*0,15=19,965 [D] 
50x50 : (70*(1,0+0,65)+15*(0,9+0,7))*0,15=20,925 [E] 
mozaika : (45*(0,65)+(40+10)*(0,7)+55*(0,6))*0,15=14,588 [H] 
betonová skladebná dl. : 60*0,4*0,15=3,600 [I] 
Celkem: A+B+C+D+E+H+I=2 671,744 [J]</t>
  </si>
  <si>
    <t>16</t>
  </si>
  <si>
    <t>113338</t>
  </si>
  <si>
    <t>ODSTRAN PODKL ZPEVNĚNÝCH PLOCH S ASFALT POJIVEM, ODVOZ DO 20KM</t>
  </si>
  <si>
    <t>PM vč. naložení, odvozu a uložení na skládku</t>
  </si>
  <si>
    <t>dle PD C.3.1, C.3.2 a diagnostiky : 
km 0,000 - 1,334 (extravilán) sanace krajů vozovky +  dle stavu vozovky celá šířka : 2*1334*1,3*0,16+100*5,5*0,16=642,944 [A] 
km 1,334 - 1,550 a 1,800 - 1,954 (intravilán) odstranění kce v celé šířce : 216*6,2*0,18+1370*0,10=378,056 [B] 
rýhy příčných propustků + drenáže: 2*11*4,25*0,16+6*0,5*0,16=15,440 [C] 
Celkem: A+B+C=1 036,440 [D]</t>
  </si>
  <si>
    <t>17</t>
  </si>
  <si>
    <t>113378</t>
  </si>
  <si>
    <t>ODSTRAN PODKLADU ZPEVNĚNÝCH PLOCH Z DLAŽEB KOSTEK, ODVOZ DO 20KM</t>
  </si>
  <si>
    <t>vč. naložení, odvozu a uložení na skládku investora</t>
  </si>
  <si>
    <t>dle PD C.3.1, C.3.2 a diagnostiky : 
km 1,550 - 1,800 (intravilán) odstranění kce v celé šířce : 2060*0,10=206,000 [A]</t>
  </si>
  <si>
    <t>18</t>
  </si>
  <si>
    <t>11347</t>
  </si>
  <si>
    <t>ODSTRAN KRYTU ZPEVNĚNÝCH PLOCH Z DLAŽEB KOSTEK VČET PODKL</t>
  </si>
  <si>
    <t>4x linka z k10 a lože vč. naložení, odvozu a uložení na skládku</t>
  </si>
  <si>
    <t>dle PD C.3.2 ul. Jeneweinova : 60*0,5*0,20=6,000 [A]</t>
  </si>
  <si>
    <t>19</t>
  </si>
  <si>
    <t>11352</t>
  </si>
  <si>
    <t>ODSTRANĚNÍ CHODNÍKOVÝCH A SILNIČNÍCH OBRUBNÍKŮ BETONOVÝCH</t>
  </si>
  <si>
    <t>M</t>
  </si>
  <si>
    <t>vč. naložení, odvozu a uložení na skládku, do 20 km</t>
  </si>
  <si>
    <t>dle PD C.3.2 : 400,0-254,0=146,000 [A]</t>
  </si>
  <si>
    <t>20</t>
  </si>
  <si>
    <t>113534</t>
  </si>
  <si>
    <t>ODSTRANĚNÍ CHODNÍKOVÝCH KAMENNÝCH OBRUBNÍKŮ, ODVOZ DO 5KM</t>
  </si>
  <si>
    <t>dle potřeby výměna za poškozené : 50=50,000 [A]</t>
  </si>
  <si>
    <t>21</t>
  </si>
  <si>
    <t>113728</t>
  </si>
  <si>
    <t>FRÉZOVÁNÍ ZPEVNĚNÝCH PLOCH ASFALTOVÝCH, ODVOZ DO 20KM</t>
  </si>
  <si>
    <t>kvalitativní třída ZAS-T2, zahrnuje veškerou manipulaci, přesuny a uložení suti v rámci stavby, zhotovitel v ceně zohlední zpětné využití vybouraného/recyklovaného materiálu, přebytek odkoupí zhotovitel</t>
  </si>
  <si>
    <t>dle PD C.3.1, C.3.2  : 
celoplošné frézování dle diagnostiky a PAU :  
asf. vrstva km 0,000 - 1,334 (extravilán) : (1334*5,5+213)*0,07=528,500 [A]   
asf. vrstva km 1,334 - 1,954 09 (intravilán) : 4231*0,09=380,790 [B] 
asf. vrstva ul. Zemanova :  737*0,10=73,700 [C] 
km 0,000 - 1,334 (extravilán) sanace krajů vozovky +  dle stavu vozovky celá šířka : 2*1334*1,0*0,02+100*5,5*0,02=64,360 [D] 
zazubení ACP km 0,000 - 1,334 (extravilán) : 1334*0,5*2*0,08=106,720 [G]  
rýhy příčných propustků + drenáže: 2*10*4,25*0,02+6*0,5*0,02=1,760 [F] 
Celkem: A+B+C+D+G+F=1 155,830 [H]</t>
  </si>
  <si>
    <t>22</t>
  </si>
  <si>
    <t>113767</t>
  </si>
  <si>
    <t>FRÉZOVÁNÍ DRÁŽKY PRŮŘEZU DO 1000MM2 V ASFALTOVÉ VOZOVCE</t>
  </si>
  <si>
    <t>napojení na stáv.vozovku  :  
napojení asf.ploch : 5,2+15,2+6+5+6+5+6+13,6+5+5+6+6+6=90,000 [C] 
napojení na zú a kú + prac.úseky : 5,2+23,3+5,5+8*7,5=94,000 [B] 
odbočky : 22,2+5+7+8,3+8,7+6,4+7+7+6,1=77,700 [D] 
Celkem: C+B+D=261,700 [E]</t>
  </si>
  <si>
    <t>Položka zahrnuje veškerou manipulaci s vybouranou sutí a s vybouranými hmotami vč. uložení na skládku.</t>
  </si>
  <si>
    <t>23</t>
  </si>
  <si>
    <t>122738</t>
  </si>
  <si>
    <t>ODKOPÁVKY A PROKOPÁVKY OBECNÉ TŘ. I, ODVOZ DO 20KM</t>
  </si>
  <si>
    <t>vč. naložení, odvozu a uložení na skládku nebezpečného odpadu</t>
  </si>
  <si>
    <t>dle PD C.3.1, C.3.2, diagnostiky a průzkumů : 
km 0,000 - 1,334 (extravilán) sanace krajů vozovky +  dle stavu vozovky celá šířka : 2*1334*2,5*0,50+100*6,5*0,50=3 660,000 [A] 
km 1,334 - 1,954 09 (intravilán) odstranění kce v celé šířce (- štět), (- rýha drenáže) : 4231*0,50-293,88-620*0,5*0,5*2=1 511,620 [B] 
hosp.sjezdy sanace podloží: 312*0,3=93,600 [C] 
zemní krajnice v místě sanace krajů vozovky : 
km 0,000 - 1,334 (extravilán)  : 2*1334*0,30+100*2*0,30=860,400 [D] 
Celkem: A+B+C+D=6 125,620 [E]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</si>
  <si>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</si>
  <si>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24</t>
  </si>
  <si>
    <t>12924</t>
  </si>
  <si>
    <t>ČIŠTĚNÍ KRAJNIC OD NÁNOSU TL. DO 200MM</t>
  </si>
  <si>
    <t>do 150mm 
vč. naložení, odvozu a uložení na skládku</t>
  </si>
  <si>
    <t>dle PD C.3.1, C.3.2  : 
1334*2*0,5=1 334,000 [A]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</si>
  <si>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</si>
  <si>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25</t>
  </si>
  <si>
    <t>12932</t>
  </si>
  <si>
    <t>ČIŠTĚNÍ PŘÍKOPŮ OD NÁNOSU DO 0,5M3/M</t>
  </si>
  <si>
    <t>cca 0,3m3/m vč. naložení, odvozu a uložení na skládku nebezpečného odpadu</t>
  </si>
  <si>
    <t>dle PD C.3.1 : 
105=105,000 [A]</t>
  </si>
  <si>
    <t>26</t>
  </si>
  <si>
    <t>12933</t>
  </si>
  <si>
    <t>ČIŠTĚNÍ PŘÍKOPŮ OD NÁNOSU PŘES 0,50M3/M</t>
  </si>
  <si>
    <t>cca 1,8-2,0m3/m vč. naložení, odvozu a uložení na skládku nebezpečného odpadu</t>
  </si>
  <si>
    <t>dle PD C.3.1 : 
cca 2,0m3/m km 0,000-0,380 : 2*380=760,000 [A] 
cca 1,0m3/m km P 0,520-1,060 : 540=540,000 [B] 
cca 1,8m3/m km L 0,960-1,100 : 140=140,000 [C] 
Celkem: A+B+C=1 440,000 [D]</t>
  </si>
  <si>
    <t>27</t>
  </si>
  <si>
    <t>132738</t>
  </si>
  <si>
    <t>HLOUBENÍ RÝH ŠÍŘ DO 2M PAŽ I NEPAŽ TŘ. I, ODVOZ DO 20KM</t>
  </si>
  <si>
    <t>vč. naložení, odvozu a uložení na skládku nebezpečného odpadu 
vč. pažení</t>
  </si>
  <si>
    <t>příčné propustky  : 
rýhy : 12*1,7*3,0+14,3*1,7*3,0=134,130 [A] 
dlažba výtok+vtok+šikmá kemenná čela :  
5*1,5*1,3*2*0,30+2*4*2*0,3=10,650 [B] 
5*2*2*1,3*0,30=7,800 [C] 
prahy - propustku výtok+vtok:   
2*5*0,3*0,7+2*5*0,3*0,7=4,200 [D] 
čelo vtok  : 
6*1,7*2=20,400 [E] 
základy: 2,25*0,7*6=9,450 [F] 
vtok jímka: 2,5*1,5*1,0=3,750 [P] 
bet.základy dzn : 8*0,5*0,5*0,8=1,600 [O] 
zatrubnění hosp.sjezdů: 
rýha : 139*1,7*0,5=118,150 [H] 
čela + základy: 11*0,6*0,5*2*2=13,200 [I] 
prahy : 11*2*2*0,3*0,7=9,240 [J] 
dlažba : 11*2*2*3*1,2*0,3=47,520 [Q] 
rýhy přípojek ul.vpustí : 146*1,1*1,1=176,660 [T] 
drenáž : 1342*0,5*0,5+10*0,5*0,5=338,000 [R] 
prostor kolem HV : 2*1,5*0,8*0,4=0,960 [S] 
Celkem: A+B+C+D+E+F+P+O+H+I+J+Q+T+R+S=895,710 [U]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</si>
  <si>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</si>
  <si>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28</t>
  </si>
  <si>
    <t>133738</t>
  </si>
  <si>
    <t>HLOUBENÍ ŠACHET ZAPAŽ I NEPAŽ TŘ. I, ODVOZ DO 20KM</t>
  </si>
  <si>
    <t>horská vpust: 2,5*1,5*1,5=5,625 [A] 
vtoková jímka : 2,5*1,5*1,8=6,750 [B] 
ul.vpusti : 28*1,5*1,5*1,5=94,500 [C] 
Celkem: A+B+C=106,875 [D]</t>
  </si>
  <si>
    <t>29</t>
  </si>
  <si>
    <t>171103</t>
  </si>
  <si>
    <t>ULOŽENÍ SYPANINY DO NÁSYPŮ SE ZHUTNĚNÍM DO 100% PS</t>
  </si>
  <si>
    <t>vč.dodání vhodné zeminy do násypů</t>
  </si>
  <si>
    <t>kolem propustků, HV, vtok.objektu a zatrubnění sjezdů : 2*5+4+6+(11*2)*2=64,000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</si>
  <si>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</si>
  <si>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30</t>
  </si>
  <si>
    <t>17180</t>
  </si>
  <si>
    <t>ULOŽENÍ SYPANINY DO NÁSYPŮ Z NAKUPOVANÝCH MATERIÁLŮ</t>
  </si>
  <si>
    <t>ŠD 0/32</t>
  </si>
  <si>
    <t>rozšíření  násypu vozovky v místě svodidel : 244*0,5=122,000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</si>
  <si>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</si>
  <si>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31</t>
  </si>
  <si>
    <t>17380</t>
  </si>
  <si>
    <t>ZEMNÍ KRAJNICE A DOSYPÁVKY Z NAKUPOVANÝCH MATERIÁLŮ</t>
  </si>
  <si>
    <t>vhodná zemina do zemní krajnice dle ČSN</t>
  </si>
  <si>
    <t>dle PD C.3.1, C.3.2 a D.1.1.2.3 :  
rozšíření krajnice v místě svodidel : 244*0,5=122,000 [A] 
zemní krajnice v místě sanace krajů vozovky v extravilánu : 2*1334*0,3=800,400 [B] 
Celkem: A+B=922,400 [C]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</si>
  <si>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</si>
  <si>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32</t>
  </si>
  <si>
    <t>17481</t>
  </si>
  <si>
    <t>ZÁSYP JAM A RÝH Z NAKUPOVANÝCH MATERIÁLŮ</t>
  </si>
  <si>
    <t>příčné propustky  : 
rýhy a základy : (11+9)*((3,25*1,35)-(1,5*1,35))+0,5*0,7*6=49,350 [A] 
zatrubnění hosp.sjezdů: 
rýha : 139*1,7*0,3=70,890 [H] 
čela + základy: 11*0,1*2*2=4,400 [I] 
rýhy přípojek ul.vpustí : 146*1,1*0,3=48,180 [T] 
Celkem: A+H+I+T=172,820 [U]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</si>
  <si>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</si>
  <si>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33</t>
  </si>
  <si>
    <t>17581</t>
  </si>
  <si>
    <t>OBSYP POTRUBÍ A OBJEKTŮ Z NAKUPOVANÝCH MATERIÁLŮ</t>
  </si>
  <si>
    <t>štěrkopískový obsyp potrubí (zrno max.20mm) - zhutnit na min.97%PS</t>
  </si>
  <si>
    <t>příčné propustky  : 
rýhy : (11+9)*(4*0,3)=24,000 [A] 
zatrubnění hosp.sjezdů: 
rýha a základy : 139*1,7*0,2+11*1,35*0,3=51,715 [B] 
rýhy přípojek ul.vpustí : 146*1,1*0,45=72,270 [T] 
Celkem: A+B+T=147,985 [U]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</si>
  <si>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</si>
  <si>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34</t>
  </si>
  <si>
    <t>18110</t>
  </si>
  <si>
    <t>ÚPRAVA PLÁNĚ SE ZHUTNĚNÍM V HORNINĚ TŘ. I</t>
  </si>
  <si>
    <t>dle PD C.3.1, C.3.2, diagnostiky a průzkumů : 
km 0,000 - 1,334 (extravilán) sanace krajů vozovky +  dle stavu vozovky celá šířka kce 2: 2*1334*2,5+100*6,5=7 320,000 [A] 
km 1,334 - 1,954 09 (intravilán) odstranění kce v celé šířce kce 3 : 4231*1,1=4 654,100 [B] 
kce 4 : 13=13,000 [E] 
kce 5 : 122+30=152,000 [F] 
hosp.sjezdy kce 6 : 312=312,000 [C] 
příčné propustky  : (11+9)*3,0=60,000 [D] 
Celkem: A+B+E+F+C+D=12 511,100 [G]</t>
  </si>
  <si>
    <t>položka zahrnuje úpravu pláně včetně vyrovnání výškových rozdílů. Míru zhutnění určuje projekt.</t>
  </si>
  <si>
    <t>35</t>
  </si>
  <si>
    <t>18221</t>
  </si>
  <si>
    <t>ROZPROSTŘENÍ ORNICE VE SVAHU V TL DO 0,10M</t>
  </si>
  <si>
    <t>vč. dovozu a získání vhodné zeminy ze zemníku</t>
  </si>
  <si>
    <t>dle PD C.3.1, C.3.2 a D.1.1.2.3 : 
7662-1412+75*0,35=6 276,250 [A]</t>
  </si>
  <si>
    <t>položka zahrnuje: 
nutné přemístění ornice z dočasných skládek vzdálených do 50m 
rozprostření ornice v předepsané tloušťce ve svahu přes 1:5</t>
  </si>
  <si>
    <t>36</t>
  </si>
  <si>
    <t>18242</t>
  </si>
  <si>
    <t>ZALOŽENÍ TRÁVNÍKU HYDROOSEVEM NA ORNICI</t>
  </si>
  <si>
    <t>Zahrnuje dodání předepsané travní směsi, hydroosev na ornici, zalévání, první pokosení, to vše bez ohledu na sklon terénu</t>
  </si>
  <si>
    <t>37</t>
  </si>
  <si>
    <t>18247</t>
  </si>
  <si>
    <t>OŠETŘOVÁNÍ TRÁVNÍKU</t>
  </si>
  <si>
    <t>dle pol.č.18242 : 6276,25=6 276,250 [A]</t>
  </si>
  <si>
    <t>Zahrnuje pokosení se shrabáním, naložení shrabků na dopravní prostředek, s odvozem a se složením, to vše bez ohledu na sklon terénu 
zahrnuje nutné zalití a hnojení</t>
  </si>
  <si>
    <t>38</t>
  </si>
  <si>
    <t>184B14</t>
  </si>
  <si>
    <t>VYSAZOVÁNÍ STROMŮ LISTNATÝCH S BALEM OBVOD KMENE DO 14CM, PODCHOZÍ VÝŠ MIN 2,2M</t>
  </si>
  <si>
    <t>hrušeň - vysokokmen, se zapěstovanou korunou ve výšce min. 200 – 220 cm, obvod kmene 12-14 cm se zemním balem, na 
stanovišti kotvených konstrukcí ze 3 kůlů, kmen opatřený ochranou z pletiva proti okusu a bambusovými 
či rákosovými chráničkami proti mrazu či korní spále.</t>
  </si>
  <si>
    <t>náhradní výsadba předpoklad: 106=106,000 [A]</t>
  </si>
  <si>
    <t>Položka vysazování stromů dodávku projektem předepsaných 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</si>
  <si>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39</t>
  </si>
  <si>
    <t>18600</t>
  </si>
  <si>
    <t>ZALÉVÁNÍ VODOU</t>
  </si>
  <si>
    <t>stromy : 106*2*0,30=63,600 [A]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</si>
  <si>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</si>
  <si>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</si>
  <si>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40</t>
  </si>
  <si>
    <t>21361</t>
  </si>
  <si>
    <t>DRENÁŽNÍ VRSTVY Z GEOTEXTILIE</t>
  </si>
  <si>
    <t>vlastnosti filtrační a separační min 300g/m2</t>
  </si>
  <si>
    <t>podélná drenáž :  (1342+10)*1,5=2 028,000 [K] 
HV : 2,5*1,5*2=7,500 [L] 
Celkem: K+L=2 035,500 [M]</t>
  </si>
  <si>
    <t>Položka zahrnuje: 
- dodávku předepsané geotextilie (včetně nutných přesahů) pro drenážní vrstvu, včetně mimostaveništní a vnitrostaveništní dopravy 
- provedení drenážní vrstvy předepsaných rozměrů a předepsaného tvaru</t>
  </si>
  <si>
    <t>41</t>
  </si>
  <si>
    <t>21452</t>
  </si>
  <si>
    <t>SANAČNÍ VRSTVY Z KAMENIVA DRCENÉHO</t>
  </si>
  <si>
    <t>fr.0/63</t>
  </si>
  <si>
    <t>sanace akt.zóny : 
dle PD C.3.1, C.3.2, diagnostiky a průzkumů : 
km 0,000 - 1,334 (extravilán) sanace krajů vozovky +  dle stavu vozovky celá šířka : 2*1334*2,5*0,50+100*6,5*0,50=3 660,000 [A] 
km 1,334 - 1,954 09 (intravilán) odstranění kce v celé šířce  : 4231*0,50=2 115,500 [B] 
hosp.sjezdy sanace podloží: 312*0,3=93,600 [C] 
Celkem: A+B+C=5 869,100 [D]</t>
  </si>
  <si>
    <t>položka zahrnuje dodávku předepsaného kameniva, mimostaveništní a vnitrostaveništní dopravu a jeho uložení 
není-li v zadávací dokumentaci uvedeno jinak, jedná se o nakupovaný materiál</t>
  </si>
  <si>
    <t>42</t>
  </si>
  <si>
    <t>21461C</t>
  </si>
  <si>
    <t>SEPARAČNÍ GEOTEXTILIE DO 300G/M2</t>
  </si>
  <si>
    <t>min.300 g/m2 s pevností v příčném a podélném tahu 25 kN/m s funkcí vyztužnou, separační a filtrační, vč.přesahů</t>
  </si>
  <si>
    <t>dle PD C.3.1, C.3.2, diagnostiky a průzkumů : 
km 0,000 - 1,334 (extravilán) sanace krajů vozovky +  dle stavu vozovky celá šířka : 2*1334*2,5+100*6,5=7 320,000 [A] 
km 1,334 - 1,954 09 (intravilán) odstranění kce v celé šířce (- štět) : 4231=4 231,000 [B] 
hosp.sjezdy sanace podloží: 312=312,000 [C] 
Celkem: A+B+C=11 863,000 [D]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</si>
  <si>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</si>
  <si>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43</t>
  </si>
  <si>
    <t>27231A</t>
  </si>
  <si>
    <t>ZÁKLADY Z PROSTÉHO BETONU DO C20/25</t>
  </si>
  <si>
    <t>C20/25nXF3</t>
  </si>
  <si>
    <t>zatrubnění hosp.sjezdů: 
čela + základy: 11*0,5*0,5*1,0*2=5,500 [A] 
bet.základy dzn : (8+18)*0,5*0,5*0,8=5,200 [B] 
Celkem: A+B=10,700 [C]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</si>
  <si>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</si>
  <si>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44</t>
  </si>
  <si>
    <t>272324</t>
  </si>
  <si>
    <t>ZÁKLADY ZE ŽELEZOBETONU DO C25/30</t>
  </si>
  <si>
    <t>C25/30 XA1</t>
  </si>
  <si>
    <t>dle C.3.1 : 
př.propustek: 1,5*0,5*6=4,500 [A]</t>
  </si>
  <si>
    <t>45</t>
  </si>
  <si>
    <t>272365</t>
  </si>
  <si>
    <t>VÝZTUŽ ZÁKLADŮ Z OCELI 10505, B500B</t>
  </si>
  <si>
    <t>uvažováno 100kg/m3 : 
4,5*0,10=0,450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</si>
  <si>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</si>
  <si>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Svislé konstrukce</t>
  </si>
  <si>
    <t>46</t>
  </si>
  <si>
    <t>311365</t>
  </si>
  <si>
    <t>VÝZTUŽ ZDÍ A STĚN PODP A VOL Z OCELI 10505, B500B</t>
  </si>
  <si>
    <t>uvažováno 150kg/m3 : 
4,381*0,15=0,657 [A]</t>
  </si>
  <si>
    <t>47</t>
  </si>
  <si>
    <t>317325</t>
  </si>
  <si>
    <t>ŘÍMSY ZE ŽELEZOBETONU DO C30/37</t>
  </si>
  <si>
    <t>XF4, XD3</t>
  </si>
  <si>
    <t>př.propustek 2 : (0,8*0,25)*5=1,000 [A]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</si>
  <si>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</si>
  <si>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48</t>
  </si>
  <si>
    <t>317365</t>
  </si>
  <si>
    <t>VÝZTUŽ ŘÍMS Z OCELI 10505, B500B</t>
  </si>
  <si>
    <t>VČ.KOTEV</t>
  </si>
  <si>
    <t>uvažováno 240kg/m3 : 
1,0*0,24=0,240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</si>
  <si>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výztuže, 
- separaci výztuže, 
- osazení měřících zařízení a úpravy pro ně, 
- osazení měřících skříní nebo míst pro měření bludných proudů.</t>
  </si>
  <si>
    <t>49</t>
  </si>
  <si>
    <t>327325</t>
  </si>
  <si>
    <t>ZDI OPĚRNÉ, ZÁRUBNÍ, NÁBŘEŽNÍ ZE ŽELEZOVÉHO BETONU DO C30/37</t>
  </si>
  <si>
    <t>XF2, XD1, čela propustku</t>
  </si>
  <si>
    <t>př.propustek 2: (0,55*5*1,75)-(0,55*0,785)=4,381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</si>
  <si>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</si>
  <si>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Vodorovné konstrukce</t>
  </si>
  <si>
    <t>50</t>
  </si>
  <si>
    <t>451311</t>
  </si>
  <si>
    <t>PODKL A VÝPLŇ VRSTVY Z PROST BET DO C8/10</t>
  </si>
  <si>
    <t>C8/10 X0</t>
  </si>
  <si>
    <t>dle PD C.3.1 :  
př.propustek 1 : 1,5*5*0,15=1,125 [A] 
př.propustek 2 : 2,7*1,7*0,15=0,689 [D] 
zatrubnění hosp.sjezdů: 
139*1,35*0,10=18,765 [H] 
ul.vp. : 28*1,5*1,5*0,10=6,300 [I] 
Celkem: A+D+H+I=26,879 [J]</t>
  </si>
  <si>
    <t>51</t>
  </si>
  <si>
    <t>451314</t>
  </si>
  <si>
    <t>PODKLADNÍ A VÝPLŇOVÉ VRSTVY Z PROSTÉHO BETONU C25/30</t>
  </si>
  <si>
    <t>C20/25nXF1</t>
  </si>
  <si>
    <t>příčné propustky 1 a 2 : 
dlažba výtok+vtok :  
5*1,5*1,3*2*0,10=1,950 [B] 
5*2*2*1,3*0,10=2,600 [C] 
zatrubnění hosp.sjezdů: 
dlažba : 11*2*2*3*1,2*0,1=15,840 [L] 
Celkem: B+C+L=20,390 [M]</t>
  </si>
  <si>
    <t>52</t>
  </si>
  <si>
    <t>45152</t>
  </si>
  <si>
    <t>PODKLADNÍ A VÝPLŇOVÉ VRSTVY Z KAMENIVA DRCENÉHO</t>
  </si>
  <si>
    <t>fr.8/16</t>
  </si>
  <si>
    <t>podélná drenáž dle PD D.1.1.2.3 : (1342,0+10)*0,5*0,4=270,400 [A]</t>
  </si>
  <si>
    <t>53</t>
  </si>
  <si>
    <t>451573</t>
  </si>
  <si>
    <t>VÝPLŇ VRSTVY Z KAMENIVA TĚŽENÉHO, INDEX ZHUTNĚNÍ ID DO 0,9</t>
  </si>
  <si>
    <t>štěrkopískový podsyp zhutněné na 98% PS</t>
  </si>
  <si>
    <t>příčné propustky 1 a 2 : 
rýhy : 11,0*1,5*0,15+13,3*1,5*0,15=5,468 [A] 
zatrubnění hosp.sjezdů: 
rýha : 139*1,7*0,10=23,630 [H] 
základy: 11*0,1*0,5*1,0*2=1,100 [I] 
HV : 1,7*1,1*0,15=0,281 [J] 
přípojky ul.vp. vč.drenáže : 146*1,1*0,35=56,210 [K] 
podélná drenáž : (1342,0+10)*0,5*0,1=67,600 [L] 
Celkem: A+H+I+J+K+L=154,289 [M]</t>
  </si>
  <si>
    <t>54</t>
  </si>
  <si>
    <t>452114</t>
  </si>
  <si>
    <t>PODKLAD KONSTR Z DÍLCŮ BETON DO C25/30</t>
  </si>
  <si>
    <t>C30/37 XD2, 
podkladní pražce</t>
  </si>
  <si>
    <t>příčné propustky 1 a 2 : (14,3+12)*0,2*0,15*0,70=0,552 [A] 
zatrubnění hosp.sjezdů : 139/2,5*2*0,15*0,10*0,60=1,001 [B] 
Celkem: A+B=1,553 [C]</t>
  </si>
  <si>
    <t>- dodání dílce požadovaného tvaru a vlastností, jeho skladování, doprava a osazení do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</si>
  <si>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55</t>
  </si>
  <si>
    <t>46452</t>
  </si>
  <si>
    <t>POHOZ DNA A SVAHŮ Z KAMENIVA DRCENÉHO</t>
  </si>
  <si>
    <t>štěrk drcený fr.16/32</t>
  </si>
  <si>
    <t>dle PD D.1.1.2.1 HV : 2*1,5*1,0*0,6=1,800 [A]</t>
  </si>
  <si>
    <t>56</t>
  </si>
  <si>
    <t>465512</t>
  </si>
  <si>
    <t>DLAŽBY Z LOMOVÉHO KAMENE NA MC</t>
  </si>
  <si>
    <t>Kamenná dlažba z lom. kamene min. tl. 200 mm se spárováním M25-XF4</t>
  </si>
  <si>
    <t>příčné propustky 1 a 2 : 
dlažba výtok+vtok :  
5*1,5*1,3*2*0,20=3,900 [B] 
5*2*2*1,3*0,20=5,200 [C] 
zatrubnění hosp.sjezdů: 
dlažba : 11*2*2*3*1,2*0,2=31,680 [L] 
Celkem: B+C+L=40,780 [M]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</si>
  <si>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</si>
  <si>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57</t>
  </si>
  <si>
    <t>467314</t>
  </si>
  <si>
    <t>STUPNĚ A PRAHY VODNÍCH KORYT Z PROSTÉHO BETONU C25/30</t>
  </si>
  <si>
    <t>betonový práh beton C25/30 XA1</t>
  </si>
  <si>
    <t>příčné propustky 1 a 2 : 
prahy - propustku výtok+vtok:   
2*5*0,3*0,7+2*5*0,3*0,7=4,200 [D] 
zatrubnění hosp.sjezdů: 
prahy : 11*2*2*0,3*0,7=9,240 [E] 
Celkem: D+E=13,440 [F]</t>
  </si>
  <si>
    <t>položka zahrnuje: 
- nutné zemní práce (hloubení rýh apod.) 
- dodání  čerstvého  betonu  (betonové  směsi)  požadované  kvality,  jeho  uložení  do požadovaného tvaru při jakékoliv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doplňkových konstrukcí a vybavení, 
- úpravy povrchu pro položení požadované izolace, povlaků a nátěrů, případně vyspravení,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</t>
  </si>
  <si>
    <t>Komunikace</t>
  </si>
  <si>
    <t>58</t>
  </si>
  <si>
    <t>562101</t>
  </si>
  <si>
    <t>VOZOVKOVÉ VRSTVY Z MATERIÁLŮ STABIL CEMENTEM TŘ I</t>
  </si>
  <si>
    <t>výšková úprav v místě napojení na vedlejší bet.plochy - předpoklad : 
10*1,55*0,10=1,550 [A]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</si>
  <si>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</si>
  <si>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59</t>
  </si>
  <si>
    <t>562102</t>
  </si>
  <si>
    <t>VOZOVKOVÉ VRSTVY Z MATERIÁLŮ STABIL CEMENTEM TŘ II</t>
  </si>
  <si>
    <t>SC C1,5/2,0</t>
  </si>
  <si>
    <t>kce 6 : 312*0,10=31,200 [A] 
výšková úprav v místě napojení na vedlejší asf.plochy - předpoklad : 
((30+25)*(0,65)+15*(0,65)+45*(0,65)+20*(0,6))*0,10=8,675 [B] 
v místě štětu km 1,220-1,334 : 114*2*1,3*0,20=59,280 [C] 
Celkem: A+B+C=99,155 [D]</t>
  </si>
  <si>
    <t>60</t>
  </si>
  <si>
    <t>56333</t>
  </si>
  <si>
    <t>VOZOVKOVÉ VRSTVY ZE ŠTĚRKODRTI TL. DO 150MM</t>
  </si>
  <si>
    <t>ŠDa fr.0/32</t>
  </si>
  <si>
    <t>dle PD C.3.1, C.3.2, diagnostiky a průzkumů : 
km 1,334 - 1,954 09 (intravilán)  kce v celé šířce, kce 3 : 4231=4 231,000 [B]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</si>
  <si>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</si>
  <si>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61</t>
  </si>
  <si>
    <t>ŠDa fr.0/63</t>
  </si>
  <si>
    <t>dle PD C.3.1, C.3.2, diagnostiky a průzkumů : 
km 1,334 - 1,954 09 (intravilán)  kce v celé šířce, kce 3 : 4231*1,1=4 654,100 [B] 
kce 5 : 122+30=152,000 [F] 
30x30 : (52*(0,65)+35*(0,6))=54,800 [A] 
50x50 : (70*(0,65)+15*(0,7))=56,000 [G] 
mozaika : 45*(0,65)+(40+10)*(0,7)+55*(0,6)=97,250 [H] 
betonová skladebná dl. : 60*0,4=24,000 [C] 
Celkem: B+F+A+G+H+C=5 038,150 [I]</t>
  </si>
  <si>
    <t>62</t>
  </si>
  <si>
    <t>56334</t>
  </si>
  <si>
    <t>VOZOVKOVÉ VRSTVY ZE ŠTĚRKODRTI TL. DO 200MM</t>
  </si>
  <si>
    <t>ŠDb fr.0/63 tl.200mm vč.promíchání s R-materiálem, poměr 60%:40% vč.dodání R-materiálu - vyfrézovaný materiál ze stavby ZAS-T2</t>
  </si>
  <si>
    <t>dle PD C.3.1, C.3.2 a diagnostiky : 
km 0,000 - 1,334 (extravilán) sanace krajů vozovky +  dle stavu vozovky celá šířka vč.příčných rýh : 2*1334*1,6+100*6,5=4 918,800 [A] 
odpočet v místě štětu km 1,220-1,334 : -114*2*1,6=- 364,800 [C] 
Celkem: A+C=4 554,000 [D]</t>
  </si>
  <si>
    <t>63</t>
  </si>
  <si>
    <t>56335</t>
  </si>
  <si>
    <t>VOZOVKOVÉ VRSTVY ZE ŠTĚRKODRTI TL. DO 250MM</t>
  </si>
  <si>
    <t>ŠDb fr.0/63 tl.220mm vč.promíchání s R-materiálem, poměr 60%:40% vč.dodání R-materiálu - vyfrézovaný materiál ze stavby ZAS-T2, dodání nedostatku materiálu viz.položka 56360</t>
  </si>
  <si>
    <t>dle PD C.3.1, C.3.2 a diagnostiky : 
km 0,000 - 1,334 (extravilán) sanace krajů vozovky +  dle stavu vozovky celá šířka vč.příčných rýh: 2*1334*2,5+100*6,5=7 320,000 [A]</t>
  </si>
  <si>
    <t>64</t>
  </si>
  <si>
    <t>ŠDb 0/63</t>
  </si>
  <si>
    <t>kce 4 : 13=13,000 [A]</t>
  </si>
  <si>
    <t>65</t>
  </si>
  <si>
    <t>56363</t>
  </si>
  <si>
    <t>VOZOVKOVÉ VRSTVY Z RECYKLOVANÉHO MATERIÁLU TL DO 150MM</t>
  </si>
  <si>
    <t>R-materiál - vyfrézovaný mat. nakupovaný ZAS-T1 nebo ZAS-T2</t>
  </si>
  <si>
    <t>zásyp za obrubou ožk v ul.Jeneweinova : 55*0,5=27,500 [A]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</si>
  <si>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</si>
  <si>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66</t>
  </si>
  <si>
    <t>56932</t>
  </si>
  <si>
    <t>ZPEVNĚNÍ KRAJNIC ZE ŠTĚRKODRTI TL. DO 100MM</t>
  </si>
  <si>
    <t>dle PD C.3.1, C.3.2 a D.1.1.2.3 :  
rozšíření krajnice v místě svodidel : 244*0,5=122,000 [A] 
nezp.krajnice vozovky v extravilánu : 2*1334*0,5=1 334,000 [B] 
Celkem: A+B=1 456,000 [C]</t>
  </si>
  <si>
    <t>- dodání kameniva předepsané kvality a zrnitosti 
- rozprostření a zhutnění vrstvy v předepsané tloušťce 
- zřízení vrstvy bez rozlišení šířky, pokládání vrstvy po etapách</t>
  </si>
  <si>
    <t>67</t>
  </si>
  <si>
    <t>572123</t>
  </si>
  <si>
    <t>INFILTRAČNÍ POSTŘIK Z EMULZE DO 1,0KG/M2</t>
  </si>
  <si>
    <t>infiltrační postřik z modifik. asf.emulzí C 50 BP 5, 0,60 kg/m2</t>
  </si>
  <si>
    <t>dle PD C.3.2, D.1.1.2.3 a diagnostiky : 
kce 3 : 4231=4 231,000 [A] 
kce 6 : 312*1,05=327,600 [D] 
výšková úprav v místě napojení na vedlejší asf.plochy - předpoklad : 
((30+25)*(0,65+0,90)+15*(0,65+1,00)+45*(0,65+1,00)+20*(0,6+0,90))=214,250 [B] 
v místě štětu km 1,220-1,334 : 114*2*1,3=296,400 [C] 
Celkem: A+D+B+C=5 069,250 [E]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</si>
  <si>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</si>
  <si>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68</t>
  </si>
  <si>
    <t>572214</t>
  </si>
  <si>
    <t>SPOJOVACÍ POSTŘIK Z MODIFIK EMULZE DO 0,5KG/M2</t>
  </si>
  <si>
    <t>modifik. asfaltové emulze C 60 BP 5, 0,3 kg/m2</t>
  </si>
  <si>
    <t>dle PD C.3.1, C.3.2, D.1.1.2.3 a diagnostiky : 
kce 1 : 5538*1,02=5 648,760 [A] 
kce 2 : 2745*1,02=2 799,900 [B] 
kce 3 : 4231=4 231,000 [C] 
kce 6 : 312*1,02=318,240 [D] 
Celkem: A+B+C+D=12 997,900 [E]</t>
  </si>
  <si>
    <t>69</t>
  </si>
  <si>
    <t>modifik. asfaltové emulze C 60 BP 5,  0,4 kg/m2</t>
  </si>
  <si>
    <t>dle PD C.3.1, C.3.2, D.1.1.2.3 a diagnostiky : 
kce 1 : 5538*1,05=5 814,900 [A] 
kce 2 : 2745*1,05=2 882,250 [B] 
kce 3 : 4231=4 231,000 [C] 
zazubení ACP extravilán 0,000-1,334 : 2*1334*0,5=1 334,000 [E] 
výšková úprav v místě napojení na vedlejší asf.plochy - předpoklad : 
((30+25)*(0,65+0,90)+15*(0,65+1,00)+45*(0,65+1,00)+20*(0,6+0,90))=214,250 [F] 
Celkem: A+B+C+E+F=14 476,400 [G]</t>
  </si>
  <si>
    <t>70</t>
  </si>
  <si>
    <t>572224</t>
  </si>
  <si>
    <t>SPOJOVACÍ POSTŘIK Z MODIFIK EMULZE DO 1,0KG/M2</t>
  </si>
  <si>
    <t>modifik. asfaltové emulze C 60 BP 5,  1,0 kg/m2</t>
  </si>
  <si>
    <t>dle PD C.3.1, C.3.2, diagnostiky a průzkumů : 
km 0,000 - 1,334 (extravilán) sanace krajů vozovky +  dle stavu vozovky celá šířka : 2*1334*1,9+2*6,5*1,9=5 093,900 [A]</t>
  </si>
  <si>
    <t>71</t>
  </si>
  <si>
    <t>57476</t>
  </si>
  <si>
    <t>VOZOVKOVÉ VÝZTUŽNÉ VRSTVY Z GEOMŘÍŽOVINY S TKANINOU</t>
  </si>
  <si>
    <t>geotextílie s mřížkou za skalných vláken pevnost 50/50 dle TP115</t>
  </si>
  <si>
    <t>- dodání geomříže v požadované kvalitě a v množství včetně přesahů (přesahy započteny v jednotkové ceně) 
- očištění podkladu 
- pokládka geomříže dle předepsaného technologického předpisu</t>
  </si>
  <si>
    <t>72</t>
  </si>
  <si>
    <t>574A34</t>
  </si>
  <si>
    <t>ASFALTOVÝ BETON PRO OBRUSNÉ VRSTVY ACO 11+, 11S TL. 40MM</t>
  </si>
  <si>
    <t>nemodifikovaný ACO 11+ 50/70 v tl.40mm</t>
  </si>
  <si>
    <t>dle PD C.3.1, C.3.2, D.1.1.2.3 a diagnostiky : 
kce 1 : (4801+2745+737)=8 283,000 [A] 
kce 3 : 4231=4 231,000 [C] 
kce 6 : 312=312,000 [D] 
Celkem: A+C+D=12 826,000 [E]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</si>
  <si>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</si>
  <si>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73</t>
  </si>
  <si>
    <t>574A43</t>
  </si>
  <si>
    <t>ASFALTOVÝ BETON PRO OBRUSNÉ VRSTVY ACO 11 TL. 50MM</t>
  </si>
  <si>
    <t>výšková úprav v místě napojení na vedlejší asf.plochy - předpoklad 2 vrstvy : 
(((30+25)*(0,65+0,90)+15*(0,65+1,00)+45*(0,65+1,00)+20*(0,6+0,90)))*2=428,500 [B]</t>
  </si>
  <si>
    <t>74</t>
  </si>
  <si>
    <t>574E46</t>
  </si>
  <si>
    <t>ASFALTOVÝ BETON PRO PODKLADNÍ VRSTVY ACP 16+, 16S TL. 50MM</t>
  </si>
  <si>
    <t>nemodifikovaný ACP 16+ 50/70 v tl.50mm</t>
  </si>
  <si>
    <t>dle PD C.3.1, C.3.2, D.1.1.2.3 a diagnostiky : 
kce 6 : 312*1,05=327,600 [C]</t>
  </si>
  <si>
    <t>75</t>
  </si>
  <si>
    <t>574E56</t>
  </si>
  <si>
    <t>ASFALTOVÝ BETON PRO PODKLADNÍ VRSTVY ACP 16+, 16S TL. 60MM</t>
  </si>
  <si>
    <t>nemodifikovaný ACP 16+ 50/70 v tl.60mm</t>
  </si>
  <si>
    <t>dle PD C.3.1, C.3.2, D.1.1.2.3 a diagnostiky : 
kce 1 : (4801+2745)*1,05+737=8 660,300 [A]</t>
  </si>
  <si>
    <t>76</t>
  </si>
  <si>
    <t>574E66</t>
  </si>
  <si>
    <t>ASFALTOVÝ BETON PRO PODKLADNÍ VRSTVY ACP 16+, 16S TL. 70MM</t>
  </si>
  <si>
    <t>nemodifikovaný ACP 16+ 50/70 v tl.70mm</t>
  </si>
  <si>
    <t>dle PD C.3.1, C.3.2, D.1.1.2.3 a diagnostiky : 
kce 3 : 4231=4 231,000 [A]</t>
  </si>
  <si>
    <t>77</t>
  </si>
  <si>
    <t>574E76</t>
  </si>
  <si>
    <t>ASFALTOVÝ BETON PRO PODKLADNÍ VRSTVY ACP 16+, 16S TL. 80MM</t>
  </si>
  <si>
    <t>nemodifikovaný ACP 16+ 50/70 v tl.80mm</t>
  </si>
  <si>
    <t>ACP extravilán 0,000-1,334 : 2*1334*1,66=4 428,880 [E]</t>
  </si>
  <si>
    <t>78</t>
  </si>
  <si>
    <t>58251</t>
  </si>
  <si>
    <t>DLÁŽDĚNÉ KRYTY Z BETONOVÝCH DLAŽDIC DO LOŽE Z KAMENIVA</t>
  </si>
  <si>
    <t>30x30</t>
  </si>
  <si>
    <t>30x30 : (52*(0,90+0,65)+35*(0,90+0,6))=133,100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</si>
  <si>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</si>
  <si>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79</t>
  </si>
  <si>
    <t>50x50</t>
  </si>
  <si>
    <t>50x50 : (70*(0,65+1,00)+15*(0,7+0,90))=139,500 [G]</t>
  </si>
  <si>
    <t>80</t>
  </si>
  <si>
    <t>582611</t>
  </si>
  <si>
    <t>KRYTY Z BETON DLAŽDIC SE ZÁMKEM ŠEDÝCH TL 60MM DO LOŽE Z KAM</t>
  </si>
  <si>
    <t>dle PD : 122+30=152,000 [A]</t>
  </si>
  <si>
    <t>81</t>
  </si>
  <si>
    <t>58261A</t>
  </si>
  <si>
    <t>KRYTY Z BETON DLAŽDIC SE ZÁMKEM BAREV RELIÉF TL 60MM DO LOŽE Z KAM</t>
  </si>
  <si>
    <t>signální a varovné pásy</t>
  </si>
  <si>
    <t>dle PD : 66=66,000 [A]</t>
  </si>
  <si>
    <t>82</t>
  </si>
  <si>
    <t>587203</t>
  </si>
  <si>
    <t>PŘEDLÁŽDĚNÍ KRYTU Z MOZAIKOVÝCH KOSTEK</t>
  </si>
  <si>
    <t>vč.lože z drtě fr. 4/8</t>
  </si>
  <si>
    <t>dle PD C.3.2 - intravilán : 
výšková úprav v místě napojení na vedlejší dl.plochy - předpoklad : 
45*(1+0,65)+(40+10)*(0,9+0,7)+55*(0,9+0,6)=236,750 [A]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</si>
  <si>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eventuelní doplnění plochy s použitím nového materiálu se vykazuje v položce č.582</t>
  </si>
  <si>
    <t>83</t>
  </si>
  <si>
    <t>587205</t>
  </si>
  <si>
    <t>PŘEDLÁŽDĚNÍ KRYTU Z BETONOVÝCH DLAŽDIC</t>
  </si>
  <si>
    <t>vč.lože z drtě fr. 4/8 a výplní křemičitým pískem</t>
  </si>
  <si>
    <t>betonová skladebná dl. : 60*0,4=24,000 [C]</t>
  </si>
  <si>
    <t>Přidružená stavební výroba</t>
  </si>
  <si>
    <t>84</t>
  </si>
  <si>
    <t>78382</t>
  </si>
  <si>
    <t>NÁTĚRY BETON KONSTR TYP S2 (OS-B)</t>
  </si>
  <si>
    <t>římsy př.prop.+ vtok.jímky : 2*1,55*6+3,0*1,00*1=21,600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</si>
  <si>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</si>
  <si>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Potrubí</t>
  </si>
  <si>
    <t>85</t>
  </si>
  <si>
    <t>87433</t>
  </si>
  <si>
    <t>POTRUBÍ Z TRUB PLASTOVÝCH ODPADNÍCH DN DO 150MM</t>
  </si>
  <si>
    <t>HDPE SN12</t>
  </si>
  <si>
    <t>přípojky ul.vp. : 146=146,000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</si>
  <si>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</si>
  <si>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86</t>
  </si>
  <si>
    <t>875272</t>
  </si>
  <si>
    <t>POTRUBÍ DREN Z TRUB PLAST (I FLEXIBIL) DN DO 100MM DĚROVANÝCH</t>
  </si>
  <si>
    <t>dle PD D.1.1.2.9  - odvodnění rýhy : 146=146,000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</si>
  <si>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</si>
  <si>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87</t>
  </si>
  <si>
    <t>875332</t>
  </si>
  <si>
    <t>POTRUBÍ DREN Z TRUB PLAST DN DO 150MM DĚROVANÝCH</t>
  </si>
  <si>
    <t>podélná drenáž dle PD D.1.1.2.3 : 1342,0+10=1 352,000 [A]</t>
  </si>
  <si>
    <t>88</t>
  </si>
  <si>
    <t>89712</t>
  </si>
  <si>
    <t>VPUSŤ KANALIZAČNÍ ULIČNÍ KOMPLETNÍ Z BETONOVÝCH DÍLCŮ</t>
  </si>
  <si>
    <t>D450 pro rozměr mříže 500x500 vč.rámu a mříže pro D400, kompletní sestava dle PD</t>
  </si>
  <si>
    <t>dle PD C.3.2 a TZ : 26=26,000 [A]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</si>
  <si>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</si>
  <si>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89</t>
  </si>
  <si>
    <t>D450 pro rozměr mříže 500x300 vč.rámu a mříže pro D400, kompletní sestava dle PD</t>
  </si>
  <si>
    <t>dle PD C.3.2 a TZ: 26=26,000 [A]</t>
  </si>
  <si>
    <t>90</t>
  </si>
  <si>
    <t>89722</t>
  </si>
  <si>
    <t>VPUSŤ KANALIZAČNÍ HORSKÁ KOMPLETNÍ Z BETON DÍLCŮ</t>
  </si>
  <si>
    <t>vč.stupadel + mříže a rámu pro C250, provedení vč.otvorů dle PD D.1.1.2.10</t>
  </si>
  <si>
    <t>HV  : 1=1,000 [A]</t>
  </si>
  <si>
    <t>91</t>
  </si>
  <si>
    <t>89921</t>
  </si>
  <si>
    <t>VÝŠKOVÁ ÚPRAVA POKLOPŮ</t>
  </si>
  <si>
    <t>dle potřeby : 12=12,000 [A]</t>
  </si>
  <si>
    <t>- položka výškové úpravy zahrnuje všechny nutné práce a materiály pro zvýšení nebo snížení zařízení (včetně nutné úpravy stávajícího povrchu vozovky nebo chodníku).</t>
  </si>
  <si>
    <t>92</t>
  </si>
  <si>
    <t>89922</t>
  </si>
  <si>
    <t>VÝŠKOVÁ ÚPRAVA MŘÍŽÍ</t>
  </si>
  <si>
    <t>dle potřeby: 6=6,000 [A]</t>
  </si>
  <si>
    <t>93</t>
  </si>
  <si>
    <t>89923</t>
  </si>
  <si>
    <t>VÝŠKOVÁ ÚPRAVA KRYCÍCH HRNCŮ</t>
  </si>
  <si>
    <t>dle potřeby : 26=26,000 [A]</t>
  </si>
  <si>
    <t>94</t>
  </si>
  <si>
    <t>899574</t>
  </si>
  <si>
    <t>OBETONOVÁNÍ POTRUBÍ ZE ŽELEZOBETONU DO C25/30 VČETNĚ VÝZTUŽE</t>
  </si>
  <si>
    <t>C25/30 XF3</t>
  </si>
  <si>
    <t>příčné propustky 1 a 2 : 
(1,35*1,3*12,5-0,5024*12,5)+(1,35*1,3*10-0,5024*10)=28,184 [A] 
zatrubnění hosp.sjezdů: 
139*0,3=41,700 [H] 
Celkem: A+H=69,884 [I]</t>
  </si>
  <si>
    <t>Ostatní konstrukce a práce</t>
  </si>
  <si>
    <t>95</t>
  </si>
  <si>
    <t>9111A1</t>
  </si>
  <si>
    <t>ZÁBRADLÍ SILNIČNÍ S VODOR MADLY - DODÁVKA A MONTÁŽ</t>
  </si>
  <si>
    <t>ocelové trubkové dvoumadlové z trubek prům.60,3/2,9mm vč. pomocného materiálu, výška nad terénem 1,1m vč.povrchové úpravy, RAL 5002</t>
  </si>
  <si>
    <t>propustek1 a 2 : 8+4,5=12,500 [A]</t>
  </si>
  <si>
    <t>položka zahrnuje: 
- dodání zábradlí včetně předepsané povrchové úpravy 
- osazení sloupků zaberaněním nebo osazením do betonových bloků (včetně betonových bloků a nutných zemních prací) 
- případné bednění ( trubku) betonové patky v gabionové zdi</t>
  </si>
  <si>
    <t>96</t>
  </si>
  <si>
    <t>9113A1</t>
  </si>
  <si>
    <t>SVODIDLO OCEL SILNIČ JEDNOSTR, ÚROVEŇ ZADRŽ N1, N2 - DODÁVKA A MONTÁŽ</t>
  </si>
  <si>
    <t>N2 vč. náběhů</t>
  </si>
  <si>
    <t>dle PD C.3.1 : 244=244,000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</si>
  <si>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</si>
  <si>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97</t>
  </si>
  <si>
    <t>91228</t>
  </si>
  <si>
    <t>SMĚROVÉ SLOUPKY Z PLAST HMOT VČETNĚ ODRAZNÉHO PÁSKU</t>
  </si>
  <si>
    <t>červené kulaté Z11g</t>
  </si>
  <si>
    <t>sjezdy na ÚK : 6*2=12,000 [A]</t>
  </si>
  <si>
    <t>položka zahrnuje: 
- dodání a osazení sloupku včetně nutných zemních prací 
- vnitrostaveništní a mimostaveništní doprava 
- odrazky plastové nebo z retroreflexní fólie</t>
  </si>
  <si>
    <t>98</t>
  </si>
  <si>
    <t>bílé Z11</t>
  </si>
  <si>
    <t>dle PD C 3.1 : 65=65,000 [A]</t>
  </si>
  <si>
    <t>99</t>
  </si>
  <si>
    <t>914121</t>
  </si>
  <si>
    <t>DOPRAVNÍ ZNAČKY ZÁKLADNÍ VELIKOSTI OCELOVÉ FÓLIE TŘ 1 - DODÁVKA A MONTÁŽ</t>
  </si>
  <si>
    <t>dle PD C.3.1 a C.3.2 : 23=23,000 [A]</t>
  </si>
  <si>
    <t>položka zahrnuje: 
- dodávku a montáž značek v požadovaném provedení</t>
  </si>
  <si>
    <t>100</t>
  </si>
  <si>
    <t>914122</t>
  </si>
  <si>
    <t>DOPRAVNÍ ZNAČKY ZÁKLADNÍ VELIKOSTI OCELOVÉ FÓLIE TŘ 1 - MONTÁŽ S PŘEMÍSTĚNÍM</t>
  </si>
  <si>
    <t>dle potřeby demontáža opětovné osazení z důvodů provádění stavby: 26=26,000 [A]</t>
  </si>
  <si>
    <t>položka zahrnuje: 
- dopravu demontované značky z dočasné skládky 
- osazení a montáž značky na místě určeném projektem 
- nutnou opravu poškozených částí 
nezahrnuje dodávku značky</t>
  </si>
  <si>
    <t>101</t>
  </si>
  <si>
    <t>914123</t>
  </si>
  <si>
    <t>DOPRAVNÍ ZNAČKY ZÁKLADNÍ VELIKOSTI OCELOVÉ FÓLIE TŘ 1 - DEMONTÁŽ</t>
  </si>
  <si>
    <t>odstranění stávajícího DZN dle PD C.3.1 a C.3.2 : 25=25,000 [A]</t>
  </si>
  <si>
    <t>Položka zahrnuje odstranění, demontáž a odklizení materiálu s odvozem na předepsané místo</t>
  </si>
  <si>
    <t>102</t>
  </si>
  <si>
    <t>914921</t>
  </si>
  <si>
    <t>SLOUPKY A STOJKY DOPRAVNÍCH ZNAČEK Z OCEL TRUBEK DO PATKY - DODÁVKA A MONTÁŽ</t>
  </si>
  <si>
    <t>patky z betonu z C20/25nXF3</t>
  </si>
  <si>
    <t>dle PD C.3.1 a C.3.2 : 8=8,000 [A]</t>
  </si>
  <si>
    <t>položka zahrnuje: 
- sloupky a upevňovací zařízení včetně jejich osazení (betonová patka, zemní práce)</t>
  </si>
  <si>
    <t>103</t>
  </si>
  <si>
    <t>914922</t>
  </si>
  <si>
    <t>SLOUPKY A STOJKY DZ Z OCEL TRUBEK DO PATKY MONTÁŽ S PŘESUNEM</t>
  </si>
  <si>
    <t>dle potřeby demontáža opětovné osazení z důvodů provádění stavby: 18=18,000 [A]</t>
  </si>
  <si>
    <t>položka zahrnuje: 
- dopravu demontovaného zařízení z dočasné skládky 
- osazení a montáž zařízení na místě určeném projektem 
- nutnou opravu poškozených částí 
nezahrnuje dodávku sloupku, stojky a upevňovacího zařízení</t>
  </si>
  <si>
    <t>104</t>
  </si>
  <si>
    <t>914923</t>
  </si>
  <si>
    <t>SLOUPKY A STOJKY DZ Z OCEL TRUBEK DO PATKY DEMONTÁŽ</t>
  </si>
  <si>
    <t>odstranění stávajícího DZN dle PD C.3.1 a C.3.2 : 7=7,000 [A]</t>
  </si>
  <si>
    <t>105</t>
  </si>
  <si>
    <t>915111</t>
  </si>
  <si>
    <t>VODOROVNÉ DOPRAVNÍ ZNAČENÍ BARVOU HLADKÉ - DODÁVKA A POKLÁDKA</t>
  </si>
  <si>
    <t>VDZ v barvě - bílá</t>
  </si>
  <si>
    <t>nové VDZ dle PD C.3.1 a C.3.2 : 705=705,000 [A]</t>
  </si>
  <si>
    <t>položka zahrnuje: 
- dodání a pokládku nátěrového materiálu (měří se pouze natíraná plocha) 
- předznačení a reflexní úpravu</t>
  </si>
  <si>
    <t>106</t>
  </si>
  <si>
    <t>VDZ v barvě - žlutá</t>
  </si>
  <si>
    <t>nové VDZ dle PD C.3.2 : 2=2,000 [A]</t>
  </si>
  <si>
    <t>107</t>
  </si>
  <si>
    <t>915221</t>
  </si>
  <si>
    <t>VODOR DOPRAV ZNAČ PLASTEM STRUKTURÁLNÍ NEHLUČNÉ - DOD A POKLÁDKA</t>
  </si>
  <si>
    <t>Obnova VDZ - plast strukturální nehlučný - bílá</t>
  </si>
  <si>
    <t>108</t>
  </si>
  <si>
    <t>Obnova VDZ - plast strukturální nehlučný - žlutá</t>
  </si>
  <si>
    <t>109</t>
  </si>
  <si>
    <t>915401</t>
  </si>
  <si>
    <t>VODOROVNÉ DOPRAVNÍ ZNAČENÍ BETON PREFABRIK - DODÁVKA A POKLÁDKA</t>
  </si>
  <si>
    <t>do bet.lože C20/25nXF3, 80/500/250, bílá</t>
  </si>
  <si>
    <t>dle PD C.3.2 : 45*0,25=11,250 [A]</t>
  </si>
  <si>
    <t>zahrnuje dodávku betonových prefabrikátů a jejich osazení do předepsaného lože</t>
  </si>
  <si>
    <t>110</t>
  </si>
  <si>
    <t>917212</t>
  </si>
  <si>
    <t>ZÁHONOVÉ OBRUBY Z BETONOVÝCH OBRUBNÍKŮ ŠÍŘ 80MM</t>
  </si>
  <si>
    <t>do bet.lože C20/25 n XF3,</t>
  </si>
  <si>
    <t>dle PD C.3.2 a D.1.1.2.3 : 
10,5=10,500 [A]</t>
  </si>
  <si>
    <t>Položka zahrnuje: 
dodání a pokládku betonových obrubníků o rozměrech předepsaných zadávací dokumentací 
betonové lože i boční betonovou opěrku.</t>
  </si>
  <si>
    <t>111</t>
  </si>
  <si>
    <t>917224</t>
  </si>
  <si>
    <t>SILNIČNÍ A CHODNÍKOVÉ OBRUBY Z BETONOVÝCH OBRUBNÍKŮ ŠÍŘ 150MM</t>
  </si>
  <si>
    <t>dle PD C.3.2 a D.1.1.2.3 : 
15/25/100 : (121,2+23,2)+(85+94,5)+(8,5+10,1+38,6+37,7+46,7+59,5+68,2)=593,200 [A] 
15/15/100 : (6+29,3)+(26,1+4)+(6+14,5+15,5+9,5+16,5)=127,400 [B] 
náběhy L+P : (2+1+8+3+8+8)+(2+1+8+2+9+9)=61,000 [C] 
Celkem: A+B+C=781,600 [D]</t>
  </si>
  <si>
    <t>112</t>
  </si>
  <si>
    <t>917426</t>
  </si>
  <si>
    <t>CHODNÍKOVÉ OBRUBY Z KAMENNÝCH OBRUBNÍKŮ ŠÍŘ 250MM</t>
  </si>
  <si>
    <t>do betonu C20/25nXF3</t>
  </si>
  <si>
    <t>Položka zahrnuje: 
dodání a pokládku kamenných obrubníků o rozměrech předepsaných zadávací dokumentací 
betonové lože i boční betonovou opěrku.</t>
  </si>
  <si>
    <t>113</t>
  </si>
  <si>
    <t>91781</t>
  </si>
  <si>
    <t>VÝŠKOVÁ ÚPRAVA OBRUBNÍKŮ BETONOVÝCH</t>
  </si>
  <si>
    <t>dle potřeby : 20=20,000 [A]</t>
  </si>
  <si>
    <t>Položka výšková úprava obrub zahrnuje jejich vytrhání, očištění, manipulaci, nové betonové lože a osazení. Případné nutné doplnění novými obrubami se uvede v položkách 9172 až 9177.</t>
  </si>
  <si>
    <t>114</t>
  </si>
  <si>
    <t>91782</t>
  </si>
  <si>
    <t>VÝŠKOVÁ ÚPRAVA OBRUBNÍKŮ KAMENNÝCH</t>
  </si>
  <si>
    <t>dle PD C.3.2 : 254,1=254,100 [A]</t>
  </si>
  <si>
    <t>115</t>
  </si>
  <si>
    <t>9182D</t>
  </si>
  <si>
    <t>VTOKOVÉ JÍMKY BETONOVÉ VČETNĚ DLAŽBY PROPUSTU Z TRUB DN DO 600MM</t>
  </si>
  <si>
    <t>z žb C25/30 XF3, vč. žb římsy</t>
  </si>
  <si>
    <t>dle PD propustek 1 - vtok : 1=1,000 [A]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</si>
  <si>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
- dodání a osazení výztuže, 
- dlažbu dna z lomového kamene, případně dokumentací předepsaný kamenný obklad stěn,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proudů. 
Nezahrnuje mříž a zábradlí.</t>
  </si>
  <si>
    <t>116</t>
  </si>
  <si>
    <t>918346</t>
  </si>
  <si>
    <t>PROPUSTY Z TRUB DN 400MM</t>
  </si>
  <si>
    <t>vč.seříznutí roury, komplet dle PD</t>
  </si>
  <si>
    <t>zatrubnění hosp.sjezdů: 
139=139,000 [A]</t>
  </si>
  <si>
    <t>Položka zahrnuje: 
- dodání a položení potrubí z trub z dokumentací předepsaného materiálu a předepsaného průměru 
- případné úpravy trub (zkrácení, šikmé seříznutí) 
Nezahrnuje podkladní vrstvy a obetonování.</t>
  </si>
  <si>
    <t>117</t>
  </si>
  <si>
    <t>918358</t>
  </si>
  <si>
    <t>PROPUSTY Z TRUB DN 600MM</t>
  </si>
  <si>
    <t>dle PD propustek 1 a 2 : 12+14,3=26,300 [A]</t>
  </si>
  <si>
    <t>118</t>
  </si>
  <si>
    <t>9185A2</t>
  </si>
  <si>
    <t>ČELA KAMENNÁ PROPUSTU Z TRUB DN DO 300MM</t>
  </si>
  <si>
    <t>šikmé kamenné čelo z lom. kamene min. tl. 200 mm se spárováním M25-XF4, do lože z C20/25nXF1 min. tl.100mm</t>
  </si>
  <si>
    <t>dle PD C.3.1 - vyústění drenáže : 1=1,000 [A]</t>
  </si>
  <si>
    <t>Položka zahrnuje: 
zdivo z lomového kamen na MC ve tvaru, předepsaným zadávací dokumentací 
vyspárování zdiva MC 
římsu ze železobetonu včetně výztuže, pokud je předepsaná zadávací dokumentací 
Nezahrnuje zábradlí</t>
  </si>
  <si>
    <t>119</t>
  </si>
  <si>
    <t>9185B2</t>
  </si>
  <si>
    <t>ČELA KAMENNÁ PROPUSTU Z TRUB DN DO 400MM</t>
  </si>
  <si>
    <t>zatrubnění hosp.sjezdů: 
2*11=22,000 [A]</t>
  </si>
  <si>
    <t>120</t>
  </si>
  <si>
    <t>9185D2</t>
  </si>
  <si>
    <t>ČELA KAMENNÁ PROPUSTU Z TRUB DN DO 600MM</t>
  </si>
  <si>
    <t>dle PD C.3.2 - propustek 1 a 2, výtok: 1+1=2,000 [A]</t>
  </si>
  <si>
    <t>121</t>
  </si>
  <si>
    <t>931327</t>
  </si>
  <si>
    <t>TĚSNĚNÍ DILATAČ SPAR ASF ZÁLIVKOU MODIFIK PRŮŘ DO 1000MM2</t>
  </si>
  <si>
    <t>zalití spáry modifikovanou asf.zálivkou</t>
  </si>
  <si>
    <t>položka zahrnuje dodávku a osazení předepsaného materiálu, očištění ploch spáry před úpravou, očištění okolí spáry po úpravě 
nezahrnuje těsnící profil</t>
  </si>
  <si>
    <t>122</t>
  </si>
  <si>
    <t>935842</t>
  </si>
  <si>
    <t>ŽLABY A RIGOLY DLÁŽDĚNÉ Z BETONOVÝCH DLAŽDIC DO BETONU TL 100MM</t>
  </si>
  <si>
    <t>570/330/140 do bet.lože C20/25n XF3</t>
  </si>
  <si>
    <t>dle PD C.3.1 a D.1.1.2.3 : 125=125,000 [A]</t>
  </si>
  <si>
    <t>položka zahrnuje: 
- dodání a uložení předepsaného dlažebního materiálu v požadované kvalitě do předepsaného tvaru a v předepsané šířce 
- dodání a rozprostření lože z předepsaného materiálu v předepsané tloušťce a šířce 
- úravu napojení a ukončení 
- vnitrostaveništní i mimostaveništní dopravu 
- měří se vydlážděná plocha.</t>
  </si>
  <si>
    <t>123</t>
  </si>
  <si>
    <t>93808</t>
  </si>
  <si>
    <t>OČIŠTĚNÍ VOZOVEK ZAMETENÍM</t>
  </si>
  <si>
    <t>kce 1 vyfréz. povrch : 4801+737+1334*2*0,5=6 872,000 [A]</t>
  </si>
  <si>
    <t>položka zahrnuje očištění předepsaným způsobem včetně odklizení vzniklého odpadu</t>
  </si>
  <si>
    <t>124</t>
  </si>
  <si>
    <t>966158</t>
  </si>
  <si>
    <t>BOURÁNÍ KONSTRUKCÍ Z PROST BETONU S ODVOZEM DO 20KM</t>
  </si>
  <si>
    <t>čela zatrubnění : 11*0,9*2=19,800 [C]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</si>
  <si>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</si>
  <si>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125</t>
  </si>
  <si>
    <t>966168</t>
  </si>
  <si>
    <t>BOURÁNÍ KONSTRUKCÍ ZE ŽELEZOBETONU S ODVOZEM DO 20KM</t>
  </si>
  <si>
    <t>mezníky a u propustku žb.sloupky : (30+2)*1,5*0,4*0,4=7,680 [A]</t>
  </si>
  <si>
    <t>126</t>
  </si>
  <si>
    <t>966346</t>
  </si>
  <si>
    <t>BOURÁNÍ PROPUSTŮ Z TRUB DN DO 400MM</t>
  </si>
  <si>
    <t>vč. úpravy rýhy a naložení, odvozu a uložení na skládku</t>
  </si>
  <si>
    <t>položka zahrnuje: 
- odstranění trub včetně případného obetonování a lože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 
- nezahrnuje bourání čel, vtokových a výtokových jímek, odstranění zábradlí</t>
  </si>
  <si>
    <t>127</t>
  </si>
  <si>
    <t>96687</t>
  </si>
  <si>
    <t>VYBOURÁNÍ ULIČNÍCH VPUSTÍ KOMPLETNÍCH</t>
  </si>
  <si>
    <t>dle PD C.3.2 : 21=21,000 [A]</t>
  </si>
  <si>
    <t>položka zahrnuje: 
- kompletní bourací práce včetně nezbytného rozsahu zemních prací,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</si>
  <si>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128</t>
  </si>
  <si>
    <t>967138</t>
  </si>
  <si>
    <t>VYBOURÁNÍ ČÁSTÍ KONSTRUKCÍ KAMENNÝCH NA MC S ODVOZEM DO 20KM</t>
  </si>
  <si>
    <t>stávající př. propustky : 12,5*1,2+13*1,5=34,500 [A]</t>
  </si>
  <si>
    <t>položka zahrnuje: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</si>
  <si>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181</t>
  </si>
  <si>
    <t>Dopravně inženýrská opatření</t>
  </si>
  <si>
    <t>02990</t>
  </si>
  <si>
    <t>2 velkoplošné tabule s logem a údaji o zhotoviteli. investorovi, termínech atd.</t>
  </si>
  <si>
    <t>03710</t>
  </si>
  <si>
    <t>POMOC PRÁCE ZAJIŠŤ NEBO ZŘÍZ OBJÍŽĎKY A PŘÍSTUP CESTY</t>
  </si>
  <si>
    <t>Zajištění provozu v průběhu výstavby - objízdné trasy, jakýmkoli způsobem (světelná sign., řízení proškolenými osobami, použití provizorního dopr. značení) dle stanovení schváleného příslušnými úřady vč. PD pro stanovení objízdných tras a projednání s příslušnými úřady. Zajištění uzavírky platí na délku stavby a včetně zajištění uzavírky opravy objízdné trasy.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</si>
</sst>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0+C10+C11+C12</f>
      </c>
      <c r="D6" s="1"/>
      <c r="E6" s="1"/>
    </row>
    <row r="7" spans="1:5" ht="12.75" customHeight="1">
      <c r="A7" s="1"/>
      <c r="B7" s="4" t="s">
        <v>4</v>
      </c>
      <c r="C7" s="7">
        <f>0+E10+E11+E12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24</v>
      </c>
      <c r="B10" s="20" t="s">
        <v>25</v>
      </c>
      <c r="C10" s="21">
        <f>'SO 001'!I3</f>
      </c>
      <c r="D10" s="21">
        <f>'SO 001'!O2</f>
      </c>
      <c r="E10" s="21">
        <f>C10+D10</f>
      </c>
    </row>
    <row r="11" spans="1:5" ht="12.75" customHeight="1">
      <c r="A11" s="20" t="s">
        <v>104</v>
      </c>
      <c r="B11" s="20" t="s">
        <v>105</v>
      </c>
      <c r="C11" s="21">
        <f>'SO 101, SO 102'!I3</f>
      </c>
      <c r="D11" s="21">
        <f>'SO 101, SO 102'!O2</f>
      </c>
      <c r="E11" s="21">
        <f>C11+D11</f>
      </c>
    </row>
    <row r="12" spans="1:5" ht="12.75" customHeight="1">
      <c r="A12" s="20" t="s">
        <v>748</v>
      </c>
      <c r="B12" s="20" t="s">
        <v>749</v>
      </c>
      <c r="C12" s="21">
        <f>'SO 181'!I3</f>
      </c>
      <c r="D12" s="21">
        <f>'SO 181'!O2</f>
      </c>
      <c r="E12" s="21">
        <f>C12+D12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</f>
      </c>
      <c r="P2" t="s">
        <v>22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24</v>
      </c>
      <c r="I3" s="38">
        <f>0+I8</f>
      </c>
      <c r="J3" s="10"/>
      <c r="O3" t="s">
        <v>18</v>
      </c>
      <c r="P3" t="s">
        <v>23</v>
      </c>
    </row>
    <row r="4" spans="1:16" ht="15" customHeight="1">
      <c r="A4" t="s">
        <v>16</v>
      </c>
      <c r="B4" s="16" t="s">
        <v>17</v>
      </c>
      <c r="C4" s="17" t="s">
        <v>24</v>
      </c>
      <c r="D4" s="6"/>
      <c r="E4" s="18" t="s">
        <v>25</v>
      </c>
      <c r="F4" s="6"/>
      <c r="G4" s="6"/>
      <c r="H4" s="19"/>
      <c r="I4" s="19"/>
      <c r="J4" s="6"/>
      <c r="O4" t="s">
        <v>19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37</v>
      </c>
      <c r="I5" s="15"/>
      <c r="J5" s="15" t="s">
        <v>42</v>
      </c>
      <c r="O5" t="s">
        <v>20</v>
      </c>
      <c r="P5" t="s">
        <v>23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27</v>
      </c>
      <c r="B7" s="15" t="s">
        <v>29</v>
      </c>
      <c r="C7" s="15" t="s">
        <v>23</v>
      </c>
      <c r="D7" s="15" t="s">
        <v>21</v>
      </c>
      <c r="E7" s="15" t="s">
        <v>33</v>
      </c>
      <c r="F7" s="15" t="s">
        <v>35</v>
      </c>
      <c r="G7" s="15" t="s">
        <v>22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27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0+I9+I13+I17+I21+I25+I29+I33+I37+I41+I45+I49+I53+I57</f>
      </c>
      <c r="R8">
        <f>0+O9+O13+O17+O21+O25+O29+O33+O37+O41+O45+O49+O53+O57</f>
      </c>
    </row>
    <row r="9" spans="1:16" ht="12.75">
      <c r="A9" s="25" t="s">
        <v>46</v>
      </c>
      <c r="B9" s="29" t="s">
        <v>29</v>
      </c>
      <c r="C9" s="29" t="s">
        <v>47</v>
      </c>
      <c r="D9" s="25" t="s">
        <v>48</v>
      </c>
      <c r="E9" s="30" t="s">
        <v>49</v>
      </c>
      <c r="F9" s="31" t="s">
        <v>50</v>
      </c>
      <c r="G9" s="32">
        <v>1</v>
      </c>
      <c r="H9" s="33">
        <v>0</v>
      </c>
      <c r="I9" s="33">
        <f>ROUND(ROUND(H9,2)*ROUND(G9,3),2)</f>
      </c>
      <c r="J9" s="31" t="s">
        <v>51</v>
      </c>
      <c r="O9">
        <f>(I9*21)/100</f>
      </c>
      <c r="P9" t="s">
        <v>23</v>
      </c>
    </row>
    <row r="10" spans="1:5" ht="114.75">
      <c r="A10" s="34" t="s">
        <v>52</v>
      </c>
      <c r="E10" s="35" t="s">
        <v>53</v>
      </c>
    </row>
    <row r="11" spans="1:5" ht="25.5">
      <c r="A11" s="36" t="s">
        <v>54</v>
      </c>
      <c r="E11" s="37" t="s">
        <v>55</v>
      </c>
    </row>
    <row r="12" spans="1:5" ht="12.75">
      <c r="A12" t="s">
        <v>56</v>
      </c>
      <c r="E12" s="35" t="s">
        <v>57</v>
      </c>
    </row>
    <row r="13" spans="1:16" ht="12.75">
      <c r="A13" s="25" t="s">
        <v>46</v>
      </c>
      <c r="B13" s="29" t="s">
        <v>23</v>
      </c>
      <c r="C13" s="29" t="s">
        <v>58</v>
      </c>
      <c r="D13" s="25" t="s">
        <v>59</v>
      </c>
      <c r="E13" s="30" t="s">
        <v>60</v>
      </c>
      <c r="F13" s="31" t="s">
        <v>61</v>
      </c>
      <c r="G13" s="32">
        <v>1</v>
      </c>
      <c r="H13" s="33">
        <v>0</v>
      </c>
      <c r="I13" s="33">
        <f>ROUND(ROUND(H13,2)*ROUND(G13,3),2)</f>
      </c>
      <c r="J13" s="31" t="s">
        <v>51</v>
      </c>
      <c r="O13">
        <f>(I13*21)/100</f>
      </c>
      <c r="P13" t="s">
        <v>23</v>
      </c>
    </row>
    <row r="14" spans="1:5" ht="76.5">
      <c r="A14" s="34" t="s">
        <v>52</v>
      </c>
      <c r="E14" s="35" t="s">
        <v>62</v>
      </c>
    </row>
    <row r="15" spans="1:5" ht="12.75">
      <c r="A15" s="36" t="s">
        <v>54</v>
      </c>
      <c r="E15" s="37" t="s">
        <v>63</v>
      </c>
    </row>
    <row r="16" spans="1:5" ht="12.75">
      <c r="A16" t="s">
        <v>56</v>
      </c>
      <c r="E16" s="35" t="s">
        <v>64</v>
      </c>
    </row>
    <row r="17" spans="1:16" ht="12.75">
      <c r="A17" s="25" t="s">
        <v>46</v>
      </c>
      <c r="B17" s="29" t="s">
        <v>21</v>
      </c>
      <c r="C17" s="29" t="s">
        <v>58</v>
      </c>
      <c r="D17" s="25" t="s">
        <v>65</v>
      </c>
      <c r="E17" s="30" t="s">
        <v>60</v>
      </c>
      <c r="F17" s="31" t="s">
        <v>66</v>
      </c>
      <c r="G17" s="32">
        <v>1</v>
      </c>
      <c r="H17" s="33">
        <v>0</v>
      </c>
      <c r="I17" s="33">
        <f>ROUND(ROUND(H17,2)*ROUND(G17,3),2)</f>
      </c>
      <c r="J17" s="31" t="s">
        <v>51</v>
      </c>
      <c r="O17">
        <f>(I17*21)/100</f>
      </c>
      <c r="P17" t="s">
        <v>23</v>
      </c>
    </row>
    <row r="18" spans="1:5" ht="63.75">
      <c r="A18" s="34" t="s">
        <v>52</v>
      </c>
      <c r="E18" s="35" t="s">
        <v>67</v>
      </c>
    </row>
    <row r="19" spans="1:5" ht="12.75">
      <c r="A19" s="36" t="s">
        <v>54</v>
      </c>
      <c r="E19" s="37" t="s">
        <v>63</v>
      </c>
    </row>
    <row r="20" spans="1:5" ht="12.75">
      <c r="A20" t="s">
        <v>56</v>
      </c>
      <c r="E20" s="35" t="s">
        <v>64</v>
      </c>
    </row>
    <row r="21" spans="1:16" ht="12.75">
      <c r="A21" s="25" t="s">
        <v>46</v>
      </c>
      <c r="B21" s="29" t="s">
        <v>33</v>
      </c>
      <c r="C21" s="29" t="s">
        <v>68</v>
      </c>
      <c r="D21" s="25" t="s">
        <v>48</v>
      </c>
      <c r="E21" s="30" t="s">
        <v>69</v>
      </c>
      <c r="F21" s="31" t="s">
        <v>50</v>
      </c>
      <c r="G21" s="32">
        <v>1</v>
      </c>
      <c r="H21" s="33">
        <v>0</v>
      </c>
      <c r="I21" s="33">
        <f>ROUND(ROUND(H21,2)*ROUND(G21,3),2)</f>
      </c>
      <c r="J21" s="31" t="s">
        <v>51</v>
      </c>
      <c r="O21">
        <f>(I21*21)/100</f>
      </c>
      <c r="P21" t="s">
        <v>23</v>
      </c>
    </row>
    <row r="22" spans="1:5" ht="63.75">
      <c r="A22" s="34" t="s">
        <v>52</v>
      </c>
      <c r="E22" s="35" t="s">
        <v>70</v>
      </c>
    </row>
    <row r="23" spans="1:5" ht="12.75">
      <c r="A23" s="36" t="s">
        <v>54</v>
      </c>
      <c r="E23" s="37" t="s">
        <v>63</v>
      </c>
    </row>
    <row r="24" spans="1:5" ht="12.75">
      <c r="A24" t="s">
        <v>56</v>
      </c>
      <c r="E24" s="35" t="s">
        <v>64</v>
      </c>
    </row>
    <row r="25" spans="1:16" ht="12.75">
      <c r="A25" s="25" t="s">
        <v>46</v>
      </c>
      <c r="B25" s="29" t="s">
        <v>35</v>
      </c>
      <c r="C25" s="29" t="s">
        <v>71</v>
      </c>
      <c r="D25" s="25" t="s">
        <v>59</v>
      </c>
      <c r="E25" s="30" t="s">
        <v>72</v>
      </c>
      <c r="F25" s="31" t="s">
        <v>50</v>
      </c>
      <c r="G25" s="32">
        <v>1</v>
      </c>
      <c r="H25" s="33">
        <v>0</v>
      </c>
      <c r="I25" s="33">
        <f>ROUND(ROUND(H25,2)*ROUND(G25,3),2)</f>
      </c>
      <c r="J25" s="31" t="s">
        <v>51</v>
      </c>
      <c r="O25">
        <f>(I25*21)/100</f>
      </c>
      <c r="P25" t="s">
        <v>23</v>
      </c>
    </row>
    <row r="26" spans="1:5" ht="76.5">
      <c r="A26" s="34" t="s">
        <v>52</v>
      </c>
      <c r="E26" s="35" t="s">
        <v>73</v>
      </c>
    </row>
    <row r="27" spans="1:5" ht="12.75">
      <c r="A27" s="36" t="s">
        <v>54</v>
      </c>
      <c r="E27" s="37" t="s">
        <v>63</v>
      </c>
    </row>
    <row r="28" spans="1:5" ht="12.75">
      <c r="A28" t="s">
        <v>56</v>
      </c>
      <c r="E28" s="35" t="s">
        <v>64</v>
      </c>
    </row>
    <row r="29" spans="1:16" ht="12.75">
      <c r="A29" s="25" t="s">
        <v>46</v>
      </c>
      <c r="B29" s="29" t="s">
        <v>22</v>
      </c>
      <c r="C29" s="29" t="s">
        <v>71</v>
      </c>
      <c r="D29" s="25" t="s">
        <v>65</v>
      </c>
      <c r="E29" s="30" t="s">
        <v>74</v>
      </c>
      <c r="F29" s="31" t="s">
        <v>61</v>
      </c>
      <c r="G29" s="32">
        <v>1</v>
      </c>
      <c r="H29" s="33">
        <v>0</v>
      </c>
      <c r="I29" s="33">
        <f>ROUND(ROUND(H29,2)*ROUND(G29,3),2)</f>
      </c>
      <c r="J29" s="31" t="s">
        <v>51</v>
      </c>
      <c r="O29">
        <f>(I29*21)/100</f>
      </c>
      <c r="P29" t="s">
        <v>23</v>
      </c>
    </row>
    <row r="30" spans="1:5" ht="63.75">
      <c r="A30" s="34" t="s">
        <v>52</v>
      </c>
      <c r="E30" s="35" t="s">
        <v>75</v>
      </c>
    </row>
    <row r="31" spans="1:5" ht="12.75">
      <c r="A31" s="36" t="s">
        <v>54</v>
      </c>
      <c r="E31" s="37" t="s">
        <v>63</v>
      </c>
    </row>
    <row r="32" spans="1:5" ht="12.75">
      <c r="A32" t="s">
        <v>56</v>
      </c>
      <c r="E32" s="35" t="s">
        <v>64</v>
      </c>
    </row>
    <row r="33" spans="1:16" ht="12.75">
      <c r="A33" s="25" t="s">
        <v>46</v>
      </c>
      <c r="B33" s="29" t="s">
        <v>76</v>
      </c>
      <c r="C33" s="29" t="s">
        <v>71</v>
      </c>
      <c r="D33" s="25" t="s">
        <v>77</v>
      </c>
      <c r="E33" s="30" t="s">
        <v>72</v>
      </c>
      <c r="F33" s="31" t="s">
        <v>61</v>
      </c>
      <c r="G33" s="32">
        <v>1</v>
      </c>
      <c r="H33" s="33">
        <v>0</v>
      </c>
      <c r="I33" s="33">
        <f>ROUND(ROUND(H33,2)*ROUND(G33,3),2)</f>
      </c>
      <c r="J33" s="31" t="s">
        <v>51</v>
      </c>
      <c r="O33">
        <f>(I33*21)/100</f>
      </c>
      <c r="P33" t="s">
        <v>23</v>
      </c>
    </row>
    <row r="34" spans="1:5" ht="76.5">
      <c r="A34" s="34" t="s">
        <v>52</v>
      </c>
      <c r="E34" s="35" t="s">
        <v>78</v>
      </c>
    </row>
    <row r="35" spans="1:5" ht="12.75">
      <c r="A35" s="36" t="s">
        <v>54</v>
      </c>
      <c r="E35" s="37" t="s">
        <v>63</v>
      </c>
    </row>
    <row r="36" spans="1:5" ht="12.75">
      <c r="A36" t="s">
        <v>56</v>
      </c>
      <c r="E36" s="35" t="s">
        <v>64</v>
      </c>
    </row>
    <row r="37" spans="1:16" ht="12.75">
      <c r="A37" s="25" t="s">
        <v>46</v>
      </c>
      <c r="B37" s="29" t="s">
        <v>79</v>
      </c>
      <c r="C37" s="29" t="s">
        <v>80</v>
      </c>
      <c r="D37" s="25" t="s">
        <v>48</v>
      </c>
      <c r="E37" s="30" t="s">
        <v>81</v>
      </c>
      <c r="F37" s="31" t="s">
        <v>61</v>
      </c>
      <c r="G37" s="32">
        <v>1</v>
      </c>
      <c r="H37" s="33">
        <v>0</v>
      </c>
      <c r="I37" s="33">
        <f>ROUND(ROUND(H37,2)*ROUND(G37,3),2)</f>
      </c>
      <c r="J37" s="31" t="s">
        <v>51</v>
      </c>
      <c r="O37">
        <f>(I37*21)/100</f>
      </c>
      <c r="P37" t="s">
        <v>23</v>
      </c>
    </row>
    <row r="38" spans="1:5" ht="140.25">
      <c r="A38" s="34" t="s">
        <v>52</v>
      </c>
      <c r="E38" s="35" t="s">
        <v>82</v>
      </c>
    </row>
    <row r="39" spans="1:5" ht="12.75">
      <c r="A39" s="36" t="s">
        <v>54</v>
      </c>
      <c r="E39" s="37" t="s">
        <v>63</v>
      </c>
    </row>
    <row r="40" spans="1:5" ht="12.75">
      <c r="A40" t="s">
        <v>56</v>
      </c>
      <c r="E40" s="35" t="s">
        <v>64</v>
      </c>
    </row>
    <row r="41" spans="1:16" ht="12.75">
      <c r="A41" s="25" t="s">
        <v>46</v>
      </c>
      <c r="B41" s="29" t="s">
        <v>39</v>
      </c>
      <c r="C41" s="29" t="s">
        <v>83</v>
      </c>
      <c r="D41" s="25" t="s">
        <v>48</v>
      </c>
      <c r="E41" s="30" t="s">
        <v>84</v>
      </c>
      <c r="F41" s="31" t="s">
        <v>50</v>
      </c>
      <c r="G41" s="32">
        <v>1</v>
      </c>
      <c r="H41" s="33">
        <v>0</v>
      </c>
      <c r="I41" s="33">
        <f>ROUND(ROUND(H41,2)*ROUND(G41,3),2)</f>
      </c>
      <c r="J41" s="31" t="s">
        <v>51</v>
      </c>
      <c r="O41">
        <f>(I41*21)/100</f>
      </c>
      <c r="P41" t="s">
        <v>23</v>
      </c>
    </row>
    <row r="42" spans="1:5" ht="89.25">
      <c r="A42" s="34" t="s">
        <v>52</v>
      </c>
      <c r="E42" s="35" t="s">
        <v>85</v>
      </c>
    </row>
    <row r="43" spans="1:5" ht="12.75">
      <c r="A43" s="36" t="s">
        <v>54</v>
      </c>
      <c r="E43" s="37" t="s">
        <v>63</v>
      </c>
    </row>
    <row r="44" spans="1:5" ht="12.75">
      <c r="A44" t="s">
        <v>56</v>
      </c>
      <c r="E44" s="35" t="s">
        <v>64</v>
      </c>
    </row>
    <row r="45" spans="1:16" ht="12.75">
      <c r="A45" s="25" t="s">
        <v>46</v>
      </c>
      <c r="B45" s="29" t="s">
        <v>41</v>
      </c>
      <c r="C45" s="29" t="s">
        <v>86</v>
      </c>
      <c r="D45" s="25" t="s">
        <v>48</v>
      </c>
      <c r="E45" s="30" t="s">
        <v>87</v>
      </c>
      <c r="F45" s="31" t="s">
        <v>50</v>
      </c>
      <c r="G45" s="32">
        <v>1</v>
      </c>
      <c r="H45" s="33">
        <v>0</v>
      </c>
      <c r="I45" s="33">
        <f>ROUND(ROUND(H45,2)*ROUND(G45,3),2)</f>
      </c>
      <c r="J45" s="31" t="s">
        <v>51</v>
      </c>
      <c r="O45">
        <f>(I45*21)/100</f>
      </c>
      <c r="P45" t="s">
        <v>23</v>
      </c>
    </row>
    <row r="46" spans="1:5" ht="127.5">
      <c r="A46" s="34" t="s">
        <v>52</v>
      </c>
      <c r="E46" s="35" t="s">
        <v>88</v>
      </c>
    </row>
    <row r="47" spans="1:5" ht="12.75">
      <c r="A47" s="36" t="s">
        <v>54</v>
      </c>
      <c r="E47" s="37" t="s">
        <v>63</v>
      </c>
    </row>
    <row r="48" spans="1:5" ht="12.75">
      <c r="A48" t="s">
        <v>56</v>
      </c>
      <c r="E48" s="35" t="s">
        <v>48</v>
      </c>
    </row>
    <row r="49" spans="1:16" ht="12.75">
      <c r="A49" s="25" t="s">
        <v>46</v>
      </c>
      <c r="B49" s="29" t="s">
        <v>43</v>
      </c>
      <c r="C49" s="29" t="s">
        <v>89</v>
      </c>
      <c r="D49" s="25" t="s">
        <v>48</v>
      </c>
      <c r="E49" s="30" t="s">
        <v>90</v>
      </c>
      <c r="F49" s="31" t="s">
        <v>61</v>
      </c>
      <c r="G49" s="32">
        <v>1</v>
      </c>
      <c r="H49" s="33">
        <v>0</v>
      </c>
      <c r="I49" s="33">
        <f>ROUND(ROUND(H49,2)*ROUND(G49,3),2)</f>
      </c>
      <c r="J49" s="31" t="s">
        <v>51</v>
      </c>
      <c r="O49">
        <f>(I49*21)/100</f>
      </c>
      <c r="P49" t="s">
        <v>23</v>
      </c>
    </row>
    <row r="50" spans="1:5" ht="63.75">
      <c r="A50" s="34" t="s">
        <v>52</v>
      </c>
      <c r="E50" s="35" t="s">
        <v>91</v>
      </c>
    </row>
    <row r="51" spans="1:5" ht="12.75">
      <c r="A51" s="36" t="s">
        <v>54</v>
      </c>
      <c r="E51" s="37" t="s">
        <v>63</v>
      </c>
    </row>
    <row r="52" spans="1:5" ht="63.75">
      <c r="A52" t="s">
        <v>56</v>
      </c>
      <c r="E52" s="35" t="s">
        <v>92</v>
      </c>
    </row>
    <row r="53" spans="1:16" ht="12.75">
      <c r="A53" s="25" t="s">
        <v>46</v>
      </c>
      <c r="B53" s="29" t="s">
        <v>93</v>
      </c>
      <c r="C53" s="29" t="s">
        <v>94</v>
      </c>
      <c r="D53" s="25" t="s">
        <v>59</v>
      </c>
      <c r="E53" s="30" t="s">
        <v>95</v>
      </c>
      <c r="F53" s="31" t="s">
        <v>96</v>
      </c>
      <c r="G53" s="32">
        <v>1</v>
      </c>
      <c r="H53" s="33">
        <v>0</v>
      </c>
      <c r="I53" s="33">
        <f>ROUND(ROUND(H53,2)*ROUND(G53,3),2)</f>
      </c>
      <c r="J53" s="31" t="s">
        <v>51</v>
      </c>
      <c r="O53">
        <f>(I53*21)/100</f>
      </c>
      <c r="P53" t="s">
        <v>23</v>
      </c>
    </row>
    <row r="54" spans="1:5" ht="51">
      <c r="A54" s="34" t="s">
        <v>52</v>
      </c>
      <c r="E54" s="35" t="s">
        <v>97</v>
      </c>
    </row>
    <row r="55" spans="1:5" ht="12.75">
      <c r="A55" s="36" t="s">
        <v>54</v>
      </c>
      <c r="E55" s="37" t="s">
        <v>63</v>
      </c>
    </row>
    <row r="56" spans="1:5" ht="89.25">
      <c r="A56" t="s">
        <v>56</v>
      </c>
      <c r="E56" s="35" t="s">
        <v>98</v>
      </c>
    </row>
    <row r="57" spans="1:16" ht="12.75">
      <c r="A57" s="25" t="s">
        <v>46</v>
      </c>
      <c r="B57" s="29" t="s">
        <v>99</v>
      </c>
      <c r="C57" s="29" t="s">
        <v>100</v>
      </c>
      <c r="D57" s="25" t="s">
        <v>48</v>
      </c>
      <c r="E57" s="30" t="s">
        <v>101</v>
      </c>
      <c r="F57" s="31" t="s">
        <v>50</v>
      </c>
      <c r="G57" s="32">
        <v>1</v>
      </c>
      <c r="H57" s="33">
        <v>0</v>
      </c>
      <c r="I57" s="33">
        <f>ROUND(ROUND(H57,2)*ROUND(G57,3),2)</f>
      </c>
      <c r="J57" s="31" t="s">
        <v>51</v>
      </c>
      <c r="O57">
        <f>(I57*21)/100</f>
      </c>
      <c r="P57" t="s">
        <v>23</v>
      </c>
    </row>
    <row r="58" spans="1:5" ht="127.5">
      <c r="A58" s="34" t="s">
        <v>52</v>
      </c>
      <c r="E58" s="35" t="s">
        <v>102</v>
      </c>
    </row>
    <row r="59" spans="1:5" ht="12.75">
      <c r="A59" s="36" t="s">
        <v>54</v>
      </c>
      <c r="E59" s="37" t="s">
        <v>63</v>
      </c>
    </row>
    <row r="60" spans="1:5" ht="12.75">
      <c r="A60" t="s">
        <v>56</v>
      </c>
      <c r="E60" s="35" t="s">
        <v>103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0+O8+O29+O166+O191+O208+O241+O346+O351+O392</f>
      </c>
      <c r="P2" t="s">
        <v>22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104</v>
      </c>
      <c r="I3" s="38">
        <f>0+I8+I29+I166+I191+I208+I241+I346+I351+I392</f>
      </c>
      <c r="J3" s="10"/>
      <c r="O3" t="s">
        <v>18</v>
      </c>
      <c r="P3" t="s">
        <v>23</v>
      </c>
    </row>
    <row r="4" spans="1:16" ht="15" customHeight="1">
      <c r="A4" t="s">
        <v>16</v>
      </c>
      <c r="B4" s="16" t="s">
        <v>17</v>
      </c>
      <c r="C4" s="17" t="s">
        <v>104</v>
      </c>
      <c r="D4" s="6"/>
      <c r="E4" s="18" t="s">
        <v>105</v>
      </c>
      <c r="F4" s="6"/>
      <c r="G4" s="6"/>
      <c r="H4" s="19"/>
      <c r="I4" s="19"/>
      <c r="J4" s="6"/>
      <c r="O4" t="s">
        <v>19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37</v>
      </c>
      <c r="I5" s="15"/>
      <c r="J5" s="15" t="s">
        <v>42</v>
      </c>
      <c r="O5" t="s">
        <v>20</v>
      </c>
      <c r="P5" t="s">
        <v>23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27</v>
      </c>
      <c r="B7" s="15" t="s">
        <v>29</v>
      </c>
      <c r="C7" s="15" t="s">
        <v>23</v>
      </c>
      <c r="D7" s="15" t="s">
        <v>21</v>
      </c>
      <c r="E7" s="15" t="s">
        <v>33</v>
      </c>
      <c r="F7" s="15" t="s">
        <v>35</v>
      </c>
      <c r="G7" s="15" t="s">
        <v>22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27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0+I9+I13+I17+I21+I25</f>
      </c>
      <c r="R8">
        <f>0+O9+O13+O17+O21+O25</f>
      </c>
    </row>
    <row r="9" spans="1:16" ht="12.75">
      <c r="A9" s="25" t="s">
        <v>46</v>
      </c>
      <c r="B9" s="29" t="s">
        <v>29</v>
      </c>
      <c r="C9" s="29" t="s">
        <v>106</v>
      </c>
      <c r="D9" s="25" t="s">
        <v>48</v>
      </c>
      <c r="E9" s="30" t="s">
        <v>107</v>
      </c>
      <c r="F9" s="31" t="s">
        <v>108</v>
      </c>
      <c r="G9" s="32">
        <v>1748.34</v>
      </c>
      <c r="H9" s="33">
        <v>0</v>
      </c>
      <c r="I9" s="33">
        <f>ROUND(ROUND(H9,2)*ROUND(G9,3),2)</f>
      </c>
      <c r="J9" s="31" t="s">
        <v>51</v>
      </c>
      <c r="O9">
        <f>(I9*21)/100</f>
      </c>
      <c r="P9" t="s">
        <v>23</v>
      </c>
    </row>
    <row r="10" spans="1:5" ht="12.75">
      <c r="A10" s="34" t="s">
        <v>52</v>
      </c>
      <c r="E10" s="35" t="s">
        <v>109</v>
      </c>
    </row>
    <row r="11" spans="1:5" ht="38.25">
      <c r="A11" s="36" t="s">
        <v>54</v>
      </c>
      <c r="E11" s="37" t="s">
        <v>110</v>
      </c>
    </row>
    <row r="12" spans="1:5" ht="25.5">
      <c r="A12" t="s">
        <v>56</v>
      </c>
      <c r="E12" s="35" t="s">
        <v>111</v>
      </c>
    </row>
    <row r="13" spans="1:16" ht="12.75">
      <c r="A13" s="25" t="s">
        <v>46</v>
      </c>
      <c r="B13" s="29" t="s">
        <v>23</v>
      </c>
      <c r="C13" s="29" t="s">
        <v>112</v>
      </c>
      <c r="D13" s="25" t="s">
        <v>59</v>
      </c>
      <c r="E13" s="30" t="s">
        <v>113</v>
      </c>
      <c r="F13" s="31" t="s">
        <v>108</v>
      </c>
      <c r="G13" s="32">
        <v>2545.476</v>
      </c>
      <c r="H13" s="33">
        <v>0</v>
      </c>
      <c r="I13" s="33">
        <f>ROUND(ROUND(H13,2)*ROUND(G13,3),2)</f>
      </c>
      <c r="J13" s="31" t="s">
        <v>51</v>
      </c>
      <c r="O13">
        <f>(I13*21)/100</f>
      </c>
      <c r="P13" t="s">
        <v>23</v>
      </c>
    </row>
    <row r="14" spans="1:5" ht="12.75">
      <c r="A14" s="34" t="s">
        <v>52</v>
      </c>
      <c r="E14" s="35" t="s">
        <v>114</v>
      </c>
    </row>
    <row r="15" spans="1:5" ht="38.25">
      <c r="A15" s="36" t="s">
        <v>54</v>
      </c>
      <c r="E15" s="37" t="s">
        <v>115</v>
      </c>
    </row>
    <row r="16" spans="1:5" ht="25.5">
      <c r="A16" t="s">
        <v>56</v>
      </c>
      <c r="E16" s="35" t="s">
        <v>111</v>
      </c>
    </row>
    <row r="17" spans="1:16" ht="12.75">
      <c r="A17" s="25" t="s">
        <v>46</v>
      </c>
      <c r="B17" s="29" t="s">
        <v>21</v>
      </c>
      <c r="C17" s="29" t="s">
        <v>112</v>
      </c>
      <c r="D17" s="25" t="s">
        <v>65</v>
      </c>
      <c r="E17" s="30" t="s">
        <v>113</v>
      </c>
      <c r="F17" s="31" t="s">
        <v>108</v>
      </c>
      <c r="G17" s="32">
        <v>6675.835</v>
      </c>
      <c r="H17" s="33">
        <v>0</v>
      </c>
      <c r="I17" s="33">
        <f>ROUND(ROUND(H17,2)*ROUND(G17,3),2)</f>
      </c>
      <c r="J17" s="31" t="s">
        <v>51</v>
      </c>
      <c r="O17">
        <f>(I17*21)/100</f>
      </c>
      <c r="P17" t="s">
        <v>23</v>
      </c>
    </row>
    <row r="18" spans="1:5" ht="12.75">
      <c r="A18" s="34" t="s">
        <v>52</v>
      </c>
      <c r="E18" s="35" t="s">
        <v>116</v>
      </c>
    </row>
    <row r="19" spans="1:5" ht="165.75">
      <c r="A19" s="36" t="s">
        <v>54</v>
      </c>
      <c r="E19" s="37" t="s">
        <v>117</v>
      </c>
    </row>
    <row r="20" spans="1:5" ht="25.5">
      <c r="A20" t="s">
        <v>56</v>
      </c>
      <c r="E20" s="35" t="s">
        <v>111</v>
      </c>
    </row>
    <row r="21" spans="1:16" ht="25.5">
      <c r="A21" s="25" t="s">
        <v>46</v>
      </c>
      <c r="B21" s="29" t="s">
        <v>33</v>
      </c>
      <c r="C21" s="29" t="s">
        <v>118</v>
      </c>
      <c r="D21" s="25" t="s">
        <v>59</v>
      </c>
      <c r="E21" s="30" t="s">
        <v>119</v>
      </c>
      <c r="F21" s="31" t="s">
        <v>108</v>
      </c>
      <c r="G21" s="32">
        <v>12815.152</v>
      </c>
      <c r="H21" s="33">
        <v>0</v>
      </c>
      <c r="I21" s="33">
        <f>ROUND(ROUND(H21,2)*ROUND(G21,3),2)</f>
      </c>
      <c r="J21" s="31" t="s">
        <v>51</v>
      </c>
      <c r="O21">
        <f>(I21*21)/100</f>
      </c>
      <c r="P21" t="s">
        <v>23</v>
      </c>
    </row>
    <row r="22" spans="1:5" ht="12.75">
      <c r="A22" s="34" t="s">
        <v>52</v>
      </c>
      <c r="E22" s="35" t="s">
        <v>120</v>
      </c>
    </row>
    <row r="23" spans="1:5" ht="63.75">
      <c r="A23" s="36" t="s">
        <v>54</v>
      </c>
      <c r="E23" s="37" t="s">
        <v>121</v>
      </c>
    </row>
    <row r="24" spans="1:5" ht="140.25">
      <c r="A24" t="s">
        <v>56</v>
      </c>
      <c r="E24" s="35" t="s">
        <v>122</v>
      </c>
    </row>
    <row r="25" spans="1:16" ht="25.5">
      <c r="A25" s="25" t="s">
        <v>46</v>
      </c>
      <c r="B25" s="29" t="s">
        <v>35</v>
      </c>
      <c r="C25" s="29" t="s">
        <v>118</v>
      </c>
      <c r="D25" s="25" t="s">
        <v>65</v>
      </c>
      <c r="E25" s="30" t="s">
        <v>119</v>
      </c>
      <c r="F25" s="31" t="s">
        <v>108</v>
      </c>
      <c r="G25" s="32">
        <v>4271.718</v>
      </c>
      <c r="H25" s="33">
        <v>0</v>
      </c>
      <c r="I25" s="33">
        <f>ROUND(ROUND(H25,2)*ROUND(G25,3),2)</f>
      </c>
      <c r="J25" s="31" t="s">
        <v>51</v>
      </c>
      <c r="O25">
        <f>(I25*21)/100</f>
      </c>
      <c r="P25" t="s">
        <v>23</v>
      </c>
    </row>
    <row r="26" spans="1:5" ht="12.75">
      <c r="A26" s="34" t="s">
        <v>52</v>
      </c>
      <c r="E26" s="35" t="s">
        <v>123</v>
      </c>
    </row>
    <row r="27" spans="1:5" ht="63.75">
      <c r="A27" s="36" t="s">
        <v>54</v>
      </c>
      <c r="E27" s="37" t="s">
        <v>124</v>
      </c>
    </row>
    <row r="28" spans="1:5" ht="140.25">
      <c r="A28" t="s">
        <v>56</v>
      </c>
      <c r="E28" s="35" t="s">
        <v>122</v>
      </c>
    </row>
    <row r="29" spans="1:18" ht="12.75" customHeight="1">
      <c r="A29" s="6" t="s">
        <v>44</v>
      </c>
      <c r="B29" s="6"/>
      <c r="C29" s="40" t="s">
        <v>29</v>
      </c>
      <c r="D29" s="6"/>
      <c r="E29" s="27" t="s">
        <v>125</v>
      </c>
      <c r="F29" s="6"/>
      <c r="G29" s="6"/>
      <c r="H29" s="6"/>
      <c r="I29" s="41">
        <f>0+Q29</f>
      </c>
      <c r="J29" s="6"/>
      <c r="O29">
        <f>0+R29</f>
      </c>
      <c r="Q29">
        <f>0+I30+I34+I38+I42+I46+I50+I54+I58+I62+I66+I70+I74+I78+I82+I86+I90+I94+I98+I102+I106+I110+I114+I118+I122+I126+I130+I134+I138+I142+I146+I150+I154+I158+I162</f>
      </c>
      <c r="R29">
        <f>0+O30+O34+O38+O42+O46+O50+O54+O58+O62+O66+O70+O74+O78+O82+O86+O90+O94+O98+O102+O106+O110+O114+O118+O122+O126+O130+O134+O138+O142+O146+O150+O154+O158+O162</f>
      </c>
    </row>
    <row r="30" spans="1:16" ht="12.75">
      <c r="A30" s="25" t="s">
        <v>46</v>
      </c>
      <c r="B30" s="29" t="s">
        <v>22</v>
      </c>
      <c r="C30" s="29" t="s">
        <v>126</v>
      </c>
      <c r="D30" s="25" t="s">
        <v>48</v>
      </c>
      <c r="E30" s="30" t="s">
        <v>127</v>
      </c>
      <c r="F30" s="31" t="s">
        <v>128</v>
      </c>
      <c r="G30" s="32">
        <v>200</v>
      </c>
      <c r="H30" s="33">
        <v>0</v>
      </c>
      <c r="I30" s="33">
        <f>ROUND(ROUND(H30,2)*ROUND(G30,3),2)</f>
      </c>
      <c r="J30" s="31" t="s">
        <v>51</v>
      </c>
      <c r="O30">
        <f>(I30*21)/100</f>
      </c>
      <c r="P30" t="s">
        <v>23</v>
      </c>
    </row>
    <row r="31" spans="1:5" ht="12.75">
      <c r="A31" s="34" t="s">
        <v>52</v>
      </c>
      <c r="E31" s="35" t="s">
        <v>129</v>
      </c>
    </row>
    <row r="32" spans="1:5" ht="12.75">
      <c r="A32" s="36" t="s">
        <v>54</v>
      </c>
      <c r="E32" s="37" t="s">
        <v>130</v>
      </c>
    </row>
    <row r="33" spans="1:5" ht="38.25">
      <c r="A33" t="s">
        <v>56</v>
      </c>
      <c r="E33" s="35" t="s">
        <v>131</v>
      </c>
    </row>
    <row r="34" spans="1:16" ht="12.75">
      <c r="A34" s="25" t="s">
        <v>46</v>
      </c>
      <c r="B34" s="29" t="s">
        <v>76</v>
      </c>
      <c r="C34" s="29" t="s">
        <v>132</v>
      </c>
      <c r="D34" s="25" t="s">
        <v>48</v>
      </c>
      <c r="E34" s="30" t="s">
        <v>133</v>
      </c>
      <c r="F34" s="31" t="s">
        <v>128</v>
      </c>
      <c r="G34" s="32">
        <v>7712</v>
      </c>
      <c r="H34" s="33">
        <v>0</v>
      </c>
      <c r="I34" s="33">
        <f>ROUND(ROUND(H34,2)*ROUND(G34,3),2)</f>
      </c>
      <c r="J34" s="31" t="s">
        <v>51</v>
      </c>
      <c r="O34">
        <f>(I34*21)/100</f>
      </c>
      <c r="P34" t="s">
        <v>23</v>
      </c>
    </row>
    <row r="35" spans="1:5" ht="12.75">
      <c r="A35" s="34" t="s">
        <v>52</v>
      </c>
      <c r="E35" s="35" t="s">
        <v>134</v>
      </c>
    </row>
    <row r="36" spans="1:5" ht="25.5">
      <c r="A36" s="36" t="s">
        <v>54</v>
      </c>
      <c r="E36" s="37" t="s">
        <v>135</v>
      </c>
    </row>
    <row r="37" spans="1:5" ht="12.75">
      <c r="A37" t="s">
        <v>56</v>
      </c>
      <c r="E37" s="35" t="s">
        <v>136</v>
      </c>
    </row>
    <row r="38" spans="1:16" ht="25.5">
      <c r="A38" s="25" t="s">
        <v>46</v>
      </c>
      <c r="B38" s="29" t="s">
        <v>79</v>
      </c>
      <c r="C38" s="29" t="s">
        <v>137</v>
      </c>
      <c r="D38" s="25" t="s">
        <v>48</v>
      </c>
      <c r="E38" s="30" t="s">
        <v>138</v>
      </c>
      <c r="F38" s="31" t="s">
        <v>96</v>
      </c>
      <c r="G38" s="32">
        <v>26</v>
      </c>
      <c r="H38" s="33">
        <v>0</v>
      </c>
      <c r="I38" s="33">
        <f>ROUND(ROUND(H38,2)*ROUND(G38,3),2)</f>
      </c>
      <c r="J38" s="31" t="s">
        <v>51</v>
      </c>
      <c r="O38">
        <f>(I38*21)/100</f>
      </c>
      <c r="P38" t="s">
        <v>23</v>
      </c>
    </row>
    <row r="39" spans="1:5" ht="12.75">
      <c r="A39" s="34" t="s">
        <v>52</v>
      </c>
      <c r="E39" s="35" t="s">
        <v>129</v>
      </c>
    </row>
    <row r="40" spans="1:5" ht="25.5">
      <c r="A40" s="36" t="s">
        <v>54</v>
      </c>
      <c r="E40" s="37" t="s">
        <v>139</v>
      </c>
    </row>
    <row r="41" spans="1:5" ht="165.75">
      <c r="A41" t="s">
        <v>56</v>
      </c>
      <c r="E41" s="35" t="s">
        <v>140</v>
      </c>
    </row>
    <row r="42" spans="1:16" ht="12.75">
      <c r="A42" s="25" t="s">
        <v>46</v>
      </c>
      <c r="B42" s="29" t="s">
        <v>39</v>
      </c>
      <c r="C42" s="29" t="s">
        <v>141</v>
      </c>
      <c r="D42" s="25" t="s">
        <v>48</v>
      </c>
      <c r="E42" s="30" t="s">
        <v>142</v>
      </c>
      <c r="F42" s="31" t="s">
        <v>96</v>
      </c>
      <c r="G42" s="32">
        <v>5</v>
      </c>
      <c r="H42" s="33">
        <v>0</v>
      </c>
      <c r="I42" s="33">
        <f>ROUND(ROUND(H42,2)*ROUND(G42,3),2)</f>
      </c>
      <c r="J42" s="31" t="s">
        <v>51</v>
      </c>
      <c r="O42">
        <f>(I42*21)/100</f>
      </c>
      <c r="P42" t="s">
        <v>23</v>
      </c>
    </row>
    <row r="43" spans="1:5" ht="12.75">
      <c r="A43" s="34" t="s">
        <v>52</v>
      </c>
      <c r="E43" s="35" t="s">
        <v>129</v>
      </c>
    </row>
    <row r="44" spans="1:5" ht="12.75">
      <c r="A44" s="36" t="s">
        <v>54</v>
      </c>
      <c r="E44" s="37" t="s">
        <v>143</v>
      </c>
    </row>
    <row r="45" spans="1:5" ht="114.75">
      <c r="A45" t="s">
        <v>56</v>
      </c>
      <c r="E45" s="35" t="s">
        <v>144</v>
      </c>
    </row>
    <row r="46" spans="1:16" ht="25.5">
      <c r="A46" s="25" t="s">
        <v>46</v>
      </c>
      <c r="B46" s="29" t="s">
        <v>41</v>
      </c>
      <c r="C46" s="29" t="s">
        <v>145</v>
      </c>
      <c r="D46" s="25" t="s">
        <v>48</v>
      </c>
      <c r="E46" s="30" t="s">
        <v>146</v>
      </c>
      <c r="F46" s="31" t="s">
        <v>147</v>
      </c>
      <c r="G46" s="32">
        <v>24.175</v>
      </c>
      <c r="H46" s="33">
        <v>0</v>
      </c>
      <c r="I46" s="33">
        <f>ROUND(ROUND(H46,2)*ROUND(G46,3),2)</f>
      </c>
      <c r="J46" s="31" t="s">
        <v>51</v>
      </c>
      <c r="O46">
        <f>(I46*21)/100</f>
      </c>
      <c r="P46" t="s">
        <v>23</v>
      </c>
    </row>
    <row r="47" spans="1:5" ht="12.75">
      <c r="A47" s="34" t="s">
        <v>52</v>
      </c>
      <c r="E47" s="35" t="s">
        <v>148</v>
      </c>
    </row>
    <row r="48" spans="1:5" ht="51">
      <c r="A48" s="36" t="s">
        <v>54</v>
      </c>
      <c r="E48" s="37" t="s">
        <v>149</v>
      </c>
    </row>
    <row r="49" spans="1:5" ht="63.75">
      <c r="A49" t="s">
        <v>56</v>
      </c>
      <c r="E49" s="35" t="s">
        <v>150</v>
      </c>
    </row>
    <row r="50" spans="1:16" ht="25.5">
      <c r="A50" s="25" t="s">
        <v>46</v>
      </c>
      <c r="B50" s="29" t="s">
        <v>43</v>
      </c>
      <c r="C50" s="29" t="s">
        <v>151</v>
      </c>
      <c r="D50" s="25" t="s">
        <v>48</v>
      </c>
      <c r="E50" s="30" t="s">
        <v>152</v>
      </c>
      <c r="F50" s="31" t="s">
        <v>147</v>
      </c>
      <c r="G50" s="32">
        <v>8.675</v>
      </c>
      <c r="H50" s="33">
        <v>0</v>
      </c>
      <c r="I50" s="33">
        <f>ROUND(ROUND(H50,2)*ROUND(G50,3),2)</f>
      </c>
      <c r="J50" s="31" t="s">
        <v>51</v>
      </c>
      <c r="O50">
        <f>(I50*21)/100</f>
      </c>
      <c r="P50" t="s">
        <v>23</v>
      </c>
    </row>
    <row r="51" spans="1:5" ht="12.75">
      <c r="A51" s="34" t="s">
        <v>52</v>
      </c>
      <c r="E51" s="35" t="s">
        <v>153</v>
      </c>
    </row>
    <row r="52" spans="1:5" ht="25.5">
      <c r="A52" s="36" t="s">
        <v>54</v>
      </c>
      <c r="E52" s="37" t="s">
        <v>154</v>
      </c>
    </row>
    <row r="53" spans="1:5" ht="63.75">
      <c r="A53" t="s">
        <v>56</v>
      </c>
      <c r="E53" s="35" t="s">
        <v>150</v>
      </c>
    </row>
    <row r="54" spans="1:16" ht="12.75">
      <c r="A54" s="25" t="s">
        <v>46</v>
      </c>
      <c r="B54" s="29" t="s">
        <v>93</v>
      </c>
      <c r="C54" s="29" t="s">
        <v>155</v>
      </c>
      <c r="D54" s="25" t="s">
        <v>48</v>
      </c>
      <c r="E54" s="30" t="s">
        <v>156</v>
      </c>
      <c r="F54" s="31" t="s">
        <v>147</v>
      </c>
      <c r="G54" s="32">
        <v>1.55</v>
      </c>
      <c r="H54" s="33">
        <v>0</v>
      </c>
      <c r="I54" s="33">
        <f>ROUND(ROUND(H54,2)*ROUND(G54,3),2)</f>
      </c>
      <c r="J54" s="31" t="s">
        <v>51</v>
      </c>
      <c r="O54">
        <f>(I54*21)/100</f>
      </c>
      <c r="P54" t="s">
        <v>23</v>
      </c>
    </row>
    <row r="55" spans="1:5" ht="12.75">
      <c r="A55" s="34" t="s">
        <v>52</v>
      </c>
      <c r="E55" s="35" t="s">
        <v>157</v>
      </c>
    </row>
    <row r="56" spans="1:5" ht="38.25">
      <c r="A56" s="36" t="s">
        <v>54</v>
      </c>
      <c r="E56" s="37" t="s">
        <v>158</v>
      </c>
    </row>
    <row r="57" spans="1:5" ht="63.75">
      <c r="A57" t="s">
        <v>56</v>
      </c>
      <c r="E57" s="35" t="s">
        <v>150</v>
      </c>
    </row>
    <row r="58" spans="1:16" ht="12.75">
      <c r="A58" s="25" t="s">
        <v>46</v>
      </c>
      <c r="B58" s="29" t="s">
        <v>99</v>
      </c>
      <c r="C58" s="29" t="s">
        <v>159</v>
      </c>
      <c r="D58" s="25" t="s">
        <v>48</v>
      </c>
      <c r="E58" s="30" t="s">
        <v>160</v>
      </c>
      <c r="F58" s="31" t="s">
        <v>147</v>
      </c>
      <c r="G58" s="32">
        <v>40.89</v>
      </c>
      <c r="H58" s="33">
        <v>0</v>
      </c>
      <c r="I58" s="33">
        <f>ROUND(ROUND(H58,2)*ROUND(G58,3),2)</f>
      </c>
      <c r="J58" s="31" t="s">
        <v>51</v>
      </c>
      <c r="O58">
        <f>(I58*21)/100</f>
      </c>
      <c r="P58" t="s">
        <v>23</v>
      </c>
    </row>
    <row r="59" spans="1:5" ht="12.75">
      <c r="A59" s="34" t="s">
        <v>52</v>
      </c>
      <c r="E59" s="35" t="s">
        <v>161</v>
      </c>
    </row>
    <row r="60" spans="1:5" ht="63.75">
      <c r="A60" s="36" t="s">
        <v>54</v>
      </c>
      <c r="E60" s="37" t="s">
        <v>162</v>
      </c>
    </row>
    <row r="61" spans="1:5" ht="63.75">
      <c r="A61" t="s">
        <v>56</v>
      </c>
      <c r="E61" s="35" t="s">
        <v>150</v>
      </c>
    </row>
    <row r="62" spans="1:16" ht="25.5">
      <c r="A62" s="25" t="s">
        <v>46</v>
      </c>
      <c r="B62" s="29" t="s">
        <v>163</v>
      </c>
      <c r="C62" s="29" t="s">
        <v>164</v>
      </c>
      <c r="D62" s="25" t="s">
        <v>59</v>
      </c>
      <c r="E62" s="30" t="s">
        <v>165</v>
      </c>
      <c r="F62" s="31" t="s">
        <v>147</v>
      </c>
      <c r="G62" s="32">
        <v>361.68</v>
      </c>
      <c r="H62" s="33">
        <v>0</v>
      </c>
      <c r="I62" s="33">
        <f>ROUND(ROUND(H62,2)*ROUND(G62,3),2)</f>
      </c>
      <c r="J62" s="31" t="s">
        <v>51</v>
      </c>
      <c r="O62">
        <f>(I62*21)/100</f>
      </c>
      <c r="P62" t="s">
        <v>23</v>
      </c>
    </row>
    <row r="63" spans="1:5" ht="12.75">
      <c r="A63" s="34" t="s">
        <v>52</v>
      </c>
      <c r="E63" s="35" t="s">
        <v>166</v>
      </c>
    </row>
    <row r="64" spans="1:5" ht="76.5">
      <c r="A64" s="36" t="s">
        <v>54</v>
      </c>
      <c r="E64" s="37" t="s">
        <v>167</v>
      </c>
    </row>
    <row r="65" spans="1:5" ht="63.75">
      <c r="A65" t="s">
        <v>56</v>
      </c>
      <c r="E65" s="35" t="s">
        <v>150</v>
      </c>
    </row>
    <row r="66" spans="1:16" ht="25.5">
      <c r="A66" s="25" t="s">
        <v>46</v>
      </c>
      <c r="B66" s="29" t="s">
        <v>168</v>
      </c>
      <c r="C66" s="29" t="s">
        <v>164</v>
      </c>
      <c r="D66" s="25" t="s">
        <v>65</v>
      </c>
      <c r="E66" s="30" t="s">
        <v>165</v>
      </c>
      <c r="F66" s="31" t="s">
        <v>147</v>
      </c>
      <c r="G66" s="32">
        <v>2671.744</v>
      </c>
      <c r="H66" s="33">
        <v>0</v>
      </c>
      <c r="I66" s="33">
        <f>ROUND(ROUND(H66,2)*ROUND(G66,3),2)</f>
      </c>
      <c r="J66" s="31" t="s">
        <v>51</v>
      </c>
      <c r="O66">
        <f>(I66*21)/100</f>
      </c>
      <c r="P66" t="s">
        <v>23</v>
      </c>
    </row>
    <row r="67" spans="1:5" ht="12.75">
      <c r="A67" s="34" t="s">
        <v>52</v>
      </c>
      <c r="E67" s="35" t="s">
        <v>169</v>
      </c>
    </row>
    <row r="68" spans="1:5" ht="153">
      <c r="A68" s="36" t="s">
        <v>54</v>
      </c>
      <c r="E68" s="37" t="s">
        <v>170</v>
      </c>
    </row>
    <row r="69" spans="1:5" ht="63.75">
      <c r="A69" t="s">
        <v>56</v>
      </c>
      <c r="E69" s="35" t="s">
        <v>150</v>
      </c>
    </row>
    <row r="70" spans="1:16" ht="25.5">
      <c r="A70" s="25" t="s">
        <v>46</v>
      </c>
      <c r="B70" s="29" t="s">
        <v>171</v>
      </c>
      <c r="C70" s="29" t="s">
        <v>172</v>
      </c>
      <c r="D70" s="25" t="s">
        <v>59</v>
      </c>
      <c r="E70" s="30" t="s">
        <v>173</v>
      </c>
      <c r="F70" s="31" t="s">
        <v>147</v>
      </c>
      <c r="G70" s="32">
        <v>1036.44</v>
      </c>
      <c r="H70" s="33">
        <v>0</v>
      </c>
      <c r="I70" s="33">
        <f>ROUND(ROUND(H70,2)*ROUND(G70,3),2)</f>
      </c>
      <c r="J70" s="31" t="s">
        <v>51</v>
      </c>
      <c r="O70">
        <f>(I70*21)/100</f>
      </c>
      <c r="P70" t="s">
        <v>23</v>
      </c>
    </row>
    <row r="71" spans="1:5" ht="12.75">
      <c r="A71" s="34" t="s">
        <v>52</v>
      </c>
      <c r="E71" s="35" t="s">
        <v>174</v>
      </c>
    </row>
    <row r="72" spans="1:5" ht="89.25">
      <c r="A72" s="36" t="s">
        <v>54</v>
      </c>
      <c r="E72" s="37" t="s">
        <v>175</v>
      </c>
    </row>
    <row r="73" spans="1:5" ht="63.75">
      <c r="A73" t="s">
        <v>56</v>
      </c>
      <c r="E73" s="35" t="s">
        <v>150</v>
      </c>
    </row>
    <row r="74" spans="1:16" ht="25.5">
      <c r="A74" s="25" t="s">
        <v>46</v>
      </c>
      <c r="B74" s="29" t="s">
        <v>176</v>
      </c>
      <c r="C74" s="29" t="s">
        <v>177</v>
      </c>
      <c r="D74" s="25" t="s">
        <v>48</v>
      </c>
      <c r="E74" s="30" t="s">
        <v>178</v>
      </c>
      <c r="F74" s="31" t="s">
        <v>147</v>
      </c>
      <c r="G74" s="32">
        <v>206</v>
      </c>
      <c r="H74" s="33">
        <v>0</v>
      </c>
      <c r="I74" s="33">
        <f>ROUND(ROUND(H74,2)*ROUND(G74,3),2)</f>
      </c>
      <c r="J74" s="31" t="s">
        <v>51</v>
      </c>
      <c r="O74">
        <f>(I74*21)/100</f>
      </c>
      <c r="P74" t="s">
        <v>23</v>
      </c>
    </row>
    <row r="75" spans="1:5" ht="12.75">
      <c r="A75" s="34" t="s">
        <v>52</v>
      </c>
      <c r="E75" s="35" t="s">
        <v>179</v>
      </c>
    </row>
    <row r="76" spans="1:5" ht="25.5">
      <c r="A76" s="36" t="s">
        <v>54</v>
      </c>
      <c r="E76" s="37" t="s">
        <v>180</v>
      </c>
    </row>
    <row r="77" spans="1:5" ht="63.75">
      <c r="A77" t="s">
        <v>56</v>
      </c>
      <c r="E77" s="35" t="s">
        <v>150</v>
      </c>
    </row>
    <row r="78" spans="1:16" ht="12.75">
      <c r="A78" s="25" t="s">
        <v>46</v>
      </c>
      <c r="B78" s="29" t="s">
        <v>181</v>
      </c>
      <c r="C78" s="29" t="s">
        <v>182</v>
      </c>
      <c r="D78" s="25" t="s">
        <v>48</v>
      </c>
      <c r="E78" s="30" t="s">
        <v>183</v>
      </c>
      <c r="F78" s="31" t="s">
        <v>147</v>
      </c>
      <c r="G78" s="32">
        <v>6</v>
      </c>
      <c r="H78" s="33">
        <v>0</v>
      </c>
      <c r="I78" s="33">
        <f>ROUND(ROUND(H78,2)*ROUND(G78,3),2)</f>
      </c>
      <c r="J78" s="31" t="s">
        <v>51</v>
      </c>
      <c r="O78">
        <f>(I78*21)/100</f>
      </c>
      <c r="P78" t="s">
        <v>23</v>
      </c>
    </row>
    <row r="79" spans="1:5" ht="12.75">
      <c r="A79" s="34" t="s">
        <v>52</v>
      </c>
      <c r="E79" s="35" t="s">
        <v>184</v>
      </c>
    </row>
    <row r="80" spans="1:5" ht="12.75">
      <c r="A80" s="36" t="s">
        <v>54</v>
      </c>
      <c r="E80" s="37" t="s">
        <v>185</v>
      </c>
    </row>
    <row r="81" spans="1:5" ht="63.75">
      <c r="A81" t="s">
        <v>56</v>
      </c>
      <c r="E81" s="35" t="s">
        <v>150</v>
      </c>
    </row>
    <row r="82" spans="1:16" ht="12.75">
      <c r="A82" s="25" t="s">
        <v>46</v>
      </c>
      <c r="B82" s="29" t="s">
        <v>186</v>
      </c>
      <c r="C82" s="29" t="s">
        <v>187</v>
      </c>
      <c r="D82" s="25" t="s">
        <v>48</v>
      </c>
      <c r="E82" s="30" t="s">
        <v>188</v>
      </c>
      <c r="F82" s="31" t="s">
        <v>189</v>
      </c>
      <c r="G82" s="32">
        <v>146</v>
      </c>
      <c r="H82" s="33">
        <v>0</v>
      </c>
      <c r="I82" s="33">
        <f>ROUND(ROUND(H82,2)*ROUND(G82,3),2)</f>
      </c>
      <c r="J82" s="31" t="s">
        <v>51</v>
      </c>
      <c r="O82">
        <f>(I82*21)/100</f>
      </c>
      <c r="P82" t="s">
        <v>23</v>
      </c>
    </row>
    <row r="83" spans="1:5" ht="12.75">
      <c r="A83" s="34" t="s">
        <v>52</v>
      </c>
      <c r="E83" s="35" t="s">
        <v>190</v>
      </c>
    </row>
    <row r="84" spans="1:5" ht="12.75">
      <c r="A84" s="36" t="s">
        <v>54</v>
      </c>
      <c r="E84" s="37" t="s">
        <v>191</v>
      </c>
    </row>
    <row r="85" spans="1:5" ht="63.75">
      <c r="A85" t="s">
        <v>56</v>
      </c>
      <c r="E85" s="35" t="s">
        <v>150</v>
      </c>
    </row>
    <row r="86" spans="1:16" ht="12.75">
      <c r="A86" s="25" t="s">
        <v>46</v>
      </c>
      <c r="B86" s="29" t="s">
        <v>192</v>
      </c>
      <c r="C86" s="29" t="s">
        <v>193</v>
      </c>
      <c r="D86" s="25" t="s">
        <v>48</v>
      </c>
      <c r="E86" s="30" t="s">
        <v>194</v>
      </c>
      <c r="F86" s="31" t="s">
        <v>189</v>
      </c>
      <c r="G86" s="32">
        <v>50</v>
      </c>
      <c r="H86" s="33">
        <v>0</v>
      </c>
      <c r="I86" s="33">
        <f>ROUND(ROUND(H86,2)*ROUND(G86,3),2)</f>
      </c>
      <c r="J86" s="31" t="s">
        <v>51</v>
      </c>
      <c r="O86">
        <f>(I86*21)/100</f>
      </c>
      <c r="P86" t="s">
        <v>23</v>
      </c>
    </row>
    <row r="87" spans="1:5" ht="12.75">
      <c r="A87" s="34" t="s">
        <v>52</v>
      </c>
      <c r="E87" s="35" t="s">
        <v>134</v>
      </c>
    </row>
    <row r="88" spans="1:5" ht="12.75">
      <c r="A88" s="36" t="s">
        <v>54</v>
      </c>
      <c r="E88" s="37" t="s">
        <v>195</v>
      </c>
    </row>
    <row r="89" spans="1:5" ht="63.75">
      <c r="A89" t="s">
        <v>56</v>
      </c>
      <c r="E89" s="35" t="s">
        <v>150</v>
      </c>
    </row>
    <row r="90" spans="1:16" ht="12.75">
      <c r="A90" s="25" t="s">
        <v>46</v>
      </c>
      <c r="B90" s="29" t="s">
        <v>196</v>
      </c>
      <c r="C90" s="29" t="s">
        <v>197</v>
      </c>
      <c r="D90" s="25" t="s">
        <v>48</v>
      </c>
      <c r="E90" s="30" t="s">
        <v>198</v>
      </c>
      <c r="F90" s="31" t="s">
        <v>147</v>
      </c>
      <c r="G90" s="32">
        <v>1155.83</v>
      </c>
      <c r="H90" s="33">
        <v>0</v>
      </c>
      <c r="I90" s="33">
        <f>ROUND(ROUND(H90,2)*ROUND(G90,3),2)</f>
      </c>
      <c r="J90" s="31" t="s">
        <v>51</v>
      </c>
      <c r="O90">
        <f>(I90*21)/100</f>
      </c>
      <c r="P90" t="s">
        <v>23</v>
      </c>
    </row>
    <row r="91" spans="1:5" ht="38.25">
      <c r="A91" s="34" t="s">
        <v>52</v>
      </c>
      <c r="E91" s="35" t="s">
        <v>199</v>
      </c>
    </row>
    <row r="92" spans="1:5" ht="127.5">
      <c r="A92" s="36" t="s">
        <v>54</v>
      </c>
      <c r="E92" s="37" t="s">
        <v>200</v>
      </c>
    </row>
    <row r="93" spans="1:5" ht="63.75">
      <c r="A93" t="s">
        <v>56</v>
      </c>
      <c r="E93" s="35" t="s">
        <v>150</v>
      </c>
    </row>
    <row r="94" spans="1:16" ht="12.75">
      <c r="A94" s="25" t="s">
        <v>46</v>
      </c>
      <c r="B94" s="29" t="s">
        <v>201</v>
      </c>
      <c r="C94" s="29" t="s">
        <v>202</v>
      </c>
      <c r="D94" s="25" t="s">
        <v>48</v>
      </c>
      <c r="E94" s="30" t="s">
        <v>203</v>
      </c>
      <c r="F94" s="31" t="s">
        <v>189</v>
      </c>
      <c r="G94" s="32">
        <v>261.7</v>
      </c>
      <c r="H94" s="33">
        <v>0</v>
      </c>
      <c r="I94" s="33">
        <f>ROUND(ROUND(H94,2)*ROUND(G94,3),2)</f>
      </c>
      <c r="J94" s="31" t="s">
        <v>51</v>
      </c>
      <c r="O94">
        <f>(I94*21)/100</f>
      </c>
      <c r="P94" t="s">
        <v>23</v>
      </c>
    </row>
    <row r="95" spans="1:5" ht="12.75">
      <c r="A95" s="34" t="s">
        <v>52</v>
      </c>
      <c r="E95" s="35" t="s">
        <v>48</v>
      </c>
    </row>
    <row r="96" spans="1:5" ht="63.75">
      <c r="A96" s="36" t="s">
        <v>54</v>
      </c>
      <c r="E96" s="37" t="s">
        <v>204</v>
      </c>
    </row>
    <row r="97" spans="1:5" ht="25.5">
      <c r="A97" t="s">
        <v>56</v>
      </c>
      <c r="E97" s="35" t="s">
        <v>205</v>
      </c>
    </row>
    <row r="98" spans="1:16" ht="12.75">
      <c r="A98" s="25" t="s">
        <v>46</v>
      </c>
      <c r="B98" s="29" t="s">
        <v>206</v>
      </c>
      <c r="C98" s="29" t="s">
        <v>207</v>
      </c>
      <c r="D98" s="25" t="s">
        <v>48</v>
      </c>
      <c r="E98" s="30" t="s">
        <v>208</v>
      </c>
      <c r="F98" s="31" t="s">
        <v>147</v>
      </c>
      <c r="G98" s="32">
        <v>6125.62</v>
      </c>
      <c r="H98" s="33">
        <v>0</v>
      </c>
      <c r="I98" s="33">
        <f>ROUND(ROUND(H98,2)*ROUND(G98,3),2)</f>
      </c>
      <c r="J98" s="31" t="s">
        <v>51</v>
      </c>
      <c r="O98">
        <f>(I98*21)/100</f>
      </c>
      <c r="P98" t="s">
        <v>23</v>
      </c>
    </row>
    <row r="99" spans="1:5" ht="12.75">
      <c r="A99" s="34" t="s">
        <v>52</v>
      </c>
      <c r="E99" s="35" t="s">
        <v>209</v>
      </c>
    </row>
    <row r="100" spans="1:5" ht="114.75">
      <c r="A100" s="36" t="s">
        <v>54</v>
      </c>
      <c r="E100" s="37" t="s">
        <v>210</v>
      </c>
    </row>
    <row r="101" spans="1:5" ht="369.75">
      <c r="A101" t="s">
        <v>56</v>
      </c>
      <c r="E101" s="35" t="s">
        <v>211</v>
      </c>
    </row>
    <row r="102" spans="1:16" ht="12.75">
      <c r="A102" s="25" t="s">
        <v>46</v>
      </c>
      <c r="B102" s="29" t="s">
        <v>212</v>
      </c>
      <c r="C102" s="29" t="s">
        <v>213</v>
      </c>
      <c r="D102" s="25" t="s">
        <v>48</v>
      </c>
      <c r="E102" s="30" t="s">
        <v>214</v>
      </c>
      <c r="F102" s="31" t="s">
        <v>128</v>
      </c>
      <c r="G102" s="32">
        <v>1334</v>
      </c>
      <c r="H102" s="33">
        <v>0</v>
      </c>
      <c r="I102" s="33">
        <f>ROUND(ROUND(H102,2)*ROUND(G102,3),2)</f>
      </c>
      <c r="J102" s="31" t="s">
        <v>51</v>
      </c>
      <c r="O102">
        <f>(I102*21)/100</f>
      </c>
      <c r="P102" t="s">
        <v>23</v>
      </c>
    </row>
    <row r="103" spans="1:5" ht="25.5">
      <c r="A103" s="34" t="s">
        <v>52</v>
      </c>
      <c r="E103" s="35" t="s">
        <v>215</v>
      </c>
    </row>
    <row r="104" spans="1:5" ht="25.5">
      <c r="A104" s="36" t="s">
        <v>54</v>
      </c>
      <c r="E104" s="37" t="s">
        <v>216</v>
      </c>
    </row>
    <row r="105" spans="1:5" ht="63.75">
      <c r="A105" t="s">
        <v>56</v>
      </c>
      <c r="E105" s="35" t="s">
        <v>217</v>
      </c>
    </row>
    <row r="106" spans="1:16" ht="12.75">
      <c r="A106" s="25" t="s">
        <v>46</v>
      </c>
      <c r="B106" s="29" t="s">
        <v>218</v>
      </c>
      <c r="C106" s="29" t="s">
        <v>219</v>
      </c>
      <c r="D106" s="25" t="s">
        <v>48</v>
      </c>
      <c r="E106" s="30" t="s">
        <v>220</v>
      </c>
      <c r="F106" s="31" t="s">
        <v>189</v>
      </c>
      <c r="G106" s="32">
        <v>105</v>
      </c>
      <c r="H106" s="33">
        <v>0</v>
      </c>
      <c r="I106" s="33">
        <f>ROUND(ROUND(H106,2)*ROUND(G106,3),2)</f>
      </c>
      <c r="J106" s="31" t="s">
        <v>51</v>
      </c>
      <c r="O106">
        <f>(I106*21)/100</f>
      </c>
      <c r="P106" t="s">
        <v>23</v>
      </c>
    </row>
    <row r="107" spans="1:5" ht="12.75">
      <c r="A107" s="34" t="s">
        <v>52</v>
      </c>
      <c r="E107" s="35" t="s">
        <v>221</v>
      </c>
    </row>
    <row r="108" spans="1:5" ht="25.5">
      <c r="A108" s="36" t="s">
        <v>54</v>
      </c>
      <c r="E108" s="37" t="s">
        <v>222</v>
      </c>
    </row>
    <row r="109" spans="1:5" ht="63.75">
      <c r="A109" t="s">
        <v>56</v>
      </c>
      <c r="E109" s="35" t="s">
        <v>217</v>
      </c>
    </row>
    <row r="110" spans="1:16" ht="12.75">
      <c r="A110" s="25" t="s">
        <v>46</v>
      </c>
      <c r="B110" s="29" t="s">
        <v>223</v>
      </c>
      <c r="C110" s="29" t="s">
        <v>224</v>
      </c>
      <c r="D110" s="25" t="s">
        <v>48</v>
      </c>
      <c r="E110" s="30" t="s">
        <v>225</v>
      </c>
      <c r="F110" s="31" t="s">
        <v>189</v>
      </c>
      <c r="G110" s="32">
        <v>1440</v>
      </c>
      <c r="H110" s="33">
        <v>0</v>
      </c>
      <c r="I110" s="33">
        <f>ROUND(ROUND(H110,2)*ROUND(G110,3),2)</f>
      </c>
      <c r="J110" s="31" t="s">
        <v>51</v>
      </c>
      <c r="O110">
        <f>(I110*21)/100</f>
      </c>
      <c r="P110" t="s">
        <v>23</v>
      </c>
    </row>
    <row r="111" spans="1:5" ht="12.75">
      <c r="A111" s="34" t="s">
        <v>52</v>
      </c>
      <c r="E111" s="35" t="s">
        <v>226</v>
      </c>
    </row>
    <row r="112" spans="1:5" ht="63.75">
      <c r="A112" s="36" t="s">
        <v>54</v>
      </c>
      <c r="E112" s="37" t="s">
        <v>227</v>
      </c>
    </row>
    <row r="113" spans="1:5" ht="63.75">
      <c r="A113" t="s">
        <v>56</v>
      </c>
      <c r="E113" s="35" t="s">
        <v>217</v>
      </c>
    </row>
    <row r="114" spans="1:16" ht="12.75">
      <c r="A114" s="25" t="s">
        <v>46</v>
      </c>
      <c r="B114" s="29" t="s">
        <v>228</v>
      </c>
      <c r="C114" s="29" t="s">
        <v>229</v>
      </c>
      <c r="D114" s="25" t="s">
        <v>48</v>
      </c>
      <c r="E114" s="30" t="s">
        <v>230</v>
      </c>
      <c r="F114" s="31" t="s">
        <v>147</v>
      </c>
      <c r="G114" s="32">
        <v>895.71</v>
      </c>
      <c r="H114" s="33">
        <v>0</v>
      </c>
      <c r="I114" s="33">
        <f>ROUND(ROUND(H114,2)*ROUND(G114,3),2)</f>
      </c>
      <c r="J114" s="31" t="s">
        <v>51</v>
      </c>
      <c r="O114">
        <f>(I114*21)/100</f>
      </c>
      <c r="P114" t="s">
        <v>23</v>
      </c>
    </row>
    <row r="115" spans="1:5" ht="25.5">
      <c r="A115" s="34" t="s">
        <v>52</v>
      </c>
      <c r="E115" s="35" t="s">
        <v>231</v>
      </c>
    </row>
    <row r="116" spans="1:5" ht="267.75">
      <c r="A116" s="36" t="s">
        <v>54</v>
      </c>
      <c r="E116" s="37" t="s">
        <v>232</v>
      </c>
    </row>
    <row r="117" spans="1:5" ht="318.75">
      <c r="A117" t="s">
        <v>56</v>
      </c>
      <c r="E117" s="35" t="s">
        <v>233</v>
      </c>
    </row>
    <row r="118" spans="1:16" ht="12.75">
      <c r="A118" s="25" t="s">
        <v>46</v>
      </c>
      <c r="B118" s="29" t="s">
        <v>234</v>
      </c>
      <c r="C118" s="29" t="s">
        <v>235</v>
      </c>
      <c r="D118" s="25" t="s">
        <v>48</v>
      </c>
      <c r="E118" s="30" t="s">
        <v>236</v>
      </c>
      <c r="F118" s="31" t="s">
        <v>147</v>
      </c>
      <c r="G118" s="32">
        <v>106.875</v>
      </c>
      <c r="H118" s="33">
        <v>0</v>
      </c>
      <c r="I118" s="33">
        <f>ROUND(ROUND(H118,2)*ROUND(G118,3),2)</f>
      </c>
      <c r="J118" s="31" t="s">
        <v>51</v>
      </c>
      <c r="O118">
        <f>(I118*21)/100</f>
      </c>
      <c r="P118" t="s">
        <v>23</v>
      </c>
    </row>
    <row r="119" spans="1:5" ht="25.5">
      <c r="A119" s="34" t="s">
        <v>52</v>
      </c>
      <c r="E119" s="35" t="s">
        <v>231</v>
      </c>
    </row>
    <row r="120" spans="1:5" ht="51">
      <c r="A120" s="36" t="s">
        <v>54</v>
      </c>
      <c r="E120" s="37" t="s">
        <v>237</v>
      </c>
    </row>
    <row r="121" spans="1:5" ht="318.75">
      <c r="A121" t="s">
        <v>56</v>
      </c>
      <c r="E121" s="35" t="s">
        <v>233</v>
      </c>
    </row>
    <row r="122" spans="1:16" ht="12.75">
      <c r="A122" s="25" t="s">
        <v>46</v>
      </c>
      <c r="B122" s="29" t="s">
        <v>238</v>
      </c>
      <c r="C122" s="29" t="s">
        <v>239</v>
      </c>
      <c r="D122" s="25" t="s">
        <v>48</v>
      </c>
      <c r="E122" s="30" t="s">
        <v>240</v>
      </c>
      <c r="F122" s="31" t="s">
        <v>147</v>
      </c>
      <c r="G122" s="32">
        <v>64</v>
      </c>
      <c r="H122" s="33">
        <v>0</v>
      </c>
      <c r="I122" s="33">
        <f>ROUND(ROUND(H122,2)*ROUND(G122,3),2)</f>
      </c>
      <c r="J122" s="31" t="s">
        <v>51</v>
      </c>
      <c r="O122">
        <f>(I122*21)/100</f>
      </c>
      <c r="P122" t="s">
        <v>23</v>
      </c>
    </row>
    <row r="123" spans="1:5" ht="12.75">
      <c r="A123" s="34" t="s">
        <v>52</v>
      </c>
      <c r="E123" s="35" t="s">
        <v>241</v>
      </c>
    </row>
    <row r="124" spans="1:5" ht="25.5">
      <c r="A124" s="36" t="s">
        <v>54</v>
      </c>
      <c r="E124" s="37" t="s">
        <v>242</v>
      </c>
    </row>
    <row r="125" spans="1:5" ht="267.75">
      <c r="A125" t="s">
        <v>56</v>
      </c>
      <c r="E125" s="35" t="s">
        <v>243</v>
      </c>
    </row>
    <row r="126" spans="1:16" ht="12.75">
      <c r="A126" s="25" t="s">
        <v>46</v>
      </c>
      <c r="B126" s="29" t="s">
        <v>244</v>
      </c>
      <c r="C126" s="29" t="s">
        <v>245</v>
      </c>
      <c r="D126" s="25" t="s">
        <v>48</v>
      </c>
      <c r="E126" s="30" t="s">
        <v>246</v>
      </c>
      <c r="F126" s="31" t="s">
        <v>147</v>
      </c>
      <c r="G126" s="32">
        <v>122</v>
      </c>
      <c r="H126" s="33">
        <v>0</v>
      </c>
      <c r="I126" s="33">
        <f>ROUND(ROUND(H126,2)*ROUND(G126,3),2)</f>
      </c>
      <c r="J126" s="31" t="s">
        <v>51</v>
      </c>
      <c r="O126">
        <f>(I126*21)/100</f>
      </c>
      <c r="P126" t="s">
        <v>23</v>
      </c>
    </row>
    <row r="127" spans="1:5" ht="12.75">
      <c r="A127" s="34" t="s">
        <v>52</v>
      </c>
      <c r="E127" s="35" t="s">
        <v>247</v>
      </c>
    </row>
    <row r="128" spans="1:5" ht="12.75">
      <c r="A128" s="36" t="s">
        <v>54</v>
      </c>
      <c r="E128" s="37" t="s">
        <v>248</v>
      </c>
    </row>
    <row r="129" spans="1:5" ht="280.5">
      <c r="A129" t="s">
        <v>56</v>
      </c>
      <c r="E129" s="35" t="s">
        <v>249</v>
      </c>
    </row>
    <row r="130" spans="1:16" ht="12.75">
      <c r="A130" s="25" t="s">
        <v>46</v>
      </c>
      <c r="B130" s="29" t="s">
        <v>250</v>
      </c>
      <c r="C130" s="29" t="s">
        <v>251</v>
      </c>
      <c r="D130" s="25" t="s">
        <v>48</v>
      </c>
      <c r="E130" s="30" t="s">
        <v>252</v>
      </c>
      <c r="F130" s="31" t="s">
        <v>147</v>
      </c>
      <c r="G130" s="32">
        <v>922.4</v>
      </c>
      <c r="H130" s="33">
        <v>0</v>
      </c>
      <c r="I130" s="33">
        <f>ROUND(ROUND(H130,2)*ROUND(G130,3),2)</f>
      </c>
      <c r="J130" s="31" t="s">
        <v>51</v>
      </c>
      <c r="O130">
        <f>(I130*21)/100</f>
      </c>
      <c r="P130" t="s">
        <v>23</v>
      </c>
    </row>
    <row r="131" spans="1:5" ht="12.75">
      <c r="A131" s="34" t="s">
        <v>52</v>
      </c>
      <c r="E131" s="35" t="s">
        <v>253</v>
      </c>
    </row>
    <row r="132" spans="1:5" ht="51">
      <c r="A132" s="36" t="s">
        <v>54</v>
      </c>
      <c r="E132" s="37" t="s">
        <v>254</v>
      </c>
    </row>
    <row r="133" spans="1:5" ht="242.25">
      <c r="A133" t="s">
        <v>56</v>
      </c>
      <c r="E133" s="35" t="s">
        <v>255</v>
      </c>
    </row>
    <row r="134" spans="1:16" ht="12.75">
      <c r="A134" s="25" t="s">
        <v>46</v>
      </c>
      <c r="B134" s="29" t="s">
        <v>256</v>
      </c>
      <c r="C134" s="29" t="s">
        <v>257</v>
      </c>
      <c r="D134" s="25" t="s">
        <v>48</v>
      </c>
      <c r="E134" s="30" t="s">
        <v>258</v>
      </c>
      <c r="F134" s="31" t="s">
        <v>147</v>
      </c>
      <c r="G134" s="32">
        <v>172.82</v>
      </c>
      <c r="H134" s="33">
        <v>0</v>
      </c>
      <c r="I134" s="33">
        <f>ROUND(ROUND(H134,2)*ROUND(G134,3),2)</f>
      </c>
      <c r="J134" s="31" t="s">
        <v>51</v>
      </c>
      <c r="O134">
        <f>(I134*21)/100</f>
      </c>
      <c r="P134" t="s">
        <v>23</v>
      </c>
    </row>
    <row r="135" spans="1:5" ht="12.75">
      <c r="A135" s="34" t="s">
        <v>52</v>
      </c>
      <c r="E135" s="35" t="s">
        <v>247</v>
      </c>
    </row>
    <row r="136" spans="1:5" ht="89.25">
      <c r="A136" s="36" t="s">
        <v>54</v>
      </c>
      <c r="E136" s="37" t="s">
        <v>259</v>
      </c>
    </row>
    <row r="137" spans="1:5" ht="229.5">
      <c r="A137" t="s">
        <v>56</v>
      </c>
      <c r="E137" s="35" t="s">
        <v>260</v>
      </c>
    </row>
    <row r="138" spans="1:16" ht="12.75">
      <c r="A138" s="25" t="s">
        <v>46</v>
      </c>
      <c r="B138" s="29" t="s">
        <v>261</v>
      </c>
      <c r="C138" s="29" t="s">
        <v>262</v>
      </c>
      <c r="D138" s="25" t="s">
        <v>48</v>
      </c>
      <c r="E138" s="30" t="s">
        <v>263</v>
      </c>
      <c r="F138" s="31" t="s">
        <v>147</v>
      </c>
      <c r="G138" s="32">
        <v>147.985</v>
      </c>
      <c r="H138" s="33">
        <v>0</v>
      </c>
      <c r="I138" s="33">
        <f>ROUND(ROUND(H138,2)*ROUND(G138,3),2)</f>
      </c>
      <c r="J138" s="31" t="s">
        <v>51</v>
      </c>
      <c r="O138">
        <f>(I138*21)/100</f>
      </c>
      <c r="P138" t="s">
        <v>23</v>
      </c>
    </row>
    <row r="139" spans="1:5" ht="12.75">
      <c r="A139" s="34" t="s">
        <v>52</v>
      </c>
      <c r="E139" s="35" t="s">
        <v>264</v>
      </c>
    </row>
    <row r="140" spans="1:5" ht="76.5">
      <c r="A140" s="36" t="s">
        <v>54</v>
      </c>
      <c r="E140" s="37" t="s">
        <v>265</v>
      </c>
    </row>
    <row r="141" spans="1:5" ht="293.25">
      <c r="A141" t="s">
        <v>56</v>
      </c>
      <c r="E141" s="35" t="s">
        <v>266</v>
      </c>
    </row>
    <row r="142" spans="1:16" ht="12.75">
      <c r="A142" s="25" t="s">
        <v>46</v>
      </c>
      <c r="B142" s="29" t="s">
        <v>267</v>
      </c>
      <c r="C142" s="29" t="s">
        <v>268</v>
      </c>
      <c r="D142" s="25" t="s">
        <v>48</v>
      </c>
      <c r="E142" s="30" t="s">
        <v>269</v>
      </c>
      <c r="F142" s="31" t="s">
        <v>128</v>
      </c>
      <c r="G142" s="32">
        <v>12511.1</v>
      </c>
      <c r="H142" s="33">
        <v>0</v>
      </c>
      <c r="I142" s="33">
        <f>ROUND(ROUND(H142,2)*ROUND(G142,3),2)</f>
      </c>
      <c r="J142" s="31" t="s">
        <v>51</v>
      </c>
      <c r="O142">
        <f>(I142*21)/100</f>
      </c>
      <c r="P142" t="s">
        <v>23</v>
      </c>
    </row>
    <row r="143" spans="1:5" ht="12.75">
      <c r="A143" s="34" t="s">
        <v>52</v>
      </c>
      <c r="E143" s="35" t="s">
        <v>48</v>
      </c>
    </row>
    <row r="144" spans="1:5" ht="127.5">
      <c r="A144" s="36" t="s">
        <v>54</v>
      </c>
      <c r="E144" s="37" t="s">
        <v>270</v>
      </c>
    </row>
    <row r="145" spans="1:5" ht="25.5">
      <c r="A145" t="s">
        <v>56</v>
      </c>
      <c r="E145" s="35" t="s">
        <v>271</v>
      </c>
    </row>
    <row r="146" spans="1:16" ht="12.75">
      <c r="A146" s="25" t="s">
        <v>46</v>
      </c>
      <c r="B146" s="29" t="s">
        <v>272</v>
      </c>
      <c r="C146" s="29" t="s">
        <v>273</v>
      </c>
      <c r="D146" s="25" t="s">
        <v>48</v>
      </c>
      <c r="E146" s="30" t="s">
        <v>274</v>
      </c>
      <c r="F146" s="31" t="s">
        <v>128</v>
      </c>
      <c r="G146" s="32">
        <v>6276.25</v>
      </c>
      <c r="H146" s="33">
        <v>0</v>
      </c>
      <c r="I146" s="33">
        <f>ROUND(ROUND(H146,2)*ROUND(G146,3),2)</f>
      </c>
      <c r="J146" s="31" t="s">
        <v>51</v>
      </c>
      <c r="O146">
        <f>(I146*21)/100</f>
      </c>
      <c r="P146" t="s">
        <v>23</v>
      </c>
    </row>
    <row r="147" spans="1:5" ht="12.75">
      <c r="A147" s="34" t="s">
        <v>52</v>
      </c>
      <c r="E147" s="35" t="s">
        <v>275</v>
      </c>
    </row>
    <row r="148" spans="1:5" ht="25.5">
      <c r="A148" s="36" t="s">
        <v>54</v>
      </c>
      <c r="E148" s="37" t="s">
        <v>276</v>
      </c>
    </row>
    <row r="149" spans="1:5" ht="38.25">
      <c r="A149" t="s">
        <v>56</v>
      </c>
      <c r="E149" s="35" t="s">
        <v>277</v>
      </c>
    </row>
    <row r="150" spans="1:16" ht="12.75">
      <c r="A150" s="25" t="s">
        <v>46</v>
      </c>
      <c r="B150" s="29" t="s">
        <v>278</v>
      </c>
      <c r="C150" s="29" t="s">
        <v>279</v>
      </c>
      <c r="D150" s="25" t="s">
        <v>48</v>
      </c>
      <c r="E150" s="30" t="s">
        <v>280</v>
      </c>
      <c r="F150" s="31" t="s">
        <v>128</v>
      </c>
      <c r="G150" s="32">
        <v>6276.25</v>
      </c>
      <c r="H150" s="33">
        <v>0</v>
      </c>
      <c r="I150" s="33">
        <f>ROUND(ROUND(H150,2)*ROUND(G150,3),2)</f>
      </c>
      <c r="J150" s="31" t="s">
        <v>51</v>
      </c>
      <c r="O150">
        <f>(I150*21)/100</f>
      </c>
      <c r="P150" t="s">
        <v>23</v>
      </c>
    </row>
    <row r="151" spans="1:5" ht="12.75">
      <c r="A151" s="34" t="s">
        <v>52</v>
      </c>
      <c r="E151" s="35" t="s">
        <v>48</v>
      </c>
    </row>
    <row r="152" spans="1:5" ht="25.5">
      <c r="A152" s="36" t="s">
        <v>54</v>
      </c>
      <c r="E152" s="37" t="s">
        <v>276</v>
      </c>
    </row>
    <row r="153" spans="1:5" ht="25.5">
      <c r="A153" t="s">
        <v>56</v>
      </c>
      <c r="E153" s="35" t="s">
        <v>281</v>
      </c>
    </row>
    <row r="154" spans="1:16" ht="12.75">
      <c r="A154" s="25" t="s">
        <v>46</v>
      </c>
      <c r="B154" s="29" t="s">
        <v>282</v>
      </c>
      <c r="C154" s="29" t="s">
        <v>283</v>
      </c>
      <c r="D154" s="25" t="s">
        <v>48</v>
      </c>
      <c r="E154" s="30" t="s">
        <v>284</v>
      </c>
      <c r="F154" s="31" t="s">
        <v>128</v>
      </c>
      <c r="G154" s="32">
        <v>6276.25</v>
      </c>
      <c r="H154" s="33">
        <v>0</v>
      </c>
      <c r="I154" s="33">
        <f>ROUND(ROUND(H154,2)*ROUND(G154,3),2)</f>
      </c>
      <c r="J154" s="31" t="s">
        <v>51</v>
      </c>
      <c r="O154">
        <f>(I154*21)/100</f>
      </c>
      <c r="P154" t="s">
        <v>23</v>
      </c>
    </row>
    <row r="155" spans="1:5" ht="12.75">
      <c r="A155" s="34" t="s">
        <v>52</v>
      </c>
      <c r="E155" s="35" t="s">
        <v>48</v>
      </c>
    </row>
    <row r="156" spans="1:5" ht="12.75">
      <c r="A156" s="36" t="s">
        <v>54</v>
      </c>
      <c r="E156" s="37" t="s">
        <v>285</v>
      </c>
    </row>
    <row r="157" spans="1:5" ht="38.25">
      <c r="A157" t="s">
        <v>56</v>
      </c>
      <c r="E157" s="35" t="s">
        <v>286</v>
      </c>
    </row>
    <row r="158" spans="1:16" ht="25.5">
      <c r="A158" s="25" t="s">
        <v>46</v>
      </c>
      <c r="B158" s="29" t="s">
        <v>287</v>
      </c>
      <c r="C158" s="29" t="s">
        <v>288</v>
      </c>
      <c r="D158" s="25" t="s">
        <v>48</v>
      </c>
      <c r="E158" s="30" t="s">
        <v>289</v>
      </c>
      <c r="F158" s="31" t="s">
        <v>96</v>
      </c>
      <c r="G158" s="32">
        <v>106</v>
      </c>
      <c r="H158" s="33">
        <v>0</v>
      </c>
      <c r="I158" s="33">
        <f>ROUND(ROUND(H158,2)*ROUND(G158,3),2)</f>
      </c>
      <c r="J158" s="31" t="s">
        <v>51</v>
      </c>
      <c r="O158">
        <f>(I158*21)/100</f>
      </c>
      <c r="P158" t="s">
        <v>23</v>
      </c>
    </row>
    <row r="159" spans="1:5" ht="63.75">
      <c r="A159" s="34" t="s">
        <v>52</v>
      </c>
      <c r="E159" s="35" t="s">
        <v>290</v>
      </c>
    </row>
    <row r="160" spans="1:5" ht="12.75">
      <c r="A160" s="36" t="s">
        <v>54</v>
      </c>
      <c r="E160" s="37" t="s">
        <v>291</v>
      </c>
    </row>
    <row r="161" spans="1:5" ht="114.75">
      <c r="A161" t="s">
        <v>56</v>
      </c>
      <c r="E161" s="35" t="s">
        <v>292</v>
      </c>
    </row>
    <row r="162" spans="1:16" ht="12.75">
      <c r="A162" s="25" t="s">
        <v>46</v>
      </c>
      <c r="B162" s="29" t="s">
        <v>293</v>
      </c>
      <c r="C162" s="29" t="s">
        <v>294</v>
      </c>
      <c r="D162" s="25" t="s">
        <v>48</v>
      </c>
      <c r="E162" s="30" t="s">
        <v>295</v>
      </c>
      <c r="F162" s="31" t="s">
        <v>147</v>
      </c>
      <c r="G162" s="32">
        <v>63.6</v>
      </c>
      <c r="H162" s="33">
        <v>0</v>
      </c>
      <c r="I162" s="33">
        <f>ROUND(ROUND(H162,2)*ROUND(G162,3),2)</f>
      </c>
      <c r="J162" s="31" t="s">
        <v>51</v>
      </c>
      <c r="O162">
        <f>(I162*21)/100</f>
      </c>
      <c r="P162" t="s">
        <v>23</v>
      </c>
    </row>
    <row r="163" spans="1:5" ht="12.75">
      <c r="A163" s="34" t="s">
        <v>52</v>
      </c>
      <c r="E163" s="35" t="s">
        <v>48</v>
      </c>
    </row>
    <row r="164" spans="1:5" ht="12.75">
      <c r="A164" s="36" t="s">
        <v>54</v>
      </c>
      <c r="E164" s="37" t="s">
        <v>296</v>
      </c>
    </row>
    <row r="165" spans="1:5" ht="38.25">
      <c r="A165" t="s">
        <v>56</v>
      </c>
      <c r="E165" s="35" t="s">
        <v>297</v>
      </c>
    </row>
    <row r="166" spans="1:18" ht="12.75" customHeight="1">
      <c r="A166" s="6" t="s">
        <v>44</v>
      </c>
      <c r="B166" s="6"/>
      <c r="C166" s="40" t="s">
        <v>23</v>
      </c>
      <c r="D166" s="6"/>
      <c r="E166" s="27" t="s">
        <v>298</v>
      </c>
      <c r="F166" s="6"/>
      <c r="G166" s="6"/>
      <c r="H166" s="6"/>
      <c r="I166" s="41">
        <f>0+Q166</f>
      </c>
      <c r="J166" s="6"/>
      <c r="O166">
        <f>0+R166</f>
      </c>
      <c r="Q166">
        <f>0+I167+I171+I175+I179+I183+I187</f>
      </c>
      <c r="R166">
        <f>0+O167+O171+O175+O179+O183+O187</f>
      </c>
    </row>
    <row r="167" spans="1:16" ht="12.75">
      <c r="A167" s="25" t="s">
        <v>46</v>
      </c>
      <c r="B167" s="29" t="s">
        <v>299</v>
      </c>
      <c r="C167" s="29" t="s">
        <v>300</v>
      </c>
      <c r="D167" s="25" t="s">
        <v>48</v>
      </c>
      <c r="E167" s="30" t="s">
        <v>301</v>
      </c>
      <c r="F167" s="31" t="s">
        <v>128</v>
      </c>
      <c r="G167" s="32">
        <v>2035.5</v>
      </c>
      <c r="H167" s="33">
        <v>0</v>
      </c>
      <c r="I167" s="33">
        <f>ROUND(ROUND(H167,2)*ROUND(G167,3),2)</f>
      </c>
      <c r="J167" s="31" t="s">
        <v>51</v>
      </c>
      <c r="O167">
        <f>(I167*21)/100</f>
      </c>
      <c r="P167" t="s">
        <v>23</v>
      </c>
    </row>
    <row r="168" spans="1:5" ht="12.75">
      <c r="A168" s="34" t="s">
        <v>52</v>
      </c>
      <c r="E168" s="35" t="s">
        <v>302</v>
      </c>
    </row>
    <row r="169" spans="1:5" ht="38.25">
      <c r="A169" s="36" t="s">
        <v>54</v>
      </c>
      <c r="E169" s="37" t="s">
        <v>303</v>
      </c>
    </row>
    <row r="170" spans="1:5" ht="51">
      <c r="A170" t="s">
        <v>56</v>
      </c>
      <c r="E170" s="35" t="s">
        <v>304</v>
      </c>
    </row>
    <row r="171" spans="1:16" ht="12.75">
      <c r="A171" s="25" t="s">
        <v>46</v>
      </c>
      <c r="B171" s="29" t="s">
        <v>305</v>
      </c>
      <c r="C171" s="29" t="s">
        <v>306</v>
      </c>
      <c r="D171" s="25" t="s">
        <v>48</v>
      </c>
      <c r="E171" s="30" t="s">
        <v>307</v>
      </c>
      <c r="F171" s="31" t="s">
        <v>147</v>
      </c>
      <c r="G171" s="32">
        <v>5869.1</v>
      </c>
      <c r="H171" s="33">
        <v>0</v>
      </c>
      <c r="I171" s="33">
        <f>ROUND(ROUND(H171,2)*ROUND(G171,3),2)</f>
      </c>
      <c r="J171" s="31" t="s">
        <v>51</v>
      </c>
      <c r="O171">
        <f>(I171*21)/100</f>
      </c>
      <c r="P171" t="s">
        <v>23</v>
      </c>
    </row>
    <row r="172" spans="1:5" ht="12.75">
      <c r="A172" s="34" t="s">
        <v>52</v>
      </c>
      <c r="E172" s="35" t="s">
        <v>308</v>
      </c>
    </row>
    <row r="173" spans="1:5" ht="102">
      <c r="A173" s="36" t="s">
        <v>54</v>
      </c>
      <c r="E173" s="37" t="s">
        <v>309</v>
      </c>
    </row>
    <row r="174" spans="1:5" ht="38.25">
      <c r="A174" t="s">
        <v>56</v>
      </c>
      <c r="E174" s="35" t="s">
        <v>310</v>
      </c>
    </row>
    <row r="175" spans="1:16" ht="12.75">
      <c r="A175" s="25" t="s">
        <v>46</v>
      </c>
      <c r="B175" s="29" t="s">
        <v>311</v>
      </c>
      <c r="C175" s="29" t="s">
        <v>312</v>
      </c>
      <c r="D175" s="25" t="s">
        <v>59</v>
      </c>
      <c r="E175" s="30" t="s">
        <v>313</v>
      </c>
      <c r="F175" s="31" t="s">
        <v>128</v>
      </c>
      <c r="G175" s="32">
        <v>11863</v>
      </c>
      <c r="H175" s="33">
        <v>0</v>
      </c>
      <c r="I175" s="33">
        <f>ROUND(ROUND(H175,2)*ROUND(G175,3),2)</f>
      </c>
      <c r="J175" s="31" t="s">
        <v>51</v>
      </c>
      <c r="O175">
        <f>(I175*21)/100</f>
      </c>
      <c r="P175" t="s">
        <v>23</v>
      </c>
    </row>
    <row r="176" spans="1:5" ht="25.5">
      <c r="A176" s="34" t="s">
        <v>52</v>
      </c>
      <c r="E176" s="35" t="s">
        <v>314</v>
      </c>
    </row>
    <row r="177" spans="1:5" ht="89.25">
      <c r="A177" s="36" t="s">
        <v>54</v>
      </c>
      <c r="E177" s="37" t="s">
        <v>315</v>
      </c>
    </row>
    <row r="178" spans="1:5" ht="102">
      <c r="A178" t="s">
        <v>56</v>
      </c>
      <c r="E178" s="35" t="s">
        <v>316</v>
      </c>
    </row>
    <row r="179" spans="1:16" ht="12.75">
      <c r="A179" s="25" t="s">
        <v>46</v>
      </c>
      <c r="B179" s="29" t="s">
        <v>317</v>
      </c>
      <c r="C179" s="29" t="s">
        <v>318</v>
      </c>
      <c r="D179" s="25" t="s">
        <v>48</v>
      </c>
      <c r="E179" s="30" t="s">
        <v>319</v>
      </c>
      <c r="F179" s="31" t="s">
        <v>147</v>
      </c>
      <c r="G179" s="32">
        <v>10.7</v>
      </c>
      <c r="H179" s="33">
        <v>0</v>
      </c>
      <c r="I179" s="33">
        <f>ROUND(ROUND(H179,2)*ROUND(G179,3),2)</f>
      </c>
      <c r="J179" s="31" t="s">
        <v>51</v>
      </c>
      <c r="O179">
        <f>(I179*21)/100</f>
      </c>
      <c r="P179" t="s">
        <v>23</v>
      </c>
    </row>
    <row r="180" spans="1:5" ht="12.75">
      <c r="A180" s="34" t="s">
        <v>52</v>
      </c>
      <c r="E180" s="35" t="s">
        <v>320</v>
      </c>
    </row>
    <row r="181" spans="1:5" ht="51">
      <c r="A181" s="36" t="s">
        <v>54</v>
      </c>
      <c r="E181" s="37" t="s">
        <v>321</v>
      </c>
    </row>
    <row r="182" spans="1:5" ht="369.75">
      <c r="A182" t="s">
        <v>56</v>
      </c>
      <c r="E182" s="35" t="s">
        <v>322</v>
      </c>
    </row>
    <row r="183" spans="1:16" ht="12.75">
      <c r="A183" s="25" t="s">
        <v>46</v>
      </c>
      <c r="B183" s="29" t="s">
        <v>323</v>
      </c>
      <c r="C183" s="29" t="s">
        <v>324</v>
      </c>
      <c r="D183" s="25" t="s">
        <v>48</v>
      </c>
      <c r="E183" s="30" t="s">
        <v>325</v>
      </c>
      <c r="F183" s="31" t="s">
        <v>147</v>
      </c>
      <c r="G183" s="32">
        <v>4.5</v>
      </c>
      <c r="H183" s="33">
        <v>0</v>
      </c>
      <c r="I183" s="33">
        <f>ROUND(ROUND(H183,2)*ROUND(G183,3),2)</f>
      </c>
      <c r="J183" s="31" t="s">
        <v>51</v>
      </c>
      <c r="O183">
        <f>(I183*21)/100</f>
      </c>
      <c r="P183" t="s">
        <v>23</v>
      </c>
    </row>
    <row r="184" spans="1:5" ht="12.75">
      <c r="A184" s="34" t="s">
        <v>52</v>
      </c>
      <c r="E184" s="35" t="s">
        <v>326</v>
      </c>
    </row>
    <row r="185" spans="1:5" ht="25.5">
      <c r="A185" s="36" t="s">
        <v>54</v>
      </c>
      <c r="E185" s="37" t="s">
        <v>327</v>
      </c>
    </row>
    <row r="186" spans="1:5" ht="369.75">
      <c r="A186" t="s">
        <v>56</v>
      </c>
      <c r="E186" s="35" t="s">
        <v>322</v>
      </c>
    </row>
    <row r="187" spans="1:16" ht="12.75">
      <c r="A187" s="25" t="s">
        <v>46</v>
      </c>
      <c r="B187" s="29" t="s">
        <v>328</v>
      </c>
      <c r="C187" s="29" t="s">
        <v>329</v>
      </c>
      <c r="D187" s="25" t="s">
        <v>48</v>
      </c>
      <c r="E187" s="30" t="s">
        <v>330</v>
      </c>
      <c r="F187" s="31" t="s">
        <v>108</v>
      </c>
      <c r="G187" s="32">
        <v>0.45</v>
      </c>
      <c r="H187" s="33">
        <v>0</v>
      </c>
      <c r="I187" s="33">
        <f>ROUND(ROUND(H187,2)*ROUND(G187,3),2)</f>
      </c>
      <c r="J187" s="31" t="s">
        <v>51</v>
      </c>
      <c r="O187">
        <f>(I187*21)/100</f>
      </c>
      <c r="P187" t="s">
        <v>23</v>
      </c>
    </row>
    <row r="188" spans="1:5" ht="12.75">
      <c r="A188" s="34" t="s">
        <v>52</v>
      </c>
      <c r="E188" s="35" t="s">
        <v>48</v>
      </c>
    </row>
    <row r="189" spans="1:5" ht="25.5">
      <c r="A189" s="36" t="s">
        <v>54</v>
      </c>
      <c r="E189" s="37" t="s">
        <v>331</v>
      </c>
    </row>
    <row r="190" spans="1:5" ht="267.75">
      <c r="A190" t="s">
        <v>56</v>
      </c>
      <c r="E190" s="35" t="s">
        <v>332</v>
      </c>
    </row>
    <row r="191" spans="1:18" ht="12.75" customHeight="1">
      <c r="A191" s="6" t="s">
        <v>44</v>
      </c>
      <c r="B191" s="6"/>
      <c r="C191" s="40" t="s">
        <v>21</v>
      </c>
      <c r="D191" s="6"/>
      <c r="E191" s="27" t="s">
        <v>333</v>
      </c>
      <c r="F191" s="6"/>
      <c r="G191" s="6"/>
      <c r="H191" s="6"/>
      <c r="I191" s="41">
        <f>0+Q191</f>
      </c>
      <c r="J191" s="6"/>
      <c r="O191">
        <f>0+R191</f>
      </c>
      <c r="Q191">
        <f>0+I192+I196+I200+I204</f>
      </c>
      <c r="R191">
        <f>0+O192+O196+O200+O204</f>
      </c>
    </row>
    <row r="192" spans="1:16" ht="12.75">
      <c r="A192" s="25" t="s">
        <v>46</v>
      </c>
      <c r="B192" s="29" t="s">
        <v>334</v>
      </c>
      <c r="C192" s="29" t="s">
        <v>335</v>
      </c>
      <c r="D192" s="25" t="s">
        <v>48</v>
      </c>
      <c r="E192" s="30" t="s">
        <v>336</v>
      </c>
      <c r="F192" s="31" t="s">
        <v>108</v>
      </c>
      <c r="G192" s="32">
        <v>0.657</v>
      </c>
      <c r="H192" s="33">
        <v>0</v>
      </c>
      <c r="I192" s="33">
        <f>ROUND(ROUND(H192,2)*ROUND(G192,3),2)</f>
      </c>
      <c r="J192" s="31" t="s">
        <v>51</v>
      </c>
      <c r="O192">
        <f>(I192*21)/100</f>
      </c>
      <c r="P192" t="s">
        <v>23</v>
      </c>
    </row>
    <row r="193" spans="1:5" ht="12.75">
      <c r="A193" s="34" t="s">
        <v>52</v>
      </c>
      <c r="E193" s="35" t="s">
        <v>48</v>
      </c>
    </row>
    <row r="194" spans="1:5" ht="25.5">
      <c r="A194" s="36" t="s">
        <v>54</v>
      </c>
      <c r="E194" s="37" t="s">
        <v>337</v>
      </c>
    </row>
    <row r="195" spans="1:5" ht="267.75">
      <c r="A195" t="s">
        <v>56</v>
      </c>
      <c r="E195" s="35" t="s">
        <v>332</v>
      </c>
    </row>
    <row r="196" spans="1:16" ht="12.75">
      <c r="A196" s="25" t="s">
        <v>46</v>
      </c>
      <c r="B196" s="29" t="s">
        <v>338</v>
      </c>
      <c r="C196" s="29" t="s">
        <v>339</v>
      </c>
      <c r="D196" s="25" t="s">
        <v>48</v>
      </c>
      <c r="E196" s="30" t="s">
        <v>340</v>
      </c>
      <c r="F196" s="31" t="s">
        <v>147</v>
      </c>
      <c r="G196" s="32">
        <v>1</v>
      </c>
      <c r="H196" s="33">
        <v>0</v>
      </c>
      <c r="I196" s="33">
        <f>ROUND(ROUND(H196,2)*ROUND(G196,3),2)</f>
      </c>
      <c r="J196" s="31" t="s">
        <v>51</v>
      </c>
      <c r="O196">
        <f>(I196*21)/100</f>
      </c>
      <c r="P196" t="s">
        <v>23</v>
      </c>
    </row>
    <row r="197" spans="1:5" ht="12.75">
      <c r="A197" s="34" t="s">
        <v>52</v>
      </c>
      <c r="E197" s="35" t="s">
        <v>341</v>
      </c>
    </row>
    <row r="198" spans="1:5" ht="12.75">
      <c r="A198" s="36" t="s">
        <v>54</v>
      </c>
      <c r="E198" s="37" t="s">
        <v>342</v>
      </c>
    </row>
    <row r="199" spans="1:5" ht="382.5">
      <c r="A199" t="s">
        <v>56</v>
      </c>
      <c r="E199" s="35" t="s">
        <v>343</v>
      </c>
    </row>
    <row r="200" spans="1:16" ht="12.75">
      <c r="A200" s="25" t="s">
        <v>46</v>
      </c>
      <c r="B200" s="29" t="s">
        <v>344</v>
      </c>
      <c r="C200" s="29" t="s">
        <v>345</v>
      </c>
      <c r="D200" s="25" t="s">
        <v>48</v>
      </c>
      <c r="E200" s="30" t="s">
        <v>346</v>
      </c>
      <c r="F200" s="31" t="s">
        <v>108</v>
      </c>
      <c r="G200" s="32">
        <v>0.24</v>
      </c>
      <c r="H200" s="33">
        <v>0</v>
      </c>
      <c r="I200" s="33">
        <f>ROUND(ROUND(H200,2)*ROUND(G200,3),2)</f>
      </c>
      <c r="J200" s="31" t="s">
        <v>51</v>
      </c>
      <c r="O200">
        <f>(I200*21)/100</f>
      </c>
      <c r="P200" t="s">
        <v>23</v>
      </c>
    </row>
    <row r="201" spans="1:5" ht="12.75">
      <c r="A201" s="34" t="s">
        <v>52</v>
      </c>
      <c r="E201" s="35" t="s">
        <v>347</v>
      </c>
    </row>
    <row r="202" spans="1:5" ht="25.5">
      <c r="A202" s="36" t="s">
        <v>54</v>
      </c>
      <c r="E202" s="37" t="s">
        <v>348</v>
      </c>
    </row>
    <row r="203" spans="1:5" ht="242.25">
      <c r="A203" t="s">
        <v>56</v>
      </c>
      <c r="E203" s="35" t="s">
        <v>349</v>
      </c>
    </row>
    <row r="204" spans="1:16" ht="12.75">
      <c r="A204" s="25" t="s">
        <v>46</v>
      </c>
      <c r="B204" s="29" t="s">
        <v>350</v>
      </c>
      <c r="C204" s="29" t="s">
        <v>351</v>
      </c>
      <c r="D204" s="25" t="s">
        <v>48</v>
      </c>
      <c r="E204" s="30" t="s">
        <v>352</v>
      </c>
      <c r="F204" s="31" t="s">
        <v>147</v>
      </c>
      <c r="G204" s="32">
        <v>4.381</v>
      </c>
      <c r="H204" s="33">
        <v>0</v>
      </c>
      <c r="I204" s="33">
        <f>ROUND(ROUND(H204,2)*ROUND(G204,3),2)</f>
      </c>
      <c r="J204" s="31" t="s">
        <v>51</v>
      </c>
      <c r="O204">
        <f>(I204*21)/100</f>
      </c>
      <c r="P204" t="s">
        <v>23</v>
      </c>
    </row>
    <row r="205" spans="1:5" ht="12.75">
      <c r="A205" s="34" t="s">
        <v>52</v>
      </c>
      <c r="E205" s="35" t="s">
        <v>353</v>
      </c>
    </row>
    <row r="206" spans="1:5" ht="12.75">
      <c r="A206" s="36" t="s">
        <v>54</v>
      </c>
      <c r="E206" s="37" t="s">
        <v>354</v>
      </c>
    </row>
    <row r="207" spans="1:5" ht="369.75">
      <c r="A207" t="s">
        <v>56</v>
      </c>
      <c r="E207" s="35" t="s">
        <v>355</v>
      </c>
    </row>
    <row r="208" spans="1:18" ht="12.75" customHeight="1">
      <c r="A208" s="6" t="s">
        <v>44</v>
      </c>
      <c r="B208" s="6"/>
      <c r="C208" s="40" t="s">
        <v>33</v>
      </c>
      <c r="D208" s="6"/>
      <c r="E208" s="27" t="s">
        <v>356</v>
      </c>
      <c r="F208" s="6"/>
      <c r="G208" s="6"/>
      <c r="H208" s="6"/>
      <c r="I208" s="41">
        <f>0+Q208</f>
      </c>
      <c r="J208" s="6"/>
      <c r="O208">
        <f>0+R208</f>
      </c>
      <c r="Q208">
        <f>0+I209+I213+I217+I221+I225+I229+I233+I237</f>
      </c>
      <c r="R208">
        <f>0+O209+O213+O217+O221+O225+O229+O233+O237</f>
      </c>
    </row>
    <row r="209" spans="1:16" ht="12.75">
      <c r="A209" s="25" t="s">
        <v>46</v>
      </c>
      <c r="B209" s="29" t="s">
        <v>357</v>
      </c>
      <c r="C209" s="29" t="s">
        <v>358</v>
      </c>
      <c r="D209" s="25" t="s">
        <v>48</v>
      </c>
      <c r="E209" s="30" t="s">
        <v>359</v>
      </c>
      <c r="F209" s="31" t="s">
        <v>147</v>
      </c>
      <c r="G209" s="32">
        <v>26.879</v>
      </c>
      <c r="H209" s="33">
        <v>0</v>
      </c>
      <c r="I209" s="33">
        <f>ROUND(ROUND(H209,2)*ROUND(G209,3),2)</f>
      </c>
      <c r="J209" s="31" t="s">
        <v>51</v>
      </c>
      <c r="O209">
        <f>(I209*21)/100</f>
      </c>
      <c r="P209" t="s">
        <v>23</v>
      </c>
    </row>
    <row r="210" spans="1:5" ht="12.75">
      <c r="A210" s="34" t="s">
        <v>52</v>
      </c>
      <c r="E210" s="35" t="s">
        <v>360</v>
      </c>
    </row>
    <row r="211" spans="1:5" ht="89.25">
      <c r="A211" s="36" t="s">
        <v>54</v>
      </c>
      <c r="E211" s="37" t="s">
        <v>361</v>
      </c>
    </row>
    <row r="212" spans="1:5" ht="369.75">
      <c r="A212" t="s">
        <v>56</v>
      </c>
      <c r="E212" s="35" t="s">
        <v>355</v>
      </c>
    </row>
    <row r="213" spans="1:16" ht="12.75">
      <c r="A213" s="25" t="s">
        <v>46</v>
      </c>
      <c r="B213" s="29" t="s">
        <v>362</v>
      </c>
      <c r="C213" s="29" t="s">
        <v>363</v>
      </c>
      <c r="D213" s="25" t="s">
        <v>48</v>
      </c>
      <c r="E213" s="30" t="s">
        <v>364</v>
      </c>
      <c r="F213" s="31" t="s">
        <v>147</v>
      </c>
      <c r="G213" s="32">
        <v>20.39</v>
      </c>
      <c r="H213" s="33">
        <v>0</v>
      </c>
      <c r="I213" s="33">
        <f>ROUND(ROUND(H213,2)*ROUND(G213,3),2)</f>
      </c>
      <c r="J213" s="31" t="s">
        <v>51</v>
      </c>
      <c r="O213">
        <f>(I213*21)/100</f>
      </c>
      <c r="P213" t="s">
        <v>23</v>
      </c>
    </row>
    <row r="214" spans="1:5" ht="12.75">
      <c r="A214" s="34" t="s">
        <v>52</v>
      </c>
      <c r="E214" s="35" t="s">
        <v>365</v>
      </c>
    </row>
    <row r="215" spans="1:5" ht="89.25">
      <c r="A215" s="36" t="s">
        <v>54</v>
      </c>
      <c r="E215" s="37" t="s">
        <v>366</v>
      </c>
    </row>
    <row r="216" spans="1:5" ht="369.75">
      <c r="A216" t="s">
        <v>56</v>
      </c>
      <c r="E216" s="35" t="s">
        <v>355</v>
      </c>
    </row>
    <row r="217" spans="1:16" ht="12.75">
      <c r="A217" s="25" t="s">
        <v>46</v>
      </c>
      <c r="B217" s="29" t="s">
        <v>367</v>
      </c>
      <c r="C217" s="29" t="s">
        <v>368</v>
      </c>
      <c r="D217" s="25" t="s">
        <v>48</v>
      </c>
      <c r="E217" s="30" t="s">
        <v>369</v>
      </c>
      <c r="F217" s="31" t="s">
        <v>147</v>
      </c>
      <c r="G217" s="32">
        <v>270.4</v>
      </c>
      <c r="H217" s="33">
        <v>0</v>
      </c>
      <c r="I217" s="33">
        <f>ROUND(ROUND(H217,2)*ROUND(G217,3),2)</f>
      </c>
      <c r="J217" s="31" t="s">
        <v>51</v>
      </c>
      <c r="O217">
        <f>(I217*21)/100</f>
      </c>
      <c r="P217" t="s">
        <v>23</v>
      </c>
    </row>
    <row r="218" spans="1:5" ht="12.75">
      <c r="A218" s="34" t="s">
        <v>52</v>
      </c>
      <c r="E218" s="35" t="s">
        <v>370</v>
      </c>
    </row>
    <row r="219" spans="1:5" ht="12.75">
      <c r="A219" s="36" t="s">
        <v>54</v>
      </c>
      <c r="E219" s="37" t="s">
        <v>371</v>
      </c>
    </row>
    <row r="220" spans="1:5" ht="38.25">
      <c r="A220" t="s">
        <v>56</v>
      </c>
      <c r="E220" s="35" t="s">
        <v>310</v>
      </c>
    </row>
    <row r="221" spans="1:16" ht="12.75">
      <c r="A221" s="25" t="s">
        <v>46</v>
      </c>
      <c r="B221" s="29" t="s">
        <v>372</v>
      </c>
      <c r="C221" s="29" t="s">
        <v>373</v>
      </c>
      <c r="D221" s="25" t="s">
        <v>48</v>
      </c>
      <c r="E221" s="30" t="s">
        <v>374</v>
      </c>
      <c r="F221" s="31" t="s">
        <v>147</v>
      </c>
      <c r="G221" s="32">
        <v>154.289</v>
      </c>
      <c r="H221" s="33">
        <v>0</v>
      </c>
      <c r="I221" s="33">
        <f>ROUND(ROUND(H221,2)*ROUND(G221,3),2)</f>
      </c>
      <c r="J221" s="31" t="s">
        <v>51</v>
      </c>
      <c r="O221">
        <f>(I221*21)/100</f>
      </c>
      <c r="P221" t="s">
        <v>23</v>
      </c>
    </row>
    <row r="222" spans="1:5" ht="12.75">
      <c r="A222" s="34" t="s">
        <v>52</v>
      </c>
      <c r="E222" s="35" t="s">
        <v>375</v>
      </c>
    </row>
    <row r="223" spans="1:5" ht="114.75">
      <c r="A223" s="36" t="s">
        <v>54</v>
      </c>
      <c r="E223" s="37" t="s">
        <v>376</v>
      </c>
    </row>
    <row r="224" spans="1:5" ht="38.25">
      <c r="A224" t="s">
        <v>56</v>
      </c>
      <c r="E224" s="35" t="s">
        <v>310</v>
      </c>
    </row>
    <row r="225" spans="1:16" ht="12.75">
      <c r="A225" s="25" t="s">
        <v>46</v>
      </c>
      <c r="B225" s="29" t="s">
        <v>377</v>
      </c>
      <c r="C225" s="29" t="s">
        <v>378</v>
      </c>
      <c r="D225" s="25" t="s">
        <v>59</v>
      </c>
      <c r="E225" s="30" t="s">
        <v>379</v>
      </c>
      <c r="F225" s="31" t="s">
        <v>147</v>
      </c>
      <c r="G225" s="32">
        <v>1.553</v>
      </c>
      <c r="H225" s="33">
        <v>0</v>
      </c>
      <c r="I225" s="33">
        <f>ROUND(ROUND(H225,2)*ROUND(G225,3),2)</f>
      </c>
      <c r="J225" s="31" t="s">
        <v>51</v>
      </c>
      <c r="O225">
        <f>(I225*21)/100</f>
      </c>
      <c r="P225" t="s">
        <v>23</v>
      </c>
    </row>
    <row r="226" spans="1:5" ht="25.5">
      <c r="A226" s="34" t="s">
        <v>52</v>
      </c>
      <c r="E226" s="35" t="s">
        <v>380</v>
      </c>
    </row>
    <row r="227" spans="1:5" ht="38.25">
      <c r="A227" s="36" t="s">
        <v>54</v>
      </c>
      <c r="E227" s="37" t="s">
        <v>381</v>
      </c>
    </row>
    <row r="228" spans="1:5" ht="229.5">
      <c r="A228" t="s">
        <v>56</v>
      </c>
      <c r="E228" s="35" t="s">
        <v>382</v>
      </c>
    </row>
    <row r="229" spans="1:16" ht="12.75">
      <c r="A229" s="25" t="s">
        <v>46</v>
      </c>
      <c r="B229" s="29" t="s">
        <v>383</v>
      </c>
      <c r="C229" s="29" t="s">
        <v>384</v>
      </c>
      <c r="D229" s="25" t="s">
        <v>48</v>
      </c>
      <c r="E229" s="30" t="s">
        <v>385</v>
      </c>
      <c r="F229" s="31" t="s">
        <v>147</v>
      </c>
      <c r="G229" s="32">
        <v>1.8</v>
      </c>
      <c r="H229" s="33">
        <v>0</v>
      </c>
      <c r="I229" s="33">
        <f>ROUND(ROUND(H229,2)*ROUND(G229,3),2)</f>
      </c>
      <c r="J229" s="31" t="s">
        <v>51</v>
      </c>
      <c r="O229">
        <f>(I229*21)/100</f>
      </c>
      <c r="P229" t="s">
        <v>23</v>
      </c>
    </row>
    <row r="230" spans="1:5" ht="12.75">
      <c r="A230" s="34" t="s">
        <v>52</v>
      </c>
      <c r="E230" s="35" t="s">
        <v>386</v>
      </c>
    </row>
    <row r="231" spans="1:5" ht="12.75">
      <c r="A231" s="36" t="s">
        <v>54</v>
      </c>
      <c r="E231" s="37" t="s">
        <v>387</v>
      </c>
    </row>
    <row r="232" spans="1:5" ht="38.25">
      <c r="A232" t="s">
        <v>56</v>
      </c>
      <c r="E232" s="35" t="s">
        <v>310</v>
      </c>
    </row>
    <row r="233" spans="1:16" ht="12.75">
      <c r="A233" s="25" t="s">
        <v>46</v>
      </c>
      <c r="B233" s="29" t="s">
        <v>388</v>
      </c>
      <c r="C233" s="29" t="s">
        <v>389</v>
      </c>
      <c r="D233" s="25" t="s">
        <v>48</v>
      </c>
      <c r="E233" s="30" t="s">
        <v>390</v>
      </c>
      <c r="F233" s="31" t="s">
        <v>147</v>
      </c>
      <c r="G233" s="32">
        <v>40.78</v>
      </c>
      <c r="H233" s="33">
        <v>0</v>
      </c>
      <c r="I233" s="33">
        <f>ROUND(ROUND(H233,2)*ROUND(G233,3),2)</f>
      </c>
      <c r="J233" s="31" t="s">
        <v>51</v>
      </c>
      <c r="O233">
        <f>(I233*21)/100</f>
      </c>
      <c r="P233" t="s">
        <v>23</v>
      </c>
    </row>
    <row r="234" spans="1:5" ht="12.75">
      <c r="A234" s="34" t="s">
        <v>52</v>
      </c>
      <c r="E234" s="35" t="s">
        <v>391</v>
      </c>
    </row>
    <row r="235" spans="1:5" ht="89.25">
      <c r="A235" s="36" t="s">
        <v>54</v>
      </c>
      <c r="E235" s="37" t="s">
        <v>392</v>
      </c>
    </row>
    <row r="236" spans="1:5" ht="102">
      <c r="A236" t="s">
        <v>56</v>
      </c>
      <c r="E236" s="35" t="s">
        <v>393</v>
      </c>
    </row>
    <row r="237" spans="1:16" ht="12.75">
      <c r="A237" s="25" t="s">
        <v>46</v>
      </c>
      <c r="B237" s="29" t="s">
        <v>394</v>
      </c>
      <c r="C237" s="29" t="s">
        <v>395</v>
      </c>
      <c r="D237" s="25" t="s">
        <v>48</v>
      </c>
      <c r="E237" s="30" t="s">
        <v>396</v>
      </c>
      <c r="F237" s="31" t="s">
        <v>147</v>
      </c>
      <c r="G237" s="32">
        <v>13.44</v>
      </c>
      <c r="H237" s="33">
        <v>0</v>
      </c>
      <c r="I237" s="33">
        <f>ROUND(ROUND(H237,2)*ROUND(G237,3),2)</f>
      </c>
      <c r="J237" s="31" t="s">
        <v>51</v>
      </c>
      <c r="O237">
        <f>(I237*21)/100</f>
      </c>
      <c r="P237" t="s">
        <v>23</v>
      </c>
    </row>
    <row r="238" spans="1:5" ht="12.75">
      <c r="A238" s="34" t="s">
        <v>52</v>
      </c>
      <c r="E238" s="35" t="s">
        <v>397</v>
      </c>
    </row>
    <row r="239" spans="1:5" ht="76.5">
      <c r="A239" s="36" t="s">
        <v>54</v>
      </c>
      <c r="E239" s="37" t="s">
        <v>398</v>
      </c>
    </row>
    <row r="240" spans="1:5" ht="357">
      <c r="A240" t="s">
        <v>56</v>
      </c>
      <c r="E240" s="35" t="s">
        <v>399</v>
      </c>
    </row>
    <row r="241" spans="1:18" ht="12.75" customHeight="1">
      <c r="A241" s="6" t="s">
        <v>44</v>
      </c>
      <c r="B241" s="6"/>
      <c r="C241" s="40" t="s">
        <v>35</v>
      </c>
      <c r="D241" s="6"/>
      <c r="E241" s="27" t="s">
        <v>400</v>
      </c>
      <c r="F241" s="6"/>
      <c r="G241" s="6"/>
      <c r="H241" s="6"/>
      <c r="I241" s="41">
        <f>0+Q241</f>
      </c>
      <c r="J241" s="6"/>
      <c r="O241">
        <f>0+R241</f>
      </c>
      <c r="Q241">
        <f>0+I242+I246+I250+I254+I258+I262+I266+I270+I274+I278+I282+I286+I290+I294+I298+I302+I306+I310+I314+I318+I322+I326+I330+I334+I338+I342</f>
      </c>
      <c r="R241">
        <f>0+O242+O246+O250+O254+O258+O262+O266+O270+O274+O278+O282+O286+O290+O294+O298+O302+O306+O310+O314+O318+O322+O326+O330+O334+O338+O342</f>
      </c>
    </row>
    <row r="242" spans="1:16" ht="12.75">
      <c r="A242" s="25" t="s">
        <v>46</v>
      </c>
      <c r="B242" s="29" t="s">
        <v>401</v>
      </c>
      <c r="C242" s="29" t="s">
        <v>402</v>
      </c>
      <c r="D242" s="25" t="s">
        <v>48</v>
      </c>
      <c r="E242" s="30" t="s">
        <v>403</v>
      </c>
      <c r="F242" s="31" t="s">
        <v>147</v>
      </c>
      <c r="G242" s="32">
        <v>1.55</v>
      </c>
      <c r="H242" s="33">
        <v>0</v>
      </c>
      <c r="I242" s="33">
        <f>ROUND(ROUND(H242,2)*ROUND(G242,3),2)</f>
      </c>
      <c r="J242" s="31" t="s">
        <v>51</v>
      </c>
      <c r="O242">
        <f>(I242*21)/100</f>
      </c>
      <c r="P242" t="s">
        <v>23</v>
      </c>
    </row>
    <row r="243" spans="1:5" ht="12.75">
      <c r="A243" s="34" t="s">
        <v>52</v>
      </c>
      <c r="E243" s="35" t="s">
        <v>48</v>
      </c>
    </row>
    <row r="244" spans="1:5" ht="25.5">
      <c r="A244" s="36" t="s">
        <v>54</v>
      </c>
      <c r="E244" s="37" t="s">
        <v>404</v>
      </c>
    </row>
    <row r="245" spans="1:5" ht="127.5">
      <c r="A245" t="s">
        <v>56</v>
      </c>
      <c r="E245" s="35" t="s">
        <v>405</v>
      </c>
    </row>
    <row r="246" spans="1:16" ht="12.75">
      <c r="A246" s="25" t="s">
        <v>46</v>
      </c>
      <c r="B246" s="29" t="s">
        <v>406</v>
      </c>
      <c r="C246" s="29" t="s">
        <v>407</v>
      </c>
      <c r="D246" s="25" t="s">
        <v>48</v>
      </c>
      <c r="E246" s="30" t="s">
        <v>408</v>
      </c>
      <c r="F246" s="31" t="s">
        <v>147</v>
      </c>
      <c r="G246" s="32">
        <v>99.155</v>
      </c>
      <c r="H246" s="33">
        <v>0</v>
      </c>
      <c r="I246" s="33">
        <f>ROUND(ROUND(H246,2)*ROUND(G246,3),2)</f>
      </c>
      <c r="J246" s="31" t="s">
        <v>51</v>
      </c>
      <c r="O246">
        <f>(I246*21)/100</f>
      </c>
      <c r="P246" t="s">
        <v>23</v>
      </c>
    </row>
    <row r="247" spans="1:5" ht="12.75">
      <c r="A247" s="34" t="s">
        <v>52</v>
      </c>
      <c r="E247" s="35" t="s">
        <v>409</v>
      </c>
    </row>
    <row r="248" spans="1:5" ht="63.75">
      <c r="A248" s="36" t="s">
        <v>54</v>
      </c>
      <c r="E248" s="37" t="s">
        <v>410</v>
      </c>
    </row>
    <row r="249" spans="1:5" ht="127.5">
      <c r="A249" t="s">
        <v>56</v>
      </c>
      <c r="E249" s="35" t="s">
        <v>405</v>
      </c>
    </row>
    <row r="250" spans="1:16" ht="12.75">
      <c r="A250" s="25" t="s">
        <v>46</v>
      </c>
      <c r="B250" s="29" t="s">
        <v>411</v>
      </c>
      <c r="C250" s="29" t="s">
        <v>412</v>
      </c>
      <c r="D250" s="25" t="s">
        <v>59</v>
      </c>
      <c r="E250" s="30" t="s">
        <v>413</v>
      </c>
      <c r="F250" s="31" t="s">
        <v>128</v>
      </c>
      <c r="G250" s="32">
        <v>4231</v>
      </c>
      <c r="H250" s="33">
        <v>0</v>
      </c>
      <c r="I250" s="33">
        <f>ROUND(ROUND(H250,2)*ROUND(G250,3),2)</f>
      </c>
      <c r="J250" s="31" t="s">
        <v>51</v>
      </c>
      <c r="O250">
        <f>(I250*21)/100</f>
      </c>
      <c r="P250" t="s">
        <v>23</v>
      </c>
    </row>
    <row r="251" spans="1:5" ht="12.75">
      <c r="A251" s="34" t="s">
        <v>52</v>
      </c>
      <c r="E251" s="35" t="s">
        <v>414</v>
      </c>
    </row>
    <row r="252" spans="1:5" ht="25.5">
      <c r="A252" s="36" t="s">
        <v>54</v>
      </c>
      <c r="E252" s="37" t="s">
        <v>415</v>
      </c>
    </row>
    <row r="253" spans="1:5" ht="51">
      <c r="A253" t="s">
        <v>56</v>
      </c>
      <c r="E253" s="35" t="s">
        <v>416</v>
      </c>
    </row>
    <row r="254" spans="1:16" ht="12.75">
      <c r="A254" s="25" t="s">
        <v>46</v>
      </c>
      <c r="B254" s="29" t="s">
        <v>417</v>
      </c>
      <c r="C254" s="29" t="s">
        <v>412</v>
      </c>
      <c r="D254" s="25" t="s">
        <v>65</v>
      </c>
      <c r="E254" s="30" t="s">
        <v>413</v>
      </c>
      <c r="F254" s="31" t="s">
        <v>128</v>
      </c>
      <c r="G254" s="32">
        <v>5038.15</v>
      </c>
      <c r="H254" s="33">
        <v>0</v>
      </c>
      <c r="I254" s="33">
        <f>ROUND(ROUND(H254,2)*ROUND(G254,3),2)</f>
      </c>
      <c r="J254" s="31" t="s">
        <v>51</v>
      </c>
      <c r="O254">
        <f>(I254*21)/100</f>
      </c>
      <c r="P254" t="s">
        <v>23</v>
      </c>
    </row>
    <row r="255" spans="1:5" ht="12.75">
      <c r="A255" s="34" t="s">
        <v>52</v>
      </c>
      <c r="E255" s="35" t="s">
        <v>418</v>
      </c>
    </row>
    <row r="256" spans="1:5" ht="102">
      <c r="A256" s="36" t="s">
        <v>54</v>
      </c>
      <c r="E256" s="37" t="s">
        <v>419</v>
      </c>
    </row>
    <row r="257" spans="1:5" ht="51">
      <c r="A257" t="s">
        <v>56</v>
      </c>
      <c r="E257" s="35" t="s">
        <v>416</v>
      </c>
    </row>
    <row r="258" spans="1:16" ht="12.75">
      <c r="A258" s="25" t="s">
        <v>46</v>
      </c>
      <c r="B258" s="29" t="s">
        <v>420</v>
      </c>
      <c r="C258" s="29" t="s">
        <v>421</v>
      </c>
      <c r="D258" s="25" t="s">
        <v>59</v>
      </c>
      <c r="E258" s="30" t="s">
        <v>422</v>
      </c>
      <c r="F258" s="31" t="s">
        <v>128</v>
      </c>
      <c r="G258" s="32">
        <v>4554</v>
      </c>
      <c r="H258" s="33">
        <v>0</v>
      </c>
      <c r="I258" s="33">
        <f>ROUND(ROUND(H258,2)*ROUND(G258,3),2)</f>
      </c>
      <c r="J258" s="31" t="s">
        <v>51</v>
      </c>
      <c r="O258">
        <f>(I258*21)/100</f>
      </c>
      <c r="P258" t="s">
        <v>23</v>
      </c>
    </row>
    <row r="259" spans="1:5" ht="25.5">
      <c r="A259" s="34" t="s">
        <v>52</v>
      </c>
      <c r="E259" s="35" t="s">
        <v>423</v>
      </c>
    </row>
    <row r="260" spans="1:5" ht="63.75">
      <c r="A260" s="36" t="s">
        <v>54</v>
      </c>
      <c r="E260" s="37" t="s">
        <v>424</v>
      </c>
    </row>
    <row r="261" spans="1:5" ht="51">
      <c r="A261" t="s">
        <v>56</v>
      </c>
      <c r="E261" s="35" t="s">
        <v>416</v>
      </c>
    </row>
    <row r="262" spans="1:16" ht="12.75">
      <c r="A262" s="25" t="s">
        <v>46</v>
      </c>
      <c r="B262" s="29" t="s">
        <v>425</v>
      </c>
      <c r="C262" s="29" t="s">
        <v>426</v>
      </c>
      <c r="D262" s="25" t="s">
        <v>59</v>
      </c>
      <c r="E262" s="30" t="s">
        <v>427</v>
      </c>
      <c r="F262" s="31" t="s">
        <v>128</v>
      </c>
      <c r="G262" s="32">
        <v>7320</v>
      </c>
      <c r="H262" s="33">
        <v>0</v>
      </c>
      <c r="I262" s="33">
        <f>ROUND(ROUND(H262,2)*ROUND(G262,3),2)</f>
      </c>
      <c r="J262" s="31" t="s">
        <v>51</v>
      </c>
      <c r="O262">
        <f>(I262*21)/100</f>
      </c>
      <c r="P262" t="s">
        <v>23</v>
      </c>
    </row>
    <row r="263" spans="1:5" ht="38.25">
      <c r="A263" s="34" t="s">
        <v>52</v>
      </c>
      <c r="E263" s="35" t="s">
        <v>428</v>
      </c>
    </row>
    <row r="264" spans="1:5" ht="38.25">
      <c r="A264" s="36" t="s">
        <v>54</v>
      </c>
      <c r="E264" s="37" t="s">
        <v>429</v>
      </c>
    </row>
    <row r="265" spans="1:5" ht="51">
      <c r="A265" t="s">
        <v>56</v>
      </c>
      <c r="E265" s="35" t="s">
        <v>416</v>
      </c>
    </row>
    <row r="266" spans="1:16" ht="12.75">
      <c r="A266" s="25" t="s">
        <v>46</v>
      </c>
      <c r="B266" s="29" t="s">
        <v>430</v>
      </c>
      <c r="C266" s="29" t="s">
        <v>426</v>
      </c>
      <c r="D266" s="25" t="s">
        <v>65</v>
      </c>
      <c r="E266" s="30" t="s">
        <v>427</v>
      </c>
      <c r="F266" s="31" t="s">
        <v>128</v>
      </c>
      <c r="G266" s="32">
        <v>13</v>
      </c>
      <c r="H266" s="33">
        <v>0</v>
      </c>
      <c r="I266" s="33">
        <f>ROUND(ROUND(H266,2)*ROUND(G266,3),2)</f>
      </c>
      <c r="J266" s="31" t="s">
        <v>51</v>
      </c>
      <c r="O266">
        <f>(I266*21)/100</f>
      </c>
      <c r="P266" t="s">
        <v>23</v>
      </c>
    </row>
    <row r="267" spans="1:5" ht="12.75">
      <c r="A267" s="34" t="s">
        <v>52</v>
      </c>
      <c r="E267" s="35" t="s">
        <v>431</v>
      </c>
    </row>
    <row r="268" spans="1:5" ht="12.75">
      <c r="A268" s="36" t="s">
        <v>54</v>
      </c>
      <c r="E268" s="37" t="s">
        <v>432</v>
      </c>
    </row>
    <row r="269" spans="1:5" ht="51">
      <c r="A269" t="s">
        <v>56</v>
      </c>
      <c r="E269" s="35" t="s">
        <v>416</v>
      </c>
    </row>
    <row r="270" spans="1:16" ht="12.75">
      <c r="A270" s="25" t="s">
        <v>46</v>
      </c>
      <c r="B270" s="29" t="s">
        <v>433</v>
      </c>
      <c r="C270" s="29" t="s">
        <v>434</v>
      </c>
      <c r="D270" s="25" t="s">
        <v>48</v>
      </c>
      <c r="E270" s="30" t="s">
        <v>435</v>
      </c>
      <c r="F270" s="31" t="s">
        <v>128</v>
      </c>
      <c r="G270" s="32">
        <v>27.5</v>
      </c>
      <c r="H270" s="33">
        <v>0</v>
      </c>
      <c r="I270" s="33">
        <f>ROUND(ROUND(H270,2)*ROUND(G270,3),2)</f>
      </c>
      <c r="J270" s="31" t="s">
        <v>51</v>
      </c>
      <c r="O270">
        <f>(I270*21)/100</f>
      </c>
      <c r="P270" t="s">
        <v>23</v>
      </c>
    </row>
    <row r="271" spans="1:5" ht="12.75">
      <c r="A271" s="34" t="s">
        <v>52</v>
      </c>
      <c r="E271" s="35" t="s">
        <v>436</v>
      </c>
    </row>
    <row r="272" spans="1:5" ht="12.75">
      <c r="A272" s="36" t="s">
        <v>54</v>
      </c>
      <c r="E272" s="37" t="s">
        <v>437</v>
      </c>
    </row>
    <row r="273" spans="1:5" ht="102">
      <c r="A273" t="s">
        <v>56</v>
      </c>
      <c r="E273" s="35" t="s">
        <v>438</v>
      </c>
    </row>
    <row r="274" spans="1:16" ht="12.75">
      <c r="A274" s="25" t="s">
        <v>46</v>
      </c>
      <c r="B274" s="29" t="s">
        <v>439</v>
      </c>
      <c r="C274" s="29" t="s">
        <v>440</v>
      </c>
      <c r="D274" s="25" t="s">
        <v>48</v>
      </c>
      <c r="E274" s="30" t="s">
        <v>441</v>
      </c>
      <c r="F274" s="31" t="s">
        <v>128</v>
      </c>
      <c r="G274" s="32">
        <v>1456</v>
      </c>
      <c r="H274" s="33">
        <v>0</v>
      </c>
      <c r="I274" s="33">
        <f>ROUND(ROUND(H274,2)*ROUND(G274,3),2)</f>
      </c>
      <c r="J274" s="31" t="s">
        <v>51</v>
      </c>
      <c r="O274">
        <f>(I274*21)/100</f>
      </c>
      <c r="P274" t="s">
        <v>23</v>
      </c>
    </row>
    <row r="275" spans="1:5" ht="12.75">
      <c r="A275" s="34" t="s">
        <v>52</v>
      </c>
      <c r="E275" s="35" t="s">
        <v>247</v>
      </c>
    </row>
    <row r="276" spans="1:5" ht="51">
      <c r="A276" s="36" t="s">
        <v>54</v>
      </c>
      <c r="E276" s="37" t="s">
        <v>442</v>
      </c>
    </row>
    <row r="277" spans="1:5" ht="38.25">
      <c r="A277" t="s">
        <v>56</v>
      </c>
      <c r="E277" s="35" t="s">
        <v>443</v>
      </c>
    </row>
    <row r="278" spans="1:16" ht="12.75">
      <c r="A278" s="25" t="s">
        <v>46</v>
      </c>
      <c r="B278" s="29" t="s">
        <v>444</v>
      </c>
      <c r="C278" s="29" t="s">
        <v>445</v>
      </c>
      <c r="D278" s="25" t="s">
        <v>48</v>
      </c>
      <c r="E278" s="30" t="s">
        <v>446</v>
      </c>
      <c r="F278" s="31" t="s">
        <v>128</v>
      </c>
      <c r="G278" s="32">
        <v>5069.25</v>
      </c>
      <c r="H278" s="33">
        <v>0</v>
      </c>
      <c r="I278" s="33">
        <f>ROUND(ROUND(H278,2)*ROUND(G278,3),2)</f>
      </c>
      <c r="J278" s="31" t="s">
        <v>51</v>
      </c>
      <c r="O278">
        <f>(I278*21)/100</f>
      </c>
      <c r="P278" t="s">
        <v>23</v>
      </c>
    </row>
    <row r="279" spans="1:5" ht="12.75">
      <c r="A279" s="34" t="s">
        <v>52</v>
      </c>
      <c r="E279" s="35" t="s">
        <v>447</v>
      </c>
    </row>
    <row r="280" spans="1:5" ht="89.25">
      <c r="A280" s="36" t="s">
        <v>54</v>
      </c>
      <c r="E280" s="37" t="s">
        <v>448</v>
      </c>
    </row>
    <row r="281" spans="1:5" ht="51">
      <c r="A281" t="s">
        <v>56</v>
      </c>
      <c r="E281" s="35" t="s">
        <v>449</v>
      </c>
    </row>
    <row r="282" spans="1:16" ht="12.75">
      <c r="A282" s="25" t="s">
        <v>46</v>
      </c>
      <c r="B282" s="29" t="s">
        <v>450</v>
      </c>
      <c r="C282" s="29" t="s">
        <v>451</v>
      </c>
      <c r="D282" s="25" t="s">
        <v>59</v>
      </c>
      <c r="E282" s="30" t="s">
        <v>452</v>
      </c>
      <c r="F282" s="31" t="s">
        <v>128</v>
      </c>
      <c r="G282" s="32">
        <v>12997.9</v>
      </c>
      <c r="H282" s="33">
        <v>0</v>
      </c>
      <c r="I282" s="33">
        <f>ROUND(ROUND(H282,2)*ROUND(G282,3),2)</f>
      </c>
      <c r="J282" s="31" t="s">
        <v>51</v>
      </c>
      <c r="O282">
        <f>(I282*21)/100</f>
      </c>
      <c r="P282" t="s">
        <v>23</v>
      </c>
    </row>
    <row r="283" spans="1:5" ht="12.75">
      <c r="A283" s="34" t="s">
        <v>52</v>
      </c>
      <c r="E283" s="35" t="s">
        <v>453</v>
      </c>
    </row>
    <row r="284" spans="1:5" ht="76.5">
      <c r="A284" s="36" t="s">
        <v>54</v>
      </c>
      <c r="E284" s="37" t="s">
        <v>454</v>
      </c>
    </row>
    <row r="285" spans="1:5" ht="51">
      <c r="A285" t="s">
        <v>56</v>
      </c>
      <c r="E285" s="35" t="s">
        <v>449</v>
      </c>
    </row>
    <row r="286" spans="1:16" ht="12.75">
      <c r="A286" s="25" t="s">
        <v>46</v>
      </c>
      <c r="B286" s="29" t="s">
        <v>455</v>
      </c>
      <c r="C286" s="29" t="s">
        <v>451</v>
      </c>
      <c r="D286" s="25" t="s">
        <v>65</v>
      </c>
      <c r="E286" s="30" t="s">
        <v>452</v>
      </c>
      <c r="F286" s="31" t="s">
        <v>128</v>
      </c>
      <c r="G286" s="32">
        <v>14476.4</v>
      </c>
      <c r="H286" s="33">
        <v>0</v>
      </c>
      <c r="I286" s="33">
        <f>ROUND(ROUND(H286,2)*ROUND(G286,3),2)</f>
      </c>
      <c r="J286" s="31" t="s">
        <v>51</v>
      </c>
      <c r="O286">
        <f>(I286*21)/100</f>
      </c>
      <c r="P286" t="s">
        <v>23</v>
      </c>
    </row>
    <row r="287" spans="1:5" ht="12.75">
      <c r="A287" s="34" t="s">
        <v>52</v>
      </c>
      <c r="E287" s="35" t="s">
        <v>456</v>
      </c>
    </row>
    <row r="288" spans="1:5" ht="102">
      <c r="A288" s="36" t="s">
        <v>54</v>
      </c>
      <c r="E288" s="37" t="s">
        <v>457</v>
      </c>
    </row>
    <row r="289" spans="1:5" ht="51">
      <c r="A289" t="s">
        <v>56</v>
      </c>
      <c r="E289" s="35" t="s">
        <v>449</v>
      </c>
    </row>
    <row r="290" spans="1:16" ht="12.75">
      <c r="A290" s="25" t="s">
        <v>46</v>
      </c>
      <c r="B290" s="29" t="s">
        <v>458</v>
      </c>
      <c r="C290" s="29" t="s">
        <v>459</v>
      </c>
      <c r="D290" s="25" t="s">
        <v>48</v>
      </c>
      <c r="E290" s="30" t="s">
        <v>460</v>
      </c>
      <c r="F290" s="31" t="s">
        <v>128</v>
      </c>
      <c r="G290" s="32">
        <v>5093.9</v>
      </c>
      <c r="H290" s="33">
        <v>0</v>
      </c>
      <c r="I290" s="33">
        <f>ROUND(ROUND(H290,2)*ROUND(G290,3),2)</f>
      </c>
      <c r="J290" s="31" t="s">
        <v>51</v>
      </c>
      <c r="O290">
        <f>(I290*21)/100</f>
      </c>
      <c r="P290" t="s">
        <v>23</v>
      </c>
    </row>
    <row r="291" spans="1:5" ht="12.75">
      <c r="A291" s="34" t="s">
        <v>52</v>
      </c>
      <c r="E291" s="35" t="s">
        <v>461</v>
      </c>
    </row>
    <row r="292" spans="1:5" ht="38.25">
      <c r="A292" s="36" t="s">
        <v>54</v>
      </c>
      <c r="E292" s="37" t="s">
        <v>462</v>
      </c>
    </row>
    <row r="293" spans="1:5" ht="51">
      <c r="A293" t="s">
        <v>56</v>
      </c>
      <c r="E293" s="35" t="s">
        <v>449</v>
      </c>
    </row>
    <row r="294" spans="1:16" ht="12.75">
      <c r="A294" s="25" t="s">
        <v>46</v>
      </c>
      <c r="B294" s="29" t="s">
        <v>463</v>
      </c>
      <c r="C294" s="29" t="s">
        <v>464</v>
      </c>
      <c r="D294" s="25" t="s">
        <v>48</v>
      </c>
      <c r="E294" s="30" t="s">
        <v>465</v>
      </c>
      <c r="F294" s="31" t="s">
        <v>128</v>
      </c>
      <c r="G294" s="32">
        <v>5093.9</v>
      </c>
      <c r="H294" s="33">
        <v>0</v>
      </c>
      <c r="I294" s="33">
        <f>ROUND(ROUND(H294,2)*ROUND(G294,3),2)</f>
      </c>
      <c r="J294" s="31" t="s">
        <v>51</v>
      </c>
      <c r="O294">
        <f>(I294*21)/100</f>
      </c>
      <c r="P294" t="s">
        <v>23</v>
      </c>
    </row>
    <row r="295" spans="1:5" ht="12.75">
      <c r="A295" s="34" t="s">
        <v>52</v>
      </c>
      <c r="E295" s="35" t="s">
        <v>466</v>
      </c>
    </row>
    <row r="296" spans="1:5" ht="38.25">
      <c r="A296" s="36" t="s">
        <v>54</v>
      </c>
      <c r="E296" s="37" t="s">
        <v>462</v>
      </c>
    </row>
    <row r="297" spans="1:5" ht="51">
      <c r="A297" t="s">
        <v>56</v>
      </c>
      <c r="E297" s="35" t="s">
        <v>467</v>
      </c>
    </row>
    <row r="298" spans="1:16" ht="12.75">
      <c r="A298" s="25" t="s">
        <v>46</v>
      </c>
      <c r="B298" s="29" t="s">
        <v>468</v>
      </c>
      <c r="C298" s="29" t="s">
        <v>469</v>
      </c>
      <c r="D298" s="25" t="s">
        <v>48</v>
      </c>
      <c r="E298" s="30" t="s">
        <v>470</v>
      </c>
      <c r="F298" s="31" t="s">
        <v>128</v>
      </c>
      <c r="G298" s="32">
        <v>12826</v>
      </c>
      <c r="H298" s="33">
        <v>0</v>
      </c>
      <c r="I298" s="33">
        <f>ROUND(ROUND(H298,2)*ROUND(G298,3),2)</f>
      </c>
      <c r="J298" s="31" t="s">
        <v>51</v>
      </c>
      <c r="O298">
        <f>(I298*21)/100</f>
      </c>
      <c r="P298" t="s">
        <v>23</v>
      </c>
    </row>
    <row r="299" spans="1:5" ht="12.75">
      <c r="A299" s="34" t="s">
        <v>52</v>
      </c>
      <c r="E299" s="35" t="s">
        <v>471</v>
      </c>
    </row>
    <row r="300" spans="1:5" ht="63.75">
      <c r="A300" s="36" t="s">
        <v>54</v>
      </c>
      <c r="E300" s="37" t="s">
        <v>472</v>
      </c>
    </row>
    <row r="301" spans="1:5" ht="140.25">
      <c r="A301" t="s">
        <v>56</v>
      </c>
      <c r="E301" s="35" t="s">
        <v>473</v>
      </c>
    </row>
    <row r="302" spans="1:16" ht="12.75">
      <c r="A302" s="25" t="s">
        <v>46</v>
      </c>
      <c r="B302" s="29" t="s">
        <v>474</v>
      </c>
      <c r="C302" s="29" t="s">
        <v>475</v>
      </c>
      <c r="D302" s="25" t="s">
        <v>48</v>
      </c>
      <c r="E302" s="30" t="s">
        <v>476</v>
      </c>
      <c r="F302" s="31" t="s">
        <v>128</v>
      </c>
      <c r="G302" s="32">
        <v>428.5</v>
      </c>
      <c r="H302" s="33">
        <v>0</v>
      </c>
      <c r="I302" s="33">
        <f>ROUND(ROUND(H302,2)*ROUND(G302,3),2)</f>
      </c>
      <c r="J302" s="31" t="s">
        <v>51</v>
      </c>
      <c r="O302">
        <f>(I302*21)/100</f>
      </c>
      <c r="P302" t="s">
        <v>23</v>
      </c>
    </row>
    <row r="303" spans="1:5" ht="12.75">
      <c r="A303" s="34" t="s">
        <v>52</v>
      </c>
      <c r="E303" s="35" t="s">
        <v>48</v>
      </c>
    </row>
    <row r="304" spans="1:5" ht="25.5">
      <c r="A304" s="36" t="s">
        <v>54</v>
      </c>
      <c r="E304" s="37" t="s">
        <v>477</v>
      </c>
    </row>
    <row r="305" spans="1:5" ht="140.25">
      <c r="A305" t="s">
        <v>56</v>
      </c>
      <c r="E305" s="35" t="s">
        <v>473</v>
      </c>
    </row>
    <row r="306" spans="1:16" ht="12.75">
      <c r="A306" s="25" t="s">
        <v>46</v>
      </c>
      <c r="B306" s="29" t="s">
        <v>478</v>
      </c>
      <c r="C306" s="29" t="s">
        <v>479</v>
      </c>
      <c r="D306" s="25" t="s">
        <v>48</v>
      </c>
      <c r="E306" s="30" t="s">
        <v>480</v>
      </c>
      <c r="F306" s="31" t="s">
        <v>128</v>
      </c>
      <c r="G306" s="32">
        <v>327.6</v>
      </c>
      <c r="H306" s="33">
        <v>0</v>
      </c>
      <c r="I306" s="33">
        <f>ROUND(ROUND(H306,2)*ROUND(G306,3),2)</f>
      </c>
      <c r="J306" s="31" t="s">
        <v>51</v>
      </c>
      <c r="O306">
        <f>(I306*21)/100</f>
      </c>
      <c r="P306" t="s">
        <v>23</v>
      </c>
    </row>
    <row r="307" spans="1:5" ht="12.75">
      <c r="A307" s="34" t="s">
        <v>52</v>
      </c>
      <c r="E307" s="35" t="s">
        <v>481</v>
      </c>
    </row>
    <row r="308" spans="1:5" ht="25.5">
      <c r="A308" s="36" t="s">
        <v>54</v>
      </c>
      <c r="E308" s="37" t="s">
        <v>482</v>
      </c>
    </row>
    <row r="309" spans="1:5" ht="140.25">
      <c r="A309" t="s">
        <v>56</v>
      </c>
      <c r="E309" s="35" t="s">
        <v>473</v>
      </c>
    </row>
    <row r="310" spans="1:16" ht="12.75">
      <c r="A310" s="25" t="s">
        <v>46</v>
      </c>
      <c r="B310" s="29" t="s">
        <v>483</v>
      </c>
      <c r="C310" s="29" t="s">
        <v>484</v>
      </c>
      <c r="D310" s="25" t="s">
        <v>48</v>
      </c>
      <c r="E310" s="30" t="s">
        <v>485</v>
      </c>
      <c r="F310" s="31" t="s">
        <v>128</v>
      </c>
      <c r="G310" s="32">
        <v>8660.3</v>
      </c>
      <c r="H310" s="33">
        <v>0</v>
      </c>
      <c r="I310" s="33">
        <f>ROUND(ROUND(H310,2)*ROUND(G310,3),2)</f>
      </c>
      <c r="J310" s="31" t="s">
        <v>51</v>
      </c>
      <c r="O310">
        <f>(I310*21)/100</f>
      </c>
      <c r="P310" t="s">
        <v>23</v>
      </c>
    </row>
    <row r="311" spans="1:5" ht="12.75">
      <c r="A311" s="34" t="s">
        <v>52</v>
      </c>
      <c r="E311" s="35" t="s">
        <v>486</v>
      </c>
    </row>
    <row r="312" spans="1:5" ht="25.5">
      <c r="A312" s="36" t="s">
        <v>54</v>
      </c>
      <c r="E312" s="37" t="s">
        <v>487</v>
      </c>
    </row>
    <row r="313" spans="1:5" ht="140.25">
      <c r="A313" t="s">
        <v>56</v>
      </c>
      <c r="E313" s="35" t="s">
        <v>473</v>
      </c>
    </row>
    <row r="314" spans="1:16" ht="12.75">
      <c r="A314" s="25" t="s">
        <v>46</v>
      </c>
      <c r="B314" s="29" t="s">
        <v>488</v>
      </c>
      <c r="C314" s="29" t="s">
        <v>489</v>
      </c>
      <c r="D314" s="25" t="s">
        <v>48</v>
      </c>
      <c r="E314" s="30" t="s">
        <v>490</v>
      </c>
      <c r="F314" s="31" t="s">
        <v>128</v>
      </c>
      <c r="G314" s="32">
        <v>4231</v>
      </c>
      <c r="H314" s="33">
        <v>0</v>
      </c>
      <c r="I314" s="33">
        <f>ROUND(ROUND(H314,2)*ROUND(G314,3),2)</f>
      </c>
      <c r="J314" s="31" t="s">
        <v>51</v>
      </c>
      <c r="O314">
        <f>(I314*21)/100</f>
      </c>
      <c r="P314" t="s">
        <v>23</v>
      </c>
    </row>
    <row r="315" spans="1:5" ht="12.75">
      <c r="A315" s="34" t="s">
        <v>52</v>
      </c>
      <c r="E315" s="35" t="s">
        <v>491</v>
      </c>
    </row>
    <row r="316" spans="1:5" ht="25.5">
      <c r="A316" s="36" t="s">
        <v>54</v>
      </c>
      <c r="E316" s="37" t="s">
        <v>492</v>
      </c>
    </row>
    <row r="317" spans="1:5" ht="140.25">
      <c r="A317" t="s">
        <v>56</v>
      </c>
      <c r="E317" s="35" t="s">
        <v>473</v>
      </c>
    </row>
    <row r="318" spans="1:16" ht="12.75">
      <c r="A318" s="25" t="s">
        <v>46</v>
      </c>
      <c r="B318" s="29" t="s">
        <v>493</v>
      </c>
      <c r="C318" s="29" t="s">
        <v>494</v>
      </c>
      <c r="D318" s="25" t="s">
        <v>48</v>
      </c>
      <c r="E318" s="30" t="s">
        <v>495</v>
      </c>
      <c r="F318" s="31" t="s">
        <v>128</v>
      </c>
      <c r="G318" s="32">
        <v>4428.88</v>
      </c>
      <c r="H318" s="33">
        <v>0</v>
      </c>
      <c r="I318" s="33">
        <f>ROUND(ROUND(H318,2)*ROUND(G318,3),2)</f>
      </c>
      <c r="J318" s="31" t="s">
        <v>51</v>
      </c>
      <c r="O318">
        <f>(I318*21)/100</f>
      </c>
      <c r="P318" t="s">
        <v>23</v>
      </c>
    </row>
    <row r="319" spans="1:5" ht="12.75">
      <c r="A319" s="34" t="s">
        <v>52</v>
      </c>
      <c r="E319" s="35" t="s">
        <v>496</v>
      </c>
    </row>
    <row r="320" spans="1:5" ht="12.75">
      <c r="A320" s="36" t="s">
        <v>54</v>
      </c>
      <c r="E320" s="37" t="s">
        <v>497</v>
      </c>
    </row>
    <row r="321" spans="1:5" ht="140.25">
      <c r="A321" t="s">
        <v>56</v>
      </c>
      <c r="E321" s="35" t="s">
        <v>473</v>
      </c>
    </row>
    <row r="322" spans="1:16" ht="12.75">
      <c r="A322" s="25" t="s">
        <v>46</v>
      </c>
      <c r="B322" s="29" t="s">
        <v>498</v>
      </c>
      <c r="C322" s="29" t="s">
        <v>499</v>
      </c>
      <c r="D322" s="25" t="s">
        <v>59</v>
      </c>
      <c r="E322" s="30" t="s">
        <v>500</v>
      </c>
      <c r="F322" s="31" t="s">
        <v>128</v>
      </c>
      <c r="G322" s="32">
        <v>133.1</v>
      </c>
      <c r="H322" s="33">
        <v>0</v>
      </c>
      <c r="I322" s="33">
        <f>ROUND(ROUND(H322,2)*ROUND(G322,3),2)</f>
      </c>
      <c r="J322" s="31" t="s">
        <v>51</v>
      </c>
      <c r="O322">
        <f>(I322*21)/100</f>
      </c>
      <c r="P322" t="s">
        <v>23</v>
      </c>
    </row>
    <row r="323" spans="1:5" ht="12.75">
      <c r="A323" s="34" t="s">
        <v>52</v>
      </c>
      <c r="E323" s="35" t="s">
        <v>501</v>
      </c>
    </row>
    <row r="324" spans="1:5" ht="12.75">
      <c r="A324" s="36" t="s">
        <v>54</v>
      </c>
      <c r="E324" s="37" t="s">
        <v>502</v>
      </c>
    </row>
    <row r="325" spans="1:5" ht="153">
      <c r="A325" t="s">
        <v>56</v>
      </c>
      <c r="E325" s="35" t="s">
        <v>503</v>
      </c>
    </row>
    <row r="326" spans="1:16" ht="12.75">
      <c r="A326" s="25" t="s">
        <v>46</v>
      </c>
      <c r="B326" s="29" t="s">
        <v>504</v>
      </c>
      <c r="C326" s="29" t="s">
        <v>499</v>
      </c>
      <c r="D326" s="25" t="s">
        <v>65</v>
      </c>
      <c r="E326" s="30" t="s">
        <v>500</v>
      </c>
      <c r="F326" s="31" t="s">
        <v>128</v>
      </c>
      <c r="G326" s="32">
        <v>139.5</v>
      </c>
      <c r="H326" s="33">
        <v>0</v>
      </c>
      <c r="I326" s="33">
        <f>ROUND(ROUND(H326,2)*ROUND(G326,3),2)</f>
      </c>
      <c r="J326" s="31" t="s">
        <v>51</v>
      </c>
      <c r="O326">
        <f>(I326*21)/100</f>
      </c>
      <c r="P326" t="s">
        <v>23</v>
      </c>
    </row>
    <row r="327" spans="1:5" ht="12.75">
      <c r="A327" s="34" t="s">
        <v>52</v>
      </c>
      <c r="E327" s="35" t="s">
        <v>505</v>
      </c>
    </row>
    <row r="328" spans="1:5" ht="12.75">
      <c r="A328" s="36" t="s">
        <v>54</v>
      </c>
      <c r="E328" s="37" t="s">
        <v>506</v>
      </c>
    </row>
    <row r="329" spans="1:5" ht="153">
      <c r="A329" t="s">
        <v>56</v>
      </c>
      <c r="E329" s="35" t="s">
        <v>503</v>
      </c>
    </row>
    <row r="330" spans="1:16" ht="12.75">
      <c r="A330" s="25" t="s">
        <v>46</v>
      </c>
      <c r="B330" s="29" t="s">
        <v>507</v>
      </c>
      <c r="C330" s="29" t="s">
        <v>508</v>
      </c>
      <c r="D330" s="25" t="s">
        <v>48</v>
      </c>
      <c r="E330" s="30" t="s">
        <v>509</v>
      </c>
      <c r="F330" s="31" t="s">
        <v>128</v>
      </c>
      <c r="G330" s="32">
        <v>152</v>
      </c>
      <c r="H330" s="33">
        <v>0</v>
      </c>
      <c r="I330" s="33">
        <f>ROUND(ROUND(H330,2)*ROUND(G330,3),2)</f>
      </c>
      <c r="J330" s="31" t="s">
        <v>51</v>
      </c>
      <c r="O330">
        <f>(I330*21)/100</f>
      </c>
      <c r="P330" t="s">
        <v>23</v>
      </c>
    </row>
    <row r="331" spans="1:5" ht="12.75">
      <c r="A331" s="34" t="s">
        <v>52</v>
      </c>
      <c r="E331" s="35" t="s">
        <v>48</v>
      </c>
    </row>
    <row r="332" spans="1:5" ht="12.75">
      <c r="A332" s="36" t="s">
        <v>54</v>
      </c>
      <c r="E332" s="37" t="s">
        <v>510</v>
      </c>
    </row>
    <row r="333" spans="1:5" ht="153">
      <c r="A333" t="s">
        <v>56</v>
      </c>
      <c r="E333" s="35" t="s">
        <v>503</v>
      </c>
    </row>
    <row r="334" spans="1:16" ht="25.5">
      <c r="A334" s="25" t="s">
        <v>46</v>
      </c>
      <c r="B334" s="29" t="s">
        <v>511</v>
      </c>
      <c r="C334" s="29" t="s">
        <v>512</v>
      </c>
      <c r="D334" s="25" t="s">
        <v>48</v>
      </c>
      <c r="E334" s="30" t="s">
        <v>513</v>
      </c>
      <c r="F334" s="31" t="s">
        <v>128</v>
      </c>
      <c r="G334" s="32">
        <v>66</v>
      </c>
      <c r="H334" s="33">
        <v>0</v>
      </c>
      <c r="I334" s="33">
        <f>ROUND(ROUND(H334,2)*ROUND(G334,3),2)</f>
      </c>
      <c r="J334" s="31" t="s">
        <v>51</v>
      </c>
      <c r="O334">
        <f>(I334*21)/100</f>
      </c>
      <c r="P334" t="s">
        <v>23</v>
      </c>
    </row>
    <row r="335" spans="1:5" ht="12.75">
      <c r="A335" s="34" t="s">
        <v>52</v>
      </c>
      <c r="E335" s="35" t="s">
        <v>514</v>
      </c>
    </row>
    <row r="336" spans="1:5" ht="12.75">
      <c r="A336" s="36" t="s">
        <v>54</v>
      </c>
      <c r="E336" s="37" t="s">
        <v>515</v>
      </c>
    </row>
    <row r="337" spans="1:5" ht="153">
      <c r="A337" t="s">
        <v>56</v>
      </c>
      <c r="E337" s="35" t="s">
        <v>503</v>
      </c>
    </row>
    <row r="338" spans="1:16" ht="12.75">
      <c r="A338" s="25" t="s">
        <v>46</v>
      </c>
      <c r="B338" s="29" t="s">
        <v>516</v>
      </c>
      <c r="C338" s="29" t="s">
        <v>517</v>
      </c>
      <c r="D338" s="25" t="s">
        <v>48</v>
      </c>
      <c r="E338" s="30" t="s">
        <v>518</v>
      </c>
      <c r="F338" s="31" t="s">
        <v>128</v>
      </c>
      <c r="G338" s="32">
        <v>236.75</v>
      </c>
      <c r="H338" s="33">
        <v>0</v>
      </c>
      <c r="I338" s="33">
        <f>ROUND(ROUND(H338,2)*ROUND(G338,3),2)</f>
      </c>
      <c r="J338" s="31" t="s">
        <v>51</v>
      </c>
      <c r="O338">
        <f>(I338*21)/100</f>
      </c>
      <c r="P338" t="s">
        <v>23</v>
      </c>
    </row>
    <row r="339" spans="1:5" ht="12.75">
      <c r="A339" s="34" t="s">
        <v>52</v>
      </c>
      <c r="E339" s="35" t="s">
        <v>519</v>
      </c>
    </row>
    <row r="340" spans="1:5" ht="38.25">
      <c r="A340" s="36" t="s">
        <v>54</v>
      </c>
      <c r="E340" s="37" t="s">
        <v>520</v>
      </c>
    </row>
    <row r="341" spans="1:5" ht="89.25">
      <c r="A341" t="s">
        <v>56</v>
      </c>
      <c r="E341" s="35" t="s">
        <v>521</v>
      </c>
    </row>
    <row r="342" spans="1:16" ht="12.75">
      <c r="A342" s="25" t="s">
        <v>46</v>
      </c>
      <c r="B342" s="29" t="s">
        <v>522</v>
      </c>
      <c r="C342" s="29" t="s">
        <v>523</v>
      </c>
      <c r="D342" s="25" t="s">
        <v>48</v>
      </c>
      <c r="E342" s="30" t="s">
        <v>524</v>
      </c>
      <c r="F342" s="31" t="s">
        <v>128</v>
      </c>
      <c r="G342" s="32">
        <v>24</v>
      </c>
      <c r="H342" s="33">
        <v>0</v>
      </c>
      <c r="I342" s="33">
        <f>ROUND(ROUND(H342,2)*ROUND(G342,3),2)</f>
      </c>
      <c r="J342" s="31" t="s">
        <v>51</v>
      </c>
      <c r="O342">
        <f>(I342*21)/100</f>
      </c>
      <c r="P342" t="s">
        <v>23</v>
      </c>
    </row>
    <row r="343" spans="1:5" ht="12.75">
      <c r="A343" s="34" t="s">
        <v>52</v>
      </c>
      <c r="E343" s="35" t="s">
        <v>525</v>
      </c>
    </row>
    <row r="344" spans="1:5" ht="12.75">
      <c r="A344" s="36" t="s">
        <v>54</v>
      </c>
      <c r="E344" s="37" t="s">
        <v>526</v>
      </c>
    </row>
    <row r="345" spans="1:5" ht="89.25">
      <c r="A345" t="s">
        <v>56</v>
      </c>
      <c r="E345" s="35" t="s">
        <v>521</v>
      </c>
    </row>
    <row r="346" spans="1:18" ht="12.75" customHeight="1">
      <c r="A346" s="6" t="s">
        <v>44</v>
      </c>
      <c r="B346" s="6"/>
      <c r="C346" s="40" t="s">
        <v>76</v>
      </c>
      <c r="D346" s="6"/>
      <c r="E346" s="27" t="s">
        <v>527</v>
      </c>
      <c r="F346" s="6"/>
      <c r="G346" s="6"/>
      <c r="H346" s="6"/>
      <c r="I346" s="41">
        <f>0+Q346</f>
      </c>
      <c r="J346" s="6"/>
      <c r="O346">
        <f>0+R346</f>
      </c>
      <c r="Q346">
        <f>0+I347</f>
      </c>
      <c r="R346">
        <f>0+O347</f>
      </c>
    </row>
    <row r="347" spans="1:16" ht="12.75">
      <c r="A347" s="25" t="s">
        <v>46</v>
      </c>
      <c r="B347" s="29" t="s">
        <v>528</v>
      </c>
      <c r="C347" s="29" t="s">
        <v>529</v>
      </c>
      <c r="D347" s="25" t="s">
        <v>48</v>
      </c>
      <c r="E347" s="30" t="s">
        <v>530</v>
      </c>
      <c r="F347" s="31" t="s">
        <v>128</v>
      </c>
      <c r="G347" s="32">
        <v>21.6</v>
      </c>
      <c r="H347" s="33">
        <v>0</v>
      </c>
      <c r="I347" s="33">
        <f>ROUND(ROUND(H347,2)*ROUND(G347,3),2)</f>
      </c>
      <c r="J347" s="31" t="s">
        <v>51</v>
      </c>
      <c r="O347">
        <f>(I347*21)/100</f>
      </c>
      <c r="P347" t="s">
        <v>23</v>
      </c>
    </row>
    <row r="348" spans="1:5" ht="12.75">
      <c r="A348" s="34" t="s">
        <v>52</v>
      </c>
      <c r="E348" s="35" t="s">
        <v>48</v>
      </c>
    </row>
    <row r="349" spans="1:5" ht="12.75">
      <c r="A349" s="36" t="s">
        <v>54</v>
      </c>
      <c r="E349" s="37" t="s">
        <v>531</v>
      </c>
    </row>
    <row r="350" spans="1:5" ht="51">
      <c r="A350" t="s">
        <v>56</v>
      </c>
      <c r="E350" s="35" t="s">
        <v>532</v>
      </c>
    </row>
    <row r="351" spans="1:18" ht="12.75" customHeight="1">
      <c r="A351" s="6" t="s">
        <v>44</v>
      </c>
      <c r="B351" s="6"/>
      <c r="C351" s="40" t="s">
        <v>79</v>
      </c>
      <c r="D351" s="6"/>
      <c r="E351" s="27" t="s">
        <v>533</v>
      </c>
      <c r="F351" s="6"/>
      <c r="G351" s="6"/>
      <c r="H351" s="6"/>
      <c r="I351" s="41">
        <f>0+Q351</f>
      </c>
      <c r="J351" s="6"/>
      <c r="O351">
        <f>0+R351</f>
      </c>
      <c r="Q351">
        <f>0+I352+I356+I360+I364+I368+I372+I376+I380+I384+I388</f>
      </c>
      <c r="R351">
        <f>0+O352+O356+O360+O364+O368+O372+O376+O380+O384+O388</f>
      </c>
    </row>
    <row r="352" spans="1:16" ht="12.75">
      <c r="A352" s="25" t="s">
        <v>46</v>
      </c>
      <c r="B352" s="29" t="s">
        <v>534</v>
      </c>
      <c r="C352" s="29" t="s">
        <v>535</v>
      </c>
      <c r="D352" s="25" t="s">
        <v>48</v>
      </c>
      <c r="E352" s="30" t="s">
        <v>536</v>
      </c>
      <c r="F352" s="31" t="s">
        <v>189</v>
      </c>
      <c r="G352" s="32">
        <v>146</v>
      </c>
      <c r="H352" s="33">
        <v>0</v>
      </c>
      <c r="I352" s="33">
        <f>ROUND(ROUND(H352,2)*ROUND(G352,3),2)</f>
      </c>
      <c r="J352" s="31" t="s">
        <v>51</v>
      </c>
      <c r="O352">
        <f>(I352*21)/100</f>
      </c>
      <c r="P352" t="s">
        <v>23</v>
      </c>
    </row>
    <row r="353" spans="1:5" ht="12.75">
      <c r="A353" s="34" t="s">
        <v>52</v>
      </c>
      <c r="E353" s="35" t="s">
        <v>537</v>
      </c>
    </row>
    <row r="354" spans="1:5" ht="12.75">
      <c r="A354" s="36" t="s">
        <v>54</v>
      </c>
      <c r="E354" s="37" t="s">
        <v>538</v>
      </c>
    </row>
    <row r="355" spans="1:5" ht="255">
      <c r="A355" t="s">
        <v>56</v>
      </c>
      <c r="E355" s="35" t="s">
        <v>539</v>
      </c>
    </row>
    <row r="356" spans="1:16" ht="12.75">
      <c r="A356" s="25" t="s">
        <v>46</v>
      </c>
      <c r="B356" s="29" t="s">
        <v>540</v>
      </c>
      <c r="C356" s="29" t="s">
        <v>541</v>
      </c>
      <c r="D356" s="25" t="s">
        <v>48</v>
      </c>
      <c r="E356" s="30" t="s">
        <v>542</v>
      </c>
      <c r="F356" s="31" t="s">
        <v>189</v>
      </c>
      <c r="G356" s="32">
        <v>146</v>
      </c>
      <c r="H356" s="33">
        <v>0</v>
      </c>
      <c r="I356" s="33">
        <f>ROUND(ROUND(H356,2)*ROUND(G356,3),2)</f>
      </c>
      <c r="J356" s="31" t="s">
        <v>51</v>
      </c>
      <c r="O356">
        <f>(I356*21)/100</f>
      </c>
      <c r="P356" t="s">
        <v>23</v>
      </c>
    </row>
    <row r="357" spans="1:5" ht="12.75">
      <c r="A357" s="34" t="s">
        <v>52</v>
      </c>
      <c r="E357" s="35" t="s">
        <v>48</v>
      </c>
    </row>
    <row r="358" spans="1:5" ht="12.75">
      <c r="A358" s="36" t="s">
        <v>54</v>
      </c>
      <c r="E358" s="37" t="s">
        <v>543</v>
      </c>
    </row>
    <row r="359" spans="1:5" ht="242.25">
      <c r="A359" t="s">
        <v>56</v>
      </c>
      <c r="E359" s="35" t="s">
        <v>544</v>
      </c>
    </row>
    <row r="360" spans="1:16" ht="12.75">
      <c r="A360" s="25" t="s">
        <v>46</v>
      </c>
      <c r="B360" s="29" t="s">
        <v>545</v>
      </c>
      <c r="C360" s="29" t="s">
        <v>546</v>
      </c>
      <c r="D360" s="25" t="s">
        <v>48</v>
      </c>
      <c r="E360" s="30" t="s">
        <v>547</v>
      </c>
      <c r="F360" s="31" t="s">
        <v>189</v>
      </c>
      <c r="G360" s="32">
        <v>1352</v>
      </c>
      <c r="H360" s="33">
        <v>0</v>
      </c>
      <c r="I360" s="33">
        <f>ROUND(ROUND(H360,2)*ROUND(G360,3),2)</f>
      </c>
      <c r="J360" s="31" t="s">
        <v>51</v>
      </c>
      <c r="O360">
        <f>(I360*21)/100</f>
      </c>
      <c r="P360" t="s">
        <v>23</v>
      </c>
    </row>
    <row r="361" spans="1:5" ht="12.75">
      <c r="A361" s="34" t="s">
        <v>52</v>
      </c>
      <c r="E361" s="35" t="s">
        <v>537</v>
      </c>
    </row>
    <row r="362" spans="1:5" ht="12.75">
      <c r="A362" s="36" t="s">
        <v>54</v>
      </c>
      <c r="E362" s="37" t="s">
        <v>548</v>
      </c>
    </row>
    <row r="363" spans="1:5" ht="242.25">
      <c r="A363" t="s">
        <v>56</v>
      </c>
      <c r="E363" s="35" t="s">
        <v>544</v>
      </c>
    </row>
    <row r="364" spans="1:16" ht="12.75">
      <c r="A364" s="25" t="s">
        <v>46</v>
      </c>
      <c r="B364" s="29" t="s">
        <v>549</v>
      </c>
      <c r="C364" s="29" t="s">
        <v>550</v>
      </c>
      <c r="D364" s="25" t="s">
        <v>59</v>
      </c>
      <c r="E364" s="30" t="s">
        <v>551</v>
      </c>
      <c r="F364" s="31" t="s">
        <v>96</v>
      </c>
      <c r="G364" s="32">
        <v>26</v>
      </c>
      <c r="H364" s="33">
        <v>0</v>
      </c>
      <c r="I364" s="33">
        <f>ROUND(ROUND(H364,2)*ROUND(G364,3),2)</f>
      </c>
      <c r="J364" s="31" t="s">
        <v>51</v>
      </c>
      <c r="O364">
        <f>(I364*21)/100</f>
      </c>
      <c r="P364" t="s">
        <v>23</v>
      </c>
    </row>
    <row r="365" spans="1:5" ht="25.5">
      <c r="A365" s="34" t="s">
        <v>52</v>
      </c>
      <c r="E365" s="35" t="s">
        <v>552</v>
      </c>
    </row>
    <row r="366" spans="1:5" ht="12.75">
      <c r="A366" s="36" t="s">
        <v>54</v>
      </c>
      <c r="E366" s="37" t="s">
        <v>553</v>
      </c>
    </row>
    <row r="367" spans="1:5" ht="76.5">
      <c r="A367" t="s">
        <v>56</v>
      </c>
      <c r="E367" s="35" t="s">
        <v>554</v>
      </c>
    </row>
    <row r="368" spans="1:16" ht="12.75">
      <c r="A368" s="25" t="s">
        <v>46</v>
      </c>
      <c r="B368" s="29" t="s">
        <v>555</v>
      </c>
      <c r="C368" s="29" t="s">
        <v>550</v>
      </c>
      <c r="D368" s="25" t="s">
        <v>65</v>
      </c>
      <c r="E368" s="30" t="s">
        <v>551</v>
      </c>
      <c r="F368" s="31" t="s">
        <v>96</v>
      </c>
      <c r="G368" s="32">
        <v>26</v>
      </c>
      <c r="H368" s="33">
        <v>0</v>
      </c>
      <c r="I368" s="33">
        <f>ROUND(ROUND(H368,2)*ROUND(G368,3),2)</f>
      </c>
      <c r="J368" s="31" t="s">
        <v>51</v>
      </c>
      <c r="O368">
        <f>(I368*21)/100</f>
      </c>
      <c r="P368" t="s">
        <v>23</v>
      </c>
    </row>
    <row r="369" spans="1:5" ht="25.5">
      <c r="A369" s="34" t="s">
        <v>52</v>
      </c>
      <c r="E369" s="35" t="s">
        <v>556</v>
      </c>
    </row>
    <row r="370" spans="1:5" ht="12.75">
      <c r="A370" s="36" t="s">
        <v>54</v>
      </c>
      <c r="E370" s="37" t="s">
        <v>557</v>
      </c>
    </row>
    <row r="371" spans="1:5" ht="76.5">
      <c r="A371" t="s">
        <v>56</v>
      </c>
      <c r="E371" s="35" t="s">
        <v>554</v>
      </c>
    </row>
    <row r="372" spans="1:16" ht="12.75">
      <c r="A372" s="25" t="s">
        <v>46</v>
      </c>
      <c r="B372" s="29" t="s">
        <v>558</v>
      </c>
      <c r="C372" s="29" t="s">
        <v>559</v>
      </c>
      <c r="D372" s="25" t="s">
        <v>48</v>
      </c>
      <c r="E372" s="30" t="s">
        <v>560</v>
      </c>
      <c r="F372" s="31" t="s">
        <v>96</v>
      </c>
      <c r="G372" s="32">
        <v>1</v>
      </c>
      <c r="H372" s="33">
        <v>0</v>
      </c>
      <c r="I372" s="33">
        <f>ROUND(ROUND(H372,2)*ROUND(G372,3),2)</f>
      </c>
      <c r="J372" s="31" t="s">
        <v>51</v>
      </c>
      <c r="O372">
        <f>(I372*21)/100</f>
      </c>
      <c r="P372" t="s">
        <v>23</v>
      </c>
    </row>
    <row r="373" spans="1:5" ht="12.75">
      <c r="A373" s="34" t="s">
        <v>52</v>
      </c>
      <c r="E373" s="35" t="s">
        <v>561</v>
      </c>
    </row>
    <row r="374" spans="1:5" ht="12.75">
      <c r="A374" s="36" t="s">
        <v>54</v>
      </c>
      <c r="E374" s="37" t="s">
        <v>562</v>
      </c>
    </row>
    <row r="375" spans="1:5" ht="76.5">
      <c r="A375" t="s">
        <v>56</v>
      </c>
      <c r="E375" s="35" t="s">
        <v>554</v>
      </c>
    </row>
    <row r="376" spans="1:16" ht="12.75">
      <c r="A376" s="25" t="s">
        <v>46</v>
      </c>
      <c r="B376" s="29" t="s">
        <v>563</v>
      </c>
      <c r="C376" s="29" t="s">
        <v>564</v>
      </c>
      <c r="D376" s="25" t="s">
        <v>48</v>
      </c>
      <c r="E376" s="30" t="s">
        <v>565</v>
      </c>
      <c r="F376" s="31" t="s">
        <v>96</v>
      </c>
      <c r="G376" s="32">
        <v>12</v>
      </c>
      <c r="H376" s="33">
        <v>0</v>
      </c>
      <c r="I376" s="33">
        <f>ROUND(ROUND(H376,2)*ROUND(G376,3),2)</f>
      </c>
      <c r="J376" s="31" t="s">
        <v>51</v>
      </c>
      <c r="O376">
        <f>(I376*21)/100</f>
      </c>
      <c r="P376" t="s">
        <v>23</v>
      </c>
    </row>
    <row r="377" spans="1:5" ht="12.75">
      <c r="A377" s="34" t="s">
        <v>52</v>
      </c>
      <c r="E377" s="35" t="s">
        <v>48</v>
      </c>
    </row>
    <row r="378" spans="1:5" ht="12.75">
      <c r="A378" s="36" t="s">
        <v>54</v>
      </c>
      <c r="E378" s="37" t="s">
        <v>566</v>
      </c>
    </row>
    <row r="379" spans="1:5" ht="25.5">
      <c r="A379" t="s">
        <v>56</v>
      </c>
      <c r="E379" s="35" t="s">
        <v>567</v>
      </c>
    </row>
    <row r="380" spans="1:16" ht="12.75">
      <c r="A380" s="25" t="s">
        <v>46</v>
      </c>
      <c r="B380" s="29" t="s">
        <v>568</v>
      </c>
      <c r="C380" s="29" t="s">
        <v>569</v>
      </c>
      <c r="D380" s="25" t="s">
        <v>48</v>
      </c>
      <c r="E380" s="30" t="s">
        <v>570</v>
      </c>
      <c r="F380" s="31" t="s">
        <v>96</v>
      </c>
      <c r="G380" s="32">
        <v>6</v>
      </c>
      <c r="H380" s="33">
        <v>0</v>
      </c>
      <c r="I380" s="33">
        <f>ROUND(ROUND(H380,2)*ROUND(G380,3),2)</f>
      </c>
      <c r="J380" s="31" t="s">
        <v>51</v>
      </c>
      <c r="O380">
        <f>(I380*21)/100</f>
      </c>
      <c r="P380" t="s">
        <v>23</v>
      </c>
    </row>
    <row r="381" spans="1:5" ht="12.75">
      <c r="A381" s="34" t="s">
        <v>52</v>
      </c>
      <c r="E381" s="35" t="s">
        <v>48</v>
      </c>
    </row>
    <row r="382" spans="1:5" ht="12.75">
      <c r="A382" s="36" t="s">
        <v>54</v>
      </c>
      <c r="E382" s="37" t="s">
        <v>571</v>
      </c>
    </row>
    <row r="383" spans="1:5" ht="25.5">
      <c r="A383" t="s">
        <v>56</v>
      </c>
      <c r="E383" s="35" t="s">
        <v>567</v>
      </c>
    </row>
    <row r="384" spans="1:16" ht="12.75">
      <c r="A384" s="25" t="s">
        <v>46</v>
      </c>
      <c r="B384" s="29" t="s">
        <v>572</v>
      </c>
      <c r="C384" s="29" t="s">
        <v>573</v>
      </c>
      <c r="D384" s="25" t="s">
        <v>48</v>
      </c>
      <c r="E384" s="30" t="s">
        <v>574</v>
      </c>
      <c r="F384" s="31" t="s">
        <v>96</v>
      </c>
      <c r="G384" s="32">
        <v>26</v>
      </c>
      <c r="H384" s="33">
        <v>0</v>
      </c>
      <c r="I384" s="33">
        <f>ROUND(ROUND(H384,2)*ROUND(G384,3),2)</f>
      </c>
      <c r="J384" s="31" t="s">
        <v>51</v>
      </c>
      <c r="O384">
        <f>(I384*21)/100</f>
      </c>
      <c r="P384" t="s">
        <v>23</v>
      </c>
    </row>
    <row r="385" spans="1:5" ht="12.75">
      <c r="A385" s="34" t="s">
        <v>52</v>
      </c>
      <c r="E385" s="35" t="s">
        <v>48</v>
      </c>
    </row>
    <row r="386" spans="1:5" ht="12.75">
      <c r="A386" s="36" t="s">
        <v>54</v>
      </c>
      <c r="E386" s="37" t="s">
        <v>575</v>
      </c>
    </row>
    <row r="387" spans="1:5" ht="25.5">
      <c r="A387" t="s">
        <v>56</v>
      </c>
      <c r="E387" s="35" t="s">
        <v>567</v>
      </c>
    </row>
    <row r="388" spans="1:16" ht="12.75">
      <c r="A388" s="25" t="s">
        <v>46</v>
      </c>
      <c r="B388" s="29" t="s">
        <v>576</v>
      </c>
      <c r="C388" s="29" t="s">
        <v>577</v>
      </c>
      <c r="D388" s="25" t="s">
        <v>48</v>
      </c>
      <c r="E388" s="30" t="s">
        <v>578</v>
      </c>
      <c r="F388" s="31" t="s">
        <v>147</v>
      </c>
      <c r="G388" s="32">
        <v>69.884</v>
      </c>
      <c r="H388" s="33">
        <v>0</v>
      </c>
      <c r="I388" s="33">
        <f>ROUND(ROUND(H388,2)*ROUND(G388,3),2)</f>
      </c>
      <c r="J388" s="31" t="s">
        <v>51</v>
      </c>
      <c r="O388">
        <f>(I388*21)/100</f>
      </c>
      <c r="P388" t="s">
        <v>23</v>
      </c>
    </row>
    <row r="389" spans="1:5" ht="12.75">
      <c r="A389" s="34" t="s">
        <v>52</v>
      </c>
      <c r="E389" s="35" t="s">
        <v>579</v>
      </c>
    </row>
    <row r="390" spans="1:5" ht="63.75">
      <c r="A390" s="36" t="s">
        <v>54</v>
      </c>
      <c r="E390" s="37" t="s">
        <v>580</v>
      </c>
    </row>
    <row r="391" spans="1:5" ht="369.75">
      <c r="A391" t="s">
        <v>56</v>
      </c>
      <c r="E391" s="35" t="s">
        <v>355</v>
      </c>
    </row>
    <row r="392" spans="1:18" ht="12.75" customHeight="1">
      <c r="A392" s="6" t="s">
        <v>44</v>
      </c>
      <c r="B392" s="6"/>
      <c r="C392" s="40" t="s">
        <v>39</v>
      </c>
      <c r="D392" s="6"/>
      <c r="E392" s="27" t="s">
        <v>581</v>
      </c>
      <c r="F392" s="6"/>
      <c r="G392" s="6"/>
      <c r="H392" s="6"/>
      <c r="I392" s="41">
        <f>0+Q392</f>
      </c>
      <c r="J392" s="6"/>
      <c r="O392">
        <f>0+R392</f>
      </c>
      <c r="Q392">
        <f>0+I393+I397+I401+I405+I409+I413+I417+I421+I425+I429+I433+I437+I441+I445+I449+I453+I457+I461+I465+I469+I473+I477+I481+I485+I489+I493+I497+I501+I505+I509+I513+I517+I521+I525</f>
      </c>
      <c r="R392">
        <f>0+O393+O397+O401+O405+O409+O413+O417+O421+O425+O429+O433+O437+O441+O445+O449+O453+O457+O461+O465+O469+O473+O477+O481+O485+O489+O493+O497+O501+O505+O509+O513+O517+O521+O525</f>
      </c>
    </row>
    <row r="393" spans="1:16" ht="12.75">
      <c r="A393" s="25" t="s">
        <v>46</v>
      </c>
      <c r="B393" s="29" t="s">
        <v>582</v>
      </c>
      <c r="C393" s="29" t="s">
        <v>583</v>
      </c>
      <c r="D393" s="25" t="s">
        <v>48</v>
      </c>
      <c r="E393" s="30" t="s">
        <v>584</v>
      </c>
      <c r="F393" s="31" t="s">
        <v>189</v>
      </c>
      <c r="G393" s="32">
        <v>12.5</v>
      </c>
      <c r="H393" s="33">
        <v>0</v>
      </c>
      <c r="I393" s="33">
        <f>ROUND(ROUND(H393,2)*ROUND(G393,3),2)</f>
      </c>
      <c r="J393" s="31" t="s">
        <v>51</v>
      </c>
      <c r="O393">
        <f>(I393*21)/100</f>
      </c>
      <c r="P393" t="s">
        <v>23</v>
      </c>
    </row>
    <row r="394" spans="1:5" ht="25.5">
      <c r="A394" s="34" t="s">
        <v>52</v>
      </c>
      <c r="E394" s="35" t="s">
        <v>585</v>
      </c>
    </row>
    <row r="395" spans="1:5" ht="12.75">
      <c r="A395" s="36" t="s">
        <v>54</v>
      </c>
      <c r="E395" s="37" t="s">
        <v>586</v>
      </c>
    </row>
    <row r="396" spans="1:5" ht="63.75">
      <c r="A396" t="s">
        <v>56</v>
      </c>
      <c r="E396" s="35" t="s">
        <v>587</v>
      </c>
    </row>
    <row r="397" spans="1:16" ht="25.5">
      <c r="A397" s="25" t="s">
        <v>46</v>
      </c>
      <c r="B397" s="29" t="s">
        <v>588</v>
      </c>
      <c r="C397" s="29" t="s">
        <v>589</v>
      </c>
      <c r="D397" s="25" t="s">
        <v>48</v>
      </c>
      <c r="E397" s="30" t="s">
        <v>590</v>
      </c>
      <c r="F397" s="31" t="s">
        <v>189</v>
      </c>
      <c r="G397" s="32">
        <v>244</v>
      </c>
      <c r="H397" s="33">
        <v>0</v>
      </c>
      <c r="I397" s="33">
        <f>ROUND(ROUND(H397,2)*ROUND(G397,3),2)</f>
      </c>
      <c r="J397" s="31" t="s">
        <v>51</v>
      </c>
      <c r="O397">
        <f>(I397*21)/100</f>
      </c>
      <c r="P397" t="s">
        <v>23</v>
      </c>
    </row>
    <row r="398" spans="1:5" ht="12.75">
      <c r="A398" s="34" t="s">
        <v>52</v>
      </c>
      <c r="E398" s="35" t="s">
        <v>591</v>
      </c>
    </row>
    <row r="399" spans="1:5" ht="12.75">
      <c r="A399" s="36" t="s">
        <v>54</v>
      </c>
      <c r="E399" s="37" t="s">
        <v>592</v>
      </c>
    </row>
    <row r="400" spans="1:5" ht="127.5">
      <c r="A400" t="s">
        <v>56</v>
      </c>
      <c r="E400" s="35" t="s">
        <v>593</v>
      </c>
    </row>
    <row r="401" spans="1:16" ht="12.75">
      <c r="A401" s="25" t="s">
        <v>46</v>
      </c>
      <c r="B401" s="29" t="s">
        <v>594</v>
      </c>
      <c r="C401" s="29" t="s">
        <v>595</v>
      </c>
      <c r="D401" s="25" t="s">
        <v>59</v>
      </c>
      <c r="E401" s="30" t="s">
        <v>596</v>
      </c>
      <c r="F401" s="31" t="s">
        <v>96</v>
      </c>
      <c r="G401" s="32">
        <v>12</v>
      </c>
      <c r="H401" s="33">
        <v>0</v>
      </c>
      <c r="I401" s="33">
        <f>ROUND(ROUND(H401,2)*ROUND(G401,3),2)</f>
      </c>
      <c r="J401" s="31" t="s">
        <v>51</v>
      </c>
      <c r="O401">
        <f>(I401*21)/100</f>
      </c>
      <c r="P401" t="s">
        <v>23</v>
      </c>
    </row>
    <row r="402" spans="1:5" ht="12.75">
      <c r="A402" s="34" t="s">
        <v>52</v>
      </c>
      <c r="E402" s="35" t="s">
        <v>597</v>
      </c>
    </row>
    <row r="403" spans="1:5" ht="12.75">
      <c r="A403" s="36" t="s">
        <v>54</v>
      </c>
      <c r="E403" s="37" t="s">
        <v>598</v>
      </c>
    </row>
    <row r="404" spans="1:5" ht="51">
      <c r="A404" t="s">
        <v>56</v>
      </c>
      <c r="E404" s="35" t="s">
        <v>599</v>
      </c>
    </row>
    <row r="405" spans="1:16" ht="12.75">
      <c r="A405" s="25" t="s">
        <v>46</v>
      </c>
      <c r="B405" s="29" t="s">
        <v>600</v>
      </c>
      <c r="C405" s="29" t="s">
        <v>595</v>
      </c>
      <c r="D405" s="25" t="s">
        <v>65</v>
      </c>
      <c r="E405" s="30" t="s">
        <v>596</v>
      </c>
      <c r="F405" s="31" t="s">
        <v>96</v>
      </c>
      <c r="G405" s="32">
        <v>65</v>
      </c>
      <c r="H405" s="33">
        <v>0</v>
      </c>
      <c r="I405" s="33">
        <f>ROUND(ROUND(H405,2)*ROUND(G405,3),2)</f>
      </c>
      <c r="J405" s="31" t="s">
        <v>51</v>
      </c>
      <c r="O405">
        <f>(I405*21)/100</f>
      </c>
      <c r="P405" t="s">
        <v>23</v>
      </c>
    </row>
    <row r="406" spans="1:5" ht="12.75">
      <c r="A406" s="34" t="s">
        <v>52</v>
      </c>
      <c r="E406" s="35" t="s">
        <v>601</v>
      </c>
    </row>
    <row r="407" spans="1:5" ht="12.75">
      <c r="A407" s="36" t="s">
        <v>54</v>
      </c>
      <c r="E407" s="37" t="s">
        <v>602</v>
      </c>
    </row>
    <row r="408" spans="1:5" ht="51">
      <c r="A408" t="s">
        <v>56</v>
      </c>
      <c r="E408" s="35" t="s">
        <v>599</v>
      </c>
    </row>
    <row r="409" spans="1:16" ht="25.5">
      <c r="A409" s="25" t="s">
        <v>46</v>
      </c>
      <c r="B409" s="29" t="s">
        <v>603</v>
      </c>
      <c r="C409" s="29" t="s">
        <v>604</v>
      </c>
      <c r="D409" s="25" t="s">
        <v>48</v>
      </c>
      <c r="E409" s="30" t="s">
        <v>605</v>
      </c>
      <c r="F409" s="31" t="s">
        <v>96</v>
      </c>
      <c r="G409" s="32">
        <v>23</v>
      </c>
      <c r="H409" s="33">
        <v>0</v>
      </c>
      <c r="I409" s="33">
        <f>ROUND(ROUND(H409,2)*ROUND(G409,3),2)</f>
      </c>
      <c r="J409" s="31" t="s">
        <v>51</v>
      </c>
      <c r="O409">
        <f>(I409*21)/100</f>
      </c>
      <c r="P409" t="s">
        <v>23</v>
      </c>
    </row>
    <row r="410" spans="1:5" ht="12.75">
      <c r="A410" s="34" t="s">
        <v>52</v>
      </c>
      <c r="E410" s="35" t="s">
        <v>48</v>
      </c>
    </row>
    <row r="411" spans="1:5" ht="12.75">
      <c r="A411" s="36" t="s">
        <v>54</v>
      </c>
      <c r="E411" s="37" t="s">
        <v>606</v>
      </c>
    </row>
    <row r="412" spans="1:5" ht="25.5">
      <c r="A412" t="s">
        <v>56</v>
      </c>
      <c r="E412" s="35" t="s">
        <v>607</v>
      </c>
    </row>
    <row r="413" spans="1:16" ht="25.5">
      <c r="A413" s="25" t="s">
        <v>46</v>
      </c>
      <c r="B413" s="29" t="s">
        <v>608</v>
      </c>
      <c r="C413" s="29" t="s">
        <v>609</v>
      </c>
      <c r="D413" s="25" t="s">
        <v>48</v>
      </c>
      <c r="E413" s="30" t="s">
        <v>610</v>
      </c>
      <c r="F413" s="31" t="s">
        <v>96</v>
      </c>
      <c r="G413" s="32">
        <v>26</v>
      </c>
      <c r="H413" s="33">
        <v>0</v>
      </c>
      <c r="I413" s="33">
        <f>ROUND(ROUND(H413,2)*ROUND(G413,3),2)</f>
      </c>
      <c r="J413" s="31" t="s">
        <v>51</v>
      </c>
      <c r="O413">
        <f>(I413*21)/100</f>
      </c>
      <c r="P413" t="s">
        <v>23</v>
      </c>
    </row>
    <row r="414" spans="1:5" ht="12.75">
      <c r="A414" s="34" t="s">
        <v>52</v>
      </c>
      <c r="E414" s="35" t="s">
        <v>48</v>
      </c>
    </row>
    <row r="415" spans="1:5" ht="12.75">
      <c r="A415" s="36" t="s">
        <v>54</v>
      </c>
      <c r="E415" s="37" t="s">
        <v>611</v>
      </c>
    </row>
    <row r="416" spans="1:5" ht="63.75">
      <c r="A416" t="s">
        <v>56</v>
      </c>
      <c r="E416" s="35" t="s">
        <v>612</v>
      </c>
    </row>
    <row r="417" spans="1:16" ht="12.75">
      <c r="A417" s="25" t="s">
        <v>46</v>
      </c>
      <c r="B417" s="29" t="s">
        <v>613</v>
      </c>
      <c r="C417" s="29" t="s">
        <v>614</v>
      </c>
      <c r="D417" s="25" t="s">
        <v>48</v>
      </c>
      <c r="E417" s="30" t="s">
        <v>615</v>
      </c>
      <c r="F417" s="31" t="s">
        <v>96</v>
      </c>
      <c r="G417" s="32">
        <v>25</v>
      </c>
      <c r="H417" s="33">
        <v>0</v>
      </c>
      <c r="I417" s="33">
        <f>ROUND(ROUND(H417,2)*ROUND(G417,3),2)</f>
      </c>
      <c r="J417" s="31" t="s">
        <v>51</v>
      </c>
      <c r="O417">
        <f>(I417*21)/100</f>
      </c>
      <c r="P417" t="s">
        <v>23</v>
      </c>
    </row>
    <row r="418" spans="1:5" ht="12.75">
      <c r="A418" s="34" t="s">
        <v>52</v>
      </c>
      <c r="E418" s="35" t="s">
        <v>179</v>
      </c>
    </row>
    <row r="419" spans="1:5" ht="12.75">
      <c r="A419" s="36" t="s">
        <v>54</v>
      </c>
      <c r="E419" s="37" t="s">
        <v>616</v>
      </c>
    </row>
    <row r="420" spans="1:5" ht="25.5">
      <c r="A420" t="s">
        <v>56</v>
      </c>
      <c r="E420" s="35" t="s">
        <v>617</v>
      </c>
    </row>
    <row r="421" spans="1:16" ht="25.5">
      <c r="A421" s="25" t="s">
        <v>46</v>
      </c>
      <c r="B421" s="29" t="s">
        <v>618</v>
      </c>
      <c r="C421" s="29" t="s">
        <v>619</v>
      </c>
      <c r="D421" s="25" t="s">
        <v>48</v>
      </c>
      <c r="E421" s="30" t="s">
        <v>620</v>
      </c>
      <c r="F421" s="31" t="s">
        <v>96</v>
      </c>
      <c r="G421" s="32">
        <v>8</v>
      </c>
      <c r="H421" s="33">
        <v>0</v>
      </c>
      <c r="I421" s="33">
        <f>ROUND(ROUND(H421,2)*ROUND(G421,3),2)</f>
      </c>
      <c r="J421" s="31" t="s">
        <v>51</v>
      </c>
      <c r="O421">
        <f>(I421*21)/100</f>
      </c>
      <c r="P421" t="s">
        <v>23</v>
      </c>
    </row>
    <row r="422" spans="1:5" ht="12.75">
      <c r="A422" s="34" t="s">
        <v>52</v>
      </c>
      <c r="E422" s="35" t="s">
        <v>621</v>
      </c>
    </row>
    <row r="423" spans="1:5" ht="12.75">
      <c r="A423" s="36" t="s">
        <v>54</v>
      </c>
      <c r="E423" s="37" t="s">
        <v>622</v>
      </c>
    </row>
    <row r="424" spans="1:5" ht="25.5">
      <c r="A424" t="s">
        <v>56</v>
      </c>
      <c r="E424" s="35" t="s">
        <v>623</v>
      </c>
    </row>
    <row r="425" spans="1:16" ht="12.75">
      <c r="A425" s="25" t="s">
        <v>46</v>
      </c>
      <c r="B425" s="29" t="s">
        <v>624</v>
      </c>
      <c r="C425" s="29" t="s">
        <v>625</v>
      </c>
      <c r="D425" s="25" t="s">
        <v>48</v>
      </c>
      <c r="E425" s="30" t="s">
        <v>626</v>
      </c>
      <c r="F425" s="31" t="s">
        <v>96</v>
      </c>
      <c r="G425" s="32">
        <v>18</v>
      </c>
      <c r="H425" s="33">
        <v>0</v>
      </c>
      <c r="I425" s="33">
        <f>ROUND(ROUND(H425,2)*ROUND(G425,3),2)</f>
      </c>
      <c r="J425" s="31" t="s">
        <v>51</v>
      </c>
      <c r="O425">
        <f>(I425*21)/100</f>
      </c>
      <c r="P425" t="s">
        <v>23</v>
      </c>
    </row>
    <row r="426" spans="1:5" ht="12.75">
      <c r="A426" s="34" t="s">
        <v>52</v>
      </c>
      <c r="E426" s="35" t="s">
        <v>621</v>
      </c>
    </row>
    <row r="427" spans="1:5" ht="12.75">
      <c r="A427" s="36" t="s">
        <v>54</v>
      </c>
      <c r="E427" s="37" t="s">
        <v>627</v>
      </c>
    </row>
    <row r="428" spans="1:5" ht="63.75">
      <c r="A428" t="s">
        <v>56</v>
      </c>
      <c r="E428" s="35" t="s">
        <v>628</v>
      </c>
    </row>
    <row r="429" spans="1:16" ht="12.75">
      <c r="A429" s="25" t="s">
        <v>46</v>
      </c>
      <c r="B429" s="29" t="s">
        <v>629</v>
      </c>
      <c r="C429" s="29" t="s">
        <v>630</v>
      </c>
      <c r="D429" s="25" t="s">
        <v>48</v>
      </c>
      <c r="E429" s="30" t="s">
        <v>631</v>
      </c>
      <c r="F429" s="31" t="s">
        <v>96</v>
      </c>
      <c r="G429" s="32">
        <v>7</v>
      </c>
      <c r="H429" s="33">
        <v>0</v>
      </c>
      <c r="I429" s="33">
        <f>ROUND(ROUND(H429,2)*ROUND(G429,3),2)</f>
      </c>
      <c r="J429" s="31" t="s">
        <v>51</v>
      </c>
      <c r="O429">
        <f>(I429*21)/100</f>
      </c>
      <c r="P429" t="s">
        <v>23</v>
      </c>
    </row>
    <row r="430" spans="1:5" ht="12.75">
      <c r="A430" s="34" t="s">
        <v>52</v>
      </c>
      <c r="E430" s="35" t="s">
        <v>134</v>
      </c>
    </row>
    <row r="431" spans="1:5" ht="12.75">
      <c r="A431" s="36" t="s">
        <v>54</v>
      </c>
      <c r="E431" s="37" t="s">
        <v>632</v>
      </c>
    </row>
    <row r="432" spans="1:5" ht="25.5">
      <c r="A432" t="s">
        <v>56</v>
      </c>
      <c r="E432" s="35" t="s">
        <v>617</v>
      </c>
    </row>
    <row r="433" spans="1:16" ht="25.5">
      <c r="A433" s="25" t="s">
        <v>46</v>
      </c>
      <c r="B433" s="29" t="s">
        <v>633</v>
      </c>
      <c r="C433" s="29" t="s">
        <v>634</v>
      </c>
      <c r="D433" s="25" t="s">
        <v>59</v>
      </c>
      <c r="E433" s="30" t="s">
        <v>635</v>
      </c>
      <c r="F433" s="31" t="s">
        <v>128</v>
      </c>
      <c r="G433" s="32">
        <v>705</v>
      </c>
      <c r="H433" s="33">
        <v>0</v>
      </c>
      <c r="I433" s="33">
        <f>ROUND(ROUND(H433,2)*ROUND(G433,3),2)</f>
      </c>
      <c r="J433" s="31" t="s">
        <v>51</v>
      </c>
      <c r="O433">
        <f>(I433*21)/100</f>
      </c>
      <c r="P433" t="s">
        <v>23</v>
      </c>
    </row>
    <row r="434" spans="1:5" ht="12.75">
      <c r="A434" s="34" t="s">
        <v>52</v>
      </c>
      <c r="E434" s="35" t="s">
        <v>636</v>
      </c>
    </row>
    <row r="435" spans="1:5" ht="12.75">
      <c r="A435" s="36" t="s">
        <v>54</v>
      </c>
      <c r="E435" s="37" t="s">
        <v>637</v>
      </c>
    </row>
    <row r="436" spans="1:5" ht="38.25">
      <c r="A436" t="s">
        <v>56</v>
      </c>
      <c r="E436" s="35" t="s">
        <v>638</v>
      </c>
    </row>
    <row r="437" spans="1:16" ht="25.5">
      <c r="A437" s="25" t="s">
        <v>46</v>
      </c>
      <c r="B437" s="29" t="s">
        <v>639</v>
      </c>
      <c r="C437" s="29" t="s">
        <v>634</v>
      </c>
      <c r="D437" s="25" t="s">
        <v>65</v>
      </c>
      <c r="E437" s="30" t="s">
        <v>635</v>
      </c>
      <c r="F437" s="31" t="s">
        <v>128</v>
      </c>
      <c r="G437" s="32">
        <v>2</v>
      </c>
      <c r="H437" s="33">
        <v>0</v>
      </c>
      <c r="I437" s="33">
        <f>ROUND(ROUND(H437,2)*ROUND(G437,3),2)</f>
      </c>
      <c r="J437" s="31" t="s">
        <v>51</v>
      </c>
      <c r="O437">
        <f>(I437*21)/100</f>
      </c>
      <c r="P437" t="s">
        <v>23</v>
      </c>
    </row>
    <row r="438" spans="1:5" ht="12.75">
      <c r="A438" s="34" t="s">
        <v>52</v>
      </c>
      <c r="E438" s="35" t="s">
        <v>640</v>
      </c>
    </row>
    <row r="439" spans="1:5" ht="12.75">
      <c r="A439" s="36" t="s">
        <v>54</v>
      </c>
      <c r="E439" s="37" t="s">
        <v>641</v>
      </c>
    </row>
    <row r="440" spans="1:5" ht="38.25">
      <c r="A440" t="s">
        <v>56</v>
      </c>
      <c r="E440" s="35" t="s">
        <v>638</v>
      </c>
    </row>
    <row r="441" spans="1:16" ht="25.5">
      <c r="A441" s="25" t="s">
        <v>46</v>
      </c>
      <c r="B441" s="29" t="s">
        <v>642</v>
      </c>
      <c r="C441" s="29" t="s">
        <v>643</v>
      </c>
      <c r="D441" s="25" t="s">
        <v>59</v>
      </c>
      <c r="E441" s="30" t="s">
        <v>644</v>
      </c>
      <c r="F441" s="31" t="s">
        <v>128</v>
      </c>
      <c r="G441" s="32">
        <v>705</v>
      </c>
      <c r="H441" s="33">
        <v>0</v>
      </c>
      <c r="I441" s="33">
        <f>ROUND(ROUND(H441,2)*ROUND(G441,3),2)</f>
      </c>
      <c r="J441" s="31" t="s">
        <v>51</v>
      </c>
      <c r="O441">
        <f>(I441*21)/100</f>
      </c>
      <c r="P441" t="s">
        <v>23</v>
      </c>
    </row>
    <row r="442" spans="1:5" ht="12.75">
      <c r="A442" s="34" t="s">
        <v>52</v>
      </c>
      <c r="E442" s="35" t="s">
        <v>645</v>
      </c>
    </row>
    <row r="443" spans="1:5" ht="12.75">
      <c r="A443" s="36" t="s">
        <v>54</v>
      </c>
      <c r="E443" s="37" t="s">
        <v>637</v>
      </c>
    </row>
    <row r="444" spans="1:5" ht="38.25">
      <c r="A444" t="s">
        <v>56</v>
      </c>
      <c r="E444" s="35" t="s">
        <v>638</v>
      </c>
    </row>
    <row r="445" spans="1:16" ht="25.5">
      <c r="A445" s="25" t="s">
        <v>46</v>
      </c>
      <c r="B445" s="29" t="s">
        <v>646</v>
      </c>
      <c r="C445" s="29" t="s">
        <v>643</v>
      </c>
      <c r="D445" s="25" t="s">
        <v>65</v>
      </c>
      <c r="E445" s="30" t="s">
        <v>644</v>
      </c>
      <c r="F445" s="31" t="s">
        <v>128</v>
      </c>
      <c r="G445" s="32">
        <v>2</v>
      </c>
      <c r="H445" s="33">
        <v>0</v>
      </c>
      <c r="I445" s="33">
        <f>ROUND(ROUND(H445,2)*ROUND(G445,3),2)</f>
      </c>
      <c r="J445" s="31" t="s">
        <v>51</v>
      </c>
      <c r="O445">
        <f>(I445*21)/100</f>
      </c>
      <c r="P445" t="s">
        <v>23</v>
      </c>
    </row>
    <row r="446" spans="1:5" ht="12.75">
      <c r="A446" s="34" t="s">
        <v>52</v>
      </c>
      <c r="E446" s="35" t="s">
        <v>647</v>
      </c>
    </row>
    <row r="447" spans="1:5" ht="12.75">
      <c r="A447" s="36" t="s">
        <v>54</v>
      </c>
      <c r="E447" s="37" t="s">
        <v>641</v>
      </c>
    </row>
    <row r="448" spans="1:5" ht="38.25">
      <c r="A448" t="s">
        <v>56</v>
      </c>
      <c r="E448" s="35" t="s">
        <v>638</v>
      </c>
    </row>
    <row r="449" spans="1:16" ht="25.5">
      <c r="A449" s="25" t="s">
        <v>46</v>
      </c>
      <c r="B449" s="29" t="s">
        <v>648</v>
      </c>
      <c r="C449" s="29" t="s">
        <v>649</v>
      </c>
      <c r="D449" s="25" t="s">
        <v>48</v>
      </c>
      <c r="E449" s="30" t="s">
        <v>650</v>
      </c>
      <c r="F449" s="31" t="s">
        <v>128</v>
      </c>
      <c r="G449" s="32">
        <v>11.25</v>
      </c>
      <c r="H449" s="33">
        <v>0</v>
      </c>
      <c r="I449" s="33">
        <f>ROUND(ROUND(H449,2)*ROUND(G449,3),2)</f>
      </c>
      <c r="J449" s="31" t="s">
        <v>51</v>
      </c>
      <c r="O449">
        <f>(I449*21)/100</f>
      </c>
      <c r="P449" t="s">
        <v>23</v>
      </c>
    </row>
    <row r="450" spans="1:5" ht="12.75">
      <c r="A450" s="34" t="s">
        <v>52</v>
      </c>
      <c r="E450" s="35" t="s">
        <v>651</v>
      </c>
    </row>
    <row r="451" spans="1:5" ht="12.75">
      <c r="A451" s="36" t="s">
        <v>54</v>
      </c>
      <c r="E451" s="37" t="s">
        <v>652</v>
      </c>
    </row>
    <row r="452" spans="1:5" ht="12.75">
      <c r="A452" t="s">
        <v>56</v>
      </c>
      <c r="E452" s="35" t="s">
        <v>653</v>
      </c>
    </row>
    <row r="453" spans="1:16" ht="12.75">
      <c r="A453" s="25" t="s">
        <v>46</v>
      </c>
      <c r="B453" s="29" t="s">
        <v>654</v>
      </c>
      <c r="C453" s="29" t="s">
        <v>655</v>
      </c>
      <c r="D453" s="25" t="s">
        <v>48</v>
      </c>
      <c r="E453" s="30" t="s">
        <v>656</v>
      </c>
      <c r="F453" s="31" t="s">
        <v>189</v>
      </c>
      <c r="G453" s="32">
        <v>10.5</v>
      </c>
      <c r="H453" s="33">
        <v>0</v>
      </c>
      <c r="I453" s="33">
        <f>ROUND(ROUND(H453,2)*ROUND(G453,3),2)</f>
      </c>
      <c r="J453" s="31" t="s">
        <v>51</v>
      </c>
      <c r="O453">
        <f>(I453*21)/100</f>
      </c>
      <c r="P453" t="s">
        <v>23</v>
      </c>
    </row>
    <row r="454" spans="1:5" ht="12.75">
      <c r="A454" s="34" t="s">
        <v>52</v>
      </c>
      <c r="E454" s="35" t="s">
        <v>657</v>
      </c>
    </row>
    <row r="455" spans="1:5" ht="25.5">
      <c r="A455" s="36" t="s">
        <v>54</v>
      </c>
      <c r="E455" s="37" t="s">
        <v>658</v>
      </c>
    </row>
    <row r="456" spans="1:5" ht="51">
      <c r="A456" t="s">
        <v>56</v>
      </c>
      <c r="E456" s="35" t="s">
        <v>659</v>
      </c>
    </row>
    <row r="457" spans="1:16" ht="12.75">
      <c r="A457" s="25" t="s">
        <v>46</v>
      </c>
      <c r="B457" s="29" t="s">
        <v>660</v>
      </c>
      <c r="C457" s="29" t="s">
        <v>661</v>
      </c>
      <c r="D457" s="25" t="s">
        <v>48</v>
      </c>
      <c r="E457" s="30" t="s">
        <v>662</v>
      </c>
      <c r="F457" s="31" t="s">
        <v>189</v>
      </c>
      <c r="G457" s="32">
        <v>781.6</v>
      </c>
      <c r="H457" s="33">
        <v>0</v>
      </c>
      <c r="I457" s="33">
        <f>ROUND(ROUND(H457,2)*ROUND(G457,3),2)</f>
      </c>
      <c r="J457" s="31" t="s">
        <v>51</v>
      </c>
      <c r="O457">
        <f>(I457*21)/100</f>
      </c>
      <c r="P457" t="s">
        <v>23</v>
      </c>
    </row>
    <row r="458" spans="1:5" ht="12.75">
      <c r="A458" s="34" t="s">
        <v>52</v>
      </c>
      <c r="E458" s="35" t="s">
        <v>657</v>
      </c>
    </row>
    <row r="459" spans="1:5" ht="76.5">
      <c r="A459" s="36" t="s">
        <v>54</v>
      </c>
      <c r="E459" s="37" t="s">
        <v>663</v>
      </c>
    </row>
    <row r="460" spans="1:5" ht="51">
      <c r="A460" t="s">
        <v>56</v>
      </c>
      <c r="E460" s="35" t="s">
        <v>659</v>
      </c>
    </row>
    <row r="461" spans="1:16" ht="12.75">
      <c r="A461" s="25" t="s">
        <v>46</v>
      </c>
      <c r="B461" s="29" t="s">
        <v>664</v>
      </c>
      <c r="C461" s="29" t="s">
        <v>665</v>
      </c>
      <c r="D461" s="25" t="s">
        <v>48</v>
      </c>
      <c r="E461" s="30" t="s">
        <v>666</v>
      </c>
      <c r="F461" s="31" t="s">
        <v>189</v>
      </c>
      <c r="G461" s="32">
        <v>50</v>
      </c>
      <c r="H461" s="33">
        <v>0</v>
      </c>
      <c r="I461" s="33">
        <f>ROUND(ROUND(H461,2)*ROUND(G461,3),2)</f>
      </c>
      <c r="J461" s="31" t="s">
        <v>51</v>
      </c>
      <c r="O461">
        <f>(I461*21)/100</f>
      </c>
      <c r="P461" t="s">
        <v>23</v>
      </c>
    </row>
    <row r="462" spans="1:5" ht="12.75">
      <c r="A462" s="34" t="s">
        <v>52</v>
      </c>
      <c r="E462" s="35" t="s">
        <v>667</v>
      </c>
    </row>
    <row r="463" spans="1:5" ht="12.75">
      <c r="A463" s="36" t="s">
        <v>54</v>
      </c>
      <c r="E463" s="37" t="s">
        <v>195</v>
      </c>
    </row>
    <row r="464" spans="1:5" ht="51">
      <c r="A464" t="s">
        <v>56</v>
      </c>
      <c r="E464" s="35" t="s">
        <v>668</v>
      </c>
    </row>
    <row r="465" spans="1:16" ht="12.75">
      <c r="A465" s="25" t="s">
        <v>46</v>
      </c>
      <c r="B465" s="29" t="s">
        <v>669</v>
      </c>
      <c r="C465" s="29" t="s">
        <v>670</v>
      </c>
      <c r="D465" s="25" t="s">
        <v>48</v>
      </c>
      <c r="E465" s="30" t="s">
        <v>671</v>
      </c>
      <c r="F465" s="31" t="s">
        <v>189</v>
      </c>
      <c r="G465" s="32">
        <v>20</v>
      </c>
      <c r="H465" s="33">
        <v>0</v>
      </c>
      <c r="I465" s="33">
        <f>ROUND(ROUND(H465,2)*ROUND(G465,3),2)</f>
      </c>
      <c r="J465" s="31" t="s">
        <v>51</v>
      </c>
      <c r="O465">
        <f>(I465*21)/100</f>
      </c>
      <c r="P465" t="s">
        <v>23</v>
      </c>
    </row>
    <row r="466" spans="1:5" ht="12.75">
      <c r="A466" s="34" t="s">
        <v>52</v>
      </c>
      <c r="E466" s="35" t="s">
        <v>667</v>
      </c>
    </row>
    <row r="467" spans="1:5" ht="12.75">
      <c r="A467" s="36" t="s">
        <v>54</v>
      </c>
      <c r="E467" s="37" t="s">
        <v>672</v>
      </c>
    </row>
    <row r="468" spans="1:5" ht="38.25">
      <c r="A468" t="s">
        <v>56</v>
      </c>
      <c r="E468" s="35" t="s">
        <v>673</v>
      </c>
    </row>
    <row r="469" spans="1:16" ht="12.75">
      <c r="A469" s="25" t="s">
        <v>46</v>
      </c>
      <c r="B469" s="29" t="s">
        <v>674</v>
      </c>
      <c r="C469" s="29" t="s">
        <v>675</v>
      </c>
      <c r="D469" s="25" t="s">
        <v>48</v>
      </c>
      <c r="E469" s="30" t="s">
        <v>676</v>
      </c>
      <c r="F469" s="31" t="s">
        <v>189</v>
      </c>
      <c r="G469" s="32">
        <v>254.1</v>
      </c>
      <c r="H469" s="33">
        <v>0</v>
      </c>
      <c r="I469" s="33">
        <f>ROUND(ROUND(H469,2)*ROUND(G469,3),2)</f>
      </c>
      <c r="J469" s="31" t="s">
        <v>51</v>
      </c>
      <c r="O469">
        <f>(I469*21)/100</f>
      </c>
      <c r="P469" t="s">
        <v>23</v>
      </c>
    </row>
    <row r="470" spans="1:5" ht="12.75">
      <c r="A470" s="34" t="s">
        <v>52</v>
      </c>
      <c r="E470" s="35" t="s">
        <v>657</v>
      </c>
    </row>
    <row r="471" spans="1:5" ht="12.75">
      <c r="A471" s="36" t="s">
        <v>54</v>
      </c>
      <c r="E471" s="37" t="s">
        <v>677</v>
      </c>
    </row>
    <row r="472" spans="1:5" ht="38.25">
      <c r="A472" t="s">
        <v>56</v>
      </c>
      <c r="E472" s="35" t="s">
        <v>673</v>
      </c>
    </row>
    <row r="473" spans="1:16" ht="25.5">
      <c r="A473" s="25" t="s">
        <v>46</v>
      </c>
      <c r="B473" s="29" t="s">
        <v>678</v>
      </c>
      <c r="C473" s="29" t="s">
        <v>679</v>
      </c>
      <c r="D473" s="25" t="s">
        <v>48</v>
      </c>
      <c r="E473" s="30" t="s">
        <v>680</v>
      </c>
      <c r="F473" s="31" t="s">
        <v>96</v>
      </c>
      <c r="G473" s="32">
        <v>1</v>
      </c>
      <c r="H473" s="33">
        <v>0</v>
      </c>
      <c r="I473" s="33">
        <f>ROUND(ROUND(H473,2)*ROUND(G473,3),2)</f>
      </c>
      <c r="J473" s="31" t="s">
        <v>51</v>
      </c>
      <c r="O473">
        <f>(I473*21)/100</f>
      </c>
      <c r="P473" t="s">
        <v>23</v>
      </c>
    </row>
    <row r="474" spans="1:5" ht="12.75">
      <c r="A474" s="34" t="s">
        <v>52</v>
      </c>
      <c r="E474" s="35" t="s">
        <v>681</v>
      </c>
    </row>
    <row r="475" spans="1:5" ht="12.75">
      <c r="A475" s="36" t="s">
        <v>54</v>
      </c>
      <c r="E475" s="37" t="s">
        <v>682</v>
      </c>
    </row>
    <row r="476" spans="1:5" ht="409.5">
      <c r="A476" t="s">
        <v>56</v>
      </c>
      <c r="E476" s="35" t="s">
        <v>683</v>
      </c>
    </row>
    <row r="477" spans="1:16" ht="12.75">
      <c r="A477" s="25" t="s">
        <v>46</v>
      </c>
      <c r="B477" s="29" t="s">
        <v>684</v>
      </c>
      <c r="C477" s="29" t="s">
        <v>685</v>
      </c>
      <c r="D477" s="25" t="s">
        <v>48</v>
      </c>
      <c r="E477" s="30" t="s">
        <v>686</v>
      </c>
      <c r="F477" s="31" t="s">
        <v>189</v>
      </c>
      <c r="G477" s="32">
        <v>139</v>
      </c>
      <c r="H477" s="33">
        <v>0</v>
      </c>
      <c r="I477" s="33">
        <f>ROUND(ROUND(H477,2)*ROUND(G477,3),2)</f>
      </c>
      <c r="J477" s="31" t="s">
        <v>51</v>
      </c>
      <c r="O477">
        <f>(I477*21)/100</f>
      </c>
      <c r="P477" t="s">
        <v>23</v>
      </c>
    </row>
    <row r="478" spans="1:5" ht="12.75">
      <c r="A478" s="34" t="s">
        <v>52</v>
      </c>
      <c r="E478" s="35" t="s">
        <v>687</v>
      </c>
    </row>
    <row r="479" spans="1:5" ht="25.5">
      <c r="A479" s="36" t="s">
        <v>54</v>
      </c>
      <c r="E479" s="37" t="s">
        <v>688</v>
      </c>
    </row>
    <row r="480" spans="1:5" ht="63.75">
      <c r="A480" t="s">
        <v>56</v>
      </c>
      <c r="E480" s="35" t="s">
        <v>689</v>
      </c>
    </row>
    <row r="481" spans="1:16" ht="12.75">
      <c r="A481" s="25" t="s">
        <v>46</v>
      </c>
      <c r="B481" s="29" t="s">
        <v>690</v>
      </c>
      <c r="C481" s="29" t="s">
        <v>691</v>
      </c>
      <c r="D481" s="25" t="s">
        <v>48</v>
      </c>
      <c r="E481" s="30" t="s">
        <v>692</v>
      </c>
      <c r="F481" s="31" t="s">
        <v>189</v>
      </c>
      <c r="G481" s="32">
        <v>26.3</v>
      </c>
      <c r="H481" s="33">
        <v>0</v>
      </c>
      <c r="I481" s="33">
        <f>ROUND(ROUND(H481,2)*ROUND(G481,3),2)</f>
      </c>
      <c r="J481" s="31" t="s">
        <v>51</v>
      </c>
      <c r="O481">
        <f>(I481*21)/100</f>
      </c>
      <c r="P481" t="s">
        <v>23</v>
      </c>
    </row>
    <row r="482" spans="1:5" ht="12.75">
      <c r="A482" s="34" t="s">
        <v>52</v>
      </c>
      <c r="E482" s="35" t="s">
        <v>687</v>
      </c>
    </row>
    <row r="483" spans="1:5" ht="12.75">
      <c r="A483" s="36" t="s">
        <v>54</v>
      </c>
      <c r="E483" s="37" t="s">
        <v>693</v>
      </c>
    </row>
    <row r="484" spans="1:5" ht="63.75">
      <c r="A484" t="s">
        <v>56</v>
      </c>
      <c r="E484" s="35" t="s">
        <v>689</v>
      </c>
    </row>
    <row r="485" spans="1:16" ht="12.75">
      <c r="A485" s="25" t="s">
        <v>46</v>
      </c>
      <c r="B485" s="29" t="s">
        <v>694</v>
      </c>
      <c r="C485" s="29" t="s">
        <v>695</v>
      </c>
      <c r="D485" s="25" t="s">
        <v>48</v>
      </c>
      <c r="E485" s="30" t="s">
        <v>696</v>
      </c>
      <c r="F485" s="31" t="s">
        <v>96</v>
      </c>
      <c r="G485" s="32">
        <v>1</v>
      </c>
      <c r="H485" s="33">
        <v>0</v>
      </c>
      <c r="I485" s="33">
        <f>ROUND(ROUND(H485,2)*ROUND(G485,3),2)</f>
      </c>
      <c r="J485" s="31" t="s">
        <v>51</v>
      </c>
      <c r="O485">
        <f>(I485*21)/100</f>
      </c>
      <c r="P485" t="s">
        <v>23</v>
      </c>
    </row>
    <row r="486" spans="1:5" ht="25.5">
      <c r="A486" s="34" t="s">
        <v>52</v>
      </c>
      <c r="E486" s="35" t="s">
        <v>697</v>
      </c>
    </row>
    <row r="487" spans="1:5" ht="12.75">
      <c r="A487" s="36" t="s">
        <v>54</v>
      </c>
      <c r="E487" s="37" t="s">
        <v>698</v>
      </c>
    </row>
    <row r="488" spans="1:5" ht="63.75">
      <c r="A488" t="s">
        <v>56</v>
      </c>
      <c r="E488" s="35" t="s">
        <v>699</v>
      </c>
    </row>
    <row r="489" spans="1:16" ht="12.75">
      <c r="A489" s="25" t="s">
        <v>46</v>
      </c>
      <c r="B489" s="29" t="s">
        <v>700</v>
      </c>
      <c r="C489" s="29" t="s">
        <v>701</v>
      </c>
      <c r="D489" s="25" t="s">
        <v>48</v>
      </c>
      <c r="E489" s="30" t="s">
        <v>702</v>
      </c>
      <c r="F489" s="31" t="s">
        <v>96</v>
      </c>
      <c r="G489" s="32">
        <v>22</v>
      </c>
      <c r="H489" s="33">
        <v>0</v>
      </c>
      <c r="I489" s="33">
        <f>ROUND(ROUND(H489,2)*ROUND(G489,3),2)</f>
      </c>
      <c r="J489" s="31" t="s">
        <v>51</v>
      </c>
      <c r="O489">
        <f>(I489*21)/100</f>
      </c>
      <c r="P489" t="s">
        <v>23</v>
      </c>
    </row>
    <row r="490" spans="1:5" ht="25.5">
      <c r="A490" s="34" t="s">
        <v>52</v>
      </c>
      <c r="E490" s="35" t="s">
        <v>697</v>
      </c>
    </row>
    <row r="491" spans="1:5" ht="25.5">
      <c r="A491" s="36" t="s">
        <v>54</v>
      </c>
      <c r="E491" s="37" t="s">
        <v>703</v>
      </c>
    </row>
    <row r="492" spans="1:5" ht="63.75">
      <c r="A492" t="s">
        <v>56</v>
      </c>
      <c r="E492" s="35" t="s">
        <v>699</v>
      </c>
    </row>
    <row r="493" spans="1:16" ht="12.75">
      <c r="A493" s="25" t="s">
        <v>46</v>
      </c>
      <c r="B493" s="29" t="s">
        <v>704</v>
      </c>
      <c r="C493" s="29" t="s">
        <v>705</v>
      </c>
      <c r="D493" s="25" t="s">
        <v>48</v>
      </c>
      <c r="E493" s="30" t="s">
        <v>706</v>
      </c>
      <c r="F493" s="31" t="s">
        <v>96</v>
      </c>
      <c r="G493" s="32">
        <v>2</v>
      </c>
      <c r="H493" s="33">
        <v>0</v>
      </c>
      <c r="I493" s="33">
        <f>ROUND(ROUND(H493,2)*ROUND(G493,3),2)</f>
      </c>
      <c r="J493" s="31" t="s">
        <v>51</v>
      </c>
      <c r="O493">
        <f>(I493*21)/100</f>
      </c>
      <c r="P493" t="s">
        <v>23</v>
      </c>
    </row>
    <row r="494" spans="1:5" ht="25.5">
      <c r="A494" s="34" t="s">
        <v>52</v>
      </c>
      <c r="E494" s="35" t="s">
        <v>697</v>
      </c>
    </row>
    <row r="495" spans="1:5" ht="12.75">
      <c r="A495" s="36" t="s">
        <v>54</v>
      </c>
      <c r="E495" s="37" t="s">
        <v>707</v>
      </c>
    </row>
    <row r="496" spans="1:5" ht="63.75">
      <c r="A496" t="s">
        <v>56</v>
      </c>
      <c r="E496" s="35" t="s">
        <v>699</v>
      </c>
    </row>
    <row r="497" spans="1:16" ht="12.75">
      <c r="A497" s="25" t="s">
        <v>46</v>
      </c>
      <c r="B497" s="29" t="s">
        <v>708</v>
      </c>
      <c r="C497" s="29" t="s">
        <v>709</v>
      </c>
      <c r="D497" s="25" t="s">
        <v>48</v>
      </c>
      <c r="E497" s="30" t="s">
        <v>710</v>
      </c>
      <c r="F497" s="31" t="s">
        <v>189</v>
      </c>
      <c r="G497" s="32">
        <v>261.7</v>
      </c>
      <c r="H497" s="33">
        <v>0</v>
      </c>
      <c r="I497" s="33">
        <f>ROUND(ROUND(H497,2)*ROUND(G497,3),2)</f>
      </c>
      <c r="J497" s="31" t="s">
        <v>51</v>
      </c>
      <c r="O497">
        <f>(I497*21)/100</f>
      </c>
      <c r="P497" t="s">
        <v>23</v>
      </c>
    </row>
    <row r="498" spans="1:5" ht="12.75">
      <c r="A498" s="34" t="s">
        <v>52</v>
      </c>
      <c r="E498" s="35" t="s">
        <v>711</v>
      </c>
    </row>
    <row r="499" spans="1:5" ht="63.75">
      <c r="A499" s="36" t="s">
        <v>54</v>
      </c>
      <c r="E499" s="37" t="s">
        <v>204</v>
      </c>
    </row>
    <row r="500" spans="1:5" ht="38.25">
      <c r="A500" t="s">
        <v>56</v>
      </c>
      <c r="E500" s="35" t="s">
        <v>712</v>
      </c>
    </row>
    <row r="501" spans="1:16" ht="12.75">
      <c r="A501" s="25" t="s">
        <v>46</v>
      </c>
      <c r="B501" s="29" t="s">
        <v>713</v>
      </c>
      <c r="C501" s="29" t="s">
        <v>714</v>
      </c>
      <c r="D501" s="25" t="s">
        <v>48</v>
      </c>
      <c r="E501" s="30" t="s">
        <v>715</v>
      </c>
      <c r="F501" s="31" t="s">
        <v>128</v>
      </c>
      <c r="G501" s="32">
        <v>125</v>
      </c>
      <c r="H501" s="33">
        <v>0</v>
      </c>
      <c r="I501" s="33">
        <f>ROUND(ROUND(H501,2)*ROUND(G501,3),2)</f>
      </c>
      <c r="J501" s="31" t="s">
        <v>51</v>
      </c>
      <c r="O501">
        <f>(I501*21)/100</f>
      </c>
      <c r="P501" t="s">
        <v>23</v>
      </c>
    </row>
    <row r="502" spans="1:5" ht="12.75">
      <c r="A502" s="34" t="s">
        <v>52</v>
      </c>
      <c r="E502" s="35" t="s">
        <v>716</v>
      </c>
    </row>
    <row r="503" spans="1:5" ht="12.75">
      <c r="A503" s="36" t="s">
        <v>54</v>
      </c>
      <c r="E503" s="37" t="s">
        <v>717</v>
      </c>
    </row>
    <row r="504" spans="1:5" ht="89.25">
      <c r="A504" t="s">
        <v>56</v>
      </c>
      <c r="E504" s="35" t="s">
        <v>718</v>
      </c>
    </row>
    <row r="505" spans="1:16" ht="12.75">
      <c r="A505" s="25" t="s">
        <v>46</v>
      </c>
      <c r="B505" s="29" t="s">
        <v>719</v>
      </c>
      <c r="C505" s="29" t="s">
        <v>720</v>
      </c>
      <c r="D505" s="25" t="s">
        <v>48</v>
      </c>
      <c r="E505" s="30" t="s">
        <v>721</v>
      </c>
      <c r="F505" s="31" t="s">
        <v>128</v>
      </c>
      <c r="G505" s="32">
        <v>6872</v>
      </c>
      <c r="H505" s="33">
        <v>0</v>
      </c>
      <c r="I505" s="33">
        <f>ROUND(ROUND(H505,2)*ROUND(G505,3),2)</f>
      </c>
      <c r="J505" s="31" t="s">
        <v>51</v>
      </c>
      <c r="O505">
        <f>(I505*21)/100</f>
      </c>
      <c r="P505" t="s">
        <v>23</v>
      </c>
    </row>
    <row r="506" spans="1:5" ht="12.75">
      <c r="A506" s="34" t="s">
        <v>52</v>
      </c>
      <c r="E506" s="35" t="s">
        <v>134</v>
      </c>
    </row>
    <row r="507" spans="1:5" ht="12.75">
      <c r="A507" s="36" t="s">
        <v>54</v>
      </c>
      <c r="E507" s="37" t="s">
        <v>722</v>
      </c>
    </row>
    <row r="508" spans="1:5" ht="25.5">
      <c r="A508" t="s">
        <v>56</v>
      </c>
      <c r="E508" s="35" t="s">
        <v>723</v>
      </c>
    </row>
    <row r="509" spans="1:16" ht="12.75">
      <c r="A509" s="25" t="s">
        <v>46</v>
      </c>
      <c r="B509" s="29" t="s">
        <v>724</v>
      </c>
      <c r="C509" s="29" t="s">
        <v>725</v>
      </c>
      <c r="D509" s="25" t="s">
        <v>48</v>
      </c>
      <c r="E509" s="30" t="s">
        <v>726</v>
      </c>
      <c r="F509" s="31" t="s">
        <v>147</v>
      </c>
      <c r="G509" s="32">
        <v>19.8</v>
      </c>
      <c r="H509" s="33">
        <v>0</v>
      </c>
      <c r="I509" s="33">
        <f>ROUND(ROUND(H509,2)*ROUND(G509,3),2)</f>
      </c>
      <c r="J509" s="31" t="s">
        <v>51</v>
      </c>
      <c r="O509">
        <f>(I509*21)/100</f>
      </c>
      <c r="P509" t="s">
        <v>23</v>
      </c>
    </row>
    <row r="510" spans="1:5" ht="12.75">
      <c r="A510" s="34" t="s">
        <v>52</v>
      </c>
      <c r="E510" s="35" t="s">
        <v>134</v>
      </c>
    </row>
    <row r="511" spans="1:5" ht="12.75">
      <c r="A511" s="36" t="s">
        <v>54</v>
      </c>
      <c r="E511" s="37" t="s">
        <v>727</v>
      </c>
    </row>
    <row r="512" spans="1:5" ht="102">
      <c r="A512" t="s">
        <v>56</v>
      </c>
      <c r="E512" s="35" t="s">
        <v>728</v>
      </c>
    </row>
    <row r="513" spans="1:16" ht="12.75">
      <c r="A513" s="25" t="s">
        <v>46</v>
      </c>
      <c r="B513" s="29" t="s">
        <v>729</v>
      </c>
      <c r="C513" s="29" t="s">
        <v>730</v>
      </c>
      <c r="D513" s="25" t="s">
        <v>48</v>
      </c>
      <c r="E513" s="30" t="s">
        <v>731</v>
      </c>
      <c r="F513" s="31" t="s">
        <v>147</v>
      </c>
      <c r="G513" s="32">
        <v>7.68</v>
      </c>
      <c r="H513" s="33">
        <v>0</v>
      </c>
      <c r="I513" s="33">
        <f>ROUND(ROUND(H513,2)*ROUND(G513,3),2)</f>
      </c>
      <c r="J513" s="31" t="s">
        <v>51</v>
      </c>
      <c r="O513">
        <f>(I513*21)/100</f>
      </c>
      <c r="P513" t="s">
        <v>23</v>
      </c>
    </row>
    <row r="514" spans="1:5" ht="12.75">
      <c r="A514" s="34" t="s">
        <v>52</v>
      </c>
      <c r="E514" s="35" t="s">
        <v>134</v>
      </c>
    </row>
    <row r="515" spans="1:5" ht="12.75">
      <c r="A515" s="36" t="s">
        <v>54</v>
      </c>
      <c r="E515" s="37" t="s">
        <v>732</v>
      </c>
    </row>
    <row r="516" spans="1:5" ht="102">
      <c r="A516" t="s">
        <v>56</v>
      </c>
      <c r="E516" s="35" t="s">
        <v>728</v>
      </c>
    </row>
    <row r="517" spans="1:16" ht="12.75">
      <c r="A517" s="25" t="s">
        <v>46</v>
      </c>
      <c r="B517" s="29" t="s">
        <v>733</v>
      </c>
      <c r="C517" s="29" t="s">
        <v>734</v>
      </c>
      <c r="D517" s="25" t="s">
        <v>48</v>
      </c>
      <c r="E517" s="30" t="s">
        <v>735</v>
      </c>
      <c r="F517" s="31" t="s">
        <v>189</v>
      </c>
      <c r="G517" s="32">
        <v>139</v>
      </c>
      <c r="H517" s="33">
        <v>0</v>
      </c>
      <c r="I517" s="33">
        <f>ROUND(ROUND(H517,2)*ROUND(G517,3),2)</f>
      </c>
      <c r="J517" s="31" t="s">
        <v>51</v>
      </c>
      <c r="O517">
        <f>(I517*21)/100</f>
      </c>
      <c r="P517" t="s">
        <v>23</v>
      </c>
    </row>
    <row r="518" spans="1:5" ht="12.75">
      <c r="A518" s="34" t="s">
        <v>52</v>
      </c>
      <c r="E518" s="35" t="s">
        <v>736</v>
      </c>
    </row>
    <row r="519" spans="1:5" ht="25.5">
      <c r="A519" s="36" t="s">
        <v>54</v>
      </c>
      <c r="E519" s="37" t="s">
        <v>688</v>
      </c>
    </row>
    <row r="520" spans="1:5" ht="114.75">
      <c r="A520" t="s">
        <v>56</v>
      </c>
      <c r="E520" s="35" t="s">
        <v>737</v>
      </c>
    </row>
    <row r="521" spans="1:16" ht="12.75">
      <c r="A521" s="25" t="s">
        <v>46</v>
      </c>
      <c r="B521" s="29" t="s">
        <v>738</v>
      </c>
      <c r="C521" s="29" t="s">
        <v>739</v>
      </c>
      <c r="D521" s="25" t="s">
        <v>48</v>
      </c>
      <c r="E521" s="30" t="s">
        <v>740</v>
      </c>
      <c r="F521" s="31" t="s">
        <v>96</v>
      </c>
      <c r="G521" s="32">
        <v>21</v>
      </c>
      <c r="H521" s="33">
        <v>0</v>
      </c>
      <c r="I521" s="33">
        <f>ROUND(ROUND(H521,2)*ROUND(G521,3),2)</f>
      </c>
      <c r="J521" s="31" t="s">
        <v>51</v>
      </c>
      <c r="O521">
        <f>(I521*21)/100</f>
      </c>
      <c r="P521" t="s">
        <v>23</v>
      </c>
    </row>
    <row r="522" spans="1:5" ht="12.75">
      <c r="A522" s="34" t="s">
        <v>52</v>
      </c>
      <c r="E522" s="35" t="s">
        <v>134</v>
      </c>
    </row>
    <row r="523" spans="1:5" ht="12.75">
      <c r="A523" s="36" t="s">
        <v>54</v>
      </c>
      <c r="E523" s="37" t="s">
        <v>741</v>
      </c>
    </row>
    <row r="524" spans="1:5" ht="89.25">
      <c r="A524" t="s">
        <v>56</v>
      </c>
      <c r="E524" s="35" t="s">
        <v>742</v>
      </c>
    </row>
    <row r="525" spans="1:16" ht="12.75">
      <c r="A525" s="25" t="s">
        <v>46</v>
      </c>
      <c r="B525" s="29" t="s">
        <v>743</v>
      </c>
      <c r="C525" s="29" t="s">
        <v>744</v>
      </c>
      <c r="D525" s="25" t="s">
        <v>48</v>
      </c>
      <c r="E525" s="30" t="s">
        <v>745</v>
      </c>
      <c r="F525" s="31" t="s">
        <v>147</v>
      </c>
      <c r="G525" s="32">
        <v>34.5</v>
      </c>
      <c r="H525" s="33">
        <v>0</v>
      </c>
      <c r="I525" s="33">
        <f>ROUND(ROUND(H525,2)*ROUND(G525,3),2)</f>
      </c>
      <c r="J525" s="31" t="s">
        <v>51</v>
      </c>
      <c r="O525">
        <f>(I525*21)/100</f>
      </c>
      <c r="P525" t="s">
        <v>23</v>
      </c>
    </row>
    <row r="526" spans="1:5" ht="12.75">
      <c r="A526" s="34" t="s">
        <v>52</v>
      </c>
      <c r="E526" s="35" t="s">
        <v>134</v>
      </c>
    </row>
    <row r="527" spans="1:5" ht="12.75">
      <c r="A527" s="36" t="s">
        <v>54</v>
      </c>
      <c r="E527" s="37" t="s">
        <v>746</v>
      </c>
    </row>
    <row r="528" spans="1:5" ht="76.5">
      <c r="A528" t="s">
        <v>56</v>
      </c>
      <c r="E528" s="35" t="s">
        <v>747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</f>
      </c>
      <c r="P2" t="s">
        <v>22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748</v>
      </c>
      <c r="I3" s="38">
        <f>0+I8</f>
      </c>
      <c r="J3" s="10"/>
      <c r="O3" t="s">
        <v>18</v>
      </c>
      <c r="P3" t="s">
        <v>23</v>
      </c>
    </row>
    <row r="4" spans="1:16" ht="15" customHeight="1">
      <c r="A4" t="s">
        <v>16</v>
      </c>
      <c r="B4" s="16" t="s">
        <v>17</v>
      </c>
      <c r="C4" s="17" t="s">
        <v>748</v>
      </c>
      <c r="D4" s="6"/>
      <c r="E4" s="18" t="s">
        <v>749</v>
      </c>
      <c r="F4" s="6"/>
      <c r="G4" s="6"/>
      <c r="H4" s="19"/>
      <c r="I4" s="19"/>
      <c r="J4" s="6"/>
      <c r="O4" t="s">
        <v>19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37</v>
      </c>
      <c r="I5" s="15"/>
      <c r="J5" s="15" t="s">
        <v>42</v>
      </c>
      <c r="O5" t="s">
        <v>20</v>
      </c>
      <c r="P5" t="s">
        <v>23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27</v>
      </c>
      <c r="B7" s="15" t="s">
        <v>29</v>
      </c>
      <c r="C7" s="15" t="s">
        <v>23</v>
      </c>
      <c r="D7" s="15" t="s">
        <v>21</v>
      </c>
      <c r="E7" s="15" t="s">
        <v>33</v>
      </c>
      <c r="F7" s="15" t="s">
        <v>35</v>
      </c>
      <c r="G7" s="15" t="s">
        <v>22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27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0+I9+I13</f>
      </c>
      <c r="R8">
        <f>0+O9+O13</f>
      </c>
    </row>
    <row r="9" spans="1:16" ht="12.75">
      <c r="A9" s="25" t="s">
        <v>46</v>
      </c>
      <c r="B9" s="29" t="s">
        <v>29</v>
      </c>
      <c r="C9" s="29" t="s">
        <v>750</v>
      </c>
      <c r="D9" s="25" t="s">
        <v>48</v>
      </c>
      <c r="E9" s="30" t="s">
        <v>95</v>
      </c>
      <c r="F9" s="31" t="s">
        <v>61</v>
      </c>
      <c r="G9" s="32">
        <v>1</v>
      </c>
      <c r="H9" s="33">
        <v>0</v>
      </c>
      <c r="I9" s="33">
        <f>ROUND(ROUND(H9,2)*ROUND(G9,3),2)</f>
      </c>
      <c r="J9" s="31" t="s">
        <v>51</v>
      </c>
      <c r="O9">
        <f>(I9*21)/100</f>
      </c>
      <c r="P9" t="s">
        <v>23</v>
      </c>
    </row>
    <row r="10" spans="1:5" ht="12.75">
      <c r="A10" s="34" t="s">
        <v>52</v>
      </c>
      <c r="E10" s="35" t="s">
        <v>751</v>
      </c>
    </row>
    <row r="11" spans="1:5" ht="12.75">
      <c r="A11" s="36" t="s">
        <v>54</v>
      </c>
      <c r="E11" s="37" t="s">
        <v>63</v>
      </c>
    </row>
    <row r="12" spans="1:5" ht="89.25">
      <c r="A12" t="s">
        <v>56</v>
      </c>
      <c r="E12" s="35" t="s">
        <v>98</v>
      </c>
    </row>
    <row r="13" spans="1:16" ht="12.75">
      <c r="A13" s="25" t="s">
        <v>46</v>
      </c>
      <c r="B13" s="29" t="s">
        <v>23</v>
      </c>
      <c r="C13" s="29" t="s">
        <v>752</v>
      </c>
      <c r="D13" s="25" t="s">
        <v>48</v>
      </c>
      <c r="E13" s="30" t="s">
        <v>753</v>
      </c>
      <c r="F13" s="31" t="s">
        <v>61</v>
      </c>
      <c r="G13" s="32">
        <v>1</v>
      </c>
      <c r="H13" s="33">
        <v>0</v>
      </c>
      <c r="I13" s="33">
        <f>ROUND(ROUND(H13,2)*ROUND(G13,3),2)</f>
      </c>
      <c r="J13" s="31" t="s">
        <v>51</v>
      </c>
      <c r="O13">
        <f>(I13*21)/100</f>
      </c>
      <c r="P13" t="s">
        <v>23</v>
      </c>
    </row>
    <row r="14" spans="1:5" ht="63.75">
      <c r="A14" s="34" t="s">
        <v>52</v>
      </c>
      <c r="E14" s="35" t="s">
        <v>754</v>
      </c>
    </row>
    <row r="15" spans="1:5" ht="12.75">
      <c r="A15" s="36" t="s">
        <v>54</v>
      </c>
      <c r="E15" s="37" t="s">
        <v>63</v>
      </c>
    </row>
    <row r="16" spans="1:5" ht="12.75">
      <c r="A16" t="s">
        <v>56</v>
      </c>
      <c r="E16" s="35" t="s">
        <v>103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