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91" sheetId="4" r:id="rId4"/>
    <sheet name="SO 201" sheetId="5" r:id="rId5"/>
  </sheets>
  <definedNames/>
  <calcPr fullCalcOnLoad="1"/>
</workbook>
</file>

<file path=xl/sharedStrings.xml><?xml version="1.0" encoding="utf-8"?>
<sst xmlns="http://schemas.openxmlformats.org/spreadsheetml/2006/main" count="829" uniqueCount="420">
  <si>
    <t>Soupis objektů s DPH</t>
  </si>
  <si>
    <t>Stavba:119 024_PDPS - II/114 Dobříš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</si>
  <si>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</si>
  <si>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</si>
  <si>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</si>
  <si>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</si>
  <si>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</si>
  <si>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</si>
  <si>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</si>
  <si>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</si>
  <si>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</si>
  <si>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</si>
  <si>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</si>
  <si>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</si>
  <si>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</si>
  <si>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</si>
  <si>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</si>
  <si>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</si>
  <si>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119 024_PDPS</t>
  </si>
  <si>
    <t>II/114 Dobříš</t>
  </si>
  <si>
    <t>2</t>
  </si>
  <si>
    <t>II/114 Dobříš, most ev.č. 119-001 - PDPS</t>
  </si>
  <si>
    <t>SO 000</t>
  </si>
  <si>
    <t>Všeobecné konstrukce a práce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</si>
  <si>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</si>
  <si>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</si>
  <si>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</si>
  <si>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</si>
  <si>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</si>
  <si>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</si>
  <si>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</si>
  <si>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</si>
  <si>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</si>
  <si>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</si>
  <si>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</si>
  <si>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3</t>
  </si>
  <si>
    <t>4</t>
  </si>
  <si>
    <t>5</t>
  </si>
  <si>
    <t>6</t>
  </si>
  <si>
    <t>7</t>
  </si>
  <si>
    <t>8</t>
  </si>
  <si>
    <t>0</t>
  </si>
  <si>
    <t>02510</t>
  </si>
  <si>
    <t/>
  </si>
  <si>
    <t>ZKOUŠENÍ MATERIÁLŮ ZKUŠEBNOU ZHOTOVITELE</t>
  </si>
  <si>
    <t xml:space="preserve">KPL       </t>
  </si>
  <si>
    <t>02730</t>
  </si>
  <si>
    <t>POMOC PRÁCE ZŘÍZ NEBO ZAJIŠŤ OCHRANU INŽENÝRSKÝCH SÍTÍ
vč. vytýčení</t>
  </si>
  <si>
    <t>02910.1</t>
  </si>
  <si>
    <t>OSTATNÍ POŽADAVKY - ZEMĚMĚŘIČSKÁ MĚŘENÍ
geometrický plán v počtu 15 ks</t>
  </si>
  <si>
    <t xml:space="preserve">KČ        </t>
  </si>
  <si>
    <t>02910.2</t>
  </si>
  <si>
    <t>OSTATNÍ POŽADAVKY - ZEMĚMĚŘIČSKÁ MĚŘENÍ
zaměření skutečného provedení stavby, geodetické práce během výstavby</t>
  </si>
  <si>
    <t>029412</t>
  </si>
  <si>
    <t>OSTATNÍ POŽADAVKY - VYPRACOVÁNÍ MOSTNÍHO LISTU</t>
  </si>
  <si>
    <t xml:space="preserve">KUS       </t>
  </si>
  <si>
    <t>02943</t>
  </si>
  <si>
    <t>OSTATNÍ POŽADAVKY - VYPRACOVÁNÍ RDS</t>
  </si>
  <si>
    <t>02944</t>
  </si>
  <si>
    <t>OSTAT POŽADAVKY - DOKUMENTACE SKUTEČ PROVEDENÍ V DIGIT FORMĚ
vypracování DSPS - 4 paré pro potřeby objednatele</t>
  </si>
  <si>
    <t>02946</t>
  </si>
  <si>
    <t>OSTAT POŽADAVKY - FOTODOKUMENTACE
z průběhu stavby, 2 ks předány investorovi</t>
  </si>
  <si>
    <t>02950</t>
  </si>
  <si>
    <t>OSTATNÍ POŽADAVKY - POSUDKY, KONTROLY, REVIZNÍ ZPRÁVY
Plán sledování a údržby mostu</t>
  </si>
  <si>
    <t>02953</t>
  </si>
  <si>
    <t>OSTATNÍ POŽADAVKY - HLAVNÍ MOSTNÍ PROHLÍDKA</t>
  </si>
  <si>
    <t>02960</t>
  </si>
  <si>
    <t>OSTATNÍ POŽADAVKY - ODBORNÝ DOZOR</t>
  </si>
  <si>
    <t>02991</t>
  </si>
  <si>
    <t>OSTATNÍ POŽADAVKY - INFORMAČNÍ TABULE</t>
  </si>
  <si>
    <t>R00410</t>
  </si>
  <si>
    <t>Vedlejší náklady
 obsahují zejména náklady na:
Ztížené výrobní podmínky související s umístěním stavby, provozními nebo
dopravními omezeními
Uvedení stavbou dotčených ploch a staveništní dopravou dotčených komunikací
do původního nebo projektovaného stavu
Zajištění bezpečnosti při provádění stavby ve smyslu bezpečnosti práce a
ochrany životního prostředí
Likvidace přebytečného stavebního materiálu odpovídajícím způsobem
Péče o nepředané objekty a konstrukce stavby, jejich ošetřování
Nutný rozsah stavebního pojištění budovaného díla na předmětné stavbě a
pojištění odpovědnosti za škodu způsobenou dodavatelem třetí osobě
Zajištění bankovních garancí
Všechny další nutné náklady k řádnému a úplnému zhotovení předmětu díla
zřejmé ze zadávací dokumentace nebo místních podmínek</t>
  </si>
  <si>
    <t>C e l k e m</t>
  </si>
  <si>
    <t>SO 001</t>
  </si>
  <si>
    <t>Demolice stávajícího mostu</t>
  </si>
  <si>
    <t>015111</t>
  </si>
  <si>
    <t>POPLATKY ZA LIKVIDACŮ ODPADŮ NEKONTAMINOVANÝCH - 17 05 04 VYTĚŽENÉ ZEMINY A HORNINY - I. TŘÍDA TĚŽITELNOSTI</t>
  </si>
  <si>
    <t xml:space="preserve">T         </t>
  </si>
  <si>
    <t>z. pol.č. 13173: 676,0*1,9=1 284,400 [A]
z vrtů: (11+10)*5,0*0,126*1,9=25,137 [B]
z. pol.č. 12373: 71,55*1,9=135,945 [C]
Celkem: A+B+C=1 445,482 [D]</t>
  </si>
  <si>
    <t>015120</t>
  </si>
  <si>
    <t>POPLATKY ZA LIKVIDACŮ ODPADŮ NEKONTAMINOVANÝCH - 17 01 02 STAVEBNÍ A DEMOLIČNÍ SUŤ (CIHLY)</t>
  </si>
  <si>
    <t>z. pol.č. 96613: 39,23*2,2=86,306 [A]
z. pol.č. 96614: 29,56*2,2=65,032 [B]
Celkem: A+B=151,338 [C]</t>
  </si>
  <si>
    <t>015130</t>
  </si>
  <si>
    <t>POPLATKY ZA LIKVIDACŮ ODPADŮ NEKONTAMINOVANÝCH - 17 03 02  VYBOURANÝ ASFALTOVÝ BETON BEZ DEHTU</t>
  </si>
  <si>
    <t>z. pol.č. 11343: 198,44*2,1=416,724 [A]
z. pol.č. 11372: 68,6*2,1=144,060 [B]
Celkem: A+B=560,784 [C]</t>
  </si>
  <si>
    <t>015140</t>
  </si>
  <si>
    <t>POPLATKY ZA LIKVIDACŮ ODPADŮ NEKONTAMINOVANÝCH - 17 01 01 BETON Z DEMOLIC OBJEKTŮ, ZÁKLADŮ TV</t>
  </si>
  <si>
    <t>z. pol.č. 96615: 2,562*2,4=6,149 [A]
z. pol.č. 96616:  8,84*2,5=22,100 [B]
z. pol.č. 969257: 6,0*570kg/m/1000=3,420 [C]
z. pol.č. 11328: 29,4*0,2*2,4=14,112 [D]
Celkem: A+B+C+D=45,781 [E]</t>
  </si>
  <si>
    <t>Zemní práce</t>
  </si>
  <si>
    <t>11090</t>
  </si>
  <si>
    <t>VŠEOBECNÉ VYKLIZENÍ OSTATNÍCH PLOCH</t>
  </si>
  <si>
    <t xml:space="preserve">M2        </t>
  </si>
  <si>
    <t>11201</t>
  </si>
  <si>
    <t>KÁCENÍ STROMŮ D KMENE DO 0,5M S ODSTRANĚNÍM PAŘEZŮ
vč. likvidace</t>
  </si>
  <si>
    <t>11328</t>
  </si>
  <si>
    <t>ODSTRANĚNÍ PŘÍKOPŮ, ŽLABŮ A RIGOLŮ Z PŘÍKOPOVÝCH TVÁRNIC</t>
  </si>
  <si>
    <t>49,0*0,6=29,400 [A]</t>
  </si>
  <si>
    <t>11343</t>
  </si>
  <si>
    <t>ODSTRAN KRYTU ZPEVNĚNÝCH PLOCH S ASFALT POJIVEM VČET PODKLADU</t>
  </si>
  <si>
    <t xml:space="preserve">M3        </t>
  </si>
  <si>
    <t>451,0*0,44=198,440 [A]</t>
  </si>
  <si>
    <t>11372</t>
  </si>
  <si>
    <t>FRÉZOVÁNÍ ZPEVNĚNÝCH PLOCH ASFALTOVÝCH</t>
  </si>
  <si>
    <t>235,0*0,1+451,0*0,1=68,600 [A]</t>
  </si>
  <si>
    <t>11528</t>
  </si>
  <si>
    <t>PŘEV VOD NA POVRCHU POTR DN DO 1600MM NEBO ŽLAB R.O. DO 5,0M</t>
  </si>
  <si>
    <t xml:space="preserve">M         </t>
  </si>
  <si>
    <t>12110</t>
  </si>
  <si>
    <t>SEJMUTÍ ORNICE NEBO LESNÍ PŮDY
bude zpětně použita</t>
  </si>
  <si>
    <t>155,6*0,15=23,340 [A]</t>
  </si>
  <si>
    <t>12373</t>
  </si>
  <si>
    <t>ODKOP PRO SPOD STAVBU SILNIC A ŽELEZNIC TŘ. I
pro aktivní zónu</t>
  </si>
  <si>
    <t>(537,0-60,0)*0,5*0,3=71,550 [A]</t>
  </si>
  <si>
    <t>13173</t>
  </si>
  <si>
    <t>HLOUBENÍ JAM ZAPAŽ I NEPAŽ TŘ. I</t>
  </si>
  <si>
    <t>(86,0+83,0)m2*4,0m=676,000 [A]</t>
  </si>
  <si>
    <t>17120</t>
  </si>
  <si>
    <t>ULOŽENÍ SYPANINY DO NÁSYPŮ A NA SKLÁDKY BEZ ZHUTNĚNÍ</t>
  </si>
  <si>
    <t>z. pol.č. 13173: 676,0=676,000 [A]
z vrtů: (11+10)*5,0*0,126=13,230 [B]
z. pol.č. 12373: 71,55=71,550 [C]
Celkem: A+B+C=760,780 [D]</t>
  </si>
  <si>
    <t>17750</t>
  </si>
  <si>
    <t>ZEMNÍ HRÁZKY ZE ZEMIN NEPROPUSTNÝCH
vč. odstranění</t>
  </si>
  <si>
    <t>2*5,5*0,3*1,0=3,300 [A]</t>
  </si>
  <si>
    <t>18481</t>
  </si>
  <si>
    <t>OCHRANA STROMŮ BEDNĚNÍM</t>
  </si>
  <si>
    <t>8*8,0=64,000 [A]</t>
  </si>
  <si>
    <t>Základy</t>
  </si>
  <si>
    <t>22694</t>
  </si>
  <si>
    <t>ZÁPOROVÉ PAŽENÍ Z KOVU DOČASNÉ</t>
  </si>
  <si>
    <t>HEA 220: 50,5kg/m*(11+10)*5,0/1000=5,303 [A]</t>
  </si>
  <si>
    <t>22695A</t>
  </si>
  <si>
    <t>VÝDŘEVA ZÁPOROVÉHO PAŽENÍ DOČASNÁ (PLOCHA)</t>
  </si>
  <si>
    <t>(9,0+7,5)*3,0=49,500 [A]</t>
  </si>
  <si>
    <t>264716</t>
  </si>
  <si>
    <t>VRTY PRO PILOTY TŘ I A II D DO 400MM</t>
  </si>
  <si>
    <t>(11+10)*(5,0-2)=63,000 [A]</t>
  </si>
  <si>
    <t>264816</t>
  </si>
  <si>
    <t>VRTY PRO PILOTY TŘ III A IV D DO 400MM</t>
  </si>
  <si>
    <t>(11+10)*2=42,000 [A]</t>
  </si>
  <si>
    <t>Ostatní konstrukce a práce</t>
  </si>
  <si>
    <t>9</t>
  </si>
  <si>
    <t>9112A3</t>
  </si>
  <si>
    <t>ZÁBRADLÍ MOSTNÍ S VODOR MADLY - DEMONTÁŽ S PŘESUNEM
vč. likvidace</t>
  </si>
  <si>
    <t>9113B3</t>
  </si>
  <si>
    <t>SVODIDLO OCEL SILNIČ JEDNOSTR, ÚROVEŇ ZADRŽ H1 - DEMONTÁŽ S PŘESUNEM
vč. likvidace</t>
  </si>
  <si>
    <t>9117C3</t>
  </si>
  <si>
    <t>SVOD OCEL ZÁBRADEL ÚROVEŇ ZADRŽ H2 - DEMONTÁŽ S PŘESUNEM
vč. likvidace</t>
  </si>
  <si>
    <t>911CA3</t>
  </si>
  <si>
    <t>SVODIDLO BETON, ÚROVEŇ ZADRŽ N2 VÝŠ 0,8M - DEMONTÁŽ S PŘESUNEM
svodidla na vozovce</t>
  </si>
  <si>
    <t>2*11,0=22,000 [A]</t>
  </si>
  <si>
    <t>96613</t>
  </si>
  <si>
    <t>BOURÁNÍ KONSTRUKCÍ Z KAMENE NA MC</t>
  </si>
  <si>
    <t>NK: 4,1*8,3=34,030 [A]
zdi: (1,6+1,0)*2,0=5,200 [B]
Celkem: A+B=39,230 [C]</t>
  </si>
  <si>
    <t>96614</t>
  </si>
  <si>
    <t>BOURÁNÍ KONSTRUKCÍ Z CIHEL A TVÁRNIC</t>
  </si>
  <si>
    <t>3,8*6,2+2*6,0*0,5=29,560 [A]</t>
  </si>
  <si>
    <t>96615</t>
  </si>
  <si>
    <t>BOURÁNÍ KONSTRUKCÍ Z PROSTÉHO BETONU</t>
  </si>
  <si>
    <t>nadezdívka: (4,7+3,7)*0,6*0,3=1,512 [A]
deska vpravo za mostem pod vyústěním roury: 3,5m2*0,3=1,050 [B]
Celkem: A+B=2,562 [C]</t>
  </si>
  <si>
    <t>96616</t>
  </si>
  <si>
    <t>BOURÁNÍ KONSTRUKCÍ ZE ŽELEZOBETONU</t>
  </si>
  <si>
    <t>římsa: (0,6+0,3)*7,6=6,840 [A]
rozšíření spodní stavby: 4,0m2*0,5=2,000 [B]
Celkem: A+B=8,840 [C]</t>
  </si>
  <si>
    <t>966842</t>
  </si>
  <si>
    <t>ODSTRANĚNÍ OPLOCENÍ Z DRÁT PLETIVA
ODSTRANĚNÍ (SROLOVÁNÍ) PLETIVA OPLOCENÍ (K NEJBLIŽŠÍMU SLOUPKU)</t>
  </si>
  <si>
    <t>4,7+7,6+3,7=16,000 [A]</t>
  </si>
  <si>
    <t>969233</t>
  </si>
  <si>
    <t>VYBOURÁNÍ POTRUBÍ DN DO 150MM KANALIZAČ
trativod
vč. likvidace</t>
  </si>
  <si>
    <t>969257</t>
  </si>
  <si>
    <t>VYBOURÁNÍ POTRUBÍ DN DO 500MM KANALIZAČ</t>
  </si>
  <si>
    <t xml:space="preserve">vpravo za mostem:
odhad: 6,0=6,000 [A] </t>
  </si>
  <si>
    <t>SO 191</t>
  </si>
  <si>
    <t>Dopravně inženýrská opatření</t>
  </si>
  <si>
    <t>91228</t>
  </si>
  <si>
    <t>SMĚROVÉ SLOUPKY Z PLAST HMOT VČETNĚ ODRAZNÉHO PÁSKU
Trvalé dopravní značení</t>
  </si>
  <si>
    <t>91267</t>
  </si>
  <si>
    <t>ODRAZKY NA SVODIDLA
Trvalé dopravní značení</t>
  </si>
  <si>
    <t>914122</t>
  </si>
  <si>
    <t>DOPRAVNÍ ZNAČKY ZÁKLADNÍ VELIKOSTI OCELOVÉ FÓLIE TŘ 1 - MONTÁŽ S PŘEMÍSTĚNÍM</t>
  </si>
  <si>
    <t>2+2+3+3=10,000 [A]</t>
  </si>
  <si>
    <t>914123</t>
  </si>
  <si>
    <t>DOPRAVNÍ ZNAČKY ZÁKLADNÍ VELIKOSTI OCELOVÉ FÓLIE TŘ 1 - DEMONTÁŽ</t>
  </si>
  <si>
    <t>914129</t>
  </si>
  <si>
    <t>DOPRAV ZNAČKY ZÁKLAD VEL OCEL FÓLIE TŘ 1 - NÁJEMNÉ</t>
  </si>
  <si>
    <t xml:space="preserve">KSDEN     </t>
  </si>
  <si>
    <t>10*30*7=2 100,000 [A]</t>
  </si>
  <si>
    <t>914322</t>
  </si>
  <si>
    <t>DOPRAV ZNAČKY ZMENŠ VEL OCEL FÓLIE TŘ 1 - MONTÁŽ S PŘESUNEM</t>
  </si>
  <si>
    <t>3+5+4+27=39,000 [A]</t>
  </si>
  <si>
    <t>914323</t>
  </si>
  <si>
    <t>DOPRAV ZNAČKY ZMENŠ VEL OCEL FÓLIE TŘ 1 - DEMONTÁŽ</t>
  </si>
  <si>
    <t>914329</t>
  </si>
  <si>
    <t>DOPRAV ZNAČKY ZMENŠ VEL OCEL FÓLIE TŘ 1 - NÁJEMNÉ</t>
  </si>
  <si>
    <t>39*30*7=8 190,000 [A]</t>
  </si>
  <si>
    <t>914422</t>
  </si>
  <si>
    <t>DOPRAVNÍ ZNAČKY 100X150CM OCELOVÉ FÓLIE TŘ 1 - MONTÁŽ S PŘEMÍSTĚNÍM</t>
  </si>
  <si>
    <t>914423</t>
  </si>
  <si>
    <t>DOPRAVNÍ ZNAČKY 100X150CM OCELOVÉ FÓLIE TŘ 1 - DEMONTÁŽ</t>
  </si>
  <si>
    <t>914429</t>
  </si>
  <si>
    <t>DOPRAV ZNAČ 100X150CM OCEL FÓLIE TŘ 1 - NÁJEMNÉ</t>
  </si>
  <si>
    <t>4*30*7=840,000 [A]</t>
  </si>
  <si>
    <t>914922</t>
  </si>
  <si>
    <t>SLOUPKY A STOJKY DZ Z OCEL TRUBEK DO PATKY MONTÁŽ S PŘESUNEM</t>
  </si>
  <si>
    <t>914923</t>
  </si>
  <si>
    <t>SLOUPKY A STOJKY DZ Z OCEL TRUBEK DO PATKY DEMONTÁŽ</t>
  </si>
  <si>
    <t>914929</t>
  </si>
  <si>
    <t>SLOUPKY A STOJKY DZ Z OCEL TRUBEK DO PATKY NÁJEMNÉ</t>
  </si>
  <si>
    <t>42*30*7=8 820,000 [A]</t>
  </si>
  <si>
    <t>915221</t>
  </si>
  <si>
    <t>VODOR DOPRAV ZNAČ PLASTEM STRUKTURÁLNÍ NEHLUČNÉ - DOD A POKLÁDKA
Trvalé dopravní značení</t>
  </si>
  <si>
    <t>240*0,25=60,000 [A]</t>
  </si>
  <si>
    <t>916131</t>
  </si>
  <si>
    <t>DOPRAV SVĚTLO VÝSTRAŽ SOUPRAVA 5KS - DOD A MONTÁŽ</t>
  </si>
  <si>
    <t>916133</t>
  </si>
  <si>
    <t>DOPRAV SVĚTLO VÝSTRAŽ SOUPRAVA 5KS - DEMONTÁŽ</t>
  </si>
  <si>
    <t>916139</t>
  </si>
  <si>
    <t>DOPRAVNÍ SVĚTLO VÝSTRAŽNÉ SOUPRAVA 5 KUSŮ - NÁJEMNÉ</t>
  </si>
  <si>
    <t>2*30*7=420,000 [A]</t>
  </si>
  <si>
    <t>916312</t>
  </si>
  <si>
    <t>DOPRAVNÍ ZÁBRANY Z2 S FÓLIÍ TŘ 1 - MONTÁŽ S PŘESUNEM</t>
  </si>
  <si>
    <t>916313</t>
  </si>
  <si>
    <t>DOPRAVNÍ ZÁBRANY Z2 S FÓLIÍ TŘ 1 - DEMONTÁŽ</t>
  </si>
  <si>
    <t>916319</t>
  </si>
  <si>
    <t>DOPRAVNÍ ZÁBRANY Z2 - NÁJEMNÉ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</si>
  <si>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</si>
  <si>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</si>
  <si>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</si>
  <si>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</si>
  <si>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</si>
  <si>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</si>
  <si>
    <t>SO 201</t>
  </si>
  <si>
    <t>II/114 Dobříš, most ev.č. 119-001</t>
  </si>
  <si>
    <t>113765</t>
  </si>
  <si>
    <t>FRÉZOVÁNÍ DRÁŽKY PRŮŘEZU DO 600MM2 V ASFALTOVÉ VOZOVCE</t>
  </si>
  <si>
    <t>podél římsy: 3*(10,1+16,5)=79,800 [A]
podél odvod. proužku: 20,5+50,31=70,810 [B]
Celkem: A+B=150,610 [C]</t>
  </si>
  <si>
    <t>17131</t>
  </si>
  <si>
    <t>ULOŽENÍ SYPANINY DO NÁSYPŮ V AKTIVNÍ ZÓNĚ SE ZHUT SE ZLEPŠENÍM ZEMINY
V rámci komunikace je třeba provést cca 30% výměny podkladních vrstev – aktivní zóny (z celkové plochy)</t>
  </si>
  <si>
    <t>17380</t>
  </si>
  <si>
    <t>ZEMNÍ KRAJNICE A DOSYPÁVKY Z NAKUPOVANÝCH MATERIÁLŮ
rozšíření vozovky</t>
  </si>
  <si>
    <t>před mostem: 3,0m2*30,0=90,000 [A]
za mostem: 1,0m2*37,0=37,000 [B]
Celkem: A+B=127,000 [C]</t>
  </si>
  <si>
    <t>17481</t>
  </si>
  <si>
    <t>ZÁSYP JAM A RÝH Z NAKUPOVANÝCH MATERIÁLŮ</t>
  </si>
  <si>
    <t>zásyp za opěrou: 21,1m2*16,5m=348,150 [A]
přechodový klín: 4,9m2*16,5m=80,850 [B]
Celkem: A+B=429,000 [C]</t>
  </si>
  <si>
    <t>18220</t>
  </si>
  <si>
    <t>ROZPROSTŘENÍ ORNICE VE SVAHU</t>
  </si>
  <si>
    <t>155,6*0,15=23,340 [B]</t>
  </si>
  <si>
    <t>18242</t>
  </si>
  <si>
    <t>ZALOŽENÍ TRÁVNÍKU HYDROOSEVEM NA ORNICI</t>
  </si>
  <si>
    <t>21263</t>
  </si>
  <si>
    <t>TRATIVODY KOMPLET Z TRUB Z PLAST HMOT DN DO 150MM</t>
  </si>
  <si>
    <t>42,0+16,0+40,0=98,000 [A]</t>
  </si>
  <si>
    <t>21264</t>
  </si>
  <si>
    <t>TRATIVODY KOMPLET Z TRUB Z PLAST HMOT DN DO 200MM
pod odvod. proužkem mimo most</t>
  </si>
  <si>
    <t>27,3+3,5=30,800 [A]</t>
  </si>
  <si>
    <t>272325</t>
  </si>
  <si>
    <t>ZÁKLADY ZE ŽELEZOBETONU DO C30/37</t>
  </si>
  <si>
    <t>2*22,0*0,6=26,400 [A]</t>
  </si>
  <si>
    <t>272365</t>
  </si>
  <si>
    <t>VÝZTUŽ ZÁKLADŮ Z OCELI 10505, B500B</t>
  </si>
  <si>
    <t>dle přílohy č. 8: 4850/1000=4,850 [A]</t>
  </si>
  <si>
    <t>289971</t>
  </si>
  <si>
    <t xml:space="preserve">OPLÁŠTĚNÍ (ZPEVNĚNÍ) Z GEOTEXTILIE
trativod
</t>
  </si>
  <si>
    <t>1,8*(42,0+16,0+40,0)=176,400 [A]
2,1*(27,3+3,5)=64,680 [B]
Celkem: A+B=241,080 [C]</t>
  </si>
  <si>
    <t>28999</t>
  </si>
  <si>
    <t>OPLÁŠTĚNÍ (ZPEVNĚNÍ) Z FÓLIE
těsnící fólie</t>
  </si>
  <si>
    <t>2*4,8*7,8=74,880 [A]</t>
  </si>
  <si>
    <t>Svislé konstrukce</t>
  </si>
  <si>
    <t>31717</t>
  </si>
  <si>
    <t>KOVOVÉ KONSTRUKCE PRO KOTVENÍ ŘÍMSY</t>
  </si>
  <si>
    <t xml:space="preserve">KG        </t>
  </si>
  <si>
    <t>(10+16)*6kg/ks=156,000 [A]</t>
  </si>
  <si>
    <t>31721</t>
  </si>
  <si>
    <t>ŘÍMSY Z KAMENE A LOM VÝROBKŮ
NOVÁ ČÁST KAMENNÉ PODEZDÍVKY OPLOCENÍ</t>
  </si>
  <si>
    <t>4,5*0,15*(0,56+0,57)=0,763 [A]</t>
  </si>
  <si>
    <t>317326</t>
  </si>
  <si>
    <t>ŘÍMSY ZE ŽELEZOBETONU DO C40/50</t>
  </si>
  <si>
    <t>0,3*(10,1+16,5)=7,980 [A]</t>
  </si>
  <si>
    <t>317365</t>
  </si>
  <si>
    <t>VÝZTUŽ ŘÍMS Z OCELI 10505, B500B</t>
  </si>
  <si>
    <t>dle přílohy č. 10: 1150/1000=1,150 [A]</t>
  </si>
  <si>
    <t>327212</t>
  </si>
  <si>
    <t>ZDI OPĚRNÉ, ZÁRUBNÍ, NÁBŘEŽNÍ Z LOMOVÉHO KAMENE NA MC
NOVÁ KAMENNÁ ZEĎ KORYTA PROVÁZANÁ SE STÁVAJÍCÍ</t>
  </si>
  <si>
    <t>2,0*1,6+2,0*1,0=5,200 [A]</t>
  </si>
  <si>
    <t>333325</t>
  </si>
  <si>
    <t>MOSTNÍ OPĚRY A KŘÍDLA ZE ŽELEZOVÉHO BETONU DO C30/37
výztuž je v položce č. 389365
vč. vyznačení letopočtu výstavby vlysem do betonu</t>
  </si>
  <si>
    <t>(21,2+7,1)*0,57=16,131 [A]</t>
  </si>
  <si>
    <t>389325</t>
  </si>
  <si>
    <t>MOSTNÍ RÁMOVÉ KONSTRUKCE ZE ŽELEZOBETONU C30/37</t>
  </si>
  <si>
    <t>8,0m2*8,9m=71,200 [A]</t>
  </si>
  <si>
    <t>389365</t>
  </si>
  <si>
    <t>VÝZTUŽ MOSTNÍ RÁMOVÉ KONSTRUKCE Z OCELI 10505, B500B</t>
  </si>
  <si>
    <t>dle přílohy č. 8: 11090/1000=11,090 [A]</t>
  </si>
  <si>
    <t>Vodorovné konstrukce</t>
  </si>
  <si>
    <t>451312</t>
  </si>
  <si>
    <t>PODKLADNÍ A VÝPLŇOVÉ VRSTVY Z PROSTÉHO BETONU C12/15</t>
  </si>
  <si>
    <t>pod základ: 2*26,9*0,15=8,070 [A]
pod drenáž:  2*0,3*1,6*7,8=7,488 [B]
NOVÁ ČÁST KAMENNÉ PODEZDÍVKY OPLOCENÍ: 4,5*0,3*(0,56+0,57)=1,526 [C]
Celkem: A+B+C=17,084 [D]</t>
  </si>
  <si>
    <t>451314</t>
  </si>
  <si>
    <t>PODKLADNÍ A VÝPLŇOVÉ VRSTVY Z PROSTÉHO BETONU C25/30</t>
  </si>
  <si>
    <t>pod mostem: 6,7*11,4*0,15=11,457 [A]
okolo mostu: 45,5*0,15=6,825 [B]
Celkem: A+B=18,282 [C]</t>
  </si>
  <si>
    <t>45157</t>
  </si>
  <si>
    <t>PODKLADNÍ A VÝPLŇOVÉ VRSTVY Z KAMENIVA TĚŽENÉHO
okolo těsnící fólie</t>
  </si>
  <si>
    <t>2*2*4,8*7,8*0,15=22,464 [A]</t>
  </si>
  <si>
    <t>45160</t>
  </si>
  <si>
    <t>PODKL A VÝPLŇ VRSTVY Z MEZEROVITÉHO BETONU</t>
  </si>
  <si>
    <t>okolo drenážní trubky: 2*0,1m2*8,0=1,600 [A]</t>
  </si>
  <si>
    <t>45734</t>
  </si>
  <si>
    <t>VYROVNÁVACÍ A SPÁD BETON ZVLÁŠTNÍ (PLASTBETON)</t>
  </si>
  <si>
    <t>odvod. proužek: 2*0,035*0,15*6,8+2*0,4*0,5*0,1=0,111 [A]</t>
  </si>
  <si>
    <t>45852</t>
  </si>
  <si>
    <t xml:space="preserve">VÝPLŇ ZA OPĚRAMI A ZDMI Z KAMENIVA DRCENÉHO
OCHRANNÝ ZÁSYP S DRENÁŽNÍ FUNKCÍ </t>
  </si>
  <si>
    <t>0,2m2*7,7m=1,540 [A]</t>
  </si>
  <si>
    <t>46251</t>
  </si>
  <si>
    <t>ZÁHOZ Z LOMOVÉHO KAMENE</t>
  </si>
  <si>
    <t>19,5*0,75=14,625 [A]</t>
  </si>
  <si>
    <t>465512</t>
  </si>
  <si>
    <t>DLAŽBY Z LOMOVÉHO KAMENE NA MC</t>
  </si>
  <si>
    <t>pod mostem: 6,7*11,4*0,2=15,276 [A]
okolo mostu: 45,5*0,2=9,100 [B]
Celkem: A+B=24,376 [C]</t>
  </si>
  <si>
    <t>467315</t>
  </si>
  <si>
    <t>STUPNĚ A PRAHY VODNÍCH KORYT Z PROSTÉHO BETONU C30/37</t>
  </si>
  <si>
    <t>0,5*1,0*(6,2+6,5)+0,8*0,5*6,2=8,830 [A]</t>
  </si>
  <si>
    <t>Komunikace</t>
  </si>
  <si>
    <t>56334</t>
  </si>
  <si>
    <t>VOZOVKOVÉ VRSTVY ZE ŠTĚRKODRTI TL. DO 200MM</t>
  </si>
  <si>
    <t>mimo most: 2*(537,0-60,0)=954,000 [A]</t>
  </si>
  <si>
    <t>56933</t>
  </si>
  <si>
    <t>ZPEVNĚNÍ KRAJNIC ZE ŠTĚRKODRTI TL. DO 150MM</t>
  </si>
  <si>
    <t>572211</t>
  </si>
  <si>
    <t>SPOJOVACÍ POSTŘIK Z ASFALTU DO 0,5KG/M2</t>
  </si>
  <si>
    <t>na mostě: 2*8,0*7,5=120,000 [A]
mimo most: 2*(235,0+537,0-60,0)=1 424,000 [B]
Celkem: A+B=1 544,000 [C]</t>
  </si>
  <si>
    <t>574A34</t>
  </si>
  <si>
    <t>ASFALTOVÝ BETON PRO OBRUSNÉ VRSTVY ACO 11+, 11S TL. 40MM</t>
  </si>
  <si>
    <t>na mostě: 8,0*7,5=60,000 [A]
mimo most: 235,0+537,0-60,0=712,000 [B]
odvod. proužek: -(20,5+50,31)*0,5=-35,405 [C] 
Celkem: A+B+C=736,595 [D]</t>
  </si>
  <si>
    <t>574C56</t>
  </si>
  <si>
    <t>ASFALTOVÝ BETON PRO LOŽNÍ VRSTVY ACL 16+, 16S TL. 60MM</t>
  </si>
  <si>
    <t>na mostě: 8,0*7,5=60,000 [A]
mimo most: 235,0+537,0-60,0=712,000 [B]
Celkem: A+B=772,000 [C]</t>
  </si>
  <si>
    <t>574E88</t>
  </si>
  <si>
    <t>ASFALTOVÝ BETON PRO PODKLADNÍ VRSTVY ACP 22+, 22S TL. 90MM</t>
  </si>
  <si>
    <t>mimo most: 537,0-60,0=477,000 [A]</t>
  </si>
  <si>
    <t>575C43</t>
  </si>
  <si>
    <t>LITÝ ASFALT MA IV (OCHRANA MOSTNÍ IZOLACE) 11 TL. 35MM</t>
  </si>
  <si>
    <t>na mostě: 8,0*7,5=60,000 [A]
odvod. proužek: (20,5+50,31)*0,5=35,405 [B]
Celkem: A+B=95,405 [C]</t>
  </si>
  <si>
    <t>577A1</t>
  </si>
  <si>
    <t>VÝSPRAVA TRHLIN ASFALTOVOU ZÁLIVKOU</t>
  </si>
  <si>
    <t>odhad: 150=150,000 [A]</t>
  </si>
  <si>
    <t>582611</t>
  </si>
  <si>
    <t>KRYTY Z BETON DLAŽDIC SE ZÁMKEM ŠEDÝCH TL 60MM DO LOŽE Z KAM</t>
  </si>
  <si>
    <t>58910</t>
  </si>
  <si>
    <t>VÝPLŇ SPAR ASFALTEM</t>
  </si>
  <si>
    <t>napojení vozovky: 6,3+7,1=13,400 [A]
nad NK: 2*7,8=15,600 [B]
Celkem: A+B=29,000 [C]</t>
  </si>
  <si>
    <t>Přidružená stavební výroba</t>
  </si>
  <si>
    <t>711111</t>
  </si>
  <si>
    <t>IZOLACE BĚŽNÝCH KONSTRUKCÍ PROTI ZEMNÍ VLHKOSTI ASFALTOVÝMI NÁTĚRY</t>
  </si>
  <si>
    <t>křídla: 3*(2*7,5+2*2,5+2*10,6+2*3,5)=144,600 [A]
základ: 3*(2*23,8*0,6+2*16,5)=184,680 [B]
Celkem: A+B=329,280 [C]</t>
  </si>
  <si>
    <t>711442</t>
  </si>
  <si>
    <t>IZOLACE MOSTOVEK CELOPLOŠNÁ ASFALTOVÝMI PÁSY S PEČETÍCÍ VRSTVOU</t>
  </si>
  <si>
    <t>68,6+2*7,8*2,5=107,600 [A]</t>
  </si>
  <si>
    <t>711462</t>
  </si>
  <si>
    <t>IZOLACE MOSTOVEK POD ŘÍMSOU ASFALTOVÝMI PÁSY S PEČETÍCÍ VRSTVOU</t>
  </si>
  <si>
    <t>2*0,8*8,0=12,800 [A]</t>
  </si>
  <si>
    <t>711509</t>
  </si>
  <si>
    <t>OCHRANA IZOLACE NA POVRCHU TEXTILIÍ</t>
  </si>
  <si>
    <t>křídla: (2*7,5+2*2,5+2*10,6+2*3,5)=48,200 [A]
základ: (2*23,8*0,6+2*16,5)=61,560 [B]
NK: 68,6+2*7,8*2,5=107,600 [C]
Celkem: A+B+C=217,360 [D]</t>
  </si>
  <si>
    <t>76291</t>
  </si>
  <si>
    <t>DŘEVĚNÉ OPLOCENÍ Z ŘEZIVA</t>
  </si>
  <si>
    <t>2,0*8,75=17,500 [A]</t>
  </si>
  <si>
    <t>767911</t>
  </si>
  <si>
    <t>OPLOCENÍ Z DRÁTĚNÉHO PLETIVA POZINKOVANÉHO STANDARDNÍHO
vč. ostnatého drátu</t>
  </si>
  <si>
    <t>2*6,0*2,2=26,400 [A]</t>
  </si>
  <si>
    <t>76799</t>
  </si>
  <si>
    <t>OSTATNÍ KOVOVÉ DOPLŇK KONSTRUKCE
uchycení sloupku oplocení</t>
  </si>
  <si>
    <t>4*5kg/1000=0,020 [A]</t>
  </si>
  <si>
    <t>78383</t>
  </si>
  <si>
    <t>NÁTĚRY BETON KONSTR TYP S4 (OS-C)
obrubník římsy</t>
  </si>
  <si>
    <t xml:space="preserve">Potrubí    </t>
  </si>
  <si>
    <t>82446</t>
  </si>
  <si>
    <t>POTRUBÍ Z TRUB ŽELEZOBETONOVÝCH DN DO 400MM</t>
  </si>
  <si>
    <t>7,0+15,0=22,000 [A]</t>
  </si>
  <si>
    <t>87533</t>
  </si>
  <si>
    <t>POTRUBÍ DREN Z TRUB PLAST DN DO 150MM</t>
  </si>
  <si>
    <t>rub opěry: 2*8,1=16,200 [A]</t>
  </si>
  <si>
    <t>87634</t>
  </si>
  <si>
    <t>CHRÁNIČKY Z TRUB PLASTOVÝCH DN DO 200MM</t>
  </si>
  <si>
    <t>prostup křídly: 2*0,57=1,140 [A]</t>
  </si>
  <si>
    <t>87644</t>
  </si>
  <si>
    <t>CHRÁNIČKY Z TRUB PLASTOVÝCH DN DO 250MM</t>
  </si>
  <si>
    <t>PROSTUP (VYÚSTĚNÍ) ODVODNĚNÍ KOMUNIKACE: 2*0,6=1,200 [A]</t>
  </si>
  <si>
    <t>891633</t>
  </si>
  <si>
    <t>KLAPKY DN DO 150MM</t>
  </si>
  <si>
    <t>Potrubí</t>
  </si>
  <si>
    <t>89712</t>
  </si>
  <si>
    <t>VPUSŤ KANALIZAČNÍ ULIČNÍ KOMPLETNÍ Z BETONOVÝCH DÍLCŮ
uliční vpusť</t>
  </si>
  <si>
    <t>9113B1</t>
  </si>
  <si>
    <t>SVODIDLO OCEL SILNIČ JEDNOSTR, ÚROVEŇ ZADRŽ H1 -DODÁVKA A MONTÁŽ</t>
  </si>
  <si>
    <t>SILNIČNÍ SVODIDLO H1 DL. 28m UKONČENÉ DLOUHÝM NÁBĚHEM DL. 12 m: 40=40,000 [A]
SILNIČNÍ SVODIDLO H1 DL. 11m UKONČENÉ KRÁTKÝM NÁBĚHEM DL. 4 m: 15=15,000 [B]
SILNIČNÍ SVODIDLO H1 DL. 28m UKONČENÉ ABSORPČNÍ KONCOVKOU: 28=28,000 [C]
SILNIČNÍ SVODIDLO H1 DL. 28m UKONČENÉ DLOUHÝM NÁBĚHEM DL. 12 m: 40=40,000 [D]
Celkem: A+B+C+D=123,000 [E]</t>
  </si>
  <si>
    <t>9117C1</t>
  </si>
  <si>
    <t>SVOD OCEL ZÁBRADEL ÚROVEŇ ZADRŽ H2 - DODÁVKA A MONTÁŽ</t>
  </si>
  <si>
    <t>16,5+10,1=26,600 [A]</t>
  </si>
  <si>
    <t>91345</t>
  </si>
  <si>
    <t>NIVELAČNÍ ZNAČKY KOVOVÉ</t>
  </si>
  <si>
    <t>2*2+4=8,000 [A]</t>
  </si>
  <si>
    <t>91355</t>
  </si>
  <si>
    <t>EVIDENČNÍ ČÍSLO MOSTU</t>
  </si>
  <si>
    <t>917223</t>
  </si>
  <si>
    <t>SILNIČNÍ A CHODNÍKOVÉ OBRUBY Z BETONOVÝCH OBRUBNÍKŮ ŠÍŘ 100MM</t>
  </si>
  <si>
    <t>0,75+2,0+5,0+1,0+4,8+0,75+2,0+5,0+1,0+1,5+0,6+6,7=31,100 [A]</t>
  </si>
  <si>
    <t>917224</t>
  </si>
  <si>
    <t>SILNIČNÍ A CHODNÍKOVÉ OBRUBY Z BETONOVÝCH OBRUBNÍKŮ ŠÍŘ 150MM</t>
  </si>
  <si>
    <t>41,6+15,0+2*5,0=66,600 [A]</t>
  </si>
  <si>
    <t>919112</t>
  </si>
  <si>
    <t>ŘEZÁNÍ ASFALTOVÉHO KRYTU VOZOVEK TL DO 100MM</t>
  </si>
  <si>
    <t>931315</t>
  </si>
  <si>
    <t>TĚSNĚNÍ DILATAČ SPAR ASF ZÁLIVKOU PRŮŘ DO 600MM2</t>
  </si>
  <si>
    <t>935212</t>
  </si>
  <si>
    <t>PŘÍKOPOVÉ ŽLABY Z BETON TVÁRNIC ŠÍŘ DO 600MM DO BETONU TL 100MM</t>
  </si>
  <si>
    <t>4,4+5,0+49=58,400 [A]</t>
  </si>
  <si>
    <t>93639</t>
  </si>
  <si>
    <t>ZAÚSTĚNÍ SKLUZŮ (VČET DLAŽBY Z LOM KAMENE)</t>
  </si>
  <si>
    <t>936532</t>
  </si>
  <si>
    <t>MOSTNÍ ODVODŇOVACÍ SOUPRAVA 300/500</t>
  </si>
  <si>
    <t>93818</t>
  </si>
  <si>
    <t>OČIŠTĚNÍ ASFALT VOZOVEK ZAMETENÍM</t>
  </si>
  <si>
    <t>mimo most: 235,0=235,000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</si>
</sst>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177" fontId="4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23</v>
      </c>
      <c r="C11" s="13">
        <f>'SO 000'!H27</f>
      </c>
      <c r="D11" s="13">
        <f>'SO 000'!P27</f>
      </c>
      <c r="E11" s="13">
        <f>C11+D11</f>
      </c>
    </row>
    <row r="12" spans="1:5" ht="12.75" customHeight="1">
      <c r="A12" s="7" t="s">
        <v>73</v>
      </c>
      <c r="B12" s="7" t="s">
        <v>74</v>
      </c>
      <c r="C12" s="13">
        <f>'SO 001'!H78</f>
      </c>
      <c r="D12" s="13">
        <f>'SO 001'!P78</f>
      </c>
      <c r="E12" s="13">
        <f>C12+D12</f>
      </c>
    </row>
    <row r="13" spans="1:5" ht="12.75" customHeight="1">
      <c r="A13" s="7" t="s">
        <v>169</v>
      </c>
      <c r="B13" s="7" t="s">
        <v>170</v>
      </c>
      <c r="C13" s="13">
        <f>'SO 191'!H48</f>
      </c>
      <c r="D13" s="13">
        <f>'SO 191'!P48</f>
      </c>
      <c r="E13" s="13">
        <f>C13+D13</f>
      </c>
    </row>
    <row r="14" spans="1:5" ht="12.75" customHeight="1">
      <c r="A14" s="7" t="s">
        <v>228</v>
      </c>
      <c r="B14" s="7" t="s">
        <v>229</v>
      </c>
      <c r="C14" s="13">
        <f>'SO 201'!H157</f>
      </c>
      <c r="D14" s="13">
        <f>'SO 201'!P157</f>
      </c>
      <c r="E14" s="13">
        <f>C14+D14</f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191'!A1" tooltip="Odkaz na stranku objektu [SO 191]" display="SO 191"/>
    <hyperlink ref="A14" location="#'SO 201'!A1" tooltip="Odkaz na stranku objektu [SO 201]" display="SO 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32</v>
      </c>
      <c r="H9" s="4" t="s">
        <v>33</v>
      </c>
      <c r="O9" t="s">
        <v>11</v>
      </c>
    </row>
    <row r="10" spans="1:8" ht="14.25">
      <c r="A10" s="4" t="s">
        <v>25</v>
      </c>
      <c r="B10" s="4" t="s">
        <v>20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41</v>
      </c>
      <c r="D11" s="9" t="s">
        <v>23</v>
      </c>
      <c r="E11" s="9"/>
      <c r="F11" s="11"/>
      <c r="G11" s="9"/>
      <c r="H11" s="11"/>
    </row>
    <row r="12" spans="1:16" ht="12.75">
      <c r="A12" s="7">
        <v>1</v>
      </c>
      <c r="B12" s="7" t="s">
        <v>42</v>
      </c>
      <c r="C12" s="7" t="s">
        <v>43</v>
      </c>
      <c r="D12" s="7" t="s">
        <v>44</v>
      </c>
      <c r="E12" s="7" t="s">
        <v>45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46</v>
      </c>
      <c r="C13" s="7" t="s">
        <v>43</v>
      </c>
      <c r="D13" s="7" t="s">
        <v>47</v>
      </c>
      <c r="E13" s="7" t="s">
        <v>45</v>
      </c>
      <c r="F13" s="10">
        <v>1</v>
      </c>
      <c r="G13" s="14"/>
      <c r="H13" s="13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48</v>
      </c>
      <c r="C14" s="7" t="s">
        <v>43</v>
      </c>
      <c r="D14" s="7" t="s">
        <v>49</v>
      </c>
      <c r="E14" s="7" t="s">
        <v>50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51</v>
      </c>
      <c r="C15" s="7" t="s">
        <v>43</v>
      </c>
      <c r="D15" s="7" t="s">
        <v>52</v>
      </c>
      <c r="E15" s="7" t="s">
        <v>50</v>
      </c>
      <c r="F15" s="10">
        <v>1</v>
      </c>
      <c r="G15" s="14"/>
      <c r="H15" s="13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53</v>
      </c>
      <c r="C16" s="7" t="s">
        <v>43</v>
      </c>
      <c r="D16" s="7" t="s">
        <v>54</v>
      </c>
      <c r="E16" s="7" t="s">
        <v>55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56</v>
      </c>
      <c r="C17" s="7" t="s">
        <v>43</v>
      </c>
      <c r="D17" s="7" t="s">
        <v>57</v>
      </c>
      <c r="E17" s="7" t="s">
        <v>50</v>
      </c>
      <c r="F17" s="10">
        <v>1</v>
      </c>
      <c r="G17" s="14"/>
      <c r="H17" s="13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58</v>
      </c>
      <c r="C18" s="7" t="s">
        <v>43</v>
      </c>
      <c r="D18" s="7" t="s">
        <v>59</v>
      </c>
      <c r="E18" s="7" t="s">
        <v>50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60</v>
      </c>
      <c r="C19" s="7" t="s">
        <v>43</v>
      </c>
      <c r="D19" s="7" t="s">
        <v>61</v>
      </c>
      <c r="E19" s="7" t="s">
        <v>45</v>
      </c>
      <c r="F19" s="10">
        <v>1</v>
      </c>
      <c r="G19" s="14"/>
      <c r="H19" s="13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62</v>
      </c>
      <c r="C20" s="7" t="s">
        <v>43</v>
      </c>
      <c r="D20" s="7" t="s">
        <v>63</v>
      </c>
      <c r="E20" s="7" t="s">
        <v>45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64</v>
      </c>
      <c r="C21" s="7" t="s">
        <v>43</v>
      </c>
      <c r="D21" s="7" t="s">
        <v>65</v>
      </c>
      <c r="E21" s="7" t="s">
        <v>55</v>
      </c>
      <c r="F21" s="10">
        <v>1</v>
      </c>
      <c r="G21" s="14"/>
      <c r="H21" s="13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66</v>
      </c>
      <c r="C22" s="7" t="s">
        <v>43</v>
      </c>
      <c r="D22" s="7" t="s">
        <v>67</v>
      </c>
      <c r="E22" s="7" t="s">
        <v>50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spans="1:16" ht="12.75">
      <c r="A23" s="7">
        <v>12</v>
      </c>
      <c r="B23" s="7" t="s">
        <v>68</v>
      </c>
      <c r="C23" s="7" t="s">
        <v>43</v>
      </c>
      <c r="D23" s="7" t="s">
        <v>69</v>
      </c>
      <c r="E23" s="7" t="s">
        <v>55</v>
      </c>
      <c r="F23" s="10">
        <v>1</v>
      </c>
      <c r="G23" s="14"/>
      <c r="H23" s="13">
        <f>ROUND((G23*F23),2)</f>
      </c>
      <c r="O23">
        <f>rekapitulace!H8</f>
      </c>
      <c r="P23">
        <f>O23/100*H23</f>
      </c>
    </row>
    <row r="24" spans="1:16" ht="12.75">
      <c r="A24" s="7">
        <v>13</v>
      </c>
      <c r="B24" s="7" t="s">
        <v>70</v>
      </c>
      <c r="C24" s="7" t="s">
        <v>43</v>
      </c>
      <c r="D24" s="7" t="s">
        <v>71</v>
      </c>
      <c r="E24" s="7" t="s">
        <v>45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spans="1:16" ht="12.75" customHeight="1">
      <c r="A25" s="15"/>
      <c r="B25" s="15"/>
      <c r="C25" s="15" t="s">
        <v>41</v>
      </c>
      <c r="D25" s="15" t="s">
        <v>23</v>
      </c>
      <c r="E25" s="15"/>
      <c r="F25" s="15"/>
      <c r="G25" s="15"/>
      <c r="H25" s="15">
        <f>SUM(H12:H24)</f>
      </c>
      <c r="P25">
        <f>ROUND(SUM(P12:P24),2)</f>
      </c>
    </row>
    <row r="27" spans="1:16" ht="12.75" customHeight="1">
      <c r="A27" s="15"/>
      <c r="B27" s="15"/>
      <c r="C27" s="15"/>
      <c r="D27" s="15" t="s">
        <v>72</v>
      </c>
      <c r="E27" s="15"/>
      <c r="F27" s="15"/>
      <c r="G27" s="15"/>
      <c r="H27" s="15">
        <f>+H25</f>
      </c>
      <c r="P27">
        <f>+P25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73</v>
      </c>
      <c r="D6" s="5" t="s">
        <v>74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32</v>
      </c>
      <c r="H9" s="4" t="s">
        <v>33</v>
      </c>
      <c r="O9" t="s">
        <v>11</v>
      </c>
    </row>
    <row r="10" spans="1:8" ht="14.25">
      <c r="A10" s="4" t="s">
        <v>25</v>
      </c>
      <c r="B10" s="4" t="s">
        <v>20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41</v>
      </c>
      <c r="D11" s="9" t="s">
        <v>23</v>
      </c>
      <c r="E11" s="9"/>
      <c r="F11" s="11"/>
      <c r="G11" s="9"/>
      <c r="H11" s="11"/>
    </row>
    <row r="12" spans="1:16" ht="12.75">
      <c r="A12" s="7">
        <v>1</v>
      </c>
      <c r="B12" s="7" t="s">
        <v>75</v>
      </c>
      <c r="C12" s="7" t="s">
        <v>43</v>
      </c>
      <c r="D12" s="7" t="s">
        <v>76</v>
      </c>
      <c r="E12" s="7" t="s">
        <v>77</v>
      </c>
      <c r="F12" s="10">
        <v>1445.482</v>
      </c>
      <c r="G12" s="14"/>
      <c r="H12" s="13">
        <f>ROUND((G12*F12),2)</f>
      </c>
      <c r="O12">
        <f>rekapitulace!H8</f>
      </c>
      <c r="P12">
        <f>O12/100*H12</f>
      </c>
    </row>
    <row r="13" ht="255">
      <c r="D13" s="16" t="s">
        <v>78</v>
      </c>
    </row>
    <row r="14" spans="1:16" ht="12.75">
      <c r="A14" s="7">
        <v>2</v>
      </c>
      <c r="B14" s="7" t="s">
        <v>79</v>
      </c>
      <c r="C14" s="7" t="s">
        <v>43</v>
      </c>
      <c r="D14" s="7" t="s">
        <v>80</v>
      </c>
      <c r="E14" s="7" t="s">
        <v>77</v>
      </c>
      <c r="F14" s="10">
        <v>151.338</v>
      </c>
      <c r="G14" s="14"/>
      <c r="H14" s="13">
        <f>ROUND((G14*F14),2)</f>
      </c>
      <c r="O14">
        <f>rekapitulace!H8</f>
      </c>
      <c r="P14">
        <f>O14/100*H14</f>
      </c>
    </row>
    <row r="15" ht="165.75">
      <c r="D15" s="16" t="s">
        <v>81</v>
      </c>
    </row>
    <row r="16" spans="1:16" ht="12.75">
      <c r="A16" s="7">
        <v>3</v>
      </c>
      <c r="B16" s="7" t="s">
        <v>82</v>
      </c>
      <c r="C16" s="7" t="s">
        <v>43</v>
      </c>
      <c r="D16" s="7" t="s">
        <v>83</v>
      </c>
      <c r="E16" s="7" t="s">
        <v>77</v>
      </c>
      <c r="F16" s="10">
        <v>560.784</v>
      </c>
      <c r="G16" s="14"/>
      <c r="H16" s="13">
        <f>ROUND((G16*F16),2)</f>
      </c>
      <c r="O16">
        <f>rekapitulace!H8</f>
      </c>
      <c r="P16">
        <f>O16/100*H16</f>
      </c>
    </row>
    <row r="17" ht="165.75">
      <c r="D17" s="16" t="s">
        <v>84</v>
      </c>
    </row>
    <row r="18" spans="1:16" ht="12.75">
      <c r="A18" s="7">
        <v>4</v>
      </c>
      <c r="B18" s="7" t="s">
        <v>85</v>
      </c>
      <c r="C18" s="7" t="s">
        <v>43</v>
      </c>
      <c r="D18" s="7" t="s">
        <v>86</v>
      </c>
      <c r="E18" s="7" t="s">
        <v>77</v>
      </c>
      <c r="F18" s="10">
        <v>45.781</v>
      </c>
      <c r="G18" s="14"/>
      <c r="H18" s="13">
        <f>ROUND((G18*F18),2)</f>
      </c>
      <c r="O18">
        <f>rekapitulace!H8</f>
      </c>
      <c r="P18">
        <f>O18/100*H18</f>
      </c>
    </row>
    <row r="19" ht="318.75">
      <c r="D19" s="16" t="s">
        <v>87</v>
      </c>
    </row>
    <row r="20" spans="1:16" ht="12.75" customHeight="1">
      <c r="A20" s="15"/>
      <c r="B20" s="15"/>
      <c r="C20" s="15" t="s">
        <v>41</v>
      </c>
      <c r="D20" s="15" t="s">
        <v>23</v>
      </c>
      <c r="E20" s="15"/>
      <c r="F20" s="15"/>
      <c r="G20" s="15"/>
      <c r="H20" s="15">
        <f>SUM(H12:H19)</f>
      </c>
      <c r="P20">
        <f>ROUND(SUM(P12:P19),2)</f>
      </c>
    </row>
    <row r="22" spans="1:8" ht="12.75" customHeight="1">
      <c r="A22" s="9"/>
      <c r="B22" s="9"/>
      <c r="C22" s="9" t="s">
        <v>25</v>
      </c>
      <c r="D22" s="9" t="s">
        <v>88</v>
      </c>
      <c r="E22" s="9"/>
      <c r="F22" s="11"/>
      <c r="G22" s="9"/>
      <c r="H22" s="11"/>
    </row>
    <row r="23" spans="1:16" ht="12.75">
      <c r="A23" s="7">
        <v>5</v>
      </c>
      <c r="B23" s="7" t="s">
        <v>89</v>
      </c>
      <c r="C23" s="7" t="s">
        <v>43</v>
      </c>
      <c r="D23" s="7" t="s">
        <v>90</v>
      </c>
      <c r="E23" s="7" t="s">
        <v>91</v>
      </c>
      <c r="F23" s="10">
        <v>100</v>
      </c>
      <c r="G23" s="14"/>
      <c r="H23" s="13">
        <f>ROUND((G23*F23),2)</f>
      </c>
      <c r="O23">
        <f>rekapitulace!H8</f>
      </c>
      <c r="P23">
        <f>O23/100*H23</f>
      </c>
    </row>
    <row r="24" spans="1:16" ht="12.75">
      <c r="A24" s="7">
        <v>6</v>
      </c>
      <c r="B24" s="7" t="s">
        <v>92</v>
      </c>
      <c r="C24" s="7" t="s">
        <v>43</v>
      </c>
      <c r="D24" s="7" t="s">
        <v>93</v>
      </c>
      <c r="E24" s="7" t="s">
        <v>55</v>
      </c>
      <c r="F24" s="10">
        <v>11</v>
      </c>
      <c r="G24" s="14"/>
      <c r="H24" s="13">
        <f>ROUND((G24*F24),2)</f>
      </c>
      <c r="O24">
        <f>rekapitulace!H8</f>
      </c>
      <c r="P24">
        <f>O24/100*H24</f>
      </c>
    </row>
    <row r="25" spans="1:16" ht="12.75">
      <c r="A25" s="7">
        <v>7</v>
      </c>
      <c r="B25" s="7" t="s">
        <v>94</v>
      </c>
      <c r="C25" s="7" t="s">
        <v>43</v>
      </c>
      <c r="D25" s="7" t="s">
        <v>95</v>
      </c>
      <c r="E25" s="7" t="s">
        <v>91</v>
      </c>
      <c r="F25" s="10">
        <v>29.4</v>
      </c>
      <c r="G25" s="14"/>
      <c r="H25" s="13">
        <f>ROUND((G25*F25),2)</f>
      </c>
      <c r="O25">
        <f>rekapitulace!H8</f>
      </c>
      <c r="P25">
        <f>O25/100*H25</f>
      </c>
    </row>
    <row r="26" ht="38.25">
      <c r="D26" s="16" t="s">
        <v>96</v>
      </c>
    </row>
    <row r="27" spans="1:16" ht="12.75">
      <c r="A27" s="7">
        <v>8</v>
      </c>
      <c r="B27" s="7" t="s">
        <v>97</v>
      </c>
      <c r="C27" s="7" t="s">
        <v>43</v>
      </c>
      <c r="D27" s="7" t="s">
        <v>98</v>
      </c>
      <c r="E27" s="7" t="s">
        <v>99</v>
      </c>
      <c r="F27" s="10">
        <v>198.44</v>
      </c>
      <c r="G27" s="14"/>
      <c r="H27" s="13">
        <f>ROUND((G27*F27),2)</f>
      </c>
      <c r="O27">
        <f>rekapitulace!H8</f>
      </c>
      <c r="P27">
        <f>O27/100*H27</f>
      </c>
    </row>
    <row r="28" ht="38.25">
      <c r="D28" s="16" t="s">
        <v>100</v>
      </c>
    </row>
    <row r="29" spans="1:16" ht="12.75">
      <c r="A29" s="7">
        <v>9</v>
      </c>
      <c r="B29" s="7" t="s">
        <v>101</v>
      </c>
      <c r="C29" s="7" t="s">
        <v>43</v>
      </c>
      <c r="D29" s="7" t="s">
        <v>102</v>
      </c>
      <c r="E29" s="7" t="s">
        <v>99</v>
      </c>
      <c r="F29" s="10">
        <v>68.6</v>
      </c>
      <c r="G29" s="14"/>
      <c r="H29" s="13">
        <f>ROUND((G29*F29),2)</f>
      </c>
      <c r="O29">
        <f>rekapitulace!H8</f>
      </c>
      <c r="P29">
        <f>O29/100*H29</f>
      </c>
    </row>
    <row r="30" ht="51">
      <c r="D30" s="16" t="s">
        <v>103</v>
      </c>
    </row>
    <row r="31" spans="1:16" ht="12.75">
      <c r="A31" s="7">
        <v>10</v>
      </c>
      <c r="B31" s="7" t="s">
        <v>104</v>
      </c>
      <c r="C31" s="7" t="s">
        <v>43</v>
      </c>
      <c r="D31" s="7" t="s">
        <v>105</v>
      </c>
      <c r="E31" s="7" t="s">
        <v>106</v>
      </c>
      <c r="F31" s="10">
        <v>16.5</v>
      </c>
      <c r="G31" s="14"/>
      <c r="H31" s="13">
        <f>ROUND((G31*F31),2)</f>
      </c>
      <c r="O31">
        <f>rekapitulace!H8</f>
      </c>
      <c r="P31">
        <f>O31/100*H31</f>
      </c>
    </row>
    <row r="32" spans="1:16" ht="12.75">
      <c r="A32" s="7">
        <v>11</v>
      </c>
      <c r="B32" s="7" t="s">
        <v>107</v>
      </c>
      <c r="C32" s="7" t="s">
        <v>43</v>
      </c>
      <c r="D32" s="7" t="s">
        <v>108</v>
      </c>
      <c r="E32" s="7" t="s">
        <v>99</v>
      </c>
      <c r="F32" s="10">
        <v>23.34</v>
      </c>
      <c r="G32" s="14"/>
      <c r="H32" s="13">
        <f>ROUND((G32*F32),2)</f>
      </c>
      <c r="O32">
        <f>rekapitulace!H8</f>
      </c>
      <c r="P32">
        <f>O32/100*H32</f>
      </c>
    </row>
    <row r="33" ht="38.25">
      <c r="D33" s="16" t="s">
        <v>109</v>
      </c>
    </row>
    <row r="34" spans="1:16" ht="12.75">
      <c r="A34" s="7">
        <v>12</v>
      </c>
      <c r="B34" s="7" t="s">
        <v>110</v>
      </c>
      <c r="C34" s="7" t="s">
        <v>43</v>
      </c>
      <c r="D34" s="7" t="s">
        <v>111</v>
      </c>
      <c r="E34" s="7" t="s">
        <v>99</v>
      </c>
      <c r="F34" s="10">
        <v>71.55</v>
      </c>
      <c r="G34" s="14"/>
      <c r="H34" s="13">
        <f>ROUND((G34*F34),2)</f>
      </c>
      <c r="O34">
        <f>rekapitulace!H8</f>
      </c>
      <c r="P34">
        <f>O34/100*H34</f>
      </c>
    </row>
    <row r="35" ht="51">
      <c r="D35" s="16" t="s">
        <v>112</v>
      </c>
    </row>
    <row r="36" spans="1:16" ht="12.75">
      <c r="A36" s="7">
        <v>13</v>
      </c>
      <c r="B36" s="7" t="s">
        <v>113</v>
      </c>
      <c r="C36" s="7" t="s">
        <v>43</v>
      </c>
      <c r="D36" s="7" t="s">
        <v>114</v>
      </c>
      <c r="E36" s="7" t="s">
        <v>99</v>
      </c>
      <c r="F36" s="10">
        <v>676</v>
      </c>
      <c r="G36" s="14"/>
      <c r="H36" s="13">
        <f>ROUND((G36*F36),2)</f>
      </c>
      <c r="O36">
        <f>rekapitulace!H8</f>
      </c>
      <c r="P36">
        <f>O36/100*H36</f>
      </c>
    </row>
    <row r="37" ht="51">
      <c r="D37" s="16" t="s">
        <v>115</v>
      </c>
    </row>
    <row r="38" spans="1:16" ht="12.75">
      <c r="A38" s="7">
        <v>14</v>
      </c>
      <c r="B38" s="7" t="s">
        <v>116</v>
      </c>
      <c r="C38" s="7" t="s">
        <v>43</v>
      </c>
      <c r="D38" s="7" t="s">
        <v>117</v>
      </c>
      <c r="E38" s="7" t="s">
        <v>99</v>
      </c>
      <c r="F38" s="10">
        <v>760.78</v>
      </c>
      <c r="G38" s="14"/>
      <c r="H38" s="13">
        <f>ROUND((G38*F38),2)</f>
      </c>
      <c r="O38">
        <f>rekapitulace!H8</f>
      </c>
      <c r="P38">
        <f>O38/100*H38</f>
      </c>
    </row>
    <row r="39" ht="216.75">
      <c r="D39" s="16" t="s">
        <v>118</v>
      </c>
    </row>
    <row r="40" spans="1:16" ht="12.75">
      <c r="A40" s="7">
        <v>15</v>
      </c>
      <c r="B40" s="7" t="s">
        <v>119</v>
      </c>
      <c r="C40" s="7" t="s">
        <v>43</v>
      </c>
      <c r="D40" s="7" t="s">
        <v>120</v>
      </c>
      <c r="E40" s="7" t="s">
        <v>99</v>
      </c>
      <c r="F40" s="10">
        <v>3.3</v>
      </c>
      <c r="G40" s="14"/>
      <c r="H40" s="13">
        <f>ROUND((G40*F40),2)</f>
      </c>
      <c r="O40">
        <f>rekapitulace!H8</f>
      </c>
      <c r="P40">
        <f>O40/100*H40</f>
      </c>
    </row>
    <row r="41" ht="38.25">
      <c r="D41" s="16" t="s">
        <v>121</v>
      </c>
    </row>
    <row r="42" spans="1:16" ht="12.75">
      <c r="A42" s="7">
        <v>16</v>
      </c>
      <c r="B42" s="7" t="s">
        <v>122</v>
      </c>
      <c r="C42" s="7" t="s">
        <v>43</v>
      </c>
      <c r="D42" s="7" t="s">
        <v>123</v>
      </c>
      <c r="E42" s="7" t="s">
        <v>91</v>
      </c>
      <c r="F42" s="10">
        <v>64</v>
      </c>
      <c r="G42" s="14"/>
      <c r="H42" s="13">
        <f>ROUND((G42*F42),2)</f>
      </c>
      <c r="O42">
        <f>rekapitulace!H8</f>
      </c>
      <c r="P42">
        <f>O42/100*H42</f>
      </c>
    </row>
    <row r="43" ht="25.5">
      <c r="D43" s="16" t="s">
        <v>124</v>
      </c>
    </row>
    <row r="44" spans="1:16" ht="12.75" customHeight="1">
      <c r="A44" s="15"/>
      <c r="B44" s="15"/>
      <c r="C44" s="15" t="s">
        <v>25</v>
      </c>
      <c r="D44" s="15" t="s">
        <v>88</v>
      </c>
      <c r="E44" s="15"/>
      <c r="F44" s="15"/>
      <c r="G44" s="15"/>
      <c r="H44" s="15">
        <f>SUM(H23:H43)</f>
      </c>
      <c r="P44">
        <f>ROUND(SUM(P23:P43),2)</f>
      </c>
    </row>
    <row r="46" spans="1:8" ht="12.75" customHeight="1">
      <c r="A46" s="9"/>
      <c r="B46" s="9"/>
      <c r="C46" s="9" t="s">
        <v>20</v>
      </c>
      <c r="D46" s="9" t="s">
        <v>125</v>
      </c>
      <c r="E46" s="9"/>
      <c r="F46" s="11"/>
      <c r="G46" s="9"/>
      <c r="H46" s="11"/>
    </row>
    <row r="47" spans="1:16" ht="12.75">
      <c r="A47" s="7">
        <v>17</v>
      </c>
      <c r="B47" s="7" t="s">
        <v>126</v>
      </c>
      <c r="C47" s="7" t="s">
        <v>43</v>
      </c>
      <c r="D47" s="7" t="s">
        <v>127</v>
      </c>
      <c r="E47" s="7" t="s">
        <v>77</v>
      </c>
      <c r="F47" s="10">
        <v>5.303</v>
      </c>
      <c r="G47" s="14"/>
      <c r="H47" s="13">
        <f>ROUND((G47*F47),2)</f>
      </c>
      <c r="O47">
        <f>rekapitulace!H8</f>
      </c>
      <c r="P47">
        <f>O47/100*H47</f>
      </c>
    </row>
    <row r="48" ht="76.5">
      <c r="D48" s="16" t="s">
        <v>128</v>
      </c>
    </row>
    <row r="49" spans="1:16" ht="12.75">
      <c r="A49" s="7">
        <v>18</v>
      </c>
      <c r="B49" s="7" t="s">
        <v>129</v>
      </c>
      <c r="C49" s="7" t="s">
        <v>43</v>
      </c>
      <c r="D49" s="7" t="s">
        <v>130</v>
      </c>
      <c r="E49" s="7" t="s">
        <v>91</v>
      </c>
      <c r="F49" s="10">
        <v>49.5</v>
      </c>
      <c r="G49" s="14"/>
      <c r="H49" s="13">
        <f>ROUND((G49*F49),2)</f>
      </c>
      <c r="O49">
        <f>rekapitulace!H8</f>
      </c>
      <c r="P49">
        <f>O49/100*H49</f>
      </c>
    </row>
    <row r="50" ht="38.25">
      <c r="D50" s="16" t="s">
        <v>131</v>
      </c>
    </row>
    <row r="51" spans="1:16" ht="12.75">
      <c r="A51" s="7">
        <v>19</v>
      </c>
      <c r="B51" s="7" t="s">
        <v>132</v>
      </c>
      <c r="C51" s="7" t="s">
        <v>43</v>
      </c>
      <c r="D51" s="7" t="s">
        <v>133</v>
      </c>
      <c r="E51" s="7" t="s">
        <v>106</v>
      </c>
      <c r="F51" s="10">
        <v>63</v>
      </c>
      <c r="G51" s="14"/>
      <c r="H51" s="13">
        <f>ROUND((G51*F51),2)</f>
      </c>
      <c r="O51">
        <f>rekapitulace!H8</f>
      </c>
      <c r="P51">
        <f>O51/100*H51</f>
      </c>
    </row>
    <row r="52" ht="51">
      <c r="D52" s="16" t="s">
        <v>134</v>
      </c>
    </row>
    <row r="53" spans="1:16" ht="12.75">
      <c r="A53" s="7">
        <v>20</v>
      </c>
      <c r="B53" s="7" t="s">
        <v>135</v>
      </c>
      <c r="C53" s="7" t="s">
        <v>43</v>
      </c>
      <c r="D53" s="7" t="s">
        <v>136</v>
      </c>
      <c r="E53" s="7" t="s">
        <v>106</v>
      </c>
      <c r="F53" s="10">
        <v>42</v>
      </c>
      <c r="G53" s="14"/>
      <c r="H53" s="13">
        <f>ROUND((G53*F53),2)</f>
      </c>
      <c r="O53">
        <f>rekapitulace!H8</f>
      </c>
      <c r="P53">
        <f>O53/100*H53</f>
      </c>
    </row>
    <row r="54" ht="38.25">
      <c r="D54" s="16" t="s">
        <v>137</v>
      </c>
    </row>
    <row r="55" spans="1:16" ht="12.75" customHeight="1">
      <c r="A55" s="15"/>
      <c r="B55" s="15"/>
      <c r="C55" s="15" t="s">
        <v>20</v>
      </c>
      <c r="D55" s="15" t="s">
        <v>125</v>
      </c>
      <c r="E55" s="15"/>
      <c r="F55" s="15"/>
      <c r="G55" s="15"/>
      <c r="H55" s="15">
        <f>SUM(H47:H54)</f>
      </c>
      <c r="P55">
        <f>ROUND(SUM(P47:P54),2)</f>
      </c>
    </row>
    <row r="57" spans="1:8" ht="12.75" customHeight="1">
      <c r="A57" s="9"/>
      <c r="B57" s="9"/>
      <c r="C57" s="9" t="s">
        <v>139</v>
      </c>
      <c r="D57" s="9" t="s">
        <v>138</v>
      </c>
      <c r="E57" s="9"/>
      <c r="F57" s="11"/>
      <c r="G57" s="9"/>
      <c r="H57" s="11"/>
    </row>
    <row r="58" spans="1:16" ht="12.75">
      <c r="A58" s="7">
        <v>21</v>
      </c>
      <c r="B58" s="7" t="s">
        <v>140</v>
      </c>
      <c r="C58" s="7" t="s">
        <v>43</v>
      </c>
      <c r="D58" s="7" t="s">
        <v>141</v>
      </c>
      <c r="E58" s="7" t="s">
        <v>106</v>
      </c>
      <c r="F58" s="10">
        <v>7.6</v>
      </c>
      <c r="G58" s="14"/>
      <c r="H58" s="13">
        <f>ROUND((G58*F58),2)</f>
      </c>
      <c r="O58">
        <f>rekapitulace!H8</f>
      </c>
      <c r="P58">
        <f>O58/100*H58</f>
      </c>
    </row>
    <row r="59" spans="1:16" ht="12.75">
      <c r="A59" s="7">
        <v>22</v>
      </c>
      <c r="B59" s="7" t="s">
        <v>142</v>
      </c>
      <c r="C59" s="7" t="s">
        <v>43</v>
      </c>
      <c r="D59" s="7" t="s">
        <v>143</v>
      </c>
      <c r="E59" s="7" t="s">
        <v>106</v>
      </c>
      <c r="F59" s="10">
        <v>10</v>
      </c>
      <c r="G59" s="14"/>
      <c r="H59" s="13">
        <f>ROUND((G59*F59),2)</f>
      </c>
      <c r="O59">
        <f>rekapitulace!H8</f>
      </c>
      <c r="P59">
        <f>O59/100*H59</f>
      </c>
    </row>
    <row r="60" spans="1:16" ht="12.75">
      <c r="A60" s="7">
        <v>23</v>
      </c>
      <c r="B60" s="7" t="s">
        <v>144</v>
      </c>
      <c r="C60" s="7" t="s">
        <v>43</v>
      </c>
      <c r="D60" s="7" t="s">
        <v>145</v>
      </c>
      <c r="E60" s="7" t="s">
        <v>106</v>
      </c>
      <c r="F60" s="10">
        <v>10</v>
      </c>
      <c r="G60" s="14"/>
      <c r="H60" s="13">
        <f>ROUND((G60*F60),2)</f>
      </c>
      <c r="O60">
        <f>rekapitulace!H8</f>
      </c>
      <c r="P60">
        <f>O60/100*H60</f>
      </c>
    </row>
    <row r="61" spans="1:16" ht="12.75">
      <c r="A61" s="7">
        <v>24</v>
      </c>
      <c r="B61" s="7" t="s">
        <v>146</v>
      </c>
      <c r="C61" s="7" t="s">
        <v>43</v>
      </c>
      <c r="D61" s="7" t="s">
        <v>147</v>
      </c>
      <c r="E61" s="7" t="s">
        <v>106</v>
      </c>
      <c r="F61" s="10">
        <v>22</v>
      </c>
      <c r="G61" s="14"/>
      <c r="H61" s="13">
        <f>ROUND((G61*F61),2)</f>
      </c>
      <c r="O61">
        <f>rekapitulace!H8</f>
      </c>
      <c r="P61">
        <f>O61/100*H61</f>
      </c>
    </row>
    <row r="62" ht="25.5">
      <c r="D62" s="16" t="s">
        <v>148</v>
      </c>
    </row>
    <row r="63" spans="1:16" ht="12.75">
      <c r="A63" s="7">
        <v>25</v>
      </c>
      <c r="B63" s="7" t="s">
        <v>149</v>
      </c>
      <c r="C63" s="7" t="s">
        <v>43</v>
      </c>
      <c r="D63" s="7" t="s">
        <v>150</v>
      </c>
      <c r="E63" s="7" t="s">
        <v>99</v>
      </c>
      <c r="F63" s="10">
        <v>39.23</v>
      </c>
      <c r="G63" s="14"/>
      <c r="H63" s="13">
        <f>ROUND((G63*F63),2)</f>
      </c>
      <c r="O63">
        <f>rekapitulace!H8</f>
      </c>
      <c r="P63">
        <f>O63/100*H63</f>
      </c>
    </row>
    <row r="64" ht="127.5">
      <c r="D64" s="16" t="s">
        <v>151</v>
      </c>
    </row>
    <row r="65" spans="1:16" ht="12.75">
      <c r="A65" s="7">
        <v>26</v>
      </c>
      <c r="B65" s="7" t="s">
        <v>152</v>
      </c>
      <c r="C65" s="7" t="s">
        <v>43</v>
      </c>
      <c r="D65" s="7" t="s">
        <v>153</v>
      </c>
      <c r="E65" s="7" t="s">
        <v>99</v>
      </c>
      <c r="F65" s="10">
        <v>29.56</v>
      </c>
      <c r="G65" s="14"/>
      <c r="H65" s="13">
        <f>ROUND((G65*F65),2)</f>
      </c>
      <c r="O65">
        <f>rekapitulace!H8</f>
      </c>
      <c r="P65">
        <f>O65/100*H65</f>
      </c>
    </row>
    <row r="66" ht="51">
      <c r="D66" s="16" t="s">
        <v>154</v>
      </c>
    </row>
    <row r="67" spans="1:16" ht="12.75">
      <c r="A67" s="7">
        <v>27</v>
      </c>
      <c r="B67" s="7" t="s">
        <v>155</v>
      </c>
      <c r="C67" s="7" t="s">
        <v>43</v>
      </c>
      <c r="D67" s="7" t="s">
        <v>156</v>
      </c>
      <c r="E67" s="7" t="s">
        <v>99</v>
      </c>
      <c r="F67" s="10">
        <v>2.562</v>
      </c>
      <c r="G67" s="14"/>
      <c r="H67" s="13">
        <f>ROUND((G67*F67),2)</f>
      </c>
      <c r="O67">
        <f>rekapitulace!H8</f>
      </c>
      <c r="P67">
        <f>O67/100*H67</f>
      </c>
    </row>
    <row r="68" ht="216.75">
      <c r="D68" s="16" t="s">
        <v>157</v>
      </c>
    </row>
    <row r="69" spans="1:16" ht="12.75">
      <c r="A69" s="7">
        <v>28</v>
      </c>
      <c r="B69" s="7" t="s">
        <v>158</v>
      </c>
      <c r="C69" s="7" t="s">
        <v>43</v>
      </c>
      <c r="D69" s="7" t="s">
        <v>159</v>
      </c>
      <c r="E69" s="7" t="s">
        <v>99</v>
      </c>
      <c r="F69" s="10">
        <v>8.84</v>
      </c>
      <c r="G69" s="14"/>
      <c r="H69" s="13">
        <f>ROUND((G69*F69),2)</f>
      </c>
      <c r="O69">
        <f>rekapitulace!H8</f>
      </c>
      <c r="P69">
        <f>O69/100*H69</f>
      </c>
    </row>
    <row r="70" ht="165.75">
      <c r="D70" s="16" t="s">
        <v>160</v>
      </c>
    </row>
    <row r="71" spans="1:16" ht="12.75">
      <c r="A71" s="7">
        <v>29</v>
      </c>
      <c r="B71" s="7" t="s">
        <v>161</v>
      </c>
      <c r="C71" s="7" t="s">
        <v>43</v>
      </c>
      <c r="D71" s="7" t="s">
        <v>162</v>
      </c>
      <c r="E71" s="7" t="s">
        <v>106</v>
      </c>
      <c r="F71" s="10">
        <v>16</v>
      </c>
      <c r="G71" s="14"/>
      <c r="H71" s="13">
        <f>ROUND((G71*F71),2)</f>
      </c>
      <c r="O71">
        <f>rekapitulace!H8</f>
      </c>
      <c r="P71">
        <f>O71/100*H71</f>
      </c>
    </row>
    <row r="72" ht="38.25">
      <c r="D72" s="16" t="s">
        <v>163</v>
      </c>
    </row>
    <row r="73" spans="1:16" ht="12.75">
      <c r="A73" s="7">
        <v>30</v>
      </c>
      <c r="B73" s="7" t="s">
        <v>164</v>
      </c>
      <c r="C73" s="7" t="s">
        <v>43</v>
      </c>
      <c r="D73" s="7" t="s">
        <v>165</v>
      </c>
      <c r="E73" s="7" t="s">
        <v>106</v>
      </c>
      <c r="F73" s="10">
        <v>25</v>
      </c>
      <c r="G73" s="14"/>
      <c r="H73" s="13">
        <f>ROUND((G73*F73),2)</f>
      </c>
      <c r="O73">
        <f>rekapitulace!H8</f>
      </c>
      <c r="P73">
        <f>O73/100*H73</f>
      </c>
    </row>
    <row r="74" spans="1:16" ht="12.75">
      <c r="A74" s="7">
        <v>31</v>
      </c>
      <c r="B74" s="7" t="s">
        <v>166</v>
      </c>
      <c r="C74" s="7" t="s">
        <v>43</v>
      </c>
      <c r="D74" s="7" t="s">
        <v>167</v>
      </c>
      <c r="E74" s="7" t="s">
        <v>106</v>
      </c>
      <c r="F74" s="10">
        <v>6</v>
      </c>
      <c r="G74" s="14"/>
      <c r="H74" s="13">
        <f>ROUND((G74*F74),2)</f>
      </c>
      <c r="O74">
        <f>rekapitulace!H8</f>
      </c>
      <c r="P74">
        <f>O74/100*H74</f>
      </c>
    </row>
    <row r="75" ht="63.75">
      <c r="D75" s="16" t="s">
        <v>168</v>
      </c>
    </row>
    <row r="76" spans="1:16" ht="12.75" customHeight="1">
      <c r="A76" s="15"/>
      <c r="B76" s="15"/>
      <c r="C76" s="15" t="s">
        <v>139</v>
      </c>
      <c r="D76" s="15" t="s">
        <v>138</v>
      </c>
      <c r="E76" s="15"/>
      <c r="F76" s="15"/>
      <c r="G76" s="15"/>
      <c r="H76" s="15">
        <f>SUM(H58:H75)</f>
      </c>
      <c r="P76">
        <f>ROUND(SUM(P58:P75),2)</f>
      </c>
    </row>
    <row r="78" spans="1:16" ht="12.75" customHeight="1">
      <c r="A78" s="15"/>
      <c r="B78" s="15"/>
      <c r="C78" s="15"/>
      <c r="D78" s="15" t="s">
        <v>72</v>
      </c>
      <c r="E78" s="15"/>
      <c r="F78" s="15"/>
      <c r="G78" s="15"/>
      <c r="H78" s="15">
        <f>+H20+H44+H55+H76</f>
      </c>
      <c r="P78">
        <f>+P20+P44+P55+P76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169</v>
      </c>
      <c r="D6" s="5" t="s">
        <v>170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32</v>
      </c>
      <c r="H9" s="4" t="s">
        <v>33</v>
      </c>
      <c r="O9" t="s">
        <v>11</v>
      </c>
    </row>
    <row r="10" spans="1:8" ht="14.25">
      <c r="A10" s="4" t="s">
        <v>25</v>
      </c>
      <c r="B10" s="4" t="s">
        <v>20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139</v>
      </c>
      <c r="D11" s="9" t="s">
        <v>138</v>
      </c>
      <c r="E11" s="9"/>
      <c r="F11" s="11"/>
      <c r="G11" s="9"/>
      <c r="H11" s="11"/>
    </row>
    <row r="12" spans="1:16" ht="12.75">
      <c r="A12" s="7">
        <v>1</v>
      </c>
      <c r="B12" s="7" t="s">
        <v>171</v>
      </c>
      <c r="C12" s="7" t="s">
        <v>43</v>
      </c>
      <c r="D12" s="7" t="s">
        <v>172</v>
      </c>
      <c r="E12" s="7" t="s">
        <v>55</v>
      </c>
      <c r="F12" s="10">
        <v>16</v>
      </c>
      <c r="G12" s="14"/>
      <c r="H12" s="13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173</v>
      </c>
      <c r="C13" s="7" t="s">
        <v>43</v>
      </c>
      <c r="D13" s="7" t="s">
        <v>174</v>
      </c>
      <c r="E13" s="7" t="s">
        <v>55</v>
      </c>
      <c r="F13" s="10">
        <v>4</v>
      </c>
      <c r="G13" s="14"/>
      <c r="H13" s="13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175</v>
      </c>
      <c r="C14" s="7" t="s">
        <v>43</v>
      </c>
      <c r="D14" s="7" t="s">
        <v>176</v>
      </c>
      <c r="E14" s="7" t="s">
        <v>55</v>
      </c>
      <c r="F14" s="10">
        <v>10</v>
      </c>
      <c r="G14" s="14"/>
      <c r="H14" s="13">
        <f>ROUND((G14*F14),2)</f>
      </c>
      <c r="O14">
        <f>rekapitulace!H8</f>
      </c>
      <c r="P14">
        <f>O14/100*H14</f>
      </c>
    </row>
    <row r="15" ht="38.25">
      <c r="D15" s="16" t="s">
        <v>177</v>
      </c>
    </row>
    <row r="16" spans="1:16" ht="12.75">
      <c r="A16" s="7">
        <v>4</v>
      </c>
      <c r="B16" s="7" t="s">
        <v>178</v>
      </c>
      <c r="C16" s="7" t="s">
        <v>43</v>
      </c>
      <c r="D16" s="7" t="s">
        <v>179</v>
      </c>
      <c r="E16" s="7" t="s">
        <v>55</v>
      </c>
      <c r="F16" s="10">
        <v>10</v>
      </c>
      <c r="G16" s="14"/>
      <c r="H16" s="13">
        <f>ROUND((G16*F16),2)</f>
      </c>
      <c r="O16">
        <f>rekapitulace!H8</f>
      </c>
      <c r="P16">
        <f>O16/100*H16</f>
      </c>
    </row>
    <row r="17" spans="1:16" ht="12.75">
      <c r="A17" s="7">
        <v>5</v>
      </c>
      <c r="B17" s="7" t="s">
        <v>180</v>
      </c>
      <c r="C17" s="7" t="s">
        <v>43</v>
      </c>
      <c r="D17" s="7" t="s">
        <v>181</v>
      </c>
      <c r="E17" s="7" t="s">
        <v>182</v>
      </c>
      <c r="F17" s="10">
        <v>2100</v>
      </c>
      <c r="G17" s="14"/>
      <c r="H17" s="13">
        <f>ROUND((G17*F17),2)</f>
      </c>
      <c r="O17">
        <f>rekapitulace!H8</f>
      </c>
      <c r="P17">
        <f>O17/100*H17</f>
      </c>
    </row>
    <row r="18" ht="38.25">
      <c r="D18" s="16" t="s">
        <v>183</v>
      </c>
    </row>
    <row r="19" spans="1:16" ht="12.75">
      <c r="A19" s="7">
        <v>6</v>
      </c>
      <c r="B19" s="7" t="s">
        <v>184</v>
      </c>
      <c r="C19" s="7" t="s">
        <v>43</v>
      </c>
      <c r="D19" s="7" t="s">
        <v>185</v>
      </c>
      <c r="E19" s="7" t="s">
        <v>55</v>
      </c>
      <c r="F19" s="10">
        <v>39</v>
      </c>
      <c r="G19" s="14"/>
      <c r="H19" s="13">
        <f>ROUND((G19*F19),2)</f>
      </c>
      <c r="O19">
        <f>rekapitulace!H8</f>
      </c>
      <c r="P19">
        <f>O19/100*H19</f>
      </c>
    </row>
    <row r="20" ht="38.25">
      <c r="D20" s="16" t="s">
        <v>186</v>
      </c>
    </row>
    <row r="21" spans="1:16" ht="12.75">
      <c r="A21" s="7">
        <v>7</v>
      </c>
      <c r="B21" s="7" t="s">
        <v>187</v>
      </c>
      <c r="C21" s="7" t="s">
        <v>43</v>
      </c>
      <c r="D21" s="7" t="s">
        <v>188</v>
      </c>
      <c r="E21" s="7" t="s">
        <v>55</v>
      </c>
      <c r="F21" s="10">
        <v>39</v>
      </c>
      <c r="G21" s="14"/>
      <c r="H21" s="13">
        <f>ROUND((G21*F21),2)</f>
      </c>
      <c r="O21">
        <f>rekapitulace!H8</f>
      </c>
      <c r="P21">
        <f>O21/100*H21</f>
      </c>
    </row>
    <row r="22" spans="1:16" ht="12.75">
      <c r="A22" s="7">
        <v>8</v>
      </c>
      <c r="B22" s="7" t="s">
        <v>189</v>
      </c>
      <c r="C22" s="7" t="s">
        <v>43</v>
      </c>
      <c r="D22" s="7" t="s">
        <v>190</v>
      </c>
      <c r="E22" s="7" t="s">
        <v>182</v>
      </c>
      <c r="F22" s="10">
        <v>8190</v>
      </c>
      <c r="G22" s="14"/>
      <c r="H22" s="13">
        <f>ROUND((G22*F22),2)</f>
      </c>
      <c r="O22">
        <f>rekapitulace!H8</f>
      </c>
      <c r="P22">
        <f>O22/100*H22</f>
      </c>
    </row>
    <row r="23" ht="38.25">
      <c r="D23" s="16" t="s">
        <v>191</v>
      </c>
    </row>
    <row r="24" spans="1:16" ht="12.75">
      <c r="A24" s="7">
        <v>9</v>
      </c>
      <c r="B24" s="7" t="s">
        <v>192</v>
      </c>
      <c r="C24" s="7" t="s">
        <v>43</v>
      </c>
      <c r="D24" s="7" t="s">
        <v>193</v>
      </c>
      <c r="E24" s="7" t="s">
        <v>55</v>
      </c>
      <c r="F24" s="10">
        <v>4</v>
      </c>
      <c r="G24" s="14"/>
      <c r="H24" s="13">
        <f>ROUND((G24*F24),2)</f>
      </c>
      <c r="O24">
        <f>rekapitulace!H8</f>
      </c>
      <c r="P24">
        <f>O24/100*H24</f>
      </c>
    </row>
    <row r="25" spans="1:16" ht="12.75">
      <c r="A25" s="7">
        <v>10</v>
      </c>
      <c r="B25" s="7" t="s">
        <v>194</v>
      </c>
      <c r="C25" s="7" t="s">
        <v>43</v>
      </c>
      <c r="D25" s="7" t="s">
        <v>195</v>
      </c>
      <c r="E25" s="7" t="s">
        <v>55</v>
      </c>
      <c r="F25" s="10">
        <v>4</v>
      </c>
      <c r="G25" s="14"/>
      <c r="H25" s="13">
        <f>ROUND((G25*F25),2)</f>
      </c>
      <c r="O25">
        <f>rekapitulace!H8</f>
      </c>
      <c r="P25">
        <f>O25/100*H25</f>
      </c>
    </row>
    <row r="26" spans="1:16" ht="12.75">
      <c r="A26" s="7">
        <v>11</v>
      </c>
      <c r="B26" s="7" t="s">
        <v>196</v>
      </c>
      <c r="C26" s="7" t="s">
        <v>43</v>
      </c>
      <c r="D26" s="7" t="s">
        <v>197</v>
      </c>
      <c r="E26" s="7" t="s">
        <v>182</v>
      </c>
      <c r="F26" s="10">
        <v>840</v>
      </c>
      <c r="G26" s="14"/>
      <c r="H26" s="13">
        <f>ROUND((G26*F26),2)</f>
      </c>
      <c r="O26">
        <f>rekapitulace!H8</f>
      </c>
      <c r="P26">
        <f>O26/100*H26</f>
      </c>
    </row>
    <row r="27" ht="38.25">
      <c r="D27" s="16" t="s">
        <v>198</v>
      </c>
    </row>
    <row r="28" spans="1:16" ht="12.75">
      <c r="A28" s="7">
        <v>12</v>
      </c>
      <c r="B28" s="7" t="s">
        <v>199</v>
      </c>
      <c r="C28" s="7" t="s">
        <v>43</v>
      </c>
      <c r="D28" s="7" t="s">
        <v>200</v>
      </c>
      <c r="E28" s="7" t="s">
        <v>55</v>
      </c>
      <c r="F28" s="10">
        <v>42</v>
      </c>
      <c r="G28" s="14"/>
      <c r="H28" s="13">
        <f>ROUND((G28*F28),2)</f>
      </c>
      <c r="O28">
        <f>rekapitulace!H8</f>
      </c>
      <c r="P28">
        <f>O28/100*H28</f>
      </c>
    </row>
    <row r="29" spans="1:16" ht="12.75">
      <c r="A29" s="7">
        <v>13</v>
      </c>
      <c r="B29" s="7" t="s">
        <v>201</v>
      </c>
      <c r="C29" s="7" t="s">
        <v>43</v>
      </c>
      <c r="D29" s="7" t="s">
        <v>202</v>
      </c>
      <c r="E29" s="7" t="s">
        <v>55</v>
      </c>
      <c r="F29" s="10">
        <v>42</v>
      </c>
      <c r="G29" s="14"/>
      <c r="H29" s="13">
        <f>ROUND((G29*F29),2)</f>
      </c>
      <c r="O29">
        <f>rekapitulace!H8</f>
      </c>
      <c r="P29">
        <f>O29/100*H29</f>
      </c>
    </row>
    <row r="30" spans="1:16" ht="12.75">
      <c r="A30" s="7">
        <v>14</v>
      </c>
      <c r="B30" s="7" t="s">
        <v>203</v>
      </c>
      <c r="C30" s="7" t="s">
        <v>43</v>
      </c>
      <c r="D30" s="7" t="s">
        <v>204</v>
      </c>
      <c r="E30" s="7" t="s">
        <v>182</v>
      </c>
      <c r="F30" s="10">
        <v>8820</v>
      </c>
      <c r="G30" s="14"/>
      <c r="H30" s="13">
        <f>ROUND((G30*F30),2)</f>
      </c>
      <c r="O30">
        <f>rekapitulace!H8</f>
      </c>
      <c r="P30">
        <f>O30/100*H30</f>
      </c>
    </row>
    <row r="31" ht="38.25">
      <c r="D31" s="16" t="s">
        <v>205</v>
      </c>
    </row>
    <row r="32" spans="1:16" ht="12.75">
      <c r="A32" s="7">
        <v>15</v>
      </c>
      <c r="B32" s="7" t="s">
        <v>206</v>
      </c>
      <c r="C32" s="7" t="s">
        <v>43</v>
      </c>
      <c r="D32" s="7" t="s">
        <v>207</v>
      </c>
      <c r="E32" s="7" t="s">
        <v>91</v>
      </c>
      <c r="F32" s="10">
        <v>60</v>
      </c>
      <c r="G32" s="14"/>
      <c r="H32" s="13">
        <f>ROUND((G32*F32),2)</f>
      </c>
      <c r="O32">
        <f>rekapitulace!H8</f>
      </c>
      <c r="P32">
        <f>O32/100*H32</f>
      </c>
    </row>
    <row r="33" ht="38.25">
      <c r="D33" s="16" t="s">
        <v>208</v>
      </c>
    </row>
    <row r="34" spans="1:16" ht="12.75">
      <c r="A34" s="7">
        <v>16</v>
      </c>
      <c r="B34" s="7" t="s">
        <v>209</v>
      </c>
      <c r="C34" s="7" t="s">
        <v>43</v>
      </c>
      <c r="D34" s="7" t="s">
        <v>210</v>
      </c>
      <c r="E34" s="7" t="s">
        <v>55</v>
      </c>
      <c r="F34" s="10">
        <v>2</v>
      </c>
      <c r="G34" s="14"/>
      <c r="H34" s="13">
        <f>ROUND((G34*F34),2)</f>
      </c>
      <c r="O34">
        <f>rekapitulace!H8</f>
      </c>
      <c r="P34">
        <f>O34/100*H34</f>
      </c>
    </row>
    <row r="35" spans="1:16" ht="12.75">
      <c r="A35" s="7">
        <v>17</v>
      </c>
      <c r="B35" s="7" t="s">
        <v>211</v>
      </c>
      <c r="C35" s="7" t="s">
        <v>43</v>
      </c>
      <c r="D35" s="7" t="s">
        <v>212</v>
      </c>
      <c r="E35" s="7" t="s">
        <v>55</v>
      </c>
      <c r="F35" s="10">
        <v>2</v>
      </c>
      <c r="G35" s="14"/>
      <c r="H35" s="13">
        <f>ROUND((G35*F35),2)</f>
      </c>
      <c r="O35">
        <f>rekapitulace!H8</f>
      </c>
      <c r="P35">
        <f>O35/100*H35</f>
      </c>
    </row>
    <row r="36" spans="1:16" ht="12.75">
      <c r="A36" s="7">
        <v>18</v>
      </c>
      <c r="B36" s="7" t="s">
        <v>213</v>
      </c>
      <c r="C36" s="7" t="s">
        <v>43</v>
      </c>
      <c r="D36" s="7" t="s">
        <v>214</v>
      </c>
      <c r="E36" s="7" t="s">
        <v>182</v>
      </c>
      <c r="F36" s="10">
        <v>420</v>
      </c>
      <c r="G36" s="14"/>
      <c r="H36" s="13">
        <f>ROUND((G36*F36),2)</f>
      </c>
      <c r="O36">
        <f>rekapitulace!H8</f>
      </c>
      <c r="P36">
        <f>O36/100*H36</f>
      </c>
    </row>
    <row r="37" ht="38.25">
      <c r="D37" s="16" t="s">
        <v>215</v>
      </c>
    </row>
    <row r="38" spans="1:16" ht="12.75">
      <c r="A38" s="7">
        <v>19</v>
      </c>
      <c r="B38" s="7" t="s">
        <v>216</v>
      </c>
      <c r="C38" s="7" t="s">
        <v>43</v>
      </c>
      <c r="D38" s="7" t="s">
        <v>217</v>
      </c>
      <c r="E38" s="7" t="s">
        <v>55</v>
      </c>
      <c r="F38" s="10">
        <v>2</v>
      </c>
      <c r="G38" s="14"/>
      <c r="H38" s="13">
        <f>ROUND((G38*F38),2)</f>
      </c>
      <c r="O38">
        <f>rekapitulace!H8</f>
      </c>
      <c r="P38">
        <f>O38/100*H38</f>
      </c>
    </row>
    <row r="39" spans="1:16" ht="12.75">
      <c r="A39" s="7">
        <v>20</v>
      </c>
      <c r="B39" s="7" t="s">
        <v>218</v>
      </c>
      <c r="C39" s="7" t="s">
        <v>43</v>
      </c>
      <c r="D39" s="7" t="s">
        <v>219</v>
      </c>
      <c r="E39" s="7" t="s">
        <v>55</v>
      </c>
      <c r="F39" s="10">
        <v>2</v>
      </c>
      <c r="G39" s="14"/>
      <c r="H39" s="13">
        <f>ROUND((G39*F39),2)</f>
      </c>
      <c r="O39">
        <f>rekapitulace!H8</f>
      </c>
      <c r="P39">
        <f>O39/100*H39</f>
      </c>
    </row>
    <row r="40" spans="1:16" ht="12.75">
      <c r="A40" s="7">
        <v>21</v>
      </c>
      <c r="B40" s="7" t="s">
        <v>220</v>
      </c>
      <c r="C40" s="7" t="s">
        <v>43</v>
      </c>
      <c r="D40" s="7" t="s">
        <v>221</v>
      </c>
      <c r="E40" s="7" t="s">
        <v>182</v>
      </c>
      <c r="F40" s="10">
        <v>420</v>
      </c>
      <c r="G40" s="14"/>
      <c r="H40" s="13">
        <f>ROUND((G40*F40),2)</f>
      </c>
      <c r="O40">
        <f>rekapitulace!H8</f>
      </c>
      <c r="P40">
        <f>O40/100*H40</f>
      </c>
    </row>
    <row r="41" ht="38.25">
      <c r="D41" s="16" t="s">
        <v>215</v>
      </c>
    </row>
    <row r="42" spans="1:16" ht="12.75">
      <c r="A42" s="7">
        <v>22</v>
      </c>
      <c r="B42" s="7" t="s">
        <v>222</v>
      </c>
      <c r="C42" s="7" t="s">
        <v>43</v>
      </c>
      <c r="D42" s="7" t="s">
        <v>223</v>
      </c>
      <c r="E42" s="7" t="s">
        <v>55</v>
      </c>
      <c r="F42" s="10">
        <v>42</v>
      </c>
      <c r="G42" s="14"/>
      <c r="H42" s="13">
        <f>ROUND((G42*F42),2)</f>
      </c>
      <c r="O42">
        <f>rekapitulace!H8</f>
      </c>
      <c r="P42">
        <f>O42/100*H42</f>
      </c>
    </row>
    <row r="43" spans="1:16" ht="12.75">
      <c r="A43" s="7">
        <v>23</v>
      </c>
      <c r="B43" s="7" t="s">
        <v>224</v>
      </c>
      <c r="C43" s="7" t="s">
        <v>43</v>
      </c>
      <c r="D43" s="7" t="s">
        <v>225</v>
      </c>
      <c r="E43" s="7" t="s">
        <v>55</v>
      </c>
      <c r="F43" s="10">
        <v>42</v>
      </c>
      <c r="G43" s="14"/>
      <c r="H43" s="13">
        <f>ROUND((G43*F43),2)</f>
      </c>
      <c r="O43">
        <f>rekapitulace!H8</f>
      </c>
      <c r="P43">
        <f>O43/100*H43</f>
      </c>
    </row>
    <row r="44" spans="1:16" ht="12.75">
      <c r="A44" s="7">
        <v>24</v>
      </c>
      <c r="B44" s="7" t="s">
        <v>226</v>
      </c>
      <c r="C44" s="7" t="s">
        <v>43</v>
      </c>
      <c r="D44" s="7" t="s">
        <v>227</v>
      </c>
      <c r="E44" s="7" t="s">
        <v>182</v>
      </c>
      <c r="F44" s="10">
        <v>8820</v>
      </c>
      <c r="G44" s="14"/>
      <c r="H44" s="13">
        <f>ROUND((G44*F44),2)</f>
      </c>
      <c r="O44">
        <f>rekapitulace!H8</f>
      </c>
      <c r="P44">
        <f>O44/100*H44</f>
      </c>
    </row>
    <row r="45" ht="38.25">
      <c r="D45" s="16" t="s">
        <v>205</v>
      </c>
    </row>
    <row r="46" spans="1:16" ht="12.75" customHeight="1">
      <c r="A46" s="15"/>
      <c r="B46" s="15"/>
      <c r="C46" s="15" t="s">
        <v>139</v>
      </c>
      <c r="D46" s="15" t="s">
        <v>138</v>
      </c>
      <c r="E46" s="15"/>
      <c r="F46" s="15"/>
      <c r="G46" s="15"/>
      <c r="H46" s="15">
        <f>SUM(H12:H45)</f>
      </c>
      <c r="P46">
        <f>ROUND(SUM(P12:P45),2)</f>
      </c>
    </row>
    <row r="48" spans="1:16" ht="12.75" customHeight="1">
      <c r="A48" s="15"/>
      <c r="B48" s="15"/>
      <c r="C48" s="15"/>
      <c r="D48" s="15" t="s">
        <v>72</v>
      </c>
      <c r="E48" s="15"/>
      <c r="F48" s="15"/>
      <c r="G48" s="15"/>
      <c r="H48" s="15">
        <f>+H46</f>
      </c>
      <c r="P48">
        <f>+P46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228</v>
      </c>
      <c r="D6" s="5" t="s">
        <v>229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32</v>
      </c>
      <c r="H9" s="4" t="s">
        <v>33</v>
      </c>
      <c r="O9" t="s">
        <v>11</v>
      </c>
    </row>
    <row r="10" spans="1:8" ht="14.25">
      <c r="A10" s="4" t="s">
        <v>25</v>
      </c>
      <c r="B10" s="4" t="s">
        <v>20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25</v>
      </c>
      <c r="D11" s="9" t="s">
        <v>88</v>
      </c>
      <c r="E11" s="9"/>
      <c r="F11" s="11"/>
      <c r="G11" s="9"/>
      <c r="H11" s="11"/>
    </row>
    <row r="12" spans="1:16" ht="12.75">
      <c r="A12" s="7">
        <v>1</v>
      </c>
      <c r="B12" s="7" t="s">
        <v>230</v>
      </c>
      <c r="C12" s="7" t="s">
        <v>43</v>
      </c>
      <c r="D12" s="7" t="s">
        <v>231</v>
      </c>
      <c r="E12" s="7" t="s">
        <v>106</v>
      </c>
      <c r="F12" s="10">
        <v>150.61</v>
      </c>
      <c r="G12" s="14"/>
      <c r="H12" s="13">
        <f>ROUND((G12*F12),2)</f>
      </c>
      <c r="O12">
        <f>rekapitulace!H8</f>
      </c>
      <c r="P12">
        <f>O12/100*H12</f>
      </c>
    </row>
    <row r="13" ht="178.5">
      <c r="D13" s="16" t="s">
        <v>232</v>
      </c>
    </row>
    <row r="14" spans="1:16" ht="12.75">
      <c r="A14" s="7">
        <v>2</v>
      </c>
      <c r="B14" s="7" t="s">
        <v>233</v>
      </c>
      <c r="C14" s="7" t="s">
        <v>43</v>
      </c>
      <c r="D14" s="7" t="s">
        <v>234</v>
      </c>
      <c r="E14" s="7" t="s">
        <v>99</v>
      </c>
      <c r="F14" s="10">
        <v>71.55</v>
      </c>
      <c r="G14" s="14"/>
      <c r="H14" s="13">
        <f>ROUND((G14*F14),2)</f>
      </c>
      <c r="O14">
        <f>rekapitulace!H8</f>
      </c>
      <c r="P14">
        <f>O14/100*H14</f>
      </c>
    </row>
    <row r="15" ht="51">
      <c r="D15" s="16" t="s">
        <v>112</v>
      </c>
    </row>
    <row r="16" spans="1:16" ht="12.75">
      <c r="A16" s="7">
        <v>3</v>
      </c>
      <c r="B16" s="7" t="s">
        <v>235</v>
      </c>
      <c r="C16" s="7" t="s">
        <v>43</v>
      </c>
      <c r="D16" s="7" t="s">
        <v>236</v>
      </c>
      <c r="E16" s="7" t="s">
        <v>99</v>
      </c>
      <c r="F16" s="10">
        <v>127</v>
      </c>
      <c r="G16" s="14"/>
      <c r="H16" s="13">
        <f>ROUND((G16*F16),2)</f>
      </c>
      <c r="O16">
        <f>rekapitulace!H8</f>
      </c>
      <c r="P16">
        <f>O16/100*H16</f>
      </c>
    </row>
    <row r="17" ht="165.75">
      <c r="D17" s="16" t="s">
        <v>237</v>
      </c>
    </row>
    <row r="18" spans="1:16" ht="12.75">
      <c r="A18" s="7">
        <v>4</v>
      </c>
      <c r="B18" s="7" t="s">
        <v>238</v>
      </c>
      <c r="C18" s="7" t="s">
        <v>43</v>
      </c>
      <c r="D18" s="7" t="s">
        <v>239</v>
      </c>
      <c r="E18" s="7" t="s">
        <v>99</v>
      </c>
      <c r="F18" s="10">
        <v>429</v>
      </c>
      <c r="G18" s="14"/>
      <c r="H18" s="13">
        <f>ROUND((G18*F18),2)</f>
      </c>
      <c r="O18">
        <f>rekapitulace!H8</f>
      </c>
      <c r="P18">
        <f>O18/100*H18</f>
      </c>
    </row>
    <row r="19" ht="165.75">
      <c r="D19" s="16" t="s">
        <v>240</v>
      </c>
    </row>
    <row r="20" spans="1:16" ht="12.75">
      <c r="A20" s="7">
        <v>5</v>
      </c>
      <c r="B20" s="7" t="s">
        <v>241</v>
      </c>
      <c r="C20" s="7" t="s">
        <v>43</v>
      </c>
      <c r="D20" s="7" t="s">
        <v>242</v>
      </c>
      <c r="E20" s="7" t="s">
        <v>99</v>
      </c>
      <c r="F20" s="10">
        <v>23.34</v>
      </c>
      <c r="G20" s="14"/>
      <c r="H20" s="13">
        <f>ROUND((G20*F20),2)</f>
      </c>
      <c r="O20">
        <f>rekapitulace!H8</f>
      </c>
      <c r="P20">
        <f>O20/100*H20</f>
      </c>
    </row>
    <row r="21" ht="38.25">
      <c r="D21" s="16" t="s">
        <v>243</v>
      </c>
    </row>
    <row r="22" spans="1:16" ht="12.75">
      <c r="A22" s="7">
        <v>6</v>
      </c>
      <c r="B22" s="7" t="s">
        <v>244</v>
      </c>
      <c r="C22" s="7" t="s">
        <v>43</v>
      </c>
      <c r="D22" s="7" t="s">
        <v>245</v>
      </c>
      <c r="E22" s="7" t="s">
        <v>91</v>
      </c>
      <c r="F22" s="10">
        <v>155.6</v>
      </c>
      <c r="G22" s="14"/>
      <c r="H22" s="13">
        <f>ROUND((G22*F22),2)</f>
      </c>
      <c r="O22">
        <f>rekapitulace!H8</f>
      </c>
      <c r="P22">
        <f>O22/100*H22</f>
      </c>
    </row>
    <row r="23" spans="1:16" ht="12.75" customHeight="1">
      <c r="A23" s="15"/>
      <c r="B23" s="15"/>
      <c r="C23" s="15" t="s">
        <v>25</v>
      </c>
      <c r="D23" s="15" t="s">
        <v>88</v>
      </c>
      <c r="E23" s="15"/>
      <c r="F23" s="15"/>
      <c r="G23" s="15"/>
      <c r="H23" s="15">
        <f>SUM(H12:H22)</f>
      </c>
      <c r="P23">
        <f>ROUND(SUM(P12:P22),2)</f>
      </c>
    </row>
    <row r="25" spans="1:8" ht="12.75" customHeight="1">
      <c r="A25" s="9"/>
      <c r="B25" s="9"/>
      <c r="C25" s="9" t="s">
        <v>20</v>
      </c>
      <c r="D25" s="9" t="s">
        <v>125</v>
      </c>
      <c r="E25" s="9"/>
      <c r="F25" s="11"/>
      <c r="G25" s="9"/>
      <c r="H25" s="11"/>
    </row>
    <row r="26" spans="1:16" ht="12.75">
      <c r="A26" s="7">
        <v>7</v>
      </c>
      <c r="B26" s="7" t="s">
        <v>246</v>
      </c>
      <c r="C26" s="7" t="s">
        <v>43</v>
      </c>
      <c r="D26" s="7" t="s">
        <v>247</v>
      </c>
      <c r="E26" s="7" t="s">
        <v>106</v>
      </c>
      <c r="F26" s="10">
        <v>98</v>
      </c>
      <c r="G26" s="14"/>
      <c r="H26" s="13">
        <f>ROUND((G26*F26),2)</f>
      </c>
      <c r="O26">
        <f>rekapitulace!H8</f>
      </c>
      <c r="P26">
        <f>O26/100*H26</f>
      </c>
    </row>
    <row r="27" ht="38.25">
      <c r="D27" s="16" t="s">
        <v>248</v>
      </c>
    </row>
    <row r="28" spans="1:16" ht="12.75">
      <c r="A28" s="7">
        <v>8</v>
      </c>
      <c r="B28" s="7" t="s">
        <v>249</v>
      </c>
      <c r="C28" s="7" t="s">
        <v>43</v>
      </c>
      <c r="D28" s="7" t="s">
        <v>250</v>
      </c>
      <c r="E28" s="7" t="s">
        <v>106</v>
      </c>
      <c r="F28" s="10">
        <v>30.8</v>
      </c>
      <c r="G28" s="14"/>
      <c r="H28" s="13">
        <f>ROUND((G28*F28),2)</f>
      </c>
      <c r="O28">
        <f>rekapitulace!H8</f>
      </c>
      <c r="P28">
        <f>O28/100*H28</f>
      </c>
    </row>
    <row r="29" ht="38.25">
      <c r="D29" s="16" t="s">
        <v>251</v>
      </c>
    </row>
    <row r="30" spans="1:16" ht="12.75">
      <c r="A30" s="7">
        <v>9</v>
      </c>
      <c r="B30" s="7" t="s">
        <v>252</v>
      </c>
      <c r="C30" s="7" t="s">
        <v>43</v>
      </c>
      <c r="D30" s="7" t="s">
        <v>253</v>
      </c>
      <c r="E30" s="7" t="s">
        <v>99</v>
      </c>
      <c r="F30" s="10">
        <v>26.4</v>
      </c>
      <c r="G30" s="14"/>
      <c r="H30" s="13">
        <f>ROUND((G30*F30),2)</f>
      </c>
      <c r="O30">
        <f>rekapitulace!H8</f>
      </c>
      <c r="P30">
        <f>O30/100*H30</f>
      </c>
    </row>
    <row r="31" ht="38.25">
      <c r="D31" s="16" t="s">
        <v>254</v>
      </c>
    </row>
    <row r="32" spans="1:16" ht="12.75">
      <c r="A32" s="7">
        <v>10</v>
      </c>
      <c r="B32" s="7" t="s">
        <v>255</v>
      </c>
      <c r="C32" s="7" t="s">
        <v>43</v>
      </c>
      <c r="D32" s="7" t="s">
        <v>256</v>
      </c>
      <c r="E32" s="7" t="s">
        <v>77</v>
      </c>
      <c r="F32" s="10">
        <v>4.85</v>
      </c>
      <c r="G32" s="14"/>
      <c r="H32" s="13">
        <f>ROUND((G32*F32),2)</f>
      </c>
      <c r="O32">
        <f>rekapitulace!H8</f>
      </c>
      <c r="P32">
        <f>O32/100*H32</f>
      </c>
    </row>
    <row r="33" ht="51">
      <c r="D33" s="16" t="s">
        <v>257</v>
      </c>
    </row>
    <row r="34" spans="1:16" ht="12.75">
      <c r="A34" s="7">
        <v>11</v>
      </c>
      <c r="B34" s="7" t="s">
        <v>258</v>
      </c>
      <c r="C34" s="7" t="s">
        <v>43</v>
      </c>
      <c r="D34" s="7" t="s">
        <v>259</v>
      </c>
      <c r="E34" s="7" t="s">
        <v>91</v>
      </c>
      <c r="F34" s="10">
        <v>241.08</v>
      </c>
      <c r="G34" s="14"/>
      <c r="H34" s="13">
        <f>ROUND((G34*F34),2)</f>
      </c>
      <c r="O34">
        <f>rekapitulace!H8</f>
      </c>
      <c r="P34">
        <f>O34/100*H34</f>
      </c>
    </row>
    <row r="35" ht="127.5">
      <c r="D35" s="16" t="s">
        <v>260</v>
      </c>
    </row>
    <row r="36" spans="1:16" ht="12.75">
      <c r="A36" s="7">
        <v>12</v>
      </c>
      <c r="B36" s="7" t="s">
        <v>261</v>
      </c>
      <c r="C36" s="7" t="s">
        <v>43</v>
      </c>
      <c r="D36" s="7" t="s">
        <v>262</v>
      </c>
      <c r="E36" s="7" t="s">
        <v>91</v>
      </c>
      <c r="F36" s="10">
        <v>74.88</v>
      </c>
      <c r="G36" s="14"/>
      <c r="H36" s="13">
        <f>ROUND((G36*F36),2)</f>
      </c>
      <c r="O36">
        <f>rekapitulace!H8</f>
      </c>
      <c r="P36">
        <f>O36/100*H36</f>
      </c>
    </row>
    <row r="37" ht="38.25">
      <c r="D37" s="16" t="s">
        <v>263</v>
      </c>
    </row>
    <row r="38" spans="1:16" ht="12.75" customHeight="1">
      <c r="A38" s="15"/>
      <c r="B38" s="15"/>
      <c r="C38" s="15" t="s">
        <v>20</v>
      </c>
      <c r="D38" s="15" t="s">
        <v>125</v>
      </c>
      <c r="E38" s="15"/>
      <c r="F38" s="15"/>
      <c r="G38" s="15"/>
      <c r="H38" s="15">
        <f>SUM(H26:H37)</f>
      </c>
      <c r="P38">
        <f>ROUND(SUM(P26:P37),2)</f>
      </c>
    </row>
    <row r="40" spans="1:8" ht="12.75" customHeight="1">
      <c r="A40" s="9"/>
      <c r="B40" s="9"/>
      <c r="C40" s="9" t="s">
        <v>35</v>
      </c>
      <c r="D40" s="9" t="s">
        <v>264</v>
      </c>
      <c r="E40" s="9"/>
      <c r="F40" s="11"/>
      <c r="G40" s="9"/>
      <c r="H40" s="11"/>
    </row>
    <row r="41" spans="1:16" ht="12.75">
      <c r="A41" s="7">
        <v>13</v>
      </c>
      <c r="B41" s="7" t="s">
        <v>265</v>
      </c>
      <c r="C41" s="7" t="s">
        <v>43</v>
      </c>
      <c r="D41" s="7" t="s">
        <v>266</v>
      </c>
      <c r="E41" s="7" t="s">
        <v>267</v>
      </c>
      <c r="F41" s="10">
        <v>156</v>
      </c>
      <c r="G41" s="14"/>
      <c r="H41" s="13">
        <f>ROUND((G41*F41),2)</f>
      </c>
      <c r="O41">
        <f>rekapitulace!H8</f>
      </c>
      <c r="P41">
        <f>O41/100*H41</f>
      </c>
    </row>
    <row r="42" ht="51">
      <c r="D42" s="16" t="s">
        <v>268</v>
      </c>
    </row>
    <row r="43" spans="1:16" ht="12.75">
      <c r="A43" s="7">
        <v>14</v>
      </c>
      <c r="B43" s="7" t="s">
        <v>269</v>
      </c>
      <c r="C43" s="7" t="s">
        <v>43</v>
      </c>
      <c r="D43" s="7" t="s">
        <v>270</v>
      </c>
      <c r="E43" s="7" t="s">
        <v>99</v>
      </c>
      <c r="F43" s="10">
        <v>0.763</v>
      </c>
      <c r="G43" s="14"/>
      <c r="H43" s="13">
        <f>ROUND((G43*F43),2)</f>
      </c>
      <c r="O43">
        <f>rekapitulace!H8</f>
      </c>
      <c r="P43">
        <f>O43/100*H43</f>
      </c>
    </row>
    <row r="44" ht="51">
      <c r="D44" s="16" t="s">
        <v>271</v>
      </c>
    </row>
    <row r="45" spans="1:16" ht="12.75">
      <c r="A45" s="7">
        <v>15</v>
      </c>
      <c r="B45" s="7" t="s">
        <v>272</v>
      </c>
      <c r="C45" s="7" t="s">
        <v>43</v>
      </c>
      <c r="D45" s="7" t="s">
        <v>273</v>
      </c>
      <c r="E45" s="7" t="s">
        <v>99</v>
      </c>
      <c r="F45" s="10">
        <v>7.98</v>
      </c>
      <c r="G45" s="14"/>
      <c r="H45" s="13">
        <f>ROUND((G45*F45),2)</f>
      </c>
      <c r="O45">
        <f>rekapitulace!H8</f>
      </c>
      <c r="P45">
        <f>O45/100*H45</f>
      </c>
    </row>
    <row r="46" ht="38.25">
      <c r="D46" s="16" t="s">
        <v>274</v>
      </c>
    </row>
    <row r="47" spans="1:16" ht="12.75">
      <c r="A47" s="7">
        <v>16</v>
      </c>
      <c r="B47" s="7" t="s">
        <v>275</v>
      </c>
      <c r="C47" s="7" t="s">
        <v>43</v>
      </c>
      <c r="D47" s="7" t="s">
        <v>276</v>
      </c>
      <c r="E47" s="7" t="s">
        <v>77</v>
      </c>
      <c r="F47" s="10">
        <v>1.15</v>
      </c>
      <c r="G47" s="14"/>
      <c r="H47" s="13">
        <f>ROUND((G47*F47),2)</f>
      </c>
      <c r="O47">
        <f>rekapitulace!H8</f>
      </c>
      <c r="P47">
        <f>O47/100*H47</f>
      </c>
    </row>
    <row r="48" ht="63.75">
      <c r="D48" s="16" t="s">
        <v>277</v>
      </c>
    </row>
    <row r="49" spans="1:16" ht="12.75">
      <c r="A49" s="7">
        <v>17</v>
      </c>
      <c r="B49" s="7" t="s">
        <v>278</v>
      </c>
      <c r="C49" s="7" t="s">
        <v>43</v>
      </c>
      <c r="D49" s="7" t="s">
        <v>279</v>
      </c>
      <c r="E49" s="7" t="s">
        <v>99</v>
      </c>
      <c r="F49" s="10">
        <v>5.2</v>
      </c>
      <c r="G49" s="14"/>
      <c r="H49" s="13">
        <f>ROUND((G49*F49),2)</f>
      </c>
      <c r="O49">
        <f>rekapitulace!H8</f>
      </c>
      <c r="P49">
        <f>O49/100*H49</f>
      </c>
    </row>
    <row r="50" ht="38.25">
      <c r="D50" s="16" t="s">
        <v>280</v>
      </c>
    </row>
    <row r="51" spans="1:16" ht="12.75">
      <c r="A51" s="7">
        <v>18</v>
      </c>
      <c r="B51" s="7" t="s">
        <v>281</v>
      </c>
      <c r="C51" s="7" t="s">
        <v>43</v>
      </c>
      <c r="D51" s="7" t="s">
        <v>282</v>
      </c>
      <c r="E51" s="7" t="s">
        <v>99</v>
      </c>
      <c r="F51" s="10">
        <v>16.131</v>
      </c>
      <c r="G51" s="14"/>
      <c r="H51" s="13">
        <f>ROUND((G51*F51),2)</f>
      </c>
      <c r="O51">
        <f>rekapitulace!H8</f>
      </c>
      <c r="P51">
        <f>O51/100*H51</f>
      </c>
    </row>
    <row r="52" ht="38.25">
      <c r="D52" s="16" t="s">
        <v>283</v>
      </c>
    </row>
    <row r="53" spans="1:16" ht="12.75">
      <c r="A53" s="7">
        <v>19</v>
      </c>
      <c r="B53" s="7" t="s">
        <v>284</v>
      </c>
      <c r="C53" s="7" t="s">
        <v>43</v>
      </c>
      <c r="D53" s="7" t="s">
        <v>285</v>
      </c>
      <c r="E53" s="7" t="s">
        <v>99</v>
      </c>
      <c r="F53" s="10">
        <v>71.2</v>
      </c>
      <c r="G53" s="14"/>
      <c r="H53" s="13">
        <f>ROUND((G53*F53),2)</f>
      </c>
      <c r="O53">
        <f>rekapitulace!H8</f>
      </c>
      <c r="P53">
        <f>O53/100*H53</f>
      </c>
    </row>
    <row r="54" ht="38.25">
      <c r="D54" s="16" t="s">
        <v>286</v>
      </c>
    </row>
    <row r="55" spans="1:16" ht="12.75">
      <c r="A55" s="7">
        <v>20</v>
      </c>
      <c r="B55" s="7" t="s">
        <v>287</v>
      </c>
      <c r="C55" s="7" t="s">
        <v>43</v>
      </c>
      <c r="D55" s="7" t="s">
        <v>288</v>
      </c>
      <c r="E55" s="7" t="s">
        <v>77</v>
      </c>
      <c r="F55" s="10">
        <v>11.09</v>
      </c>
      <c r="G55" s="14"/>
      <c r="H55" s="13">
        <f>ROUND((G55*F55),2)</f>
      </c>
      <c r="O55">
        <f>rekapitulace!H8</f>
      </c>
      <c r="P55">
        <f>O55/100*H55</f>
      </c>
    </row>
    <row r="56" ht="63.75">
      <c r="D56" s="16" t="s">
        <v>289</v>
      </c>
    </row>
    <row r="57" spans="1:16" ht="12.75" customHeight="1">
      <c r="A57" s="15"/>
      <c r="B57" s="15"/>
      <c r="C57" s="15" t="s">
        <v>35</v>
      </c>
      <c r="D57" s="15" t="s">
        <v>264</v>
      </c>
      <c r="E57" s="15"/>
      <c r="F57" s="15"/>
      <c r="G57" s="15"/>
      <c r="H57" s="15">
        <f>SUM(H41:H56)</f>
      </c>
      <c r="P57">
        <f>ROUND(SUM(P41:P56),2)</f>
      </c>
    </row>
    <row r="59" spans="1:8" ht="12.75" customHeight="1">
      <c r="A59" s="9"/>
      <c r="B59" s="9"/>
      <c r="C59" s="9" t="s">
        <v>36</v>
      </c>
      <c r="D59" s="9" t="s">
        <v>290</v>
      </c>
      <c r="E59" s="9"/>
      <c r="F59" s="11"/>
      <c r="G59" s="9"/>
      <c r="H59" s="11"/>
    </row>
    <row r="60" spans="1:16" ht="12.75">
      <c r="A60" s="7">
        <v>21</v>
      </c>
      <c r="B60" s="7" t="s">
        <v>291</v>
      </c>
      <c r="C60" s="7" t="s">
        <v>43</v>
      </c>
      <c r="D60" s="7" t="s">
        <v>292</v>
      </c>
      <c r="E60" s="7" t="s">
        <v>99</v>
      </c>
      <c r="F60" s="10">
        <v>17.084</v>
      </c>
      <c r="G60" s="14"/>
      <c r="H60" s="13">
        <f>ROUND((G60*F60),2)</f>
      </c>
      <c r="O60">
        <f>rekapitulace!H8</f>
      </c>
      <c r="P60">
        <f>O60/100*H60</f>
      </c>
    </row>
    <row r="61" ht="318.75">
      <c r="D61" s="16" t="s">
        <v>293</v>
      </c>
    </row>
    <row r="62" spans="1:16" ht="12.75">
      <c r="A62" s="7">
        <v>22</v>
      </c>
      <c r="B62" s="7" t="s">
        <v>294</v>
      </c>
      <c r="C62" s="7" t="s">
        <v>43</v>
      </c>
      <c r="D62" s="7" t="s">
        <v>295</v>
      </c>
      <c r="E62" s="7" t="s">
        <v>99</v>
      </c>
      <c r="F62" s="10">
        <v>18.282</v>
      </c>
      <c r="G62" s="14"/>
      <c r="H62" s="13">
        <f>ROUND((G62*F62),2)</f>
      </c>
      <c r="O62">
        <f>rekapitulace!H8</f>
      </c>
      <c r="P62">
        <f>O62/100*H62</f>
      </c>
    </row>
    <row r="63" ht="165.75">
      <c r="D63" s="16" t="s">
        <v>296</v>
      </c>
    </row>
    <row r="64" spans="1:16" ht="12.75">
      <c r="A64" s="7">
        <v>23</v>
      </c>
      <c r="B64" s="7" t="s">
        <v>297</v>
      </c>
      <c r="C64" s="7" t="s">
        <v>43</v>
      </c>
      <c r="D64" s="7" t="s">
        <v>298</v>
      </c>
      <c r="E64" s="7" t="s">
        <v>99</v>
      </c>
      <c r="F64" s="10">
        <v>22.464</v>
      </c>
      <c r="G64" s="14"/>
      <c r="H64" s="13">
        <f>ROUND((G64*F64),2)</f>
      </c>
      <c r="O64">
        <f>rekapitulace!H8</f>
      </c>
      <c r="P64">
        <f>O64/100*H64</f>
      </c>
    </row>
    <row r="65" ht="38.25">
      <c r="D65" s="16" t="s">
        <v>299</v>
      </c>
    </row>
    <row r="66" spans="1:16" ht="12.75">
      <c r="A66" s="7">
        <v>24</v>
      </c>
      <c r="B66" s="7" t="s">
        <v>300</v>
      </c>
      <c r="C66" s="7" t="s">
        <v>43</v>
      </c>
      <c r="D66" s="7" t="s">
        <v>301</v>
      </c>
      <c r="E66" s="7" t="s">
        <v>99</v>
      </c>
      <c r="F66" s="10">
        <v>1.6</v>
      </c>
      <c r="G66" s="14"/>
      <c r="H66" s="13">
        <f>ROUND((G66*F66),2)</f>
      </c>
      <c r="O66">
        <f>rekapitulace!H8</f>
      </c>
      <c r="P66">
        <f>O66/100*H66</f>
      </c>
    </row>
    <row r="67" ht="76.5">
      <c r="D67" s="16" t="s">
        <v>302</v>
      </c>
    </row>
    <row r="68" spans="1:16" ht="12.75">
      <c r="A68" s="7">
        <v>25</v>
      </c>
      <c r="B68" s="7" t="s">
        <v>303</v>
      </c>
      <c r="C68" s="7" t="s">
        <v>43</v>
      </c>
      <c r="D68" s="7" t="s">
        <v>304</v>
      </c>
      <c r="E68" s="7" t="s">
        <v>99</v>
      </c>
      <c r="F68" s="10">
        <v>0.111</v>
      </c>
      <c r="G68" s="14"/>
      <c r="H68" s="13">
        <f>ROUND((G68*F68),2)</f>
      </c>
      <c r="O68">
        <f>rekapitulace!H8</f>
      </c>
      <c r="P68">
        <f>O68/100*H68</f>
      </c>
    </row>
    <row r="69" ht="89.25">
      <c r="D69" s="16" t="s">
        <v>305</v>
      </c>
    </row>
    <row r="70" spans="1:16" ht="12.75">
      <c r="A70" s="7">
        <v>26</v>
      </c>
      <c r="B70" s="7" t="s">
        <v>306</v>
      </c>
      <c r="C70" s="7" t="s">
        <v>43</v>
      </c>
      <c r="D70" s="7" t="s">
        <v>307</v>
      </c>
      <c r="E70" s="7" t="s">
        <v>99</v>
      </c>
      <c r="F70" s="10">
        <v>1.54</v>
      </c>
      <c r="G70" s="14"/>
      <c r="H70" s="13">
        <f>ROUND((G70*F70),2)</f>
      </c>
      <c r="O70">
        <f>rekapitulace!H8</f>
      </c>
      <c r="P70">
        <f>O70/100*H70</f>
      </c>
    </row>
    <row r="71" ht="38.25">
      <c r="D71" s="16" t="s">
        <v>308</v>
      </c>
    </row>
    <row r="72" spans="1:16" ht="12.75">
      <c r="A72" s="7">
        <v>27</v>
      </c>
      <c r="B72" s="7" t="s">
        <v>309</v>
      </c>
      <c r="C72" s="7" t="s">
        <v>43</v>
      </c>
      <c r="D72" s="7" t="s">
        <v>310</v>
      </c>
      <c r="E72" s="7" t="s">
        <v>99</v>
      </c>
      <c r="F72" s="10">
        <v>14.625</v>
      </c>
      <c r="G72" s="14"/>
      <c r="H72" s="13">
        <f>ROUND((G72*F72),2)</f>
      </c>
      <c r="O72">
        <f>rekapitulace!H8</f>
      </c>
      <c r="P72">
        <f>O72/100*H72</f>
      </c>
    </row>
    <row r="73" ht="38.25">
      <c r="D73" s="16" t="s">
        <v>311</v>
      </c>
    </row>
    <row r="74" spans="1:16" ht="12.75">
      <c r="A74" s="7">
        <v>28</v>
      </c>
      <c r="B74" s="7" t="s">
        <v>312</v>
      </c>
      <c r="C74" s="7" t="s">
        <v>43</v>
      </c>
      <c r="D74" s="7" t="s">
        <v>313</v>
      </c>
      <c r="E74" s="7" t="s">
        <v>99</v>
      </c>
      <c r="F74" s="10">
        <v>24.376</v>
      </c>
      <c r="G74" s="14"/>
      <c r="H74" s="13">
        <f>ROUND((G74*F74),2)</f>
      </c>
      <c r="O74">
        <f>rekapitulace!H8</f>
      </c>
      <c r="P74">
        <f>O74/100*H74</f>
      </c>
    </row>
    <row r="75" ht="153">
      <c r="D75" s="16" t="s">
        <v>314</v>
      </c>
    </row>
    <row r="76" spans="1:16" ht="12.75">
      <c r="A76" s="7">
        <v>29</v>
      </c>
      <c r="B76" s="7" t="s">
        <v>315</v>
      </c>
      <c r="C76" s="7" t="s">
        <v>43</v>
      </c>
      <c r="D76" s="7" t="s">
        <v>316</v>
      </c>
      <c r="E76" s="7" t="s">
        <v>99</v>
      </c>
      <c r="F76" s="10">
        <v>8.83</v>
      </c>
      <c r="G76" s="14"/>
      <c r="H76" s="13">
        <f>ROUND((G76*F76),2)</f>
      </c>
      <c r="O76">
        <f>rekapitulace!H8</f>
      </c>
      <c r="P76">
        <f>O76/100*H76</f>
      </c>
    </row>
    <row r="77" ht="63.75">
      <c r="D77" s="16" t="s">
        <v>317</v>
      </c>
    </row>
    <row r="78" spans="1:16" ht="12.75" customHeight="1">
      <c r="A78" s="15"/>
      <c r="B78" s="15"/>
      <c r="C78" s="15" t="s">
        <v>36</v>
      </c>
      <c r="D78" s="15" t="s">
        <v>290</v>
      </c>
      <c r="E78" s="15"/>
      <c r="F78" s="15"/>
      <c r="G78" s="15"/>
      <c r="H78" s="15">
        <f>SUM(H60:H77)</f>
      </c>
      <c r="P78">
        <f>ROUND(SUM(P60:P77),2)</f>
      </c>
    </row>
    <row r="80" spans="1:8" ht="12.75" customHeight="1">
      <c r="A80" s="9"/>
      <c r="B80" s="9"/>
      <c r="C80" s="9" t="s">
        <v>37</v>
      </c>
      <c r="D80" s="9" t="s">
        <v>318</v>
      </c>
      <c r="E80" s="9"/>
      <c r="F80" s="11"/>
      <c r="G80" s="9"/>
      <c r="H80" s="11"/>
    </row>
    <row r="81" spans="1:16" ht="12.75">
      <c r="A81" s="7">
        <v>30</v>
      </c>
      <c r="B81" s="7" t="s">
        <v>319</v>
      </c>
      <c r="C81" s="7" t="s">
        <v>43</v>
      </c>
      <c r="D81" s="7" t="s">
        <v>320</v>
      </c>
      <c r="E81" s="7" t="s">
        <v>91</v>
      </c>
      <c r="F81" s="10">
        <v>954</v>
      </c>
      <c r="G81" s="14"/>
      <c r="H81" s="13">
        <f>ROUND((G81*F81),2)</f>
      </c>
      <c r="O81">
        <f>rekapitulace!H8</f>
      </c>
      <c r="P81">
        <f>O81/100*H81</f>
      </c>
    </row>
    <row r="82" ht="63.75">
      <c r="D82" s="16" t="s">
        <v>321</v>
      </c>
    </row>
    <row r="83" spans="1:16" ht="12.75">
      <c r="A83" s="7">
        <v>31</v>
      </c>
      <c r="B83" s="7" t="s">
        <v>322</v>
      </c>
      <c r="C83" s="7" t="s">
        <v>43</v>
      </c>
      <c r="D83" s="7" t="s">
        <v>323</v>
      </c>
      <c r="E83" s="7" t="s">
        <v>91</v>
      </c>
      <c r="F83" s="10">
        <v>144</v>
      </c>
      <c r="G83" s="14"/>
      <c r="H83" s="13">
        <f>ROUND((G83*F83),2)</f>
      </c>
      <c r="O83">
        <f>rekapitulace!H8</f>
      </c>
      <c r="P83">
        <f>O83/100*H83</f>
      </c>
    </row>
    <row r="84" spans="1:16" ht="12.75">
      <c r="A84" s="7">
        <v>32</v>
      </c>
      <c r="B84" s="7" t="s">
        <v>324</v>
      </c>
      <c r="C84" s="7" t="s">
        <v>43</v>
      </c>
      <c r="D84" s="7" t="s">
        <v>325</v>
      </c>
      <c r="E84" s="7" t="s">
        <v>91</v>
      </c>
      <c r="F84" s="10">
        <v>1544</v>
      </c>
      <c r="G84" s="14"/>
      <c r="H84" s="13">
        <f>ROUND((G84*F84),2)</f>
      </c>
      <c r="O84">
        <f>rekapitulace!H8</f>
      </c>
      <c r="P84">
        <f>O84/100*H84</f>
      </c>
    </row>
    <row r="85" ht="191.25">
      <c r="D85" s="16" t="s">
        <v>326</v>
      </c>
    </row>
    <row r="86" spans="1:16" ht="12.75">
      <c r="A86" s="7">
        <v>33</v>
      </c>
      <c r="B86" s="7" t="s">
        <v>327</v>
      </c>
      <c r="C86" s="7" t="s">
        <v>43</v>
      </c>
      <c r="D86" s="7" t="s">
        <v>328</v>
      </c>
      <c r="E86" s="7" t="s">
        <v>91</v>
      </c>
      <c r="F86" s="10">
        <v>736.595</v>
      </c>
      <c r="G86" s="14"/>
      <c r="H86" s="13">
        <f>ROUND((G86*F86),2)</f>
      </c>
      <c r="O86">
        <f>rekapitulace!H8</f>
      </c>
      <c r="P86">
        <f>O86/100*H86</f>
      </c>
    </row>
    <row r="87" ht="242.25">
      <c r="D87" s="16" t="s">
        <v>329</v>
      </c>
    </row>
    <row r="88" spans="1:16" ht="12.75">
      <c r="A88" s="7">
        <v>34</v>
      </c>
      <c r="B88" s="7" t="s">
        <v>330</v>
      </c>
      <c r="C88" s="7" t="s">
        <v>43</v>
      </c>
      <c r="D88" s="7" t="s">
        <v>331</v>
      </c>
      <c r="E88" s="7" t="s">
        <v>91</v>
      </c>
      <c r="F88" s="10">
        <v>772</v>
      </c>
      <c r="G88" s="14"/>
      <c r="H88" s="13">
        <f>ROUND((G88*F88),2)</f>
      </c>
      <c r="O88">
        <f>rekapitulace!H8</f>
      </c>
      <c r="P88">
        <f>O88/100*H88</f>
      </c>
    </row>
    <row r="89" ht="153">
      <c r="D89" s="16" t="s">
        <v>332</v>
      </c>
    </row>
    <row r="90" spans="1:16" ht="12.75">
      <c r="A90" s="7">
        <v>35</v>
      </c>
      <c r="B90" s="7" t="s">
        <v>333</v>
      </c>
      <c r="C90" s="7" t="s">
        <v>43</v>
      </c>
      <c r="D90" s="7" t="s">
        <v>334</v>
      </c>
      <c r="E90" s="7" t="s">
        <v>91</v>
      </c>
      <c r="F90" s="10">
        <v>477</v>
      </c>
      <c r="G90" s="14"/>
      <c r="H90" s="13">
        <f>ROUND((G90*F90),2)</f>
      </c>
      <c r="O90">
        <f>rekapitulace!H8</f>
      </c>
      <c r="P90">
        <f>O90/100*H90</f>
      </c>
    </row>
    <row r="91" ht="63.75">
      <c r="D91" s="16" t="s">
        <v>335</v>
      </c>
    </row>
    <row r="92" spans="1:16" ht="12.75">
      <c r="A92" s="7">
        <v>36</v>
      </c>
      <c r="B92" s="7" t="s">
        <v>336</v>
      </c>
      <c r="C92" s="7" t="s">
        <v>43</v>
      </c>
      <c r="D92" s="7" t="s">
        <v>337</v>
      </c>
      <c r="E92" s="7" t="s">
        <v>91</v>
      </c>
      <c r="F92" s="10">
        <v>95.405</v>
      </c>
      <c r="G92" s="14"/>
      <c r="H92" s="13">
        <f>ROUND((G92*F92),2)</f>
      </c>
      <c r="O92">
        <f>rekapitulace!H8</f>
      </c>
      <c r="P92">
        <f>O92/100*H92</f>
      </c>
    </row>
    <row r="93" ht="140.25">
      <c r="D93" s="16" t="s">
        <v>338</v>
      </c>
    </row>
    <row r="94" spans="1:16" ht="12.75">
      <c r="A94" s="7">
        <v>37</v>
      </c>
      <c r="B94" s="7" t="s">
        <v>339</v>
      </c>
      <c r="C94" s="7" t="s">
        <v>43</v>
      </c>
      <c r="D94" s="7" t="s">
        <v>340</v>
      </c>
      <c r="E94" s="7" t="s">
        <v>106</v>
      </c>
      <c r="F94" s="10">
        <v>150</v>
      </c>
      <c r="G94" s="14"/>
      <c r="H94" s="13">
        <f>ROUND((G94*F94),2)</f>
      </c>
      <c r="O94">
        <f>rekapitulace!H8</f>
      </c>
      <c r="P94">
        <f>O94/100*H94</f>
      </c>
    </row>
    <row r="95" ht="38.25">
      <c r="D95" s="16" t="s">
        <v>341</v>
      </c>
    </row>
    <row r="96" spans="1:16" ht="12.75">
      <c r="A96" s="7">
        <v>38</v>
      </c>
      <c r="B96" s="7" t="s">
        <v>342</v>
      </c>
      <c r="C96" s="7" t="s">
        <v>43</v>
      </c>
      <c r="D96" s="7" t="s">
        <v>343</v>
      </c>
      <c r="E96" s="7" t="s">
        <v>91</v>
      </c>
      <c r="F96" s="10">
        <v>33</v>
      </c>
      <c r="G96" s="14"/>
      <c r="H96" s="13">
        <f>ROUND((G96*F96),2)</f>
      </c>
      <c r="O96">
        <f>rekapitulace!H8</f>
      </c>
      <c r="P96">
        <f>O96/100*H96</f>
      </c>
    </row>
    <row r="97" spans="1:16" ht="12.75">
      <c r="A97" s="7">
        <v>39</v>
      </c>
      <c r="B97" s="7" t="s">
        <v>344</v>
      </c>
      <c r="C97" s="7" t="s">
        <v>43</v>
      </c>
      <c r="D97" s="7" t="s">
        <v>345</v>
      </c>
      <c r="E97" s="7" t="s">
        <v>106</v>
      </c>
      <c r="F97" s="10">
        <v>29</v>
      </c>
      <c r="G97" s="14"/>
      <c r="H97" s="13">
        <f>ROUND((G97*F97),2)</f>
      </c>
      <c r="O97">
        <f>rekapitulace!H8</f>
      </c>
      <c r="P97">
        <f>O97/100*H97</f>
      </c>
    </row>
    <row r="98" ht="127.5">
      <c r="D98" s="16" t="s">
        <v>346</v>
      </c>
    </row>
    <row r="99" spans="1:16" ht="12.75" customHeight="1">
      <c r="A99" s="15"/>
      <c r="B99" s="15"/>
      <c r="C99" s="15" t="s">
        <v>37</v>
      </c>
      <c r="D99" s="15" t="s">
        <v>318</v>
      </c>
      <c r="E99" s="15"/>
      <c r="F99" s="15"/>
      <c r="G99" s="15"/>
      <c r="H99" s="15">
        <f>SUM(H81:H98)</f>
      </c>
      <c r="P99">
        <f>ROUND(SUM(P81:P98),2)</f>
      </c>
    </row>
    <row r="101" spans="1:8" ht="12.75" customHeight="1">
      <c r="A101" s="9"/>
      <c r="B101" s="9"/>
      <c r="C101" s="9" t="s">
        <v>39</v>
      </c>
      <c r="D101" s="9" t="s">
        <v>347</v>
      </c>
      <c r="E101" s="9"/>
      <c r="F101" s="11"/>
      <c r="G101" s="9"/>
      <c r="H101" s="11"/>
    </row>
    <row r="102" spans="1:16" ht="12.75">
      <c r="A102" s="7">
        <v>40</v>
      </c>
      <c r="B102" s="7" t="s">
        <v>348</v>
      </c>
      <c r="C102" s="7" t="s">
        <v>43</v>
      </c>
      <c r="D102" s="7" t="s">
        <v>349</v>
      </c>
      <c r="E102" s="7" t="s">
        <v>91</v>
      </c>
      <c r="F102" s="10">
        <v>329.28</v>
      </c>
      <c r="G102" s="14"/>
      <c r="H102" s="13">
        <f>ROUND((G102*F102),2)</f>
      </c>
      <c r="O102">
        <f>rekapitulace!H8</f>
      </c>
      <c r="P102">
        <f>O102/100*H102</f>
      </c>
    </row>
    <row r="103" ht="178.5">
      <c r="D103" s="16" t="s">
        <v>350</v>
      </c>
    </row>
    <row r="104" spans="1:16" ht="12.75">
      <c r="A104" s="7">
        <v>41</v>
      </c>
      <c r="B104" s="7" t="s">
        <v>351</v>
      </c>
      <c r="C104" s="7" t="s">
        <v>43</v>
      </c>
      <c r="D104" s="7" t="s">
        <v>352</v>
      </c>
      <c r="E104" s="7" t="s">
        <v>91</v>
      </c>
      <c r="F104" s="10">
        <v>107.6</v>
      </c>
      <c r="G104" s="14"/>
      <c r="H104" s="13">
        <f>ROUND((G104*F104),2)</f>
      </c>
      <c r="O104">
        <f>rekapitulace!H8</f>
      </c>
      <c r="P104">
        <f>O104/100*H104</f>
      </c>
    </row>
    <row r="105" ht="38.25">
      <c r="D105" s="16" t="s">
        <v>353</v>
      </c>
    </row>
    <row r="106" spans="1:16" ht="12.75">
      <c r="A106" s="7">
        <v>42</v>
      </c>
      <c r="B106" s="7" t="s">
        <v>354</v>
      </c>
      <c r="C106" s="7" t="s">
        <v>43</v>
      </c>
      <c r="D106" s="7" t="s">
        <v>355</v>
      </c>
      <c r="E106" s="7" t="s">
        <v>91</v>
      </c>
      <c r="F106" s="10">
        <v>12.8</v>
      </c>
      <c r="G106" s="14"/>
      <c r="H106" s="13">
        <f>ROUND((G106*F106),2)</f>
      </c>
      <c r="O106">
        <f>rekapitulace!H8</f>
      </c>
      <c r="P106">
        <f>O106/100*H106</f>
      </c>
    </row>
    <row r="107" ht="38.25">
      <c r="D107" s="16" t="s">
        <v>356</v>
      </c>
    </row>
    <row r="108" spans="1:16" ht="12.75">
      <c r="A108" s="7">
        <v>43</v>
      </c>
      <c r="B108" s="7" t="s">
        <v>357</v>
      </c>
      <c r="C108" s="7" t="s">
        <v>43</v>
      </c>
      <c r="D108" s="7" t="s">
        <v>358</v>
      </c>
      <c r="E108" s="7" t="s">
        <v>91</v>
      </c>
      <c r="F108" s="10">
        <v>217.36</v>
      </c>
      <c r="G108" s="14"/>
      <c r="H108" s="13">
        <f>ROUND((G108*F108),2)</f>
      </c>
      <c r="O108">
        <f>rekapitulace!H8</f>
      </c>
      <c r="P108">
        <f>O108/100*H108</f>
      </c>
    </row>
    <row r="109" ht="242.25">
      <c r="D109" s="16" t="s">
        <v>359</v>
      </c>
    </row>
    <row r="110" spans="1:16" ht="12.75">
      <c r="A110" s="7">
        <v>44</v>
      </c>
      <c r="B110" s="7" t="s">
        <v>360</v>
      </c>
      <c r="C110" s="7" t="s">
        <v>43</v>
      </c>
      <c r="D110" s="7" t="s">
        <v>361</v>
      </c>
      <c r="E110" s="7" t="s">
        <v>91</v>
      </c>
      <c r="F110" s="10">
        <v>17.5</v>
      </c>
      <c r="G110" s="14"/>
      <c r="H110" s="13">
        <f>ROUND((G110*F110),2)</f>
      </c>
      <c r="O110">
        <f>rekapitulace!H8</f>
      </c>
      <c r="P110">
        <f>O110/100*H110</f>
      </c>
    </row>
    <row r="111" ht="38.25">
      <c r="D111" s="16" t="s">
        <v>362</v>
      </c>
    </row>
    <row r="112" spans="1:16" ht="12.75">
      <c r="A112" s="7">
        <v>45</v>
      </c>
      <c r="B112" s="7" t="s">
        <v>363</v>
      </c>
      <c r="C112" s="7" t="s">
        <v>43</v>
      </c>
      <c r="D112" s="7" t="s">
        <v>364</v>
      </c>
      <c r="E112" s="7" t="s">
        <v>91</v>
      </c>
      <c r="F112" s="10">
        <v>26.4</v>
      </c>
      <c r="G112" s="14"/>
      <c r="H112" s="13">
        <f>ROUND((G112*F112),2)</f>
      </c>
      <c r="O112">
        <f>rekapitulace!H8</f>
      </c>
      <c r="P112">
        <f>O112/100*H112</f>
      </c>
    </row>
    <row r="113" ht="38.25">
      <c r="D113" s="16" t="s">
        <v>365</v>
      </c>
    </row>
    <row r="114" spans="1:16" ht="12.75">
      <c r="A114" s="7">
        <v>46</v>
      </c>
      <c r="B114" s="7" t="s">
        <v>366</v>
      </c>
      <c r="C114" s="7" t="s">
        <v>43</v>
      </c>
      <c r="D114" s="7" t="s">
        <v>367</v>
      </c>
      <c r="E114" s="7" t="s">
        <v>77</v>
      </c>
      <c r="F114" s="10">
        <v>0.02</v>
      </c>
      <c r="G114" s="14"/>
      <c r="H114" s="13">
        <f>ROUND((G114*F114),2)</f>
      </c>
      <c r="O114">
        <f>rekapitulace!H8</f>
      </c>
      <c r="P114">
        <f>O114/100*H114</f>
      </c>
    </row>
    <row r="115" ht="38.25">
      <c r="D115" s="16" t="s">
        <v>368</v>
      </c>
    </row>
    <row r="116" spans="1:16" ht="12.75">
      <c r="A116" s="7">
        <v>47</v>
      </c>
      <c r="B116" s="7" t="s">
        <v>369</v>
      </c>
      <c r="C116" s="7" t="s">
        <v>43</v>
      </c>
      <c r="D116" s="7" t="s">
        <v>370</v>
      </c>
      <c r="E116" s="7" t="s">
        <v>91</v>
      </c>
      <c r="F116" s="10">
        <v>7.98</v>
      </c>
      <c r="G116" s="14"/>
      <c r="H116" s="13">
        <f>ROUND((G116*F116),2)</f>
      </c>
      <c r="O116">
        <f>rekapitulace!H8</f>
      </c>
      <c r="P116">
        <f>O116/100*H116</f>
      </c>
    </row>
    <row r="117" ht="38.25">
      <c r="D117" s="16" t="s">
        <v>274</v>
      </c>
    </row>
    <row r="118" spans="1:16" ht="12.75" customHeight="1">
      <c r="A118" s="15"/>
      <c r="B118" s="15"/>
      <c r="C118" s="15" t="s">
        <v>39</v>
      </c>
      <c r="D118" s="15" t="s">
        <v>347</v>
      </c>
      <c r="E118" s="15"/>
      <c r="F118" s="15"/>
      <c r="G118" s="15"/>
      <c r="H118" s="15">
        <f>SUM(H102:H117)</f>
      </c>
      <c r="P118">
        <f>ROUND(SUM(P102:P117),2)</f>
      </c>
    </row>
    <row r="120" spans="1:8" ht="12.75" customHeight="1">
      <c r="A120" s="9"/>
      <c r="B120" s="9"/>
      <c r="C120" s="9" t="s">
        <v>40</v>
      </c>
      <c r="D120" s="9" t="s">
        <v>371</v>
      </c>
      <c r="E120" s="9"/>
      <c r="F120" s="11"/>
      <c r="G120" s="9"/>
      <c r="H120" s="11"/>
    </row>
    <row r="121" spans="1:16" ht="12.75">
      <c r="A121" s="7">
        <v>48</v>
      </c>
      <c r="B121" s="7" t="s">
        <v>372</v>
      </c>
      <c r="C121" s="7" t="s">
        <v>43</v>
      </c>
      <c r="D121" s="7" t="s">
        <v>373</v>
      </c>
      <c r="E121" s="7" t="s">
        <v>106</v>
      </c>
      <c r="F121" s="10">
        <v>22</v>
      </c>
      <c r="G121" s="14"/>
      <c r="H121" s="13">
        <f>ROUND((G121*F121),2)</f>
      </c>
      <c r="O121">
        <f>rekapitulace!H8</f>
      </c>
      <c r="P121">
        <f>O121/100*H121</f>
      </c>
    </row>
    <row r="122" ht="38.25">
      <c r="D122" s="16" t="s">
        <v>374</v>
      </c>
    </row>
    <row r="123" spans="1:16" ht="12.75">
      <c r="A123" s="7">
        <v>49</v>
      </c>
      <c r="B123" s="7" t="s">
        <v>375</v>
      </c>
      <c r="C123" s="7" t="s">
        <v>43</v>
      </c>
      <c r="D123" s="7" t="s">
        <v>376</v>
      </c>
      <c r="E123" s="7" t="s">
        <v>106</v>
      </c>
      <c r="F123" s="10">
        <v>16.2</v>
      </c>
      <c r="G123" s="14"/>
      <c r="H123" s="13">
        <f>ROUND((G123*F123),2)</f>
      </c>
      <c r="O123">
        <f>rekapitulace!H8</f>
      </c>
      <c r="P123">
        <f>O123/100*H123</f>
      </c>
    </row>
    <row r="124" ht="38.25">
      <c r="D124" s="16" t="s">
        <v>377</v>
      </c>
    </row>
    <row r="125" spans="1:16" ht="12.75">
      <c r="A125" s="7">
        <v>50</v>
      </c>
      <c r="B125" s="7" t="s">
        <v>378</v>
      </c>
      <c r="C125" s="7" t="s">
        <v>43</v>
      </c>
      <c r="D125" s="7" t="s">
        <v>379</v>
      </c>
      <c r="E125" s="7" t="s">
        <v>106</v>
      </c>
      <c r="F125" s="10">
        <v>1.14</v>
      </c>
      <c r="G125" s="14"/>
      <c r="H125" s="13">
        <f>ROUND((G125*F125),2)</f>
      </c>
      <c r="O125">
        <f>rekapitulace!H8</f>
      </c>
      <c r="P125">
        <f>O125/100*H125</f>
      </c>
    </row>
    <row r="126" ht="51">
      <c r="D126" s="16" t="s">
        <v>380</v>
      </c>
    </row>
    <row r="127" spans="1:16" ht="12.75">
      <c r="A127" s="7">
        <v>51</v>
      </c>
      <c r="B127" s="7" t="s">
        <v>381</v>
      </c>
      <c r="C127" s="7" t="s">
        <v>43</v>
      </c>
      <c r="D127" s="7" t="s">
        <v>382</v>
      </c>
      <c r="E127" s="7" t="s">
        <v>106</v>
      </c>
      <c r="F127" s="10">
        <v>1.2</v>
      </c>
      <c r="G127" s="14"/>
      <c r="H127" s="13">
        <f>ROUND((G127*F127),2)</f>
      </c>
      <c r="O127">
        <f>rekapitulace!H8</f>
      </c>
      <c r="P127">
        <f>O127/100*H127</f>
      </c>
    </row>
    <row r="128" ht="127.5">
      <c r="D128" s="16" t="s">
        <v>383</v>
      </c>
    </row>
    <row r="129" spans="1:16" ht="12.75">
      <c r="A129" s="7">
        <v>52</v>
      </c>
      <c r="B129" s="7" t="s">
        <v>384</v>
      </c>
      <c r="C129" s="7" t="s">
        <v>43</v>
      </c>
      <c r="D129" s="7" t="s">
        <v>385</v>
      </c>
      <c r="E129" s="7" t="s">
        <v>55</v>
      </c>
      <c r="F129" s="10">
        <v>2</v>
      </c>
      <c r="G129" s="14"/>
      <c r="H129" s="13">
        <f>ROUND((G129*F129),2)</f>
      </c>
      <c r="O129">
        <f>rekapitulace!H8</f>
      </c>
      <c r="P129">
        <f>O129/100*H129</f>
      </c>
    </row>
    <row r="130" spans="1:16" ht="12.75" customHeight="1">
      <c r="A130" s="15"/>
      <c r="B130" s="15"/>
      <c r="C130" s="15" t="s">
        <v>40</v>
      </c>
      <c r="D130" s="15" t="s">
        <v>386</v>
      </c>
      <c r="E130" s="15"/>
      <c r="F130" s="15"/>
      <c r="G130" s="15"/>
      <c r="H130" s="15">
        <f>SUM(H121:H129)</f>
      </c>
      <c r="P130">
        <f>ROUND(SUM(P121:P129),2)</f>
      </c>
    </row>
    <row r="132" spans="1:8" ht="12.75" customHeight="1">
      <c r="A132" s="9"/>
      <c r="B132" s="9"/>
      <c r="C132" s="9" t="s">
        <v>139</v>
      </c>
      <c r="D132" s="9" t="s">
        <v>138</v>
      </c>
      <c r="E132" s="9"/>
      <c r="F132" s="11"/>
      <c r="G132" s="9"/>
      <c r="H132" s="11"/>
    </row>
    <row r="133" spans="1:16" ht="12.75">
      <c r="A133" s="7">
        <v>53</v>
      </c>
      <c r="B133" s="7" t="s">
        <v>387</v>
      </c>
      <c r="C133" s="7" t="s">
        <v>43</v>
      </c>
      <c r="D133" s="7" t="s">
        <v>388</v>
      </c>
      <c r="E133" s="7" t="s">
        <v>55</v>
      </c>
      <c r="F133" s="10">
        <v>3</v>
      </c>
      <c r="G133" s="14"/>
      <c r="H133" s="13">
        <f>ROUND((G133*F133),2)</f>
      </c>
      <c r="O133">
        <f>rekapitulace!H8</f>
      </c>
      <c r="P133">
        <f>O133/100*H133</f>
      </c>
    </row>
    <row r="134" spans="1:16" ht="12.75">
      <c r="A134" s="7">
        <v>54</v>
      </c>
      <c r="B134" s="7" t="s">
        <v>389</v>
      </c>
      <c r="C134" s="7" t="s">
        <v>43</v>
      </c>
      <c r="D134" s="7" t="s">
        <v>390</v>
      </c>
      <c r="E134" s="7" t="s">
        <v>106</v>
      </c>
      <c r="F134" s="10">
        <v>123</v>
      </c>
      <c r="G134" s="14"/>
      <c r="H134" s="13">
        <f>ROUND((G134*F134),2)</f>
      </c>
      <c r="O134">
        <f>rekapitulace!H8</f>
      </c>
      <c r="P134">
        <f>O134/100*H134</f>
      </c>
    </row>
    <row r="135" ht="409.5">
      <c r="D135" s="16" t="s">
        <v>391</v>
      </c>
    </row>
    <row r="136" spans="1:16" ht="12.75">
      <c r="A136" s="7">
        <v>55</v>
      </c>
      <c r="B136" s="7" t="s">
        <v>392</v>
      </c>
      <c r="C136" s="7" t="s">
        <v>43</v>
      </c>
      <c r="D136" s="7" t="s">
        <v>393</v>
      </c>
      <c r="E136" s="7" t="s">
        <v>106</v>
      </c>
      <c r="F136" s="10">
        <v>26.6</v>
      </c>
      <c r="G136" s="14"/>
      <c r="H136" s="13">
        <f>ROUND((G136*F136),2)</f>
      </c>
      <c r="O136">
        <f>rekapitulace!H8</f>
      </c>
      <c r="P136">
        <f>O136/100*H136</f>
      </c>
    </row>
    <row r="137" ht="38.25">
      <c r="D137" s="16" t="s">
        <v>394</v>
      </c>
    </row>
    <row r="138" spans="1:16" ht="12.75">
      <c r="A138" s="7">
        <v>56</v>
      </c>
      <c r="B138" s="7" t="s">
        <v>395</v>
      </c>
      <c r="C138" s="7" t="s">
        <v>43</v>
      </c>
      <c r="D138" s="7" t="s">
        <v>396</v>
      </c>
      <c r="E138" s="7" t="s">
        <v>55</v>
      </c>
      <c r="F138" s="10">
        <v>8</v>
      </c>
      <c r="G138" s="14"/>
      <c r="H138" s="13">
        <f>ROUND((G138*F138),2)</f>
      </c>
      <c r="O138">
        <f>rekapitulace!H8</f>
      </c>
      <c r="P138">
        <f>O138/100*H138</f>
      </c>
    </row>
    <row r="139" ht="25.5">
      <c r="D139" s="16" t="s">
        <v>397</v>
      </c>
    </row>
    <row r="140" spans="1:16" ht="12.75">
      <c r="A140" s="7">
        <v>57</v>
      </c>
      <c r="B140" s="7" t="s">
        <v>398</v>
      </c>
      <c r="C140" s="7" t="s">
        <v>43</v>
      </c>
      <c r="D140" s="7" t="s">
        <v>399</v>
      </c>
      <c r="E140" s="7" t="s">
        <v>55</v>
      </c>
      <c r="F140" s="10">
        <v>2</v>
      </c>
      <c r="G140" s="14"/>
      <c r="H140" s="13">
        <f>ROUND((G140*F140),2)</f>
      </c>
      <c r="O140">
        <f>rekapitulace!H8</f>
      </c>
      <c r="P140">
        <f>O140/100*H140</f>
      </c>
    </row>
    <row r="141" spans="1:16" ht="12.75">
      <c r="A141" s="7">
        <v>58</v>
      </c>
      <c r="B141" s="7" t="s">
        <v>400</v>
      </c>
      <c r="C141" s="7" t="s">
        <v>43</v>
      </c>
      <c r="D141" s="7" t="s">
        <v>401</v>
      </c>
      <c r="E141" s="7" t="s">
        <v>106</v>
      </c>
      <c r="F141" s="10">
        <v>31.1</v>
      </c>
      <c r="G141" s="14"/>
      <c r="H141" s="13">
        <f>ROUND((G141*F141),2)</f>
      </c>
      <c r="O141">
        <f>rekapitulace!H8</f>
      </c>
      <c r="P141">
        <f>O141/100*H141</f>
      </c>
    </row>
    <row r="142" ht="89.25">
      <c r="D142" s="16" t="s">
        <v>402</v>
      </c>
    </row>
    <row r="143" spans="1:16" ht="12.75">
      <c r="A143" s="7">
        <v>59</v>
      </c>
      <c r="B143" s="7" t="s">
        <v>403</v>
      </c>
      <c r="C143" s="7" t="s">
        <v>43</v>
      </c>
      <c r="D143" s="7" t="s">
        <v>404</v>
      </c>
      <c r="E143" s="7" t="s">
        <v>106</v>
      </c>
      <c r="F143" s="10">
        <v>66.6</v>
      </c>
      <c r="G143" s="14"/>
      <c r="H143" s="13">
        <f>ROUND((G143*F143),2)</f>
      </c>
      <c r="O143">
        <f>rekapitulace!H8</f>
      </c>
      <c r="P143">
        <f>O143/100*H143</f>
      </c>
    </row>
    <row r="144" ht="38.25">
      <c r="D144" s="16" t="s">
        <v>405</v>
      </c>
    </row>
    <row r="145" spans="1:16" ht="12.75">
      <c r="A145" s="7">
        <v>60</v>
      </c>
      <c r="B145" s="7" t="s">
        <v>406</v>
      </c>
      <c r="C145" s="7" t="s">
        <v>43</v>
      </c>
      <c r="D145" s="7" t="s">
        <v>407</v>
      </c>
      <c r="E145" s="7" t="s">
        <v>106</v>
      </c>
      <c r="F145" s="10">
        <v>29</v>
      </c>
      <c r="G145" s="14"/>
      <c r="H145" s="13">
        <f>ROUND((G145*F145),2)</f>
      </c>
      <c r="O145">
        <f>rekapitulace!H8</f>
      </c>
      <c r="P145">
        <f>O145/100*H145</f>
      </c>
    </row>
    <row r="146" ht="127.5">
      <c r="D146" s="16" t="s">
        <v>346</v>
      </c>
    </row>
    <row r="147" spans="1:16" ht="12.75">
      <c r="A147" s="7">
        <v>61</v>
      </c>
      <c r="B147" s="7" t="s">
        <v>408</v>
      </c>
      <c r="C147" s="7" t="s">
        <v>43</v>
      </c>
      <c r="D147" s="7" t="s">
        <v>409</v>
      </c>
      <c r="E147" s="7" t="s">
        <v>106</v>
      </c>
      <c r="F147" s="10">
        <v>150.61</v>
      </c>
      <c r="G147" s="14"/>
      <c r="H147" s="13">
        <f>ROUND((G147*F147),2)</f>
      </c>
      <c r="O147">
        <f>rekapitulace!H8</f>
      </c>
      <c r="P147">
        <f>O147/100*H147</f>
      </c>
    </row>
    <row r="148" ht="178.5">
      <c r="D148" s="16" t="s">
        <v>232</v>
      </c>
    </row>
    <row r="149" spans="1:16" ht="12.75">
      <c r="A149" s="7">
        <v>62</v>
      </c>
      <c r="B149" s="7" t="s">
        <v>410</v>
      </c>
      <c r="C149" s="7" t="s">
        <v>43</v>
      </c>
      <c r="D149" s="7" t="s">
        <v>411</v>
      </c>
      <c r="E149" s="7" t="s">
        <v>106</v>
      </c>
      <c r="F149" s="10">
        <v>58.4</v>
      </c>
      <c r="G149" s="14"/>
      <c r="H149" s="13">
        <f>ROUND((G149*F149),2)</f>
      </c>
      <c r="O149">
        <f>rekapitulace!H8</f>
      </c>
      <c r="P149">
        <f>O149/100*H149</f>
      </c>
    </row>
    <row r="150" ht="38.25">
      <c r="D150" s="16" t="s">
        <v>412</v>
      </c>
    </row>
    <row r="151" spans="1:16" ht="12.75">
      <c r="A151" s="7">
        <v>63</v>
      </c>
      <c r="B151" s="7" t="s">
        <v>413</v>
      </c>
      <c r="C151" s="7" t="s">
        <v>43</v>
      </c>
      <c r="D151" s="7" t="s">
        <v>414</v>
      </c>
      <c r="E151" s="7" t="s">
        <v>55</v>
      </c>
      <c r="F151" s="10">
        <v>1</v>
      </c>
      <c r="G151" s="14"/>
      <c r="H151" s="13">
        <f>ROUND((G151*F151),2)</f>
      </c>
      <c r="O151">
        <f>rekapitulace!H8</f>
      </c>
      <c r="P151">
        <f>O151/100*H151</f>
      </c>
    </row>
    <row r="152" spans="1:16" ht="12.75">
      <c r="A152" s="7">
        <v>64</v>
      </c>
      <c r="B152" s="7" t="s">
        <v>415</v>
      </c>
      <c r="C152" s="7" t="s">
        <v>43</v>
      </c>
      <c r="D152" s="7" t="s">
        <v>416</v>
      </c>
      <c r="E152" s="7" t="s">
        <v>55</v>
      </c>
      <c r="F152" s="10">
        <v>2</v>
      </c>
      <c r="G152" s="14"/>
      <c r="H152" s="13">
        <f>ROUND((G152*F152),2)</f>
      </c>
      <c r="O152">
        <f>rekapitulace!H8</f>
      </c>
      <c r="P152">
        <f>O152/100*H152</f>
      </c>
    </row>
    <row r="153" spans="1:16" ht="12.75">
      <c r="A153" s="7">
        <v>65</v>
      </c>
      <c r="B153" s="7" t="s">
        <v>417</v>
      </c>
      <c r="C153" s="7" t="s">
        <v>43</v>
      </c>
      <c r="D153" s="7" t="s">
        <v>418</v>
      </c>
      <c r="E153" s="7" t="s">
        <v>91</v>
      </c>
      <c r="F153" s="10">
        <v>235</v>
      </c>
      <c r="G153" s="14"/>
      <c r="H153" s="13">
        <f>ROUND((G153*F153),2)</f>
      </c>
      <c r="O153">
        <f>rekapitulace!H8</f>
      </c>
      <c r="P153">
        <f>O153/100*H153</f>
      </c>
    </row>
    <row r="154" ht="51">
      <c r="D154" s="16" t="s">
        <v>419</v>
      </c>
    </row>
    <row r="155" spans="1:16" ht="12.75" customHeight="1">
      <c r="A155" s="15"/>
      <c r="B155" s="15"/>
      <c r="C155" s="15" t="s">
        <v>139</v>
      </c>
      <c r="D155" s="15" t="s">
        <v>138</v>
      </c>
      <c r="E155" s="15"/>
      <c r="F155" s="15"/>
      <c r="G155" s="15"/>
      <c r="H155" s="15">
        <f>SUM(H133:H154)</f>
      </c>
      <c r="P155">
        <f>ROUND(SUM(P133:P154),2)</f>
      </c>
    </row>
    <row r="157" spans="1:16" ht="12.75" customHeight="1">
      <c r="A157" s="15"/>
      <c r="B157" s="15"/>
      <c r="C157" s="15"/>
      <c r="D157" s="15" t="s">
        <v>72</v>
      </c>
      <c r="E157" s="15"/>
      <c r="F157" s="15"/>
      <c r="G157" s="15"/>
      <c r="H157" s="15">
        <f>+H23+H38+H57+H78+H99+H118+H130+H155</f>
      </c>
      <c r="P157">
        <f>+P23+P38+P57+P78+P99+P118+P130+P155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