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kapitulace" sheetId="1" r:id="rId1"/>
    <sheet name="SO 121" sheetId="2" r:id="rId2"/>
    <sheet name="SO 181" sheetId="3" r:id="rId3"/>
    <sheet name="SO 191" sheetId="4" r:id="rId4"/>
    <sheet name="VON" sheetId="5" r:id="rId5"/>
  </sheets>
  <definedNames/>
  <calcPr fullCalcOnLoad="1"/>
</workbook>
</file>

<file path=xl/sharedStrings.xml><?xml version="1.0" encoding="utf-8"?>
<sst xmlns="http://schemas.openxmlformats.org/spreadsheetml/2006/main" count="683" uniqueCount="235">
  <si>
    <t>Firma: Atelier PROMIKA s.r.o.</t>
  </si>
  <si>
    <t>Soupis objektů s DPH</t>
  </si>
  <si>
    <t>Stavba: 2011 - III/11816 Višňová, Oprava povrchu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</si>
  <si>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</si>
  <si>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</si>
  <si>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</si>
  <si>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</si>
  <si>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</si>
  <si>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</si>
  <si>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</si>
  <si>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</si>
  <si>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</si>
  <si>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</si>
  <si>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</si>
  <si>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</si>
  <si>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2011</t>
  </si>
  <si>
    <t>III/11816 Višňová, Oprava povrchu</t>
  </si>
  <si>
    <t>O</t>
  </si>
  <si>
    <t>Rozpočet:</t>
  </si>
  <si>
    <t>0,00</t>
  </si>
  <si>
    <t>15,00</t>
  </si>
  <si>
    <t>21,00</t>
  </si>
  <si>
    <t>3</t>
  </si>
  <si>
    <t>2</t>
  </si>
  <si>
    <t>SO 121</t>
  </si>
  <si>
    <t>Silnice III/11816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</si>
  <si>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</si>
  <si>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</si>
  <si>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</si>
  <si>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</si>
  <si>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</si>
  <si>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</si>
  <si>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</si>
  <si>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</si>
  <si>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</si>
  <si>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</si>
  <si>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</si>
  <si>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</si>
  <si>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</si>
  <si>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</si>
  <si>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</si>
  <si>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</si>
  <si>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</si>
  <si>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</si>
  <si>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</si>
  <si>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</si>
  <si>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</si>
  <si>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</si>
  <si>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</si>
  <si>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</si>
  <si>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</si>
  <si>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zemina, kamen, nestmelené vrstvy (recyklační středisko / skládka, dle dispozic zhotovitele)</t>
  </si>
  <si>
    <t>VV</t>
  </si>
  <si>
    <t>dle pol. 11130: 232*0,1*1,8=41,760 [A] 
dle pol. 12924: 185*0,15*1,8=49,950 [B] 
dle pol. 12931: 50*0,25*1,8=22,500 [C] 
Celkem: A+B+C=114,210 [D]</t>
  </si>
  <si>
    <t>014212</t>
  </si>
  <si>
    <t>POPLATKY ZA ZEMNÍK - ORNICE</t>
  </si>
  <si>
    <t>pořízení zeminy schopné zúrodnění</t>
  </si>
  <si>
    <t>ohumusování tl. 100mm a osetí travním semenem, údržba: 370*1,25*0,1*1,8=83,250 [A]</t>
  </si>
  <si>
    <t>Zemní práce</t>
  </si>
  <si>
    <t>11130</t>
  </si>
  <si>
    <t>SEJMUTÍ DRNU</t>
  </si>
  <si>
    <t>M2</t>
  </si>
  <si>
    <t>vč. odvozu a uložení na recyklační středisko / skládku dle dispozic zhotovitele</t>
  </si>
  <si>
    <t>sejmutí drnu / ornice tl. cca 0,1m ((370)/2*1,25): 232=232,000 [A]</t>
  </si>
  <si>
    <t>11318</t>
  </si>
  <si>
    <t>R</t>
  </si>
  <si>
    <t>ODSTRANĚNÍ ZPEVNĚNÝCH PLOCH SJEZDŮ VČETNĚ PROPUSTKŮ</t>
  </si>
  <si>
    <t>vč. odvozu a uložení na recyklační středisko / skládku dle dispozic zhotovitele, vč. poplatku za skládku 
POZN.: Pro nízký poměr položky k celkové hodnotě stavby vykázáno jako agregovaná položka smíšených konstrukcí (bez propustku, s propustkem, s různými typy povrchu). Součástí položky je i separace odpadů a jejich skládkování dle platných norem.</t>
  </si>
  <si>
    <t>Odstranění konstrukce - 
- čela propustku a zeminy potřebné pro založení nového čela propustku v hloubce max. 1,0m, (1ks)): 6=6,000 [A] 
- konstrukce sjezdu s asfaltovým krytem (170*2): 340=340,000 [B] 
Celkem: A+B=346,000 [C]</t>
  </si>
  <si>
    <t>11372</t>
  </si>
  <si>
    <t>FRÉZOVÁNÍ ZPEVNĚNÝCH PLOCH ASFALTOVÝCH</t>
  </si>
  <si>
    <t>M3</t>
  </si>
  <si>
    <t>Povinný odkup vyfrézované směsi zhotovitelem dle SOD!  
POZN.: Vrchní vrstva stávající živice tl. cca 100mm dle provedených zkoušek (PAU) v kvalitativní třídě ZAS-T1. Část z tohoto vyfrézovaného materiálu bude následně použita pro provedení krajnic vč. dosypávky krajnic (R-mat). Z tohoto důvodu je požadováno provést frézu (min. danou část pro krajnice) ve frakci do vel. 32mm (0/32).</t>
  </si>
  <si>
    <t>frézování vozovky tl. průměrně 100mm v celé šíři vozovky: 2020*0,1=202,000 [A] 
v místě lokální sanace dofrézování stávající asfaltové konstrukce (případně odstranění podkladní vrstvy vozovky) tl. 60mm: 400*0,06=24,000 [B] 
Odpočet materiálu pro zpětné uložení do stavby: -185*0,1=-18,500 [C] 
Celkem: A+B+C=207,500 [D]</t>
  </si>
  <si>
    <t>113724</t>
  </si>
  <si>
    <t>FRÉZOVÁNÍ ZPEVNĚNÝCH PLOCH ASFALTOVÝCH, ODVOZ DO 5KM</t>
  </si>
  <si>
    <t>vč. odvozu a uložení na meziskládku dle dispozic zhotovitele, vzdálenost uvedena orientačně  
POZN.: viz pol. 11372 - Část vyfrézovaného materiálu (výpočet dle této položky) bude následně použita pro provedení krajnic. Z tohoto důvodu je požadováno provést frézu (min. danou část pro krajnice) ve frakci do vel. 32mm (0/32).</t>
  </si>
  <si>
    <t>Materiálu pro zpětné uložení do stavby (zpevnění zemní krajnice (recyklát) tl. 0,10m): 185*0,1=18,500 [A]</t>
  </si>
  <si>
    <t>7</t>
  </si>
  <si>
    <t>125734</t>
  </si>
  <si>
    <t>VYKOPÁVKY ZE ZEMNÍKŮ A SKLÁDEK TŘ. I, ODVOZ DO 5KM</t>
  </si>
  <si>
    <t>vč. naložení a dovozu materiálu (R-mat) z meziskládky dle dispozic zhotovitele, vzdálenost uvedena orientačně</t>
  </si>
  <si>
    <t>Materiál pro zpětné uložení do stavby (dle pol. 113724: 18,5=18,500 [A]</t>
  </si>
  <si>
    <t>8</t>
  </si>
  <si>
    <t>125738</t>
  </si>
  <si>
    <t>VYKOPÁVKY ZE ZEMNÍKŮ A SKLÁDEK TŘ. I, ODVOZ DO 20KM</t>
  </si>
  <si>
    <t>vč. naložení a dopravy zeminy schopné zúrodnění dle dispozic zhotovitele, vzdálenost uvedena orientačně</t>
  </si>
  <si>
    <t>ohumusování tl. 100mm a osetí travním semenem, údržba: 370*1,25*0,1=46,250 [A]</t>
  </si>
  <si>
    <t>12924</t>
  </si>
  <si>
    <t>ČIŠTĚNÍ KRAJNIC OD NÁNOSU TL. DO 200MM</t>
  </si>
  <si>
    <t>vč. odvozu a uložení odpadu na recyklační středisko / skládku dle dispozic zhotovitele</t>
  </si>
  <si>
    <t>Stržení krajnice v šířce cca 0,5m, prům tl. 0,15m: 370*0,5=185,000 [A]</t>
  </si>
  <si>
    <t>12931</t>
  </si>
  <si>
    <t>ČIŠTĚNÍ PŘÍKOPŮ OD NÁNOSU DO 0,25M3/M</t>
  </si>
  <si>
    <t>M</t>
  </si>
  <si>
    <t>pročištění příkopu příkopovým rypadlem: 50=50,000 [A]</t>
  </si>
  <si>
    <t>11</t>
  </si>
  <si>
    <t>18110</t>
  </si>
  <si>
    <t>ÚPRAVA PLÁNĚ SE ZHUTNĚNÍM V HORNINĚ TŘ. I</t>
  </si>
  <si>
    <t>dílčí plochy (sjezdy): 340*1,1=374,000 [A] 
doplnění konstrukce v místě lokální sanace, předpoklad 60%: 400=400,000 [B] 
Celkem: A+B=774,000 [C]</t>
  </si>
  <si>
    <t>12</t>
  </si>
  <si>
    <t>18130</t>
  </si>
  <si>
    <t>ÚPRAVA PLÁNĚ BEZ ZHUTNĚNÍ</t>
  </si>
  <si>
    <t>vyrovnání podkladu (svahy, příkopy)</t>
  </si>
  <si>
    <t>ohumusování tl. 100mm a osetí travním semenem, údržba: 370*1,25=462,500 [A]</t>
  </si>
  <si>
    <t>13</t>
  </si>
  <si>
    <t>18221</t>
  </si>
  <si>
    <t>ROZPROSTŘENÍ ORNICE VE SVAHU V TL DO 0,10M</t>
  </si>
  <si>
    <t>14</t>
  </si>
  <si>
    <t>18241</t>
  </si>
  <si>
    <t>ZALOŽENÍ TRÁVNÍKU RUČNÍM VÝSEVEM</t>
  </si>
  <si>
    <t>15</t>
  </si>
  <si>
    <t>18247</t>
  </si>
  <si>
    <t>OŠETŘOVÁNÍ TRÁVNÍKU</t>
  </si>
  <si>
    <t>Komunikace</t>
  </si>
  <si>
    <t>16</t>
  </si>
  <si>
    <t>56336</t>
  </si>
  <si>
    <t>VOZOVKOVÉ VRSTVY ZE ŠTĚRKODRTI TL. DO 300MM</t>
  </si>
  <si>
    <t>ŠDA ; tl. (min) 250mm</t>
  </si>
  <si>
    <t>obnova konstrukce sjezdu na pole s asfaltovým krytem celkové tl. konstrukce 350mm: 340=340,000 [A]</t>
  </si>
  <si>
    <t>17</t>
  </si>
  <si>
    <t>56962</t>
  </si>
  <si>
    <t>ZPEVNĚNÍ KRAJNIC Z RECYKLOVANÉHO MATERIÁLU TL DO 100MM</t>
  </si>
  <si>
    <t>výzisk ze stavby - viz. pol. 113724 a 125734.</t>
  </si>
  <si>
    <t>zpevnění zemní krajnice (recyklát) tl. 0,10m: 185=185,000 [A]</t>
  </si>
  <si>
    <t>18</t>
  </si>
  <si>
    <t>572113</t>
  </si>
  <si>
    <t>INFILTRAČNÍ POSTŘIK Z EMULZE DO 0,5KG/M2</t>
  </si>
  <si>
    <t>PI-C ; 0,4 kg/m2 
plocha vč. rozšíření podkladní vrstvy (v extravilánu, mimo obruby) 4,0%</t>
  </si>
  <si>
    <t>konstrukce vozovky: 1990*1,04=2 069,600 [A] 
obnova konstrukce sjezdu na pole s asfaltovým krytem celkové tl. konstrukce 350mm: 340=340,000 [B] 
Celkem: A+B=2 409,600 [C]</t>
  </si>
  <si>
    <t>19</t>
  </si>
  <si>
    <t>572213</t>
  </si>
  <si>
    <t>SPOJOVACÍ POSTŘIK Z EMULZE DO 0,5KG/M2</t>
  </si>
  <si>
    <t>PS-C ; 0,3 kg/m2 
plocha vč. rozšíření podkladní vrstvy (v extravilánu, mimo obruby) 1,5%</t>
  </si>
  <si>
    <t>konstrukce vozovky: 1990*1,015=2 019,850 [A] 
přidání 1x vrstvy v místě lokálních oprav: 400=400,000 [B] 
obnova konstrukce sjezdu na pole s asfaltovým krytem celkové tl. konstrukce 350mm: 340=340,000 [C] 
Celkem: A+B+C=2 759,850 [D]</t>
  </si>
  <si>
    <t>20</t>
  </si>
  <si>
    <t>574A34</t>
  </si>
  <si>
    <t>ASFALTOVÝ BETON PRO OBRUSNÉ VRSTVY ACO 11+, 11S TL. 40MM</t>
  </si>
  <si>
    <t>ACO 11+ ; tl. 40mm</t>
  </si>
  <si>
    <t>konstrukce vozovky: 1990=1 990,000 [A] 
obnova konstrukce sjezdu na pole s asfaltovým krytem celkové tl. konstrukce 350mm: 340=340,000 [B] 
Celkem: A+B=2 330,000 [C]</t>
  </si>
  <si>
    <t>21</t>
  </si>
  <si>
    <t>574E56</t>
  </si>
  <si>
    <t>ASFALTOVÝ BETON PRO PODKLADNÍ VRSTVY ACP 16+, 16S TL. 60MM</t>
  </si>
  <si>
    <t>ACP 16+ ; tl. 60mm 
plocha vč. rozšíření podkladní vrstvy (v extravilánu, mimo obruby) 2,5%</t>
  </si>
  <si>
    <t>konstrukce vozovky: 1990*1,025=2 039,750 [A] 
přidání 1x vrstvy v místě lokálních oprav: 400=400,000 [B] 
obnova konstrukce sjezdu na pole s asfaltovým krytem celkové tl. konstrukce 350mm: 340=340,000 [C] 
Celkem: A+B+C=2 779,750 [D]</t>
  </si>
  <si>
    <t>22</t>
  </si>
  <si>
    <t>58910</t>
  </si>
  <si>
    <t>VÝPLŇ SPAR ASFALTEM</t>
  </si>
  <si>
    <t>Zálivky spar vč. ošetření</t>
  </si>
  <si>
    <t>Spáry při provádění pokládky asfaltových vrstev po polovinách a napojení na stávající stavy: (300+30)*2=660,000 [A]</t>
  </si>
  <si>
    <t>Potrubí</t>
  </si>
  <si>
    <t>23</t>
  </si>
  <si>
    <t>891126</t>
  </si>
  <si>
    <t>ŠOUPÁTKA DN DO 80MM</t>
  </si>
  <si>
    <t>KUS</t>
  </si>
  <si>
    <t>Alternativní položka - obecně znak planovodu n. vodovodu 
demontované šoupě vč. likvidace dle dispozic zhotovitele</t>
  </si>
  <si>
    <t>uliční znak - šoupě (plynovod nebo vodovod), včetně výměny, osazení a dodávka: 5=5,000 [A]</t>
  </si>
  <si>
    <t>24</t>
  </si>
  <si>
    <t>89911G</t>
  </si>
  <si>
    <t>LITINOVÝ POKLOP D400</t>
  </si>
  <si>
    <t>vč. příp. rektifikace, pročištění a likvidace odpadu 
demontovaný poklop vč. likvidace dle dispozic zhotovitele</t>
  </si>
  <si>
    <t>uliční vstup - velký poklop, včetně výměny poklopu, osazení a dodávka: 7=7,000 [A]</t>
  </si>
  <si>
    <t>25</t>
  </si>
  <si>
    <t>899121</t>
  </si>
  <si>
    <t>MŘÍŽE OCELOVÉ SAMOSTATNÉ</t>
  </si>
  <si>
    <t>vč. příp. rektifikace, pročištění a likvidace odpadu 
demontovaná mříž vč. likvidace dle dispozic zhotovitele</t>
  </si>
  <si>
    <t>vtokový objekt - uliční vpusť, včetně výměny mříže, osazení a dodávka: 2=2,000 [A]</t>
  </si>
  <si>
    <t>Ostatní konstrukce a práce</t>
  </si>
  <si>
    <t>26</t>
  </si>
  <si>
    <t>9185D2</t>
  </si>
  <si>
    <t>ČELA KAMENNÁ PROPUSTU Z TRUB DN DO 600MM</t>
  </si>
  <si>
    <t>obnova čela propustku DN600, šikmé čelo, včetně úpravy napojení na troubu a doplnění zeminy (1ks ; 5m): 1=1,000 [A]</t>
  </si>
  <si>
    <t>27</t>
  </si>
  <si>
    <t>919111</t>
  </si>
  <si>
    <t>ŘEZÁNÍ ASFALTOVÉHO KRYTU VOZOVEK TL DO 50MM</t>
  </si>
  <si>
    <t>Prořezávky spar</t>
  </si>
  <si>
    <t>SO 181</t>
  </si>
  <si>
    <t>Přechodné dopravní značení</t>
  </si>
  <si>
    <t>02710</t>
  </si>
  <si>
    <t>POMOC PRÁCE ZŘÍZ NEBO ZAJIŠŤ OBJÍŽĎKY A PŘÍSTUP CESTY</t>
  </si>
  <si>
    <t>KPL</t>
  </si>
  <si>
    <t>DIO při kompletní uzávěře 2 týdny - vyznačení uzavírky, vyznačení objízdné trasy obousměrně ; DZ vč. sloupků a podstavců 
předpoklad DZ: 
 - provizorních SDZ velkoformátové 4ks 
 - provizorních SDZ 12ks 
 - příčná zábrana vč. světel 8ks</t>
  </si>
  <si>
    <t>02940</t>
  </si>
  <si>
    <t>OSTATNÍ POŽADAVKY - VYPRACOVÁNÍ DOKUMENTACE</t>
  </si>
  <si>
    <t>Vypracování podrobného projektu DIO, pomocné práce</t>
  </si>
  <si>
    <t>03350</t>
  </si>
  <si>
    <t>SLUŽBY ZAJIŠŤUJÍCÍ REGUL, PŘEVED A OCHRANU VEŘEJ DOPRAVY</t>
  </si>
  <si>
    <t>projednání DIO a zajištění DIR</t>
  </si>
  <si>
    <t>SO 191</t>
  </si>
  <si>
    <t>Stálé dopravní značení</t>
  </si>
  <si>
    <t>915111</t>
  </si>
  <si>
    <t>VODOROVNÉ DOPRAVNÍ ZNAČENÍ BARVOU HLADKÉ - DODÁVKA A POKLÁDKA</t>
  </si>
  <si>
    <t>1. fáze VDZ, vč. předznačení</t>
  </si>
  <si>
    <t>liniové: 75,0=75,000 [A]</t>
  </si>
  <si>
    <t>915211</t>
  </si>
  <si>
    <t>VODOROVNÉ DOPRAVNÍ ZNAČENÍ PLASTEM HLADKÉ - DODÁVKA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</si>
  <si>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</si>
  <si>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</si>
  <si>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</si>
  <si>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 (plošně)</t>
  </si>
  <si>
    <t>VON</t>
  </si>
  <si>
    <t>Vedlejší a ostatní náklady</t>
  </si>
  <si>
    <t>PR</t>
  </si>
  <si>
    <t>Náklady na opravu poškozených komunikací na objízdných trasách - PRELIMINÁŘ - PEVNÁ CENA 100.000,- Kč bez DPH. 
ČERPÁNO DLE SKUTEČNOSTI, DLE POŽADAVKŮ A POUZE SE SOUHLASEM INVESTORA 
Položka zahrnuje odfrézování a ukládku nových obrusných a příp. podkladních vrstev, příslušné spojovací a příp. infiltrační postřiky, dále provedení napojení na stávající stav (řezání, zálivky). Výkaz výměr bude vystaven investorem a oceněn jednotkovými cenami SO 121 dle nabídkového / odbytového rozpočtu ; Dtto obnova DZ, ocenění jednotkovými cenami SO 191. 
DIO pro obnovu objízdných tras bude oceněno individuálně, dle situace.</t>
  </si>
  <si>
    <t>02730</t>
  </si>
  <si>
    <t>POMOC PRÁCE ZŘÍZ NEBO ZAJIŠŤ OCHRANU INŽENÝRSKÝCH SÍTÍ</t>
  </si>
  <si>
    <t>Vytýčení inženýrských sítí jejich správci</t>
  </si>
  <si>
    <t>029111</t>
  </si>
  <si>
    <t>OSTATNÍ POŽADAVKY - GEODETICKÉ ZAMĚŘENÍ - DÉLKOVÉ</t>
  </si>
  <si>
    <t>HM</t>
  </si>
  <si>
    <t>Geodetické práce a zaměření skutečného provedení stavby</t>
  </si>
  <si>
    <t>dle staničení stavby km 7,110 18 - km 7,408 30: 2,98=2,980 [A]</t>
  </si>
  <si>
    <t>02920</t>
  </si>
  <si>
    <t>OSTATNÍ POŽADAVKY - OCHRANA ŽIVOTNÍHO PROSTŘEDÍ</t>
  </si>
  <si>
    <t>Čištění komunikací a prostor dotčených výstavbou</t>
  </si>
  <si>
    <t>02943</t>
  </si>
  <si>
    <t>OSTATNÍ POŽADAVKY - VYPRACOVÁNÍ RDS</t>
  </si>
  <si>
    <t>02944</t>
  </si>
  <si>
    <t>OSTAT POŽADAVKY - DOKUMENTACE SKUTEČ PROVEDENÍ V DIGIT FORMĚ</t>
  </si>
  <si>
    <t>vč. příp. tištěné podoby - dle SOD</t>
  </si>
  <si>
    <t>02945</t>
  </si>
  <si>
    <t>OSTAT POŽADAVKY - GEOMETRICKÝ PLÁN</t>
  </si>
  <si>
    <t>02946</t>
  </si>
  <si>
    <t>OSTAT POŽADAVKY - FOTODOKUMENTACE</t>
  </si>
  <si>
    <t>vč. předání výstupů zadavateli</t>
  </si>
  <si>
    <t>02991</t>
  </si>
  <si>
    <t>a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</si>
  <si>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</si>
  <si>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</si>
  <si>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1=1,000 [A] 
pamětní deska po dokončení stavby (velikost 0,3x0,4m): 1=1,000 [B] 
Celkem: A+B=2,000 [C]</t>
  </si>
  <si>
    <t>b</t>
  </si>
  <si>
    <t>Středočeský kraj, omlouváme se za dočasné omezení: 2=2,000 [A]</t>
  </si>
  <si>
    <t>03100</t>
  </si>
  <si>
    <t>ZAŘÍZENÍ STAVENIŠTĚ - ZŘÍZENÍ, PROVOZ, DEMONTÁŽ</t>
  </si>
  <si>
    <t>vč. vyklizení - úklidu prostoru staveniště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</si>
</sst>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121'!I3</f>
        <v>0</v>
      </c>
      <c r="D10" s="16">
        <f>'SO 121'!O2</f>
        <v>0</v>
      </c>
      <c r="E10" s="16">
        <f>C10+D10</f>
        <v>0</v>
      </c>
    </row>
    <row r="11" spans="1:5" ht="12.75" customHeight="1">
      <c r="A11" s="15" t="s">
        <v>176</v>
      </c>
      <c r="B11" s="15" t="s">
        <v>177</v>
      </c>
      <c r="C11" s="16">
        <f>'SO 181'!I3</f>
        <v>0</v>
      </c>
      <c r="D11" s="16">
        <f>'SO 181'!O2</f>
        <v>0</v>
      </c>
      <c r="E11" s="16">
        <f>C11+D11</f>
        <v>0</v>
      </c>
    </row>
    <row r="12" spans="1:5" ht="12.75" customHeight="1">
      <c r="A12" s="15" t="s">
        <v>188</v>
      </c>
      <c r="B12" s="15" t="s">
        <v>189</v>
      </c>
      <c r="C12" s="16">
        <f>'SO 191'!I3</f>
        <v>0</v>
      </c>
      <c r="D12" s="16">
        <f>'SO 191'!O2</f>
        <v>0</v>
      </c>
      <c r="E12" s="16">
        <f>C12+D12</f>
        <v>0</v>
      </c>
    </row>
    <row r="13" spans="1:5" ht="12.75" customHeight="1">
      <c r="A13" s="15" t="s">
        <v>200</v>
      </c>
      <c r="B13" s="15" t="s">
        <v>201</v>
      </c>
      <c r="C13" s="16">
        <f>VON!I3</f>
        <v>0</v>
      </c>
      <c r="D13" s="16">
        <f>VON!O2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0+O8+O15+O55+O77+O87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24</v>
      </c>
      <c r="I3" s="33">
        <f>0+I8+I15+I55+I77+I87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24</v>
      </c>
      <c r="D4" s="39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</f>
        <v>0</v>
      </c>
      <c r="R8">
        <f>0+O9+O12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114.21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25.5">
      <c r="A10" s="26" t="s">
        <v>50</v>
      </c>
      <c r="E10" s="27" t="s">
        <v>51</v>
      </c>
    </row>
    <row r="11" spans="1:5" ht="51">
      <c r="A11" s="30" t="s">
        <v>52</v>
      </c>
      <c r="E11" s="29" t="s">
        <v>53</v>
      </c>
    </row>
    <row r="12" spans="1:16" ht="12.75">
      <c r="A12" s="17" t="s">
        <v>45</v>
      </c>
      <c r="B12" s="21" t="s">
        <v>23</v>
      </c>
      <c r="C12" s="21" t="s">
        <v>54</v>
      </c>
      <c r="D12" s="17" t="s">
        <v>47</v>
      </c>
      <c r="E12" s="22" t="s">
        <v>55</v>
      </c>
      <c r="F12" s="23" t="s">
        <v>49</v>
      </c>
      <c r="G12" s="24">
        <v>83.25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56</v>
      </c>
    </row>
    <row r="14" spans="1:5" ht="25.5">
      <c r="A14" s="28" t="s">
        <v>52</v>
      </c>
      <c r="E14" s="29" t="s">
        <v>57</v>
      </c>
    </row>
    <row r="15" spans="1:18" ht="12.75" customHeight="1">
      <c r="A15" s="5" t="s">
        <v>43</v>
      </c>
      <c r="B15" s="5"/>
      <c r="C15" s="31" t="s">
        <v>29</v>
      </c>
      <c r="D15" s="5"/>
      <c r="E15" s="19" t="s">
        <v>58</v>
      </c>
      <c r="F15" s="5"/>
      <c r="G15" s="5"/>
      <c r="H15" s="5"/>
      <c r="I15" s="32">
        <f>0+Q15</f>
        <v>0</v>
      </c>
      <c r="O15">
        <f>0+R15</f>
        <v>0</v>
      </c>
      <c r="Q15">
        <f>0+I16+I19+I22+I25+I28+I31+I34+I37+I40+I43+I46+I49+I52</f>
        <v>0</v>
      </c>
      <c r="R15">
        <f>0+O16+O19+O22+O25+O28+O31+O34+O37+O40+O43+O46+O49+O52</f>
        <v>0</v>
      </c>
    </row>
    <row r="16" spans="1:16" ht="12.75">
      <c r="A16" s="17" t="s">
        <v>45</v>
      </c>
      <c r="B16" s="21" t="s">
        <v>22</v>
      </c>
      <c r="C16" s="21" t="s">
        <v>59</v>
      </c>
      <c r="D16" s="17" t="s">
        <v>47</v>
      </c>
      <c r="E16" s="22" t="s">
        <v>60</v>
      </c>
      <c r="F16" s="23" t="s">
        <v>61</v>
      </c>
      <c r="G16" s="24">
        <v>232</v>
      </c>
      <c r="H16" s="25">
        <v>0</v>
      </c>
      <c r="I16" s="25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6" t="s">
        <v>50</v>
      </c>
      <c r="E17" s="27" t="s">
        <v>62</v>
      </c>
    </row>
    <row r="18" spans="1:5" ht="12.75">
      <c r="A18" s="30" t="s">
        <v>52</v>
      </c>
      <c r="E18" s="29" t="s">
        <v>63</v>
      </c>
    </row>
    <row r="19" spans="1:16" ht="12.75">
      <c r="A19" s="17" t="s">
        <v>45</v>
      </c>
      <c r="B19" s="21" t="s">
        <v>33</v>
      </c>
      <c r="C19" s="21" t="s">
        <v>64</v>
      </c>
      <c r="D19" s="17" t="s">
        <v>65</v>
      </c>
      <c r="E19" s="22" t="s">
        <v>66</v>
      </c>
      <c r="F19" s="23" t="s">
        <v>61</v>
      </c>
      <c r="G19" s="24">
        <v>346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23</v>
      </c>
    </row>
    <row r="20" spans="1:5" ht="76.5">
      <c r="A20" s="26" t="s">
        <v>50</v>
      </c>
      <c r="E20" s="27" t="s">
        <v>67</v>
      </c>
    </row>
    <row r="21" spans="1:5" ht="63.75">
      <c r="A21" s="30" t="s">
        <v>52</v>
      </c>
      <c r="E21" s="29" t="s">
        <v>68</v>
      </c>
    </row>
    <row r="22" spans="1:16" ht="12.75">
      <c r="A22" s="17" t="s">
        <v>45</v>
      </c>
      <c r="B22" s="21" t="s">
        <v>35</v>
      </c>
      <c r="C22" s="21" t="s">
        <v>69</v>
      </c>
      <c r="D22" s="17" t="s">
        <v>47</v>
      </c>
      <c r="E22" s="22" t="s">
        <v>70</v>
      </c>
      <c r="F22" s="23" t="s">
        <v>71</v>
      </c>
      <c r="G22" s="24">
        <v>207.5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76.5">
      <c r="A23" s="26" t="s">
        <v>50</v>
      </c>
      <c r="E23" s="27" t="s">
        <v>72</v>
      </c>
    </row>
    <row r="24" spans="1:5" ht="63.75">
      <c r="A24" s="30" t="s">
        <v>52</v>
      </c>
      <c r="E24" s="29" t="s">
        <v>73</v>
      </c>
    </row>
    <row r="25" spans="1:16" ht="12.75">
      <c r="A25" s="17" t="s">
        <v>45</v>
      </c>
      <c r="B25" s="21" t="s">
        <v>37</v>
      </c>
      <c r="C25" s="21" t="s">
        <v>74</v>
      </c>
      <c r="D25" s="17" t="s">
        <v>47</v>
      </c>
      <c r="E25" s="22" t="s">
        <v>75</v>
      </c>
      <c r="F25" s="23" t="s">
        <v>71</v>
      </c>
      <c r="G25" s="24">
        <v>18.5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63.75">
      <c r="A26" s="26" t="s">
        <v>50</v>
      </c>
      <c r="E26" s="27" t="s">
        <v>76</v>
      </c>
    </row>
    <row r="27" spans="1:5" ht="25.5">
      <c r="A27" s="30" t="s">
        <v>52</v>
      </c>
      <c r="E27" s="29" t="s">
        <v>77</v>
      </c>
    </row>
    <row r="28" spans="1:16" ht="12.75">
      <c r="A28" s="17" t="s">
        <v>45</v>
      </c>
      <c r="B28" s="21" t="s">
        <v>78</v>
      </c>
      <c r="C28" s="21" t="s">
        <v>79</v>
      </c>
      <c r="D28" s="17" t="s">
        <v>47</v>
      </c>
      <c r="E28" s="22" t="s">
        <v>80</v>
      </c>
      <c r="F28" s="23" t="s">
        <v>71</v>
      </c>
      <c r="G28" s="24">
        <v>18.5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23</v>
      </c>
    </row>
    <row r="29" spans="1:5" ht="25.5">
      <c r="A29" s="26" t="s">
        <v>50</v>
      </c>
      <c r="E29" s="27" t="s">
        <v>81</v>
      </c>
    </row>
    <row r="30" spans="1:5" ht="12.75">
      <c r="A30" s="30" t="s">
        <v>52</v>
      </c>
      <c r="E30" s="29" t="s">
        <v>82</v>
      </c>
    </row>
    <row r="31" spans="1:16" ht="12.75">
      <c r="A31" s="17" t="s">
        <v>45</v>
      </c>
      <c r="B31" s="21" t="s">
        <v>83</v>
      </c>
      <c r="C31" s="21" t="s">
        <v>84</v>
      </c>
      <c r="D31" s="17" t="s">
        <v>47</v>
      </c>
      <c r="E31" s="22" t="s">
        <v>85</v>
      </c>
      <c r="F31" s="23" t="s">
        <v>71</v>
      </c>
      <c r="G31" s="24">
        <v>46.25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23</v>
      </c>
    </row>
    <row r="32" spans="1:5" ht="25.5">
      <c r="A32" s="26" t="s">
        <v>50</v>
      </c>
      <c r="E32" s="27" t="s">
        <v>86</v>
      </c>
    </row>
    <row r="33" spans="1:5" ht="25.5">
      <c r="A33" s="30" t="s">
        <v>52</v>
      </c>
      <c r="E33" s="29" t="s">
        <v>87</v>
      </c>
    </row>
    <row r="34" spans="1:16" ht="12.75">
      <c r="A34" s="17" t="s">
        <v>45</v>
      </c>
      <c r="B34" s="21" t="s">
        <v>40</v>
      </c>
      <c r="C34" s="21" t="s">
        <v>88</v>
      </c>
      <c r="D34" s="17" t="s">
        <v>47</v>
      </c>
      <c r="E34" s="22" t="s">
        <v>89</v>
      </c>
      <c r="F34" s="23" t="s">
        <v>61</v>
      </c>
      <c r="G34" s="24">
        <v>185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25.5">
      <c r="A35" s="26" t="s">
        <v>50</v>
      </c>
      <c r="E35" s="27" t="s">
        <v>90</v>
      </c>
    </row>
    <row r="36" spans="1:5" ht="12.75">
      <c r="A36" s="30" t="s">
        <v>52</v>
      </c>
      <c r="E36" s="29" t="s">
        <v>91</v>
      </c>
    </row>
    <row r="37" spans="1:16" ht="12.75">
      <c r="A37" s="17" t="s">
        <v>45</v>
      </c>
      <c r="B37" s="21" t="s">
        <v>42</v>
      </c>
      <c r="C37" s="21" t="s">
        <v>92</v>
      </c>
      <c r="D37" s="17" t="s">
        <v>47</v>
      </c>
      <c r="E37" s="22" t="s">
        <v>93</v>
      </c>
      <c r="F37" s="23" t="s">
        <v>94</v>
      </c>
      <c r="G37" s="24">
        <v>50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25.5">
      <c r="A38" s="26" t="s">
        <v>50</v>
      </c>
      <c r="E38" s="27" t="s">
        <v>90</v>
      </c>
    </row>
    <row r="39" spans="1:5" ht="12.75">
      <c r="A39" s="30" t="s">
        <v>52</v>
      </c>
      <c r="E39" s="29" t="s">
        <v>95</v>
      </c>
    </row>
    <row r="40" spans="1:16" ht="12.75">
      <c r="A40" s="17" t="s">
        <v>45</v>
      </c>
      <c r="B40" s="21" t="s">
        <v>96</v>
      </c>
      <c r="C40" s="21" t="s">
        <v>97</v>
      </c>
      <c r="D40" s="17" t="s">
        <v>47</v>
      </c>
      <c r="E40" s="22" t="s">
        <v>98</v>
      </c>
      <c r="F40" s="23" t="s">
        <v>61</v>
      </c>
      <c r="G40" s="24">
        <v>774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23</v>
      </c>
    </row>
    <row r="41" spans="1:5" ht="12.75">
      <c r="A41" s="26" t="s">
        <v>50</v>
      </c>
      <c r="E41" s="27" t="s">
        <v>47</v>
      </c>
    </row>
    <row r="42" spans="1:5" ht="38.25">
      <c r="A42" s="30" t="s">
        <v>52</v>
      </c>
      <c r="E42" s="29" t="s">
        <v>99</v>
      </c>
    </row>
    <row r="43" spans="1:16" ht="12.75">
      <c r="A43" s="17" t="s">
        <v>45</v>
      </c>
      <c r="B43" s="21" t="s">
        <v>100</v>
      </c>
      <c r="C43" s="21" t="s">
        <v>101</v>
      </c>
      <c r="D43" s="17" t="s">
        <v>47</v>
      </c>
      <c r="E43" s="22" t="s">
        <v>102</v>
      </c>
      <c r="F43" s="23" t="s">
        <v>61</v>
      </c>
      <c r="G43" s="24">
        <v>462.5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23</v>
      </c>
    </row>
    <row r="44" spans="1:5" ht="12.75">
      <c r="A44" s="26" t="s">
        <v>50</v>
      </c>
      <c r="E44" s="27" t="s">
        <v>103</v>
      </c>
    </row>
    <row r="45" spans="1:5" ht="12.75">
      <c r="A45" s="30" t="s">
        <v>52</v>
      </c>
      <c r="E45" s="29" t="s">
        <v>104</v>
      </c>
    </row>
    <row r="46" spans="1:16" ht="12.75">
      <c r="A46" s="17" t="s">
        <v>45</v>
      </c>
      <c r="B46" s="21" t="s">
        <v>105</v>
      </c>
      <c r="C46" s="21" t="s">
        <v>106</v>
      </c>
      <c r="D46" s="17" t="s">
        <v>47</v>
      </c>
      <c r="E46" s="22" t="s">
        <v>107</v>
      </c>
      <c r="F46" s="23" t="s">
        <v>61</v>
      </c>
      <c r="G46" s="24">
        <v>462.5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12.75">
      <c r="A47" s="26" t="s">
        <v>50</v>
      </c>
      <c r="E47" s="27" t="s">
        <v>47</v>
      </c>
    </row>
    <row r="48" spans="1:5" ht="12.75">
      <c r="A48" s="30" t="s">
        <v>52</v>
      </c>
      <c r="E48" s="29" t="s">
        <v>104</v>
      </c>
    </row>
    <row r="49" spans="1:16" ht="12.75">
      <c r="A49" s="17" t="s">
        <v>45</v>
      </c>
      <c r="B49" s="21" t="s">
        <v>108</v>
      </c>
      <c r="C49" s="21" t="s">
        <v>109</v>
      </c>
      <c r="D49" s="17" t="s">
        <v>47</v>
      </c>
      <c r="E49" s="22" t="s">
        <v>110</v>
      </c>
      <c r="F49" s="23" t="s">
        <v>61</v>
      </c>
      <c r="G49" s="24">
        <v>462.5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23</v>
      </c>
    </row>
    <row r="50" spans="1:5" ht="12.75">
      <c r="A50" s="26" t="s">
        <v>50</v>
      </c>
      <c r="E50" s="27" t="s">
        <v>47</v>
      </c>
    </row>
    <row r="51" spans="1:5" ht="12.75">
      <c r="A51" s="30" t="s">
        <v>52</v>
      </c>
      <c r="E51" s="29" t="s">
        <v>104</v>
      </c>
    </row>
    <row r="52" spans="1:16" ht="12.75">
      <c r="A52" s="17" t="s">
        <v>45</v>
      </c>
      <c r="B52" s="21" t="s">
        <v>111</v>
      </c>
      <c r="C52" s="21" t="s">
        <v>112</v>
      </c>
      <c r="D52" s="17" t="s">
        <v>47</v>
      </c>
      <c r="E52" s="22" t="s">
        <v>113</v>
      </c>
      <c r="F52" s="23" t="s">
        <v>61</v>
      </c>
      <c r="G52" s="24">
        <v>462.5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23</v>
      </c>
    </row>
    <row r="53" spans="1:5" ht="12.75">
      <c r="A53" s="26" t="s">
        <v>50</v>
      </c>
      <c r="E53" s="27" t="s">
        <v>47</v>
      </c>
    </row>
    <row r="54" spans="1:5" ht="12.75">
      <c r="A54" s="28" t="s">
        <v>52</v>
      </c>
      <c r="E54" s="29" t="s">
        <v>104</v>
      </c>
    </row>
    <row r="55" spans="1:18" ht="12.75" customHeight="1">
      <c r="A55" s="5" t="s">
        <v>43</v>
      </c>
      <c r="B55" s="5"/>
      <c r="C55" s="31" t="s">
        <v>35</v>
      </c>
      <c r="D55" s="5"/>
      <c r="E55" s="19" t="s">
        <v>114</v>
      </c>
      <c r="F55" s="5"/>
      <c r="G55" s="5"/>
      <c r="H55" s="5"/>
      <c r="I55" s="32">
        <f>0+Q55</f>
        <v>0</v>
      </c>
      <c r="O55">
        <f>0+R55</f>
        <v>0</v>
      </c>
      <c r="Q55">
        <f>0+I56+I59+I62+I65+I68+I71+I74</f>
        <v>0</v>
      </c>
      <c r="R55">
        <f>0+O56+O59+O62+O65+O68+O71+O74</f>
        <v>0</v>
      </c>
    </row>
    <row r="56" spans="1:16" ht="12.75">
      <c r="A56" s="17" t="s">
        <v>45</v>
      </c>
      <c r="B56" s="21" t="s">
        <v>115</v>
      </c>
      <c r="C56" s="21" t="s">
        <v>116</v>
      </c>
      <c r="D56" s="17" t="s">
        <v>47</v>
      </c>
      <c r="E56" s="22" t="s">
        <v>117</v>
      </c>
      <c r="F56" s="23" t="s">
        <v>61</v>
      </c>
      <c r="G56" s="24">
        <v>340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23</v>
      </c>
    </row>
    <row r="57" spans="1:5" ht="12.75">
      <c r="A57" s="26" t="s">
        <v>50</v>
      </c>
      <c r="E57" s="27" t="s">
        <v>118</v>
      </c>
    </row>
    <row r="58" spans="1:5" ht="25.5">
      <c r="A58" s="30" t="s">
        <v>52</v>
      </c>
      <c r="E58" s="29" t="s">
        <v>119</v>
      </c>
    </row>
    <row r="59" spans="1:16" ht="12.75">
      <c r="A59" s="17" t="s">
        <v>45</v>
      </c>
      <c r="B59" s="21" t="s">
        <v>120</v>
      </c>
      <c r="C59" s="21" t="s">
        <v>121</v>
      </c>
      <c r="D59" s="17" t="s">
        <v>47</v>
      </c>
      <c r="E59" s="22" t="s">
        <v>122</v>
      </c>
      <c r="F59" s="23" t="s">
        <v>61</v>
      </c>
      <c r="G59" s="24">
        <v>185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23</v>
      </c>
    </row>
    <row r="60" spans="1:5" ht="12.75">
      <c r="A60" s="26" t="s">
        <v>50</v>
      </c>
      <c r="E60" s="27" t="s">
        <v>123</v>
      </c>
    </row>
    <row r="61" spans="1:5" ht="12.75">
      <c r="A61" s="30" t="s">
        <v>52</v>
      </c>
      <c r="E61" s="29" t="s">
        <v>124</v>
      </c>
    </row>
    <row r="62" spans="1:16" ht="12.75">
      <c r="A62" s="17" t="s">
        <v>45</v>
      </c>
      <c r="B62" s="21" t="s">
        <v>125</v>
      </c>
      <c r="C62" s="21" t="s">
        <v>126</v>
      </c>
      <c r="D62" s="17" t="s">
        <v>47</v>
      </c>
      <c r="E62" s="22" t="s">
        <v>127</v>
      </c>
      <c r="F62" s="23" t="s">
        <v>61</v>
      </c>
      <c r="G62" s="24">
        <v>2409.6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23</v>
      </c>
    </row>
    <row r="63" spans="1:5" ht="25.5">
      <c r="A63" s="26" t="s">
        <v>50</v>
      </c>
      <c r="E63" s="27" t="s">
        <v>128</v>
      </c>
    </row>
    <row r="64" spans="1:5" ht="51">
      <c r="A64" s="30" t="s">
        <v>52</v>
      </c>
      <c r="E64" s="29" t="s">
        <v>129</v>
      </c>
    </row>
    <row r="65" spans="1:16" ht="12.75">
      <c r="A65" s="17" t="s">
        <v>45</v>
      </c>
      <c r="B65" s="21" t="s">
        <v>130</v>
      </c>
      <c r="C65" s="21" t="s">
        <v>131</v>
      </c>
      <c r="D65" s="17" t="s">
        <v>47</v>
      </c>
      <c r="E65" s="22" t="s">
        <v>132</v>
      </c>
      <c r="F65" s="23" t="s">
        <v>61</v>
      </c>
      <c r="G65" s="24">
        <v>2759.85</v>
      </c>
      <c r="H65" s="25">
        <v>0</v>
      </c>
      <c r="I65" s="25">
        <f>ROUND(ROUND(H65,2)*ROUND(G65,3),2)</f>
        <v>0</v>
      </c>
      <c r="O65">
        <f>(I65*21)/100</f>
        <v>0</v>
      </c>
      <c r="P65" t="s">
        <v>23</v>
      </c>
    </row>
    <row r="66" spans="1:5" ht="25.5">
      <c r="A66" s="26" t="s">
        <v>50</v>
      </c>
      <c r="E66" s="27" t="s">
        <v>133</v>
      </c>
    </row>
    <row r="67" spans="1:5" ht="63.75">
      <c r="A67" s="30" t="s">
        <v>52</v>
      </c>
      <c r="E67" s="29" t="s">
        <v>134</v>
      </c>
    </row>
    <row r="68" spans="1:16" ht="12.75">
      <c r="A68" s="17" t="s">
        <v>45</v>
      </c>
      <c r="B68" s="21" t="s">
        <v>135</v>
      </c>
      <c r="C68" s="21" t="s">
        <v>136</v>
      </c>
      <c r="D68" s="17" t="s">
        <v>47</v>
      </c>
      <c r="E68" s="22" t="s">
        <v>137</v>
      </c>
      <c r="F68" s="23" t="s">
        <v>61</v>
      </c>
      <c r="G68" s="24">
        <v>2330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23</v>
      </c>
    </row>
    <row r="69" spans="1:5" ht="12.75">
      <c r="A69" s="26" t="s">
        <v>50</v>
      </c>
      <c r="E69" s="27" t="s">
        <v>138</v>
      </c>
    </row>
    <row r="70" spans="1:5" ht="51">
      <c r="A70" s="30" t="s">
        <v>52</v>
      </c>
      <c r="E70" s="29" t="s">
        <v>139</v>
      </c>
    </row>
    <row r="71" spans="1:16" ht="12.75">
      <c r="A71" s="17" t="s">
        <v>45</v>
      </c>
      <c r="B71" s="21" t="s">
        <v>140</v>
      </c>
      <c r="C71" s="21" t="s">
        <v>141</v>
      </c>
      <c r="D71" s="17" t="s">
        <v>47</v>
      </c>
      <c r="E71" s="22" t="s">
        <v>142</v>
      </c>
      <c r="F71" s="23" t="s">
        <v>61</v>
      </c>
      <c r="G71" s="24">
        <v>2779.75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23</v>
      </c>
    </row>
    <row r="72" spans="1:5" ht="25.5">
      <c r="A72" s="26" t="s">
        <v>50</v>
      </c>
      <c r="E72" s="27" t="s">
        <v>143</v>
      </c>
    </row>
    <row r="73" spans="1:5" ht="63.75">
      <c r="A73" s="30" t="s">
        <v>52</v>
      </c>
      <c r="E73" s="29" t="s">
        <v>144</v>
      </c>
    </row>
    <row r="74" spans="1:16" ht="12.75">
      <c r="A74" s="17" t="s">
        <v>45</v>
      </c>
      <c r="B74" s="21" t="s">
        <v>145</v>
      </c>
      <c r="C74" s="21" t="s">
        <v>146</v>
      </c>
      <c r="D74" s="17" t="s">
        <v>47</v>
      </c>
      <c r="E74" s="22" t="s">
        <v>147</v>
      </c>
      <c r="F74" s="23" t="s">
        <v>94</v>
      </c>
      <c r="G74" s="24">
        <v>660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23</v>
      </c>
    </row>
    <row r="75" spans="1:5" ht="12.75">
      <c r="A75" s="26" t="s">
        <v>50</v>
      </c>
      <c r="E75" s="27" t="s">
        <v>148</v>
      </c>
    </row>
    <row r="76" spans="1:5" ht="25.5">
      <c r="A76" s="28" t="s">
        <v>52</v>
      </c>
      <c r="E76" s="29" t="s">
        <v>149</v>
      </c>
    </row>
    <row r="77" spans="1:18" ht="12.75" customHeight="1">
      <c r="A77" s="5" t="s">
        <v>43</v>
      </c>
      <c r="B77" s="5"/>
      <c r="C77" s="31" t="s">
        <v>83</v>
      </c>
      <c r="D77" s="5"/>
      <c r="E77" s="19" t="s">
        <v>150</v>
      </c>
      <c r="F77" s="5"/>
      <c r="G77" s="5"/>
      <c r="H77" s="5"/>
      <c r="I77" s="32">
        <f>0+Q77</f>
        <v>0</v>
      </c>
      <c r="O77">
        <f>0+R77</f>
        <v>0</v>
      </c>
      <c r="Q77">
        <f>0+I78+I81+I84</f>
        <v>0</v>
      </c>
      <c r="R77">
        <f>0+O78+O81+O84</f>
        <v>0</v>
      </c>
    </row>
    <row r="78" spans="1:16" ht="12.75">
      <c r="A78" s="17" t="s">
        <v>45</v>
      </c>
      <c r="B78" s="21" t="s">
        <v>151</v>
      </c>
      <c r="C78" s="21" t="s">
        <v>152</v>
      </c>
      <c r="D78" s="17" t="s">
        <v>47</v>
      </c>
      <c r="E78" s="22" t="s">
        <v>153</v>
      </c>
      <c r="F78" s="23" t="s">
        <v>154</v>
      </c>
      <c r="G78" s="24">
        <v>5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23</v>
      </c>
    </row>
    <row r="79" spans="1:5" ht="25.5">
      <c r="A79" s="26" t="s">
        <v>50</v>
      </c>
      <c r="E79" s="27" t="s">
        <v>155</v>
      </c>
    </row>
    <row r="80" spans="1:5" ht="25.5">
      <c r="A80" s="30" t="s">
        <v>52</v>
      </c>
      <c r="E80" s="29" t="s">
        <v>156</v>
      </c>
    </row>
    <row r="81" spans="1:16" ht="12.75">
      <c r="A81" s="17" t="s">
        <v>45</v>
      </c>
      <c r="B81" s="21" t="s">
        <v>157</v>
      </c>
      <c r="C81" s="21" t="s">
        <v>158</v>
      </c>
      <c r="D81" s="17" t="s">
        <v>47</v>
      </c>
      <c r="E81" s="22" t="s">
        <v>159</v>
      </c>
      <c r="F81" s="23" t="s">
        <v>154</v>
      </c>
      <c r="G81" s="24">
        <v>7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23</v>
      </c>
    </row>
    <row r="82" spans="1:5" ht="25.5">
      <c r="A82" s="26" t="s">
        <v>50</v>
      </c>
      <c r="E82" s="27" t="s">
        <v>160</v>
      </c>
    </row>
    <row r="83" spans="1:5" ht="25.5">
      <c r="A83" s="30" t="s">
        <v>52</v>
      </c>
      <c r="E83" s="29" t="s">
        <v>161</v>
      </c>
    </row>
    <row r="84" spans="1:16" ht="12.75">
      <c r="A84" s="17" t="s">
        <v>45</v>
      </c>
      <c r="B84" s="21" t="s">
        <v>162</v>
      </c>
      <c r="C84" s="21" t="s">
        <v>163</v>
      </c>
      <c r="D84" s="17" t="s">
        <v>47</v>
      </c>
      <c r="E84" s="22" t="s">
        <v>164</v>
      </c>
      <c r="F84" s="23" t="s">
        <v>154</v>
      </c>
      <c r="G84" s="24">
        <v>2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23</v>
      </c>
    </row>
    <row r="85" spans="1:5" ht="25.5">
      <c r="A85" s="26" t="s">
        <v>50</v>
      </c>
      <c r="E85" s="27" t="s">
        <v>165</v>
      </c>
    </row>
    <row r="86" spans="1:5" ht="25.5">
      <c r="A86" s="28" t="s">
        <v>52</v>
      </c>
      <c r="E86" s="29" t="s">
        <v>166</v>
      </c>
    </row>
    <row r="87" spans="1:18" ht="12.75" customHeight="1">
      <c r="A87" s="5" t="s">
        <v>43</v>
      </c>
      <c r="B87" s="5"/>
      <c r="C87" s="31" t="s">
        <v>40</v>
      </c>
      <c r="D87" s="5"/>
      <c r="E87" s="19" t="s">
        <v>167</v>
      </c>
      <c r="F87" s="5"/>
      <c r="G87" s="5"/>
      <c r="H87" s="5"/>
      <c r="I87" s="32">
        <f>0+Q87</f>
        <v>0</v>
      </c>
      <c r="O87">
        <f>0+R87</f>
        <v>0</v>
      </c>
      <c r="Q87">
        <f>0+I88+I91</f>
        <v>0</v>
      </c>
      <c r="R87">
        <f>0+O88+O91</f>
        <v>0</v>
      </c>
    </row>
    <row r="88" spans="1:16" ht="12.75">
      <c r="A88" s="17" t="s">
        <v>45</v>
      </c>
      <c r="B88" s="21" t="s">
        <v>168</v>
      </c>
      <c r="C88" s="21" t="s">
        <v>169</v>
      </c>
      <c r="D88" s="17" t="s">
        <v>47</v>
      </c>
      <c r="E88" s="22" t="s">
        <v>170</v>
      </c>
      <c r="F88" s="23" t="s">
        <v>154</v>
      </c>
      <c r="G88" s="24">
        <v>1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23</v>
      </c>
    </row>
    <row r="89" spans="1:5" ht="12.75">
      <c r="A89" s="26" t="s">
        <v>50</v>
      </c>
      <c r="E89" s="27" t="s">
        <v>47</v>
      </c>
    </row>
    <row r="90" spans="1:5" ht="25.5">
      <c r="A90" s="30" t="s">
        <v>52</v>
      </c>
      <c r="E90" s="29" t="s">
        <v>171</v>
      </c>
    </row>
    <row r="91" spans="1:16" ht="12.75">
      <c r="A91" s="17" t="s">
        <v>45</v>
      </c>
      <c r="B91" s="21" t="s">
        <v>172</v>
      </c>
      <c r="C91" s="21" t="s">
        <v>173</v>
      </c>
      <c r="D91" s="17" t="s">
        <v>47</v>
      </c>
      <c r="E91" s="22" t="s">
        <v>174</v>
      </c>
      <c r="F91" s="23" t="s">
        <v>94</v>
      </c>
      <c r="G91" s="24">
        <v>660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23</v>
      </c>
    </row>
    <row r="92" spans="1:5" ht="12.75">
      <c r="A92" s="26" t="s">
        <v>50</v>
      </c>
      <c r="E92" s="27" t="s">
        <v>175</v>
      </c>
    </row>
    <row r="93" spans="1:5" ht="25.5">
      <c r="A93" s="28" t="s">
        <v>52</v>
      </c>
      <c r="E93" s="29" t="s">
        <v>149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176</v>
      </c>
      <c r="I3" s="33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176</v>
      </c>
      <c r="D4" s="39"/>
      <c r="E4" s="13" t="s">
        <v>177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</f>
        <v>0</v>
      </c>
      <c r="R8">
        <f>0+O9+O12+O15</f>
        <v>0</v>
      </c>
    </row>
    <row r="9" spans="1:16" ht="12.75">
      <c r="A9" s="17" t="s">
        <v>45</v>
      </c>
      <c r="B9" s="21" t="s">
        <v>29</v>
      </c>
      <c r="C9" s="21" t="s">
        <v>178</v>
      </c>
      <c r="D9" s="17" t="s">
        <v>47</v>
      </c>
      <c r="E9" s="22" t="s">
        <v>179</v>
      </c>
      <c r="F9" s="23" t="s">
        <v>180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76.5">
      <c r="A10" s="26" t="s">
        <v>50</v>
      </c>
      <c r="E10" s="27" t="s">
        <v>181</v>
      </c>
    </row>
    <row r="11" spans="1:5" ht="12.75">
      <c r="A11" s="30" t="s">
        <v>52</v>
      </c>
      <c r="E11" s="29" t="s">
        <v>47</v>
      </c>
    </row>
    <row r="12" spans="1:16" ht="12.75">
      <c r="A12" s="17" t="s">
        <v>45</v>
      </c>
      <c r="B12" s="21" t="s">
        <v>23</v>
      </c>
      <c r="C12" s="21" t="s">
        <v>182</v>
      </c>
      <c r="D12" s="17" t="s">
        <v>47</v>
      </c>
      <c r="E12" s="22" t="s">
        <v>183</v>
      </c>
      <c r="F12" s="23" t="s">
        <v>180</v>
      </c>
      <c r="G12" s="24">
        <v>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184</v>
      </c>
    </row>
    <row r="14" spans="1:5" ht="12.75">
      <c r="A14" s="30" t="s">
        <v>52</v>
      </c>
      <c r="E14" s="29" t="s">
        <v>47</v>
      </c>
    </row>
    <row r="15" spans="1:16" ht="12.75">
      <c r="A15" s="17" t="s">
        <v>45</v>
      </c>
      <c r="B15" s="21" t="s">
        <v>22</v>
      </c>
      <c r="C15" s="21" t="s">
        <v>185</v>
      </c>
      <c r="D15" s="17" t="s">
        <v>47</v>
      </c>
      <c r="E15" s="22" t="s">
        <v>186</v>
      </c>
      <c r="F15" s="23" t="s">
        <v>180</v>
      </c>
      <c r="G15" s="24">
        <v>1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187</v>
      </c>
    </row>
    <row r="17" spans="1:5" ht="12.75">
      <c r="A17" s="28" t="s">
        <v>52</v>
      </c>
      <c r="E17" s="29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188</v>
      </c>
      <c r="I3" s="33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188</v>
      </c>
      <c r="D4" s="39"/>
      <c r="E4" s="13" t="s">
        <v>189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40</v>
      </c>
      <c r="D8" s="14"/>
      <c r="E8" s="19" t="s">
        <v>167</v>
      </c>
      <c r="F8" s="14"/>
      <c r="G8" s="14"/>
      <c r="H8" s="14"/>
      <c r="I8" s="20">
        <f>0+Q8</f>
        <v>0</v>
      </c>
      <c r="O8">
        <f>0+R8</f>
        <v>0</v>
      </c>
      <c r="Q8">
        <f>0+I9+I12+I15</f>
        <v>0</v>
      </c>
      <c r="R8">
        <f>0+O9+O12+O15</f>
        <v>0</v>
      </c>
    </row>
    <row r="9" spans="1:16" ht="25.5">
      <c r="A9" s="17" t="s">
        <v>45</v>
      </c>
      <c r="B9" s="21" t="s">
        <v>29</v>
      </c>
      <c r="C9" s="21" t="s">
        <v>190</v>
      </c>
      <c r="D9" s="17" t="s">
        <v>47</v>
      </c>
      <c r="E9" s="22" t="s">
        <v>191</v>
      </c>
      <c r="F9" s="23" t="s">
        <v>61</v>
      </c>
      <c r="G9" s="24">
        <v>75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192</v>
      </c>
    </row>
    <row r="11" spans="1:5" ht="12.75">
      <c r="A11" s="30" t="s">
        <v>52</v>
      </c>
      <c r="E11" s="29" t="s">
        <v>193</v>
      </c>
    </row>
    <row r="12" spans="1:16" ht="25.5">
      <c r="A12" s="17" t="s">
        <v>45</v>
      </c>
      <c r="B12" s="21" t="s">
        <v>23</v>
      </c>
      <c r="C12" s="21" t="s">
        <v>194</v>
      </c>
      <c r="D12" s="17" t="s">
        <v>47</v>
      </c>
      <c r="E12" s="22" t="s">
        <v>195</v>
      </c>
      <c r="F12" s="23" t="s">
        <v>61</v>
      </c>
      <c r="G12" s="24">
        <v>75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196</v>
      </c>
    </row>
    <row r="14" spans="1:5" ht="12.75">
      <c r="A14" s="30" t="s">
        <v>52</v>
      </c>
      <c r="E14" s="29" t="s">
        <v>193</v>
      </c>
    </row>
    <row r="15" spans="1:16" ht="12.75">
      <c r="A15" s="17" t="s">
        <v>45</v>
      </c>
      <c r="B15" s="21" t="s">
        <v>22</v>
      </c>
      <c r="C15" s="21" t="s">
        <v>197</v>
      </c>
      <c r="D15" s="17" t="s">
        <v>47</v>
      </c>
      <c r="E15" s="22" t="s">
        <v>198</v>
      </c>
      <c r="F15" s="23" t="s">
        <v>61</v>
      </c>
      <c r="G15" s="24">
        <v>2000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199</v>
      </c>
    </row>
    <row r="17" spans="1:5" ht="12.75">
      <c r="A17" s="28" t="s">
        <v>52</v>
      </c>
      <c r="E17" s="29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200</v>
      </c>
      <c r="I3" s="33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200</v>
      </c>
      <c r="D4" s="39"/>
      <c r="E4" s="13" t="s">
        <v>201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</f>
        <v>0</v>
      </c>
      <c r="R8">
        <f>0+O9+O12+O15+O18+O21+O24+O27+O30+O33+O36+O39</f>
        <v>0</v>
      </c>
    </row>
    <row r="9" spans="1:16" ht="12.75">
      <c r="A9" s="17" t="s">
        <v>45</v>
      </c>
      <c r="B9" s="21" t="s">
        <v>29</v>
      </c>
      <c r="C9" s="21" t="s">
        <v>178</v>
      </c>
      <c r="D9" s="17" t="s">
        <v>202</v>
      </c>
      <c r="E9" s="22" t="s">
        <v>179</v>
      </c>
      <c r="F9" s="23" t="s">
        <v>180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7.5">
      <c r="A10" s="26" t="s">
        <v>50</v>
      </c>
      <c r="E10" s="27" t="s">
        <v>203</v>
      </c>
    </row>
    <row r="11" spans="1:5" ht="12.75">
      <c r="A11" s="30" t="s">
        <v>52</v>
      </c>
      <c r="E11" s="29" t="s">
        <v>47</v>
      </c>
    </row>
    <row r="12" spans="1:16" ht="12.75">
      <c r="A12" s="17" t="s">
        <v>45</v>
      </c>
      <c r="B12" s="21" t="s">
        <v>23</v>
      </c>
      <c r="C12" s="21" t="s">
        <v>204</v>
      </c>
      <c r="D12" s="17" t="s">
        <v>47</v>
      </c>
      <c r="E12" s="22" t="s">
        <v>205</v>
      </c>
      <c r="F12" s="23" t="s">
        <v>180</v>
      </c>
      <c r="G12" s="24">
        <v>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206</v>
      </c>
    </row>
    <row r="14" spans="1:5" ht="12.75">
      <c r="A14" s="30" t="s">
        <v>52</v>
      </c>
      <c r="E14" s="29" t="s">
        <v>47</v>
      </c>
    </row>
    <row r="15" spans="1:16" ht="12.75">
      <c r="A15" s="17" t="s">
        <v>45</v>
      </c>
      <c r="B15" s="21" t="s">
        <v>22</v>
      </c>
      <c r="C15" s="21" t="s">
        <v>207</v>
      </c>
      <c r="D15" s="17" t="s">
        <v>47</v>
      </c>
      <c r="E15" s="22" t="s">
        <v>208</v>
      </c>
      <c r="F15" s="23" t="s">
        <v>209</v>
      </c>
      <c r="G15" s="24">
        <v>2.98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210</v>
      </c>
    </row>
    <row r="17" spans="1:5" ht="12.75">
      <c r="A17" s="30" t="s">
        <v>52</v>
      </c>
      <c r="E17" s="29" t="s">
        <v>211</v>
      </c>
    </row>
    <row r="18" spans="1:16" ht="12.75">
      <c r="A18" s="17" t="s">
        <v>45</v>
      </c>
      <c r="B18" s="21" t="s">
        <v>33</v>
      </c>
      <c r="C18" s="21" t="s">
        <v>212</v>
      </c>
      <c r="D18" s="17" t="s">
        <v>47</v>
      </c>
      <c r="E18" s="22" t="s">
        <v>213</v>
      </c>
      <c r="F18" s="23" t="s">
        <v>180</v>
      </c>
      <c r="G18" s="24">
        <v>1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6" t="s">
        <v>50</v>
      </c>
      <c r="E19" s="27" t="s">
        <v>214</v>
      </c>
    </row>
    <row r="20" spans="1:5" ht="12.75">
      <c r="A20" s="30" t="s">
        <v>52</v>
      </c>
      <c r="E20" s="29" t="s">
        <v>47</v>
      </c>
    </row>
    <row r="21" spans="1:16" ht="12.75">
      <c r="A21" s="17" t="s">
        <v>45</v>
      </c>
      <c r="B21" s="21" t="s">
        <v>35</v>
      </c>
      <c r="C21" s="21" t="s">
        <v>215</v>
      </c>
      <c r="D21" s="17" t="s">
        <v>47</v>
      </c>
      <c r="E21" s="22" t="s">
        <v>216</v>
      </c>
      <c r="F21" s="23" t="s">
        <v>180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47</v>
      </c>
    </row>
    <row r="23" spans="1:5" ht="12.75">
      <c r="A23" s="30" t="s">
        <v>52</v>
      </c>
      <c r="E23" s="29" t="s">
        <v>47</v>
      </c>
    </row>
    <row r="24" spans="1:16" ht="12.75">
      <c r="A24" s="17" t="s">
        <v>45</v>
      </c>
      <c r="B24" s="21" t="s">
        <v>37</v>
      </c>
      <c r="C24" s="21" t="s">
        <v>217</v>
      </c>
      <c r="D24" s="17" t="s">
        <v>47</v>
      </c>
      <c r="E24" s="22" t="s">
        <v>218</v>
      </c>
      <c r="F24" s="23" t="s">
        <v>180</v>
      </c>
      <c r="G24" s="24">
        <v>1</v>
      </c>
      <c r="H24" s="25">
        <v>0</v>
      </c>
      <c r="I24" s="25">
        <f>ROUND(ROUND(H24,2)*ROUND(G24,3),2)</f>
        <v>0</v>
      </c>
      <c r="O24">
        <f>(I24*21)/100</f>
        <v>0</v>
      </c>
      <c r="P24" t="s">
        <v>23</v>
      </c>
    </row>
    <row r="25" spans="1:5" ht="12.75">
      <c r="A25" s="26" t="s">
        <v>50</v>
      </c>
      <c r="E25" s="27" t="s">
        <v>219</v>
      </c>
    </row>
    <row r="26" spans="1:5" ht="12.75">
      <c r="A26" s="30" t="s">
        <v>52</v>
      </c>
      <c r="E26" s="29" t="s">
        <v>47</v>
      </c>
    </row>
    <row r="27" spans="1:16" ht="12.75">
      <c r="A27" s="17" t="s">
        <v>45</v>
      </c>
      <c r="B27" s="21" t="s">
        <v>78</v>
      </c>
      <c r="C27" s="21" t="s">
        <v>220</v>
      </c>
      <c r="D27" s="17" t="s">
        <v>47</v>
      </c>
      <c r="E27" s="22" t="s">
        <v>221</v>
      </c>
      <c r="F27" s="23" t="s">
        <v>209</v>
      </c>
      <c r="G27" s="24">
        <v>2.98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23</v>
      </c>
    </row>
    <row r="28" spans="1:5" ht="12.75">
      <c r="A28" s="26" t="s">
        <v>50</v>
      </c>
      <c r="E28" s="27" t="s">
        <v>47</v>
      </c>
    </row>
    <row r="29" spans="1:5" ht="12.75">
      <c r="A29" s="30" t="s">
        <v>52</v>
      </c>
      <c r="E29" s="29" t="s">
        <v>211</v>
      </c>
    </row>
    <row r="30" spans="1:16" ht="12.75">
      <c r="A30" s="17" t="s">
        <v>45</v>
      </c>
      <c r="B30" s="21" t="s">
        <v>83</v>
      </c>
      <c r="C30" s="21" t="s">
        <v>222</v>
      </c>
      <c r="D30" s="17" t="s">
        <v>47</v>
      </c>
      <c r="E30" s="22" t="s">
        <v>223</v>
      </c>
      <c r="F30" s="23" t="s">
        <v>180</v>
      </c>
      <c r="G30" s="24">
        <v>1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224</v>
      </c>
    </row>
    <row r="32" spans="1:5" ht="12.75">
      <c r="A32" s="30" t="s">
        <v>52</v>
      </c>
      <c r="E32" s="29" t="s">
        <v>47</v>
      </c>
    </row>
    <row r="33" spans="1:16" ht="12.75">
      <c r="A33" s="17" t="s">
        <v>45</v>
      </c>
      <c r="B33" s="21" t="s">
        <v>40</v>
      </c>
      <c r="C33" s="21" t="s">
        <v>225</v>
      </c>
      <c r="D33" s="17" t="s">
        <v>226</v>
      </c>
      <c r="E33" s="22" t="s">
        <v>227</v>
      </c>
      <c r="F33" s="23" t="s">
        <v>154</v>
      </c>
      <c r="G33" s="24">
        <v>2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228</v>
      </c>
    </row>
    <row r="35" spans="1:5" ht="51">
      <c r="A35" s="30" t="s">
        <v>52</v>
      </c>
      <c r="E35" s="29" t="s">
        <v>229</v>
      </c>
    </row>
    <row r="36" spans="1:16" ht="12.75">
      <c r="A36" s="17" t="s">
        <v>45</v>
      </c>
      <c r="B36" s="21" t="s">
        <v>42</v>
      </c>
      <c r="C36" s="21" t="s">
        <v>225</v>
      </c>
      <c r="D36" s="17" t="s">
        <v>230</v>
      </c>
      <c r="E36" s="22" t="s">
        <v>227</v>
      </c>
      <c r="F36" s="23" t="s">
        <v>154</v>
      </c>
      <c r="G36" s="24">
        <v>2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23</v>
      </c>
    </row>
    <row r="37" spans="1:5" ht="12.75">
      <c r="A37" s="26" t="s">
        <v>50</v>
      </c>
      <c r="E37" s="27" t="s">
        <v>47</v>
      </c>
    </row>
    <row r="38" spans="1:5" ht="12.75">
      <c r="A38" s="30" t="s">
        <v>52</v>
      </c>
      <c r="E38" s="29" t="s">
        <v>231</v>
      </c>
    </row>
    <row r="39" spans="1:16" ht="12.75">
      <c r="A39" s="17" t="s">
        <v>45</v>
      </c>
      <c r="B39" s="21" t="s">
        <v>96</v>
      </c>
      <c r="C39" s="21" t="s">
        <v>232</v>
      </c>
      <c r="D39" s="17" t="s">
        <v>47</v>
      </c>
      <c r="E39" s="22" t="s">
        <v>233</v>
      </c>
      <c r="F39" s="23" t="s">
        <v>180</v>
      </c>
      <c r="G39" s="24">
        <v>1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23</v>
      </c>
    </row>
    <row r="40" spans="1:5" ht="12.75">
      <c r="A40" s="26" t="s">
        <v>50</v>
      </c>
      <c r="E40" s="27" t="s">
        <v>234</v>
      </c>
    </row>
    <row r="41" spans="1:5" ht="12.75">
      <c r="A41" s="28" t="s">
        <v>52</v>
      </c>
      <c r="E41" s="29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Beneš</dc:creator>
  <cp:keywords/>
  <dc:description/>
  <cp:lastModifiedBy>Luděk Beneš</cp:lastModifiedBy>
  <dcterms:created xsi:type="dcterms:W3CDTF">2023-01-03T05:53:50Z</dcterms:created>
  <dcterms:modified xsi:type="dcterms:W3CDTF">2023-01-03T05:53:52Z</dcterms:modified>
  <cp:category/>
  <cp:version/>
  <cp:contentType/>
  <cp:contentStatus/>
</cp:coreProperties>
</file>