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kapitulace" sheetId="1" r:id="rId1"/>
    <sheet name="SO 121" sheetId="2" r:id="rId2"/>
    <sheet name="SO 122" sheetId="3" r:id="rId3"/>
    <sheet name="SO 181" sheetId="4" r:id="rId4"/>
    <sheet name="SO 191" sheetId="5" r:id="rId5"/>
    <sheet name="VON" sheetId="6" r:id="rId6"/>
  </sheets>
  <definedNames/>
  <calcPr fullCalcOnLoad="1"/>
</workbook>
</file>

<file path=xl/sharedStrings.xml><?xml version="1.0" encoding="utf-8"?>
<sst xmlns="http://schemas.openxmlformats.org/spreadsheetml/2006/main" count="1584" uniqueCount="424">
  <si>
    <t>Firma: Pontex, spol. s r.o.</t>
  </si>
  <si>
    <t>Soupis objektů s DPH</t>
  </si>
  <si>
    <t>Stavba: 2010 - III/00412 a III/11816 MÚK Dobříš - Višnová, Oprava povrchu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</si>
  <si>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</si>
  <si>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</si>
  <si>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</si>
  <si>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</si>
  <si>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</si>
  <si>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</si>
  <si>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</si>
  <si>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</si>
  <si>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</si>
  <si>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</si>
  <si>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</si>
  <si>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</si>
  <si>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2010</t>
  </si>
  <si>
    <t>III/00412 a III/11816 MÚK Dobříš - Višnová, Oprava povrchu</t>
  </si>
  <si>
    <t>O</t>
  </si>
  <si>
    <t>Rozpočet:</t>
  </si>
  <si>
    <t>0,00</t>
  </si>
  <si>
    <t>15,00</t>
  </si>
  <si>
    <t>21,00</t>
  </si>
  <si>
    <t>3</t>
  </si>
  <si>
    <t>2</t>
  </si>
  <si>
    <t>SO 121</t>
  </si>
  <si>
    <t>Silnice III/00412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</si>
  <si>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</si>
  <si>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</si>
  <si>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</si>
  <si>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</si>
  <si>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</si>
  <si>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</si>
  <si>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</si>
  <si>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</si>
  <si>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</si>
  <si>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</si>
  <si>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</si>
  <si>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</si>
  <si>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</si>
  <si>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</si>
  <si>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</si>
  <si>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</si>
  <si>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</si>
  <si>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</si>
  <si>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</si>
  <si>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</si>
  <si>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</si>
  <si>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</si>
  <si>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</si>
  <si>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</si>
  <si>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</si>
  <si>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prostý beton (recyklační středisko / skládka, dle dispozic zhotovitele)</t>
  </si>
  <si>
    <t>VV</t>
  </si>
  <si>
    <t>dle pol. 11328: 756,6*0,2*2,4=363,168 [A] 
dle pol. 11352: 118*0,205=24,190 [B] 
Celkem: A+B=387,358 [C]</t>
  </si>
  <si>
    <t>b</t>
  </si>
  <si>
    <t>zemina, kamen, nestmelené vrstvy (recyklační středisko / skládka, dle dispozic zhotovitele)</t>
  </si>
  <si>
    <t>dle pol. 11130: 2480*0,1*1,8=446,400 [A] 
dle pol. 113328: 111,42*2,0=222,840 [B] 
dle pol. 12924: 2021,25*0,15*1,8=545,738 [C] 
dle pol. 12931: 575*0,25*1,8=258,750 [D] 
dle pol. 12980: 22*0,5*1,8=19,800 [E] 
dle pol. 129945: 8*0,1*1,8=1,440 [F] 
dle pol. 12999: 13*1,0*1,8=23,400 [G] 
Celkem: A+B+C+D+E+F+G=1 518,368 [H]</t>
  </si>
  <si>
    <t>014212</t>
  </si>
  <si>
    <t/>
  </si>
  <si>
    <t>POPLATKY ZA ZEMNÍK - ORNICE</t>
  </si>
  <si>
    <t>pořízení zeminy schopné zúrodnění</t>
  </si>
  <si>
    <t>ohumusování tl. 100mm a osetí travním semenem, údržba: 3965*1,25*0,1*1,8=892,125 [A]</t>
  </si>
  <si>
    <t>Zemní práce</t>
  </si>
  <si>
    <t>11130</t>
  </si>
  <si>
    <t>SEJMUTÍ DRNU</t>
  </si>
  <si>
    <t>M2</t>
  </si>
  <si>
    <t>vč. odvozu a uložení na recyklační středisko / skládku dle dispozic zhotovitele</t>
  </si>
  <si>
    <t>sejmutí drnu / ornice tl. cca 0,1m ((2695+1270)/2*1,25): 2480=2 480,000 [A]</t>
  </si>
  <si>
    <t>11318</t>
  </si>
  <si>
    <t>R</t>
  </si>
  <si>
    <t>ODSTRANĚNÍ ZPEVNĚNÝCH PLOCH SJEZDŮ VČETNĚ PROPUSTKŮ</t>
  </si>
  <si>
    <t>vč. odvozu a uložení na recyklační středisko / skládku dle dispozic zhotovitele, vč. poplatku za skládku 
POZN.: Pro nízký poměr položky k celkové hodnotě stavby vykázáno jako agregovaná položka smíšených konstrukcí (bez propustku, s propustkem, s různými typy povrchu). Součástí položky je i separace odpadů a jejich skládkování dle platných norem.</t>
  </si>
  <si>
    <t>Odstranění konstrukce - 
- sjezdu na pole a zeminy potřebné pro propustek v hloubce max. 1,0m (1ks): 30=30,000 [A] 
- sjezdu na pole, propustku, čel a zeminy potřebné pro obnovu propustku pod silnicí v hloubce prům. 1,2m (1ks): 50=50,000 [B] 
- sjezdu bez propustku (4ks): 126=126,000 [C] 
- čela propustku a zeminy potřebné pro založení nového čela propustku v hloubce max. 1,0m (1ks): 6=6,000 [D] 
Celkem: A+B+C+D=212,000 [E]</t>
  </si>
  <si>
    <t>11328</t>
  </si>
  <si>
    <t>ODSTRANĚNÍ PŘÍKOPŮ, ŽLABŮ A RIGOLŮ Z PŘÍKOPOVÝCH TVÁRNIC</t>
  </si>
  <si>
    <t>odstranění betonového žlabu š. 0,6m: (210+213+565+273)*0,6=756,600 [A]</t>
  </si>
  <si>
    <t>7</t>
  </si>
  <si>
    <t>113328</t>
  </si>
  <si>
    <t>ODSTRAN PODKL ZPEVNĚNÝCH PLOCH Z KAMENIVA NESTMEL, ODVOZ DO 20KM</t>
  </si>
  <si>
    <t>M3</t>
  </si>
  <si>
    <t>v místě lokální sanace v obci odstranění podkladní vrstvy vozovky tl. 60mm, předpoklad 20% plochy (9285m2): 1857*0,06=111,420 [A]</t>
  </si>
  <si>
    <t>8</t>
  </si>
  <si>
    <t>11352</t>
  </si>
  <si>
    <t>ODSTRANĚNÍ CHODNÍKOVÝCH A SILNIČNÍCH OBRUBNÍKŮ BETONOVÝCH</t>
  </si>
  <si>
    <t>M</t>
  </si>
  <si>
    <t>odstranění betonového obrubníku zkoseného (150x250 mm) vč. betonového lože s opěrou: 50+48+20=118,000 [A]</t>
  </si>
  <si>
    <t>11372</t>
  </si>
  <si>
    <t>FRÉZOVÁNÍ ZPEVNĚNÝCH PLOCH ASFALTOVÝCH</t>
  </si>
  <si>
    <t>Povinný odkup vyfrézované směsi zhotovitelem dle SOD! 
POZN.: Část z vyfrézovaného materiálu bude následně použita na stavbě. Z tohoto důvodu je požadováno provést frézu (min. danou část pro krajnice a sjezdy) ve frakci do vel. 32mm (0/32).</t>
  </si>
  <si>
    <t>frézování vozovky tl. průměrně 50mm (v celé šíři vozovky, v celé trase): 23215*0,05=1 160,750 [A] 
Odpočet materiálu pro zpětné uložení do stavby: -(810*0,1+126*0,1)=-93,600 [B] 
Celkem: A+B=1 067,150 [C]</t>
  </si>
  <si>
    <t>vč. složení v místě, jedná se dle provedených zkoušek (PAU) o materiál s obsahem dehtu - vyzískaný R-mat bude primárně použit zpět jako vrstva pro provedení RS CA v konstrukci vozovky!</t>
  </si>
  <si>
    <t>dofrézování vozovky tl. průměrně 50mm (v obci): 9285*0,05=464,250 [A]</t>
  </si>
  <si>
    <t>11</t>
  </si>
  <si>
    <t>113724</t>
  </si>
  <si>
    <t>FRÉZOVÁNÍ ZPEVNĚNÝCH PLOCH ASFALTOVÝCH, ODVOZ DO 5KM</t>
  </si>
  <si>
    <t>vč. odvozu a uložení na meziskládku dle dispozic zhotovitele, vzdálenost uvedena orientačně 
POZN.: viz pol. 11372.a - Část vyfrézovaného materiálu (výpočet dle této položky) bude následně použita pro doplnění RS CA (100mm) a pro provedení krajnic vč. dosypávky krajnic (R-mat), dále pro konstrukce sjezdů. Z tohoto důvodu je požadováno provést frézu (min. danou část pro krajnice a sjezdy) ve frakci do vel. 32mm (0/32).</t>
  </si>
  <si>
    <t>Materiál pro zpětné uložení do stavby - 
- zpevnění zemní krajnice (recyklát) tl. 0,10m: 810*0,1=81,000 [A] 
- obnova konstrukce sjezdu z R-mat tl. 0,35m: 126*0,1=12,600 [B] 
Celkem: A+B=93,600 [C]</t>
  </si>
  <si>
    <t>12</t>
  </si>
  <si>
    <t>125734</t>
  </si>
  <si>
    <t>VYKOPÁVKY ZE ZEMNÍKŮ A SKLÁDEK TŘ. I, ODVOZ DO 5KM</t>
  </si>
  <si>
    <t>vč. naložení a dovozu materiálu (R-mat) z meziskládky dle dispozic zhotovitele, vzdálenost uvedena orientačně</t>
  </si>
  <si>
    <t>13</t>
  </si>
  <si>
    <t>125738</t>
  </si>
  <si>
    <t>VYKOPÁVKY ZE ZEMNÍKŮ A SKLÁDEK TŘ. I, ODVOZ DO 20KM</t>
  </si>
  <si>
    <t>vč. naložení a dopravy zeminy schopné zúrodnění dle dispozic zhotovitele, vzdálenost uvedena orientačně</t>
  </si>
  <si>
    <t>ohumusování tl. 100mm a osetí travním semenem, údržba: 3965*1,25*0,1=495,625 [A]</t>
  </si>
  <si>
    <t>14</t>
  </si>
  <si>
    <t>12924</t>
  </si>
  <si>
    <t>ČIŠTĚNÍ KRAJNIC OD NÁNOSU TL. DO 200MM</t>
  </si>
  <si>
    <t>vč. odvozu a uložení odpadu na recyklační středisko / skládku dle dispozic zhotovitele</t>
  </si>
  <si>
    <t>Stržení krajnice v šířce cca 0,75m, prům tl. 0,15m: 2695*0,75=2 021,250 [A]</t>
  </si>
  <si>
    <t>15</t>
  </si>
  <si>
    <t>12931</t>
  </si>
  <si>
    <t>ČIŠTĚNÍ PŘÍKOPŮ OD NÁNOSU DO 0,25M3/M</t>
  </si>
  <si>
    <t>pročištění příkopu příkopovým rypadlem: 575=575,000 [A]</t>
  </si>
  <si>
    <t>16</t>
  </si>
  <si>
    <t>12980</t>
  </si>
  <si>
    <t>ČIŠTĚNÍ ULIČNÍCH VPUSTÍ</t>
  </si>
  <si>
    <t>KUS</t>
  </si>
  <si>
    <t>pročištění vtokového objektu - vpusť v obrubníku: 22=22,000 [A]</t>
  </si>
  <si>
    <t>17</t>
  </si>
  <si>
    <t>129945</t>
  </si>
  <si>
    <t>ČIŠTĚNÍ POTRUBÍ DN DO 300MM</t>
  </si>
  <si>
    <t>stávající propust DN300 (1 ks): 8=8,000 [A]</t>
  </si>
  <si>
    <t>18</t>
  </si>
  <si>
    <t>12999</t>
  </si>
  <si>
    <t>ČIŠTĚNÍ POTRUBÍ DN PŘES 1600MM</t>
  </si>
  <si>
    <t>Alternativní položka - předp. původní rámový propust 
vč. odvozu a uložení odpadu na recyklační středisko / skládku dle dispozic zhotovitele</t>
  </si>
  <si>
    <t>stávající propust DN2,2m (1 ks): 13=13,000 [A]</t>
  </si>
  <si>
    <t>19</t>
  </si>
  <si>
    <t>18110</t>
  </si>
  <si>
    <t>ÚPRAVA PLÁNĚ SE ZHUTNĚNÍM V HORNINĚ TŘ. I</t>
  </si>
  <si>
    <t>v místě lokálních sanací: 1857=1 857,000 [A] 
dílčí plochy (sjezdy): 126*1,1=138,600 [B] 
Celkem: A+B=1 995,600 [C]</t>
  </si>
  <si>
    <t>20</t>
  </si>
  <si>
    <t>18130</t>
  </si>
  <si>
    <t>ÚPRAVA PLÁNĚ BEZ ZHUTNĚNÍ</t>
  </si>
  <si>
    <t>vyrovnání podkladu (svahy, příkopy)</t>
  </si>
  <si>
    <t>ohumusování tl. 100mm a osetí travním semenem, údržba: 3965*1,25=4 956,250 [A]</t>
  </si>
  <si>
    <t>21</t>
  </si>
  <si>
    <t>18221</t>
  </si>
  <si>
    <t>ROZPROSTŘENÍ ORNICE VE SVAHU V TL DO 0,10M</t>
  </si>
  <si>
    <t>22</t>
  </si>
  <si>
    <t>18242</t>
  </si>
  <si>
    <t>ZALOŽENÍ TRÁVNÍKU HYDROOSEVEM NA ORNICI</t>
  </si>
  <si>
    <t>v místech se zástavbou ruční osetí pro zamezení znečištění cizích objektů</t>
  </si>
  <si>
    <t>23</t>
  </si>
  <si>
    <t>18247</t>
  </si>
  <si>
    <t>OŠETŘOVÁNÍ TRÁVNÍKU</t>
  </si>
  <si>
    <t>Komunikace</t>
  </si>
  <si>
    <t>24</t>
  </si>
  <si>
    <t>56336</t>
  </si>
  <si>
    <t>VOZOVKOVÉ VRSTVY ZE ŠTĚRKODRTI TL. DO 300MM</t>
  </si>
  <si>
    <t>ŠDA ; tl. (min) 250mm</t>
  </si>
  <si>
    <t>obnova konstrukce sjezdu na pole z R-mat celkové tl. konstrukce 350mm: 126=126,000 [A]</t>
  </si>
  <si>
    <t>25</t>
  </si>
  <si>
    <t>56360</t>
  </si>
  <si>
    <t>VOZOVKOVÉ VRSTVY Z RECYKLOVANÉHO MATERIÁLU</t>
  </si>
  <si>
    <t>výzisk ze stavby - viz. pol. 11372.b</t>
  </si>
  <si>
    <t>doplnění konstrukce v místě úpravy AZ pro recyklaci na místě - Rmat:  9285*0,05=464,250 [A]</t>
  </si>
  <si>
    <t>26</t>
  </si>
  <si>
    <t>56362</t>
  </si>
  <si>
    <t>VOZOVKOVÉ VRSTVY Z RECYKLOVANÉHO MATERIÁLU TL DO 100MM</t>
  </si>
  <si>
    <t>R-mat ; tl. 100mm 
výzisk ze stavby - viz. pol. 113724 a 125734.</t>
  </si>
  <si>
    <t>27</t>
  </si>
  <si>
    <t>567544</t>
  </si>
  <si>
    <t>VRST PRO OBNOVU A OPR RECYK ZA STUD CEM A ASF EM TL DO 200MM</t>
  </si>
  <si>
    <t>RS 0/32 CA tl. 200mm, asfaltová emulze 3% po vystěpení, cementové pojivo 5% 
vrstva vozovky rozšířená pod nezpevněnou krajnici</t>
  </si>
  <si>
    <t>recyklace na místě (komunikace):: 16246=16 246,000 [A]</t>
  </si>
  <si>
    <t>28</t>
  </si>
  <si>
    <t>56962</t>
  </si>
  <si>
    <t>ZPEVNĚNÍ KRAJNIC Z RECYKLOVANÉHO MATERIÁLU TL DO 100MM</t>
  </si>
  <si>
    <t>výzisk ze stavby - viz. pol. 113724 a 125734.</t>
  </si>
  <si>
    <t>zpevnění zemní krajnice (recyklát) tl. 0,10m: 810=810,000 [A]</t>
  </si>
  <si>
    <t>29</t>
  </si>
  <si>
    <t>572113</t>
  </si>
  <si>
    <t>INFILTRAČNÍ POSTŘIK Z EMULZE DO 0,5KG/M2</t>
  </si>
  <si>
    <t>PI-C ; 0,4 kg/m2 
plocha vč. rozšíření podkladní vrstvy (v extravilánu, mimo obruby) 4,0%</t>
  </si>
  <si>
    <t>konstrukce vozovky: 23215*1,04=24 143,600 [A]</t>
  </si>
  <si>
    <t>30</t>
  </si>
  <si>
    <t>572213</t>
  </si>
  <si>
    <t>SPOJOVACÍ POSTŘIK Z EMULZE DO 0,5KG/M2</t>
  </si>
  <si>
    <t>PS-C ; 0,3 kg/m2 
plocha vč. rozšíření podkladní vrstvy (v extravilánu, mimo obruby) 1,5%</t>
  </si>
  <si>
    <t>konstrukce vozovky: 23215*1,015=23 563,225 [A] 
přidání 1x vrstvy v místě lokálních oprav: 1857=1 857,000 [B] 
Celkem: A+B=25 420,225 [C]</t>
  </si>
  <si>
    <t>31</t>
  </si>
  <si>
    <t>574A34</t>
  </si>
  <si>
    <t>ASFALTOVÝ BETON PRO OBRUSNÉ VRSTVY ACO 11+, 11S TL. 40MM</t>
  </si>
  <si>
    <t>ACO 11+ ; tl. 40mm</t>
  </si>
  <si>
    <t>konstrukce vozovky: 23215=23 215,000 [A]</t>
  </si>
  <si>
    <t>32</t>
  </si>
  <si>
    <t>574E56</t>
  </si>
  <si>
    <t>ASFALTOVÝ BETON PRO PODKLADNÍ VRSTVY ACP 16+, 16S TL. 60MM</t>
  </si>
  <si>
    <t>ACP 16+ ; tl. 60mm 
plocha vč. rozšíření podkladní vrstvy (v extravilánu, mimo obruby) 2,5%</t>
  </si>
  <si>
    <t>konstrukce vozovky: 23215*1,025=23 795,375 [A] 
přidání 1x vrstvy v místě lokálních oprav: 1857=1 857,000 [B] 
Celkem: A+B=25 652,375 [C]</t>
  </si>
  <si>
    <t>33</t>
  </si>
  <si>
    <t>58910</t>
  </si>
  <si>
    <t>VÝPLŇ SPAR ASFALTEM</t>
  </si>
  <si>
    <t>Zálivky spar vč. ošetření</t>
  </si>
  <si>
    <t>Spáry - 
- při provádění pokládky asfaltových vrstev po polovinách a napojení na stávající stavy: (3045+170)*2=6 430,000 [A] 
- odvodňovacího žlabu na staku s živicí: 1261=1 261,000 [B] 
Celkem: A+B=7 691,000 [C]</t>
  </si>
  <si>
    <t>Úpravy povrchů, podlahy, výplně otvorů</t>
  </si>
  <si>
    <t>34</t>
  </si>
  <si>
    <t>626112</t>
  </si>
  <si>
    <t>SANACE DROBNÝCH BETONOVÝCH PLOCH</t>
  </si>
  <si>
    <t>sanace betonového čela propustku, 1ks: 5=5,000 [A]</t>
  </si>
  <si>
    <t>Potrubí</t>
  </si>
  <si>
    <t>35</t>
  </si>
  <si>
    <t>891126</t>
  </si>
  <si>
    <t>ŠOUPÁTKA DN DO 80MM</t>
  </si>
  <si>
    <t>Alternativní položka - obecně znak planovodu n. vodovodu 
demontované šoupě vč. likvidace dle dispozic zhotovitele</t>
  </si>
  <si>
    <t>uliční znak - šoupě (plynovod nebo vodovod), včetně výměny, osazení a dodávka: 35=35,000 [A]</t>
  </si>
  <si>
    <t>36</t>
  </si>
  <si>
    <t>893111</t>
  </si>
  <si>
    <t>ŠACHTY ARMATUR Z BETON DÍLCŮ PŮDORYS PLOCHY DO 1,5M2</t>
  </si>
  <si>
    <t>demontovaný poklop vč. likvidace dle dispozic zhotovitele</t>
  </si>
  <si>
    <t>uliční vstup - velký poklop vč. šachty, včetně výměny poklopu (a šachty - její vybourání vykázáno zvlášť), osazení a dodávka: 8=8,000 [A]</t>
  </si>
  <si>
    <t>37</t>
  </si>
  <si>
    <t>89911G</t>
  </si>
  <si>
    <t>LITINOVÝ POKLOP D400</t>
  </si>
  <si>
    <t>vč. příp. rektifikace, pročištění a likvidace odpadu 
demontovaný poklop vč. likvidace dle dispozic zhotovitele</t>
  </si>
  <si>
    <t>uliční vstup - velký poklop, včetně výměny poklopu, osazení a dodávka: 18=18,000 [A]</t>
  </si>
  <si>
    <t>38</t>
  </si>
  <si>
    <t>899121</t>
  </si>
  <si>
    <t>MŘÍŽE OCELOVÉ SAMOSTATNÉ</t>
  </si>
  <si>
    <t>vč. příp. rektifikace, pročištění a likvidace odpadu 
demontovaná mříž vč. likvidace dle dispozic zhotovitele</t>
  </si>
  <si>
    <t>vtokový objekt - uliční vpusť, včetně výměny mříže, osazení a dodávka: 26=26,000 [A]</t>
  </si>
  <si>
    <t>39</t>
  </si>
  <si>
    <t>vtokový objekt - dvorní vpusť, včetně výměny mříže, osazení a dodávka: 13=13,000 [A]</t>
  </si>
  <si>
    <t>Ostatní konstrukce a práce</t>
  </si>
  <si>
    <t>40</t>
  </si>
  <si>
    <t>917224</t>
  </si>
  <si>
    <t>SILNIČNÍ A CHODNÍKOVÉ OBRUBY Z BETONOVÝCH OBRUBNÍKŮ ŠÍŘ 150MM</t>
  </si>
  <si>
    <t>betonový obrubník silniční 150/120x250x1000 mm, kladený do betonového lože s opěrou z betonu C 20/25 n XF3, s vyspárováním MC</t>
  </si>
  <si>
    <t>Obrubník silniční (vč. nájezdových a přechodových kusů): 118=118,000 [A] 
Případná rektifikace stávajícího obrubníku - předpoklad 10% nový materiál (čerpáno v rozsahu dle skutečnosti): 180*0,1=18,000 [B] 
Celkem: A+B=136,000 [C]</t>
  </si>
  <si>
    <t>41</t>
  </si>
  <si>
    <t>91781</t>
  </si>
  <si>
    <t>VÝŠKOVÁ ÚPRAVA OBRUBNÍKŮ BETONOVÝCH A PŘILEHLÝCH PLOCH V ŠÍŘCE DO 1M</t>
  </si>
  <si>
    <t>vč. odvozu lože a odpadu z čištění na skládku dle dispozic zhotovitele a skládkovného 
POZN.: Uvažováno 100% výškové úpravy, 10% nových obrub (předpoklad) vykázáno zvlášť, ostatní materiál stávající - předláždění vč. příp. nového lože.</t>
  </si>
  <si>
    <t>případná rektifikace stávajícího obrubníku (betonový silniční zkosený 250x150mm) do betonového lože s opěrou, včetně vybourání obrubníku, očištění, uložení ke zpětnému použití a osazení: 180=180,000 [A]</t>
  </si>
  <si>
    <t>42</t>
  </si>
  <si>
    <t>9182D</t>
  </si>
  <si>
    <t>VTOKOVÉ JÍMKY BETONOVÉ VČETNĚ DLAŽBY PROPUSTU Z TRUB DN DO 600MM</t>
  </si>
  <si>
    <t>Alternitivní položka - Atypický vtokový objekt vč. přípojky a napojení, kompletní provedení</t>
  </si>
  <si>
    <t>Napojení betonového žlabu š. 0,6m: 16=16,000 [A]</t>
  </si>
  <si>
    <t>43</t>
  </si>
  <si>
    <t>918346</t>
  </si>
  <si>
    <t>PROPUSTY VE SJEZDECH Z TRUB DN 400MM KOMPLETNÍ</t>
  </si>
  <si>
    <t>kompletní provedení dle "typového výkresu propustku s šikmým čelem" 
Položka zahrnuje: 
- dodání a položení potrubí z trub z dokumentací předepsaného materiálu a předepsaného průměru 
- případné úpravy trub (zkrácení, šikmé seříznutí) 
- dále zahrnuje: 
nutné zemní práce pro lože a prahy 
podkladní vrstvy a obetonování vč. betonových prahů, 
šikmá čela, 
odláždění vtoku a výtoku lomovým kamenem, 
zásypy z vhodného materiálu na úroveň pláně 
doplnění konstrukce sjezdu</t>
  </si>
  <si>
    <t>obnova a nové propustky DN400, včetně šikmých betonových čel, vtokové a výtokové části a doplnění zeminy a konstrukce sjezdu (1ks): 10=10,000 [A]</t>
  </si>
  <si>
    <t>44</t>
  </si>
  <si>
    <t>91836</t>
  </si>
  <si>
    <t>PROPUSTY VE VOZOVCE Z TRUB DN 800MM KOMPLETNÍ</t>
  </si>
  <si>
    <t>kompletní provedení dle "typového výkresu propustku s šikmým čelem" 
Položka zahrnuje: 
- dodání a položení potrubí z trub z dokumentací předepsaného materiálu a předepsaného průměru 
- případné úpravy trub (zkrácení, šikmé seříznutí) 
- dále zahrnuje: 
nutné zemní práce pro lože a prahy 
podkladní vrstvy a obetonování vč. betonových prahů, 
šikmá čela, 
odláždění vtoku a výtoku lomovým kamenem, 
zásypy z vhodného materiálu na úroveň pláně 
doplnění konstrukce pod navrhovanou vozovkou</t>
  </si>
  <si>
    <t>obnova propustku DN800 pod silnicí, včetně šikmých betonových čel, vtokové a výtokové části a doplnění vhodné zeminy pod konstrukcí silnice (1ks): 14=14,000 [A]</t>
  </si>
  <si>
    <t>45</t>
  </si>
  <si>
    <t>9185B2</t>
  </si>
  <si>
    <t>ČELA KAMENNÁ PROPUSTU Z TRUB DN DO 400MM</t>
  </si>
  <si>
    <t>obnova čela propustku DN400, šikmé čelo, včetně úpravy napojení na troubu a doplnění zeminy (1ks ; 3m): 1=1,000 [A]</t>
  </si>
  <si>
    <t>46</t>
  </si>
  <si>
    <t>919111</t>
  </si>
  <si>
    <t>ŘEZÁNÍ ASFALTOVÉHO KRYTU VOZOVEK TL DO 50MM</t>
  </si>
  <si>
    <t>Prořezávky spar</t>
  </si>
  <si>
    <t>47</t>
  </si>
  <si>
    <t>935212</t>
  </si>
  <si>
    <t>PŘÍKOPOVÉ ŽLABY Z BETON TVÁRNIC ŠÍŘ DO 600MM DO BETONU TL 100MM</t>
  </si>
  <si>
    <t>osazení betonového žlabu š. 0,6m do betonového lože s opěrou, osazení a dodávka: 1261=1 261,000 [A]</t>
  </si>
  <si>
    <t>48</t>
  </si>
  <si>
    <t>96687</t>
  </si>
  <si>
    <t>VYBOURÁNÍ ULIČNÍCH VPUSTÍ KOMPLETNÍCH</t>
  </si>
  <si>
    <t>vč. likvidace dle dispozic zhotovitele</t>
  </si>
  <si>
    <t>odstranění betonového žlabu š. 0,6m - atypických vpustí kompletních: 16=16,000 [A]</t>
  </si>
  <si>
    <t>49</t>
  </si>
  <si>
    <t>96688</t>
  </si>
  <si>
    <t>VYBOURÁNÍ KANALIZAČ ŠACHET KOMPLETNÍCH</t>
  </si>
  <si>
    <t>uliční vstup - velký poklop vč. šachty - vybourání šachty: 8=8,000 [A]</t>
  </si>
  <si>
    <t>SO 122</t>
  </si>
  <si>
    <t>Silnice III/11816</t>
  </si>
  <si>
    <t>dle pol. 11130: 3710*0,1*1,8=667,800 [A] 
dle pol. 113328: 4599,65*2,0=9 199,300 [B] 
dle pol. 123738: 4648*1,8=8 366,400 [C] 
dle pol. 12924: 2967,5*0,15*1,8=801,225 [D] 
dle pol. 12931: 5630*0,25*1,8=2 533,500 [E] 
dle pol. 12980: 1*0,5*1,8=0,900 [F] 
dle pol. 129958: 11*0,2*1,8=3,960 [G] 
dle pol. 12999: 9*1,5*1,8=24,300 [H] 
Celkem: A+B+C+D+E+F+G+H=21 597,385 [I]</t>
  </si>
  <si>
    <t>ohumusování tl. 100mm a osetí travním semenem, údržba: 5935*1,25*0,1*1,8=1 335,375 [A]</t>
  </si>
  <si>
    <t>sejmutí drnu / ornice tl. cca 0,1m ((5935)/2*1,25): 3710=3 710,000 [A]</t>
  </si>
  <si>
    <t>Odstranění konstrukce - 
- sjezdu s propustkem (1ks, dl.7,0m, DN400): 17=17,000 [A] 
- čela propustku a zeminy potřebné pro založení nového čela propustku v hloubce max. 1,0m, (3ks)): 18=18,000 [B] 
- sjezdu, propustku, čel a zeminy potřebné pro propustek v hloubce max. 1,0m, (6ks): 120=120,000 [C] 
- sjezdu a zeminy potřebné pro propustek v hloubce max. 1,0m, (8ks): 175=175,000 [D] 
- zbývající vozovky, propustku, čel a zeminy potřebné pro obnovu propustku pod silnicí, (1ks - DN400) (v křížení)): 20=20,000 [E] 
- onstrukce sjezdu bez propustku (4ks) (34*2,5): 85=85,000 [F] 
- konstrukce sjezdu s asfaltovým krytem bez propustku (5ks) (60*2,5): 150=150,000 [G] 
Celkem: A+B+C+D+E+F+G=585,000 [H]</t>
  </si>
  <si>
    <t>v místě lokální sanace v obci odstranění podkladní vrstvy vozovky tl. 60mm, předpoklad 20% plochy (1945m2): 390*0,06=23,400 [A] 
odstranění stávající konstrukce podkladních vrstev / případně zeminy tl. průměrně 350mm v místě úpravy AZ, prováděno po odfrézování (2905*2*2,25): 13075*0,35=4 576,250 [B] 
Celkem: A+B=4 599,650 [C]</t>
  </si>
  <si>
    <t>dofrézování vozovky tl. průměrně 50mm (v obci): 1945*0,05=97,250 [A]</t>
  </si>
  <si>
    <t>vč. odvozu a uložení na meziskládku dle dispozic zhotovitele, vzdálenost uvedena orientačně 
POZN.: Celý vyfrézovaný materiál bude následně (primárně) použit na provedení krajnic vč. dosypávky krajnic (R-mat), dále pro konstrukce sjezdů a zbytek pro doplnění plochy RS CA (200mm). Z tohoto důvodu je požadováno provést frézu (min. danou část pro krajnice a sjezdy) ve frakci do vel. 32mm (0/32).</t>
  </si>
  <si>
    <t>frézování vozovky tl. průměrně 50mm (v celé šíři vozovky, v celé trase): 19715*0,05=985,750 [A] 
dofrézování vozovky tl. průměrně 50mm (v pruzích pro provedení úpravy AZ): 13075*0,05=653,750 [B] 
Celkem: A+B=1 639,500 [C]</t>
  </si>
  <si>
    <t>123738</t>
  </si>
  <si>
    <t>ODKOP PRO SPOD STAVBU SILNIC A ŽELEZNIC TŘ. I, ODVOZ DO 20KM</t>
  </si>
  <si>
    <t>vč. odvozu na recyklační středisko / skládku dle dispozic zhotovitele, vzdálenost uvedena orientačně</t>
  </si>
  <si>
    <t>odstranění stávající konstrukce podkladních vrstev / případně zeminy tl. průměrně 400mm v místě úpravy AZ, prováděno po odfrézování (2905*2*2,0): 11620*0,4=4 648,000 [A]</t>
  </si>
  <si>
    <t>Materiál pro zpětné uložení do stavby (dle pol. 113724: 1639,5=1 639,500 [A]</t>
  </si>
  <si>
    <t>ohumusování tl. 100mm a osetí travním semenem, údržba: 5935*1,25*0,1=741,875 [A]</t>
  </si>
  <si>
    <t>Stržení krajnice v šířce cca 0,5m, prům tl. 0,15m: 5935*0,5=2 967,500 [A]</t>
  </si>
  <si>
    <t>pročištění příkopu příkopovým rypadlem: 5630=5 630,000 [A]</t>
  </si>
  <si>
    <t>pročištění vtokového objektu - vpusť v obrubníku: 1=1,000 [A]</t>
  </si>
  <si>
    <t>129958</t>
  </si>
  <si>
    <t>ČIŠTĚNÍ POTRUBÍ DN DO 600MM</t>
  </si>
  <si>
    <t>stávající propust DN600 (1 ks): 11=11,000 [A]</t>
  </si>
  <si>
    <t>stávající propust DN5,0m (1 ks): 9=9,000 [A]</t>
  </si>
  <si>
    <t>17120</t>
  </si>
  <si>
    <t>ULOŽENÍ SYPANINY DO NÁSYPŮ A NA SKLÁDKY BEZ ZHUTNĚNÍ</t>
  </si>
  <si>
    <t>dle pol. 123738: 4648=4 648,000 [A]</t>
  </si>
  <si>
    <t>17180</t>
  </si>
  <si>
    <t>ULOŽENÍ SYPANINY DO NÁSYPŮ Z NAKUPOVANÝCH MATERIÁLŮ</t>
  </si>
  <si>
    <t>ŠDA</t>
  </si>
  <si>
    <t>doplnění konstrukce v místě úpravy AZ tl. 200mm (2905*2*2,25): 13075*0,2=2 615,000 [A]</t>
  </si>
  <si>
    <t>v místě lokálních sanací: 390=390,000 [A] 
úprava AZ (parapláň): 11620=11 620,000 [B] 
úprava AZ (přehutnění pláně): 13075=13 075,000 [C] 
dílčí plochy (sjezdy): (85+150)*1,1=258,500 [D] 
Celkem: A+B+C+D=25 343,500 [E]</t>
  </si>
  <si>
    <t>ohumusování tl. 100mm a osetí travním semenem, údržba: 5935*1,25=7 418,750 [A]</t>
  </si>
  <si>
    <t>Základy</t>
  </si>
  <si>
    <t>21152</t>
  </si>
  <si>
    <t>SANAČNÍ ŽEBRA Z KAMENIVA DRCENÉHO</t>
  </si>
  <si>
    <t>ŠDB 0/63</t>
  </si>
  <si>
    <t>úprava AZ na hloubku 400mm - výměna a náhrada vhodným materiálem (2905*2*2,0): 11620*0,4=4 648,000 [A]</t>
  </si>
  <si>
    <t>obnova konstrukce sjezdu na pole z R-mat celkové tl. konstrukce 350mm: 85=85,000 [A] 
obnova konstrukce sjezdu na pole s asfaltovým krytem celkové tl. konstrukce 350mm: 150=150,000 [B] 
Celkem: A+B=235,000 [C]</t>
  </si>
  <si>
    <t>obnova konstrukce sjezdu na pole z R-mat celkové tl. konstrukce 350mm: 85=85,000 [A]</t>
  </si>
  <si>
    <t>56364</t>
  </si>
  <si>
    <t>VOZOVKOVÉ VRSTVY Z RECYKLOVANÉHO MATERIÁLU TL DO 200MM</t>
  </si>
  <si>
    <t>R-mat ; tl. 200mm 
výzisk ze stavby - viz. pol. 11372 (nebezpečný materiál - pouze s nutným posunem v rámcei stavby), doplnění 113724 a 125734 (z meziskládky), dále možnost využití materiálu z SO 121 (dle etapizace stavby, je věcí zhotovitele), příp. nakupovaný materiál</t>
  </si>
  <si>
    <t>doplnění konstrukce v místě úpravy AZ pro recyklaci na místě - Rmat (2905*2*2,25): 13075=13 075,000 [A]</t>
  </si>
  <si>
    <t>recyklace na místě (komunikace):: 20385=20 385,000 [A]</t>
  </si>
  <si>
    <t>zpevnění zemní krajnice (recyklát) tl. 0,10m: 1190=1 190,000 [A]</t>
  </si>
  <si>
    <t>konstrukce vozovky: 19715*1,04=20 503,600 [A] 
obnova konstrukce sjezdu na pole s asfaltovým krytem celkové tl. konstrukce 350mm: 150=150,000 [B] 
Celkem: A+B=20 653,600 [C]</t>
  </si>
  <si>
    <t>konstrukce vozovky: 19715*1,015=20 010,725 [A] 
přidání 1x vrstvy v místě lokálních oprav: 390=390,000 [B] 
obnova konstrukce sjezdu na pole s asfaltovým krytem celkové tl. konstrukce 350mm: 150=150,000 [C] 
Celkem: A+B+C=20 550,725 [D]</t>
  </si>
  <si>
    <t>konstrukce vozovky: 19715=19 715,000 [A] 
obnova konstrukce sjezdu na pole s asfaltovým krytem celkové tl. konstrukce 350mm: 150=150,000 [B] 
Celkem: A+B=19 865,000 [C]</t>
  </si>
  <si>
    <t>konstrukce vozovky: 19715*1,025=20 207,875 [A] 
přidání 1x vrstvy v místě lokálních oprav: 390=390,000 [B] 
obnova konstrukce sjezdu na pole s asfaltovým krytem celkové tl. konstrukce 350mm: 150=150,000 [C] 
Celkem: A+B+C=20 747,875 [D]</t>
  </si>
  <si>
    <t>Spáry - 
- při provádění pokládky asfaltových vrstev po polovinách a napojení na stávající stavy: (3130+50)*2=6 360,000 [A] 
- odvodňovacího žlabu na staku s živicí: 35=35,000 [B] 
Celkem: A+B=6 395,000 [C]</t>
  </si>
  <si>
    <t>vč. provedení opravy skluzu, natření zábradlí</t>
  </si>
  <si>
    <t>sanace betonového čela propustku, 2ks: 21=21,000 [A]</t>
  </si>
  <si>
    <t>uliční znak - šoupě (plynovod nebo vodovod), včetně výměny, osazení a dodávka: 1=1,000 [A]</t>
  </si>
  <si>
    <t>uliční vstup - velký poklop, včetně výměny poklopu, osazení a dodávka: 1=1,000 [A]</t>
  </si>
  <si>
    <t>vtokový objekt - uliční vpusť, včetně výměny mříže, osazení a dodávka: 4=4,000 [A]</t>
  </si>
  <si>
    <t>obnova a nové propustky DN400, včetně šikmých betonových čel, vtokové a výtokové části a doplnění zeminy - 
- zřízení propustků vč. doplnění konstrukce sjezdu (14ks): 117=117,000 [A] 
- obnova propustku pod silnicí (v křížení) (1ks): 10=10,000 [B] 
Celkem: A+B=127,000 [C]</t>
  </si>
  <si>
    <t>obnova čela propustku DN400, šikmé čelo, včetně úpravy napojení na troubu a doplnění zeminy (2ks ; 6m): 2=2,000 [A]</t>
  </si>
  <si>
    <t>9185C2</t>
  </si>
  <si>
    <t>ČELA KAMENNÁ PROPUSTU Z TRUB DN DO 500MM</t>
  </si>
  <si>
    <t>obnova čela propustku DN500, šikmé čelo, včetně úpravy napojení na troubu a doplnění zeminy (1ks ; 4m): 1=1,000 [A]</t>
  </si>
  <si>
    <t>osazení betonového žlabu š. 0,6m do betonového lože s opěrou, včetně zaústění do stávajícího propustku a potrubí, osazení a dodávka: 35=35,000 [A]</t>
  </si>
  <si>
    <t>SO 181</t>
  </si>
  <si>
    <t>Přechodné dopravní značení</t>
  </si>
  <si>
    <t>02710</t>
  </si>
  <si>
    <t>POMOC PRÁCE ZŘÍZ NEBO ZAJIŠŤ OBJÍŽĎKY A PŘÍSTUP CESTY</t>
  </si>
  <si>
    <t>KPL</t>
  </si>
  <si>
    <t>DIO při kompletní uzávěře 22 týdnů, 2 etapy - vyznačení uzavírky, vyznačení objízdné trasy obousměrně ; DZ vč. sloupků a podstavců 
předpoklad DZ: 
 - provizorních SDZ velkoformátové 14ks 
 - provizorních SDZ 56ks 
 - příčná zábrana vč. světel 24ks</t>
  </si>
  <si>
    <t>02940</t>
  </si>
  <si>
    <t>OSTATNÍ POŽADAVKY - VYPRACOVÁNÍ DOKUMENTACE</t>
  </si>
  <si>
    <t>Vypracování podrobného projektu DIO, pomocné práce</t>
  </si>
  <si>
    <t>03350</t>
  </si>
  <si>
    <t>SLUŽBY ZAJIŠŤUJÍCÍ REGUL, PŘEVED A OCHRANU VEŘEJ DOPRAVY</t>
  </si>
  <si>
    <t>projednání DIO a zajištění DIR (proejdnání ve dvou krajích)</t>
  </si>
  <si>
    <t>SO 191</t>
  </si>
  <si>
    <t>Stálé dopravní značení</t>
  </si>
  <si>
    <t>9113A1</t>
  </si>
  <si>
    <t>SVODIDLO OCEL SILNIČ JEDNOSTR, ÚROVEŇ ZADRŽ N1, N2 - DODÁVKA A MONTÁŽ</t>
  </si>
  <si>
    <t>jednostranné ocelové svodidlo s úrovní zadržení N2, včetně krátkého náběhu (5,0m) na obou koncích, zemních prací, osazení a dodávky (4ks): 523=523,000 [A]</t>
  </si>
  <si>
    <t>9113A3</t>
  </si>
  <si>
    <t>SVODIDLO OCEL SILNIČ JEDNOSTR, ÚROVEŇ ZADRŽ N1, N2 - DEMONTÁŽ S PŘESUNEM</t>
  </si>
  <si>
    <t>vč. likvidace dle dipozic zhotovitele</t>
  </si>
  <si>
    <t>odstranění ocelového svodidla (2ks): 310=310,000 [A]</t>
  </si>
  <si>
    <t>91228</t>
  </si>
  <si>
    <t>SMĚROVÉ SLOUPKY Z PLAST HMOT VČETNĚ ODRAZNÉHO PÁSKU</t>
  </si>
  <si>
    <t>směrové sloupky bílé: 260=260,000 [A]</t>
  </si>
  <si>
    <t>směrové sloupky červené kulaté: 6=6,000 [A]</t>
  </si>
  <si>
    <t>91267</t>
  </si>
  <si>
    <t>ODRAZKY NA SVODIDLA</t>
  </si>
  <si>
    <t>jednostranné ocelové svodidlo - odrazky: 26=26,000 [A]</t>
  </si>
  <si>
    <t>914131</t>
  </si>
  <si>
    <t>DOPRAVNÍ ZNAČKY ZÁKLADNÍ VELIKOSTI OCELOVÉ FÓLIE TŘ 2 - DODÁVKA A MONTÁŽ</t>
  </si>
  <si>
    <t>osazení svislého dopravního značení - 
- 1 značka na jeden sloupek: 21=21,000 [A] 
- 2 značky na jeden sloupek: 1*2=2,000 [B] 
Celkem: A+B=23,000 [C]</t>
  </si>
  <si>
    <t>914913</t>
  </si>
  <si>
    <t>SLOUPKY A STOJKY DZ Z OCEL TRUBEK ZABETON DEMONTÁŽ</t>
  </si>
  <si>
    <t>odstranění stávajícího svislého dopravního značení (i více značek na jednom sloupku) včetně sloupku: 6=6,000 [A]</t>
  </si>
  <si>
    <t>914921</t>
  </si>
  <si>
    <t>SLOUPKY A STOJKY DOPRAVNÍCH ZNAČEK Z OCEL TRUBEK DO PATKY - DODÁVKA A MONTÁŽ</t>
  </si>
  <si>
    <t>sloupek DZ včetně zemních prací, základu, kotev.manžety/ prvku - 
- 1 značka na jeden sloupek: 21=21,000 [A] 
- 2 značky na jeden sloupek: 1=1,000 [B] 
Celkem: A+B=22,000 [C]</t>
  </si>
  <si>
    <t>915111</t>
  </si>
  <si>
    <t>VODOROVNÉ DOPRAVNÍ ZNAČENÍ BARVOU HLADKÉ - DODÁVKA A POKLÁDKA</t>
  </si>
  <si>
    <t>1. fáze VDZ, vč. předznačení</t>
  </si>
  <si>
    <t>zastávky: 58,0=58,000 [A] 
plošné: 79,0=79,000 [B] 
liniové: 1520,0=1 520,000 [C] 
Celkem: A+B+C=1 657,000 [D]</t>
  </si>
  <si>
    <t>915211</t>
  </si>
  <si>
    <t>VODOROVNÉ DOPRAVNÍ ZNAČENÍ PLASTEM HLADKÉ - DODÁVKA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</si>
  <si>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</si>
  <si>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</si>
  <si>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</si>
  <si>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 (plošně)</t>
  </si>
  <si>
    <t>VON</t>
  </si>
  <si>
    <t>Vedlejší a ostatní náklady</t>
  </si>
  <si>
    <t>02620</t>
  </si>
  <si>
    <t>ZKOUŠENÍ KONSTRUKCÍ A PRACÍ NEZÁVISLOU ZKUŠEBNOU</t>
  </si>
  <si>
    <t>Zkoušky zatěžovací budou provedeny v místě sanací, počet zkoušek dle situace po odkrytí vozovkového krytu a zjištění skutečného rozsahu sanací</t>
  </si>
  <si>
    <t>PR</t>
  </si>
  <si>
    <t>Náklady na opravu poškozených komunikací na objízdných trasách - PRELIMINÁŘ - PEVNÁ CENA 5.000.000,- Kč bez DPH. 
ČERPÁNO DLE SKUTEČNOSTI, DLE POŽADAVKŮ A POUZE SE SOUHLASEM INVESTORA 
Položka zahrnuje odfrézování a ukládku nových obrusných a příp. podkladních vrstev, příslušné spojovací a příp. infiltrační postřiky, dále provedení napojení na stávající stav (řezání, zálivky). Výkaz výměr bude vystaven investorem a oceněn jednotkovými cenami SO 121, resp. 122 dle nabídkového / odbytového rozpočtu ; Dtto obnova DZ, ocenění jednotkovými cenami SO 191. 
DIO pro obnovu objízdných tras bude oceněno individuálně, dle situace.</t>
  </si>
  <si>
    <t>02720</t>
  </si>
  <si>
    <t>POMOC PRÁCE ZŘÍZ NEBO ZAJIŠŤ REGULACI A OCHRANU DOPRAVY</t>
  </si>
  <si>
    <t>Ztížené dopravní podmínky 
Náklady na převedení autobusové dopravy na objízdné trasy - PRELIMINÁŘ - PEVNÁ CENA 150.000,- Kč bez DPH 
ČERPÁNO DLE SKUTEČNOSTI A POUZE SE SOUHLASEM INVESTORA</t>
  </si>
  <si>
    <t>02730</t>
  </si>
  <si>
    <t>POMOC PRÁCE ZŘÍZ NEBO ZAJIŠŤ OCHRANU INŽENÝRSKÝCH SÍTÍ</t>
  </si>
  <si>
    <t>Vytýčení inženýrských sítí jejich správci</t>
  </si>
  <si>
    <t>029111</t>
  </si>
  <si>
    <t>OSTATNÍ POŽADAVKY - GEODETICKÉ ZAMĚŘENÍ - DÉLKOVÉ</t>
  </si>
  <si>
    <t>HM</t>
  </si>
  <si>
    <t>Geodetické práce a zaměření skutečného provedení stavby</t>
  </si>
  <si>
    <t>dle staničení stavby - 
- sil. III/00412 celk. 3,04528 km: 30,45=30,450 [A] 
- sil. III/11816 celk. 3,13268 km: 31,33=31,330 [B] 
Celkem: A+B=61,780 [C]</t>
  </si>
  <si>
    <t>02920</t>
  </si>
  <si>
    <t>OSTATNÍ POŽADAVKY - OCHRANA ŽIVOTNÍHO PROSTŘEDÍ</t>
  </si>
  <si>
    <t>Čištění komunikací a prostor dotčených výstavbou</t>
  </si>
  <si>
    <t>Pasportizace přilehlých nemovistostí a stavu objízdných tras formou video a fotodokumentace s provedením výstupů v digitální formě, zahrnuje provedení pasportu ve dvou nájezdech, před a po provedení realizace stavby.</t>
  </si>
  <si>
    <t>02943</t>
  </si>
  <si>
    <t>OSTATNÍ POŽADAVKY - VYPRACOVÁNÍ RDS</t>
  </si>
  <si>
    <t>02944</t>
  </si>
  <si>
    <t>OSTAT POŽADAVKY - DOKUMENTACE SKUTEČ PROVEDENÍ V DIGIT FORMĚ</t>
  </si>
  <si>
    <t>vč. příp. tištěné podoby - dle SOD</t>
  </si>
  <si>
    <t>02945</t>
  </si>
  <si>
    <t>OSTAT POŽADAVKY - GEOMETRICKÝ PLÁN</t>
  </si>
  <si>
    <t>02946</t>
  </si>
  <si>
    <t>OSTAT POŽADAVKY - FOTODOKUMENTACE</t>
  </si>
  <si>
    <t>vč. předání výstupů zadavateli</t>
  </si>
  <si>
    <t>02960</t>
  </si>
  <si>
    <t>OSTATNÍ POŽADAVKY - ODBORNÝ DOZOR</t>
  </si>
  <si>
    <t>dozor geotechnika stavby, vyhodnocení konstrukcí a materiálů podloží pro stanovení rozsahu sanací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</si>
  <si>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</si>
  <si>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</si>
  <si>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</si>
  <si>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</si>
  <si>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Středočeský kraj, omlouváme se za dočasné omezení: 2=2,000 [A]</t>
  </si>
  <si>
    <t>03100</t>
  </si>
  <si>
    <t>ZAŘÍZENÍ STAVENIŠTĚ - ZŘÍZENÍ, PROVOZ, DEMONTÁŽ</t>
  </si>
  <si>
    <t>vč. vyklizení - úklidu prostoru staveniště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</si>
</sst>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SUM(C10:C14)</f>
        <v>0</v>
      </c>
      <c r="D6" s="1"/>
      <c r="E6" s="1"/>
    </row>
    <row r="7" spans="1:5" ht="12.75" customHeight="1">
      <c r="A7" s="1"/>
      <c r="B7" s="3" t="s">
        <v>5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121'!I3</f>
        <v>0</v>
      </c>
      <c r="D10" s="16">
        <f>'SO 121'!O2</f>
        <v>0</v>
      </c>
      <c r="E10" s="16">
        <f>C10+D10</f>
        <v>0</v>
      </c>
    </row>
    <row r="11" spans="1:5" ht="12.75" customHeight="1">
      <c r="A11" s="15" t="s">
        <v>273</v>
      </c>
      <c r="B11" s="15" t="s">
        <v>274</v>
      </c>
      <c r="C11" s="16">
        <f>'SO 122'!I3</f>
        <v>0</v>
      </c>
      <c r="D11" s="16">
        <f>'SO 122'!O2</f>
        <v>0</v>
      </c>
      <c r="E11" s="16">
        <f>C11+D11</f>
        <v>0</v>
      </c>
    </row>
    <row r="12" spans="1:5" ht="12.75" customHeight="1">
      <c r="A12" s="15" t="s">
        <v>334</v>
      </c>
      <c r="B12" s="15" t="s">
        <v>335</v>
      </c>
      <c r="C12" s="16">
        <f>'SO 181'!I3</f>
        <v>0</v>
      </c>
      <c r="D12" s="16">
        <f>'SO 181'!O2</f>
        <v>0</v>
      </c>
      <c r="E12" s="16">
        <f>C12+D12</f>
        <v>0</v>
      </c>
    </row>
    <row r="13" spans="1:5" ht="12.75" customHeight="1">
      <c r="A13" s="15" t="s">
        <v>346</v>
      </c>
      <c r="B13" s="15" t="s">
        <v>347</v>
      </c>
      <c r="C13" s="16">
        <f>'SO 191'!I3</f>
        <v>0</v>
      </c>
      <c r="D13" s="16">
        <f>'SO 191'!O2</f>
        <v>0</v>
      </c>
      <c r="E13" s="16">
        <f>C13+D13</f>
        <v>0</v>
      </c>
    </row>
    <row r="14" spans="1:5" ht="12.75" customHeight="1">
      <c r="A14" s="15" t="s">
        <v>381</v>
      </c>
      <c r="B14" s="15" t="s">
        <v>382</v>
      </c>
      <c r="C14" s="16">
        <f>VON!I3</f>
        <v>0</v>
      </c>
      <c r="D14" s="16">
        <f>VON!O2</f>
        <v>0</v>
      </c>
      <c r="E14" s="16">
        <f>C14+D14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0+O8+O18+O79+O110+O114+O130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24</v>
      </c>
      <c r="I3" s="33">
        <f>0+I8+I18+I79+I110+I114+I130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24</v>
      </c>
      <c r="D4" s="39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</f>
        <v>0</v>
      </c>
      <c r="R8">
        <f>0+O9+O12+O15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387.358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51</v>
      </c>
    </row>
    <row r="11" spans="1:5" ht="38.25">
      <c r="A11" s="30" t="s">
        <v>52</v>
      </c>
      <c r="E11" s="29" t="s">
        <v>53</v>
      </c>
    </row>
    <row r="12" spans="1:16" ht="12.75">
      <c r="A12" s="17" t="s">
        <v>45</v>
      </c>
      <c r="B12" s="21" t="s">
        <v>23</v>
      </c>
      <c r="C12" s="21" t="s">
        <v>46</v>
      </c>
      <c r="D12" s="17" t="s">
        <v>54</v>
      </c>
      <c r="E12" s="22" t="s">
        <v>48</v>
      </c>
      <c r="F12" s="23" t="s">
        <v>49</v>
      </c>
      <c r="G12" s="24">
        <v>1518.368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25.5">
      <c r="A13" s="26" t="s">
        <v>50</v>
      </c>
      <c r="E13" s="27" t="s">
        <v>55</v>
      </c>
    </row>
    <row r="14" spans="1:5" ht="102">
      <c r="A14" s="30" t="s">
        <v>52</v>
      </c>
      <c r="E14" s="29" t="s">
        <v>56</v>
      </c>
    </row>
    <row r="15" spans="1:16" ht="12.75">
      <c r="A15" s="17" t="s">
        <v>45</v>
      </c>
      <c r="B15" s="21" t="s">
        <v>22</v>
      </c>
      <c r="C15" s="21" t="s">
        <v>57</v>
      </c>
      <c r="D15" s="17" t="s">
        <v>58</v>
      </c>
      <c r="E15" s="22" t="s">
        <v>59</v>
      </c>
      <c r="F15" s="23" t="s">
        <v>49</v>
      </c>
      <c r="G15" s="24">
        <v>892.125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60</v>
      </c>
    </row>
    <row r="17" spans="1:5" ht="25.5">
      <c r="A17" s="28" t="s">
        <v>52</v>
      </c>
      <c r="E17" s="29" t="s">
        <v>61</v>
      </c>
    </row>
    <row r="18" spans="1:18" ht="12.75" customHeight="1">
      <c r="A18" s="5" t="s">
        <v>43</v>
      </c>
      <c r="B18" s="5"/>
      <c r="C18" s="31" t="s">
        <v>29</v>
      </c>
      <c r="D18" s="5"/>
      <c r="E18" s="19" t="s">
        <v>62</v>
      </c>
      <c r="F18" s="5"/>
      <c r="G18" s="5"/>
      <c r="H18" s="5"/>
      <c r="I18" s="32">
        <f>0+Q18</f>
        <v>0</v>
      </c>
      <c r="O18">
        <f>0+R18</f>
        <v>0</v>
      </c>
      <c r="Q18">
        <f>0+I19+I22+I25+I28+I31+I34+I37+I40+I43+I46+I49+I52+I55+I58+I61+I64+I67+I70+I73+I76</f>
        <v>0</v>
      </c>
      <c r="R18">
        <f>0+O19+O22+O25+O28+O31+O34+O37+O40+O43+O46+O49+O52+O55+O58+O61+O64+O67+O70+O73+O76</f>
        <v>0</v>
      </c>
    </row>
    <row r="19" spans="1:16" ht="12.75">
      <c r="A19" s="17" t="s">
        <v>45</v>
      </c>
      <c r="B19" s="21" t="s">
        <v>33</v>
      </c>
      <c r="C19" s="21" t="s">
        <v>63</v>
      </c>
      <c r="D19" s="17" t="s">
        <v>58</v>
      </c>
      <c r="E19" s="22" t="s">
        <v>64</v>
      </c>
      <c r="F19" s="23" t="s">
        <v>65</v>
      </c>
      <c r="G19" s="24">
        <v>2480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6" t="s">
        <v>50</v>
      </c>
      <c r="E20" s="27" t="s">
        <v>66</v>
      </c>
    </row>
    <row r="21" spans="1:5" ht="12.75">
      <c r="A21" s="30" t="s">
        <v>52</v>
      </c>
      <c r="E21" s="29" t="s">
        <v>67</v>
      </c>
    </row>
    <row r="22" spans="1:16" ht="12.75">
      <c r="A22" s="17" t="s">
        <v>45</v>
      </c>
      <c r="B22" s="21" t="s">
        <v>35</v>
      </c>
      <c r="C22" s="21" t="s">
        <v>68</v>
      </c>
      <c r="D22" s="17" t="s">
        <v>69</v>
      </c>
      <c r="E22" s="22" t="s">
        <v>70</v>
      </c>
      <c r="F22" s="23" t="s">
        <v>65</v>
      </c>
      <c r="G22" s="24">
        <v>212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76.5">
      <c r="A23" s="26" t="s">
        <v>50</v>
      </c>
      <c r="E23" s="27" t="s">
        <v>71</v>
      </c>
    </row>
    <row r="24" spans="1:5" ht="114.75">
      <c r="A24" s="30" t="s">
        <v>52</v>
      </c>
      <c r="E24" s="29" t="s">
        <v>72</v>
      </c>
    </row>
    <row r="25" spans="1:16" ht="12.75">
      <c r="A25" s="17" t="s">
        <v>45</v>
      </c>
      <c r="B25" s="21" t="s">
        <v>37</v>
      </c>
      <c r="C25" s="21" t="s">
        <v>73</v>
      </c>
      <c r="D25" s="17" t="s">
        <v>58</v>
      </c>
      <c r="E25" s="22" t="s">
        <v>74</v>
      </c>
      <c r="F25" s="23" t="s">
        <v>65</v>
      </c>
      <c r="G25" s="24">
        <v>756.6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6" t="s">
        <v>50</v>
      </c>
      <c r="E26" s="27" t="s">
        <v>66</v>
      </c>
    </row>
    <row r="27" spans="1:5" ht="12.75">
      <c r="A27" s="30" t="s">
        <v>52</v>
      </c>
      <c r="E27" s="29" t="s">
        <v>75</v>
      </c>
    </row>
    <row r="28" spans="1:16" ht="25.5">
      <c r="A28" s="17" t="s">
        <v>45</v>
      </c>
      <c r="B28" s="21" t="s">
        <v>76</v>
      </c>
      <c r="C28" s="21" t="s">
        <v>77</v>
      </c>
      <c r="D28" s="17" t="s">
        <v>58</v>
      </c>
      <c r="E28" s="22" t="s">
        <v>78</v>
      </c>
      <c r="F28" s="23" t="s">
        <v>79</v>
      </c>
      <c r="G28" s="24">
        <v>111.42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6" t="s">
        <v>50</v>
      </c>
      <c r="E29" s="27" t="s">
        <v>66</v>
      </c>
    </row>
    <row r="30" spans="1:5" ht="25.5">
      <c r="A30" s="30" t="s">
        <v>52</v>
      </c>
      <c r="E30" s="29" t="s">
        <v>80</v>
      </c>
    </row>
    <row r="31" spans="1:16" ht="12.75">
      <c r="A31" s="17" t="s">
        <v>45</v>
      </c>
      <c r="B31" s="21" t="s">
        <v>81</v>
      </c>
      <c r="C31" s="21" t="s">
        <v>82</v>
      </c>
      <c r="D31" s="17" t="s">
        <v>58</v>
      </c>
      <c r="E31" s="22" t="s">
        <v>83</v>
      </c>
      <c r="F31" s="23" t="s">
        <v>84</v>
      </c>
      <c r="G31" s="24">
        <v>118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6" t="s">
        <v>50</v>
      </c>
      <c r="E32" s="27" t="s">
        <v>66</v>
      </c>
    </row>
    <row r="33" spans="1:5" ht="25.5">
      <c r="A33" s="30" t="s">
        <v>52</v>
      </c>
      <c r="E33" s="29" t="s">
        <v>85</v>
      </c>
    </row>
    <row r="34" spans="1:16" ht="12.75">
      <c r="A34" s="17" t="s">
        <v>45</v>
      </c>
      <c r="B34" s="21" t="s">
        <v>40</v>
      </c>
      <c r="C34" s="21" t="s">
        <v>86</v>
      </c>
      <c r="D34" s="17" t="s">
        <v>47</v>
      </c>
      <c r="E34" s="22" t="s">
        <v>87</v>
      </c>
      <c r="F34" s="23" t="s">
        <v>79</v>
      </c>
      <c r="G34" s="24">
        <v>1067.15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51">
      <c r="A35" s="26" t="s">
        <v>50</v>
      </c>
      <c r="E35" s="27" t="s">
        <v>88</v>
      </c>
    </row>
    <row r="36" spans="1:5" ht="51">
      <c r="A36" s="30" t="s">
        <v>52</v>
      </c>
      <c r="E36" s="29" t="s">
        <v>89</v>
      </c>
    </row>
    <row r="37" spans="1:16" ht="12.75">
      <c r="A37" s="17" t="s">
        <v>45</v>
      </c>
      <c r="B37" s="21" t="s">
        <v>42</v>
      </c>
      <c r="C37" s="21" t="s">
        <v>86</v>
      </c>
      <c r="D37" s="17" t="s">
        <v>54</v>
      </c>
      <c r="E37" s="22" t="s">
        <v>87</v>
      </c>
      <c r="F37" s="23" t="s">
        <v>79</v>
      </c>
      <c r="G37" s="24">
        <v>464.25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38.25">
      <c r="A38" s="26" t="s">
        <v>50</v>
      </c>
      <c r="E38" s="27" t="s">
        <v>90</v>
      </c>
    </row>
    <row r="39" spans="1:5" ht="12.75">
      <c r="A39" s="30" t="s">
        <v>52</v>
      </c>
      <c r="E39" s="29" t="s">
        <v>91</v>
      </c>
    </row>
    <row r="40" spans="1:16" ht="12.75">
      <c r="A40" s="17" t="s">
        <v>45</v>
      </c>
      <c r="B40" s="21" t="s">
        <v>92</v>
      </c>
      <c r="C40" s="21" t="s">
        <v>93</v>
      </c>
      <c r="D40" s="17" t="s">
        <v>58</v>
      </c>
      <c r="E40" s="22" t="s">
        <v>94</v>
      </c>
      <c r="F40" s="23" t="s">
        <v>79</v>
      </c>
      <c r="G40" s="24">
        <v>93.6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23</v>
      </c>
    </row>
    <row r="41" spans="1:5" ht="89.25">
      <c r="A41" s="26" t="s">
        <v>50</v>
      </c>
      <c r="E41" s="27" t="s">
        <v>95</v>
      </c>
    </row>
    <row r="42" spans="1:5" ht="51">
      <c r="A42" s="30" t="s">
        <v>52</v>
      </c>
      <c r="E42" s="29" t="s">
        <v>96</v>
      </c>
    </row>
    <row r="43" spans="1:16" ht="12.75">
      <c r="A43" s="17" t="s">
        <v>45</v>
      </c>
      <c r="B43" s="21" t="s">
        <v>97</v>
      </c>
      <c r="C43" s="21" t="s">
        <v>98</v>
      </c>
      <c r="D43" s="17" t="s">
        <v>58</v>
      </c>
      <c r="E43" s="22" t="s">
        <v>99</v>
      </c>
      <c r="F43" s="23" t="s">
        <v>79</v>
      </c>
      <c r="G43" s="24">
        <v>93.6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23</v>
      </c>
    </row>
    <row r="44" spans="1:5" ht="25.5">
      <c r="A44" s="26" t="s">
        <v>50</v>
      </c>
      <c r="E44" s="27" t="s">
        <v>100</v>
      </c>
    </row>
    <row r="45" spans="1:5" ht="51">
      <c r="A45" s="30" t="s">
        <v>52</v>
      </c>
      <c r="E45" s="29" t="s">
        <v>96</v>
      </c>
    </row>
    <row r="46" spans="1:16" ht="12.75">
      <c r="A46" s="17" t="s">
        <v>45</v>
      </c>
      <c r="B46" s="21" t="s">
        <v>101</v>
      </c>
      <c r="C46" s="21" t="s">
        <v>102</v>
      </c>
      <c r="D46" s="17" t="s">
        <v>58</v>
      </c>
      <c r="E46" s="22" t="s">
        <v>103</v>
      </c>
      <c r="F46" s="23" t="s">
        <v>79</v>
      </c>
      <c r="G46" s="24">
        <v>495.625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25.5">
      <c r="A47" s="26" t="s">
        <v>50</v>
      </c>
      <c r="E47" s="27" t="s">
        <v>104</v>
      </c>
    </row>
    <row r="48" spans="1:5" ht="25.5">
      <c r="A48" s="30" t="s">
        <v>52</v>
      </c>
      <c r="E48" s="29" t="s">
        <v>105</v>
      </c>
    </row>
    <row r="49" spans="1:16" ht="12.75">
      <c r="A49" s="17" t="s">
        <v>45</v>
      </c>
      <c r="B49" s="21" t="s">
        <v>106</v>
      </c>
      <c r="C49" s="21" t="s">
        <v>107</v>
      </c>
      <c r="D49" s="17" t="s">
        <v>58</v>
      </c>
      <c r="E49" s="22" t="s">
        <v>108</v>
      </c>
      <c r="F49" s="23" t="s">
        <v>65</v>
      </c>
      <c r="G49" s="24">
        <v>2021.25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23</v>
      </c>
    </row>
    <row r="50" spans="1:5" ht="25.5">
      <c r="A50" s="26" t="s">
        <v>50</v>
      </c>
      <c r="E50" s="27" t="s">
        <v>109</v>
      </c>
    </row>
    <row r="51" spans="1:5" ht="12.75">
      <c r="A51" s="30" t="s">
        <v>52</v>
      </c>
      <c r="E51" s="29" t="s">
        <v>110</v>
      </c>
    </row>
    <row r="52" spans="1:16" ht="12.75">
      <c r="A52" s="17" t="s">
        <v>45</v>
      </c>
      <c r="B52" s="21" t="s">
        <v>111</v>
      </c>
      <c r="C52" s="21" t="s">
        <v>112</v>
      </c>
      <c r="D52" s="17" t="s">
        <v>58</v>
      </c>
      <c r="E52" s="22" t="s">
        <v>113</v>
      </c>
      <c r="F52" s="23" t="s">
        <v>84</v>
      </c>
      <c r="G52" s="24">
        <v>575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23</v>
      </c>
    </row>
    <row r="53" spans="1:5" ht="25.5">
      <c r="A53" s="26" t="s">
        <v>50</v>
      </c>
      <c r="E53" s="27" t="s">
        <v>109</v>
      </c>
    </row>
    <row r="54" spans="1:5" ht="12.75">
      <c r="A54" s="30" t="s">
        <v>52</v>
      </c>
      <c r="E54" s="29" t="s">
        <v>114</v>
      </c>
    </row>
    <row r="55" spans="1:16" ht="12.75">
      <c r="A55" s="17" t="s">
        <v>45</v>
      </c>
      <c r="B55" s="21" t="s">
        <v>115</v>
      </c>
      <c r="C55" s="21" t="s">
        <v>116</v>
      </c>
      <c r="D55" s="17" t="s">
        <v>58</v>
      </c>
      <c r="E55" s="22" t="s">
        <v>117</v>
      </c>
      <c r="F55" s="23" t="s">
        <v>118</v>
      </c>
      <c r="G55" s="24">
        <v>22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25.5">
      <c r="A56" s="26" t="s">
        <v>50</v>
      </c>
      <c r="E56" s="27" t="s">
        <v>109</v>
      </c>
    </row>
    <row r="57" spans="1:5" ht="12.75">
      <c r="A57" s="30" t="s">
        <v>52</v>
      </c>
      <c r="E57" s="29" t="s">
        <v>119</v>
      </c>
    </row>
    <row r="58" spans="1:16" ht="12.75">
      <c r="A58" s="17" t="s">
        <v>45</v>
      </c>
      <c r="B58" s="21" t="s">
        <v>120</v>
      </c>
      <c r="C58" s="21" t="s">
        <v>121</v>
      </c>
      <c r="D58" s="17" t="s">
        <v>58</v>
      </c>
      <c r="E58" s="22" t="s">
        <v>122</v>
      </c>
      <c r="F58" s="23" t="s">
        <v>84</v>
      </c>
      <c r="G58" s="24">
        <v>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23</v>
      </c>
    </row>
    <row r="59" spans="1:5" ht="25.5">
      <c r="A59" s="26" t="s">
        <v>50</v>
      </c>
      <c r="E59" s="27" t="s">
        <v>109</v>
      </c>
    </row>
    <row r="60" spans="1:5" ht="12.75">
      <c r="A60" s="30" t="s">
        <v>52</v>
      </c>
      <c r="E60" s="29" t="s">
        <v>123</v>
      </c>
    </row>
    <row r="61" spans="1:16" ht="12.75">
      <c r="A61" s="17" t="s">
        <v>45</v>
      </c>
      <c r="B61" s="21" t="s">
        <v>124</v>
      </c>
      <c r="C61" s="21" t="s">
        <v>125</v>
      </c>
      <c r="D61" s="17" t="s">
        <v>58</v>
      </c>
      <c r="E61" s="22" t="s">
        <v>126</v>
      </c>
      <c r="F61" s="23" t="s">
        <v>84</v>
      </c>
      <c r="G61" s="24">
        <v>13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23</v>
      </c>
    </row>
    <row r="62" spans="1:5" ht="38.25">
      <c r="A62" s="26" t="s">
        <v>50</v>
      </c>
      <c r="E62" s="27" t="s">
        <v>127</v>
      </c>
    </row>
    <row r="63" spans="1:5" ht="12.75">
      <c r="A63" s="30" t="s">
        <v>52</v>
      </c>
      <c r="E63" s="29" t="s">
        <v>128</v>
      </c>
    </row>
    <row r="64" spans="1:16" ht="12.75">
      <c r="A64" s="17" t="s">
        <v>45</v>
      </c>
      <c r="B64" s="21" t="s">
        <v>129</v>
      </c>
      <c r="C64" s="21" t="s">
        <v>130</v>
      </c>
      <c r="D64" s="17" t="s">
        <v>58</v>
      </c>
      <c r="E64" s="22" t="s">
        <v>131</v>
      </c>
      <c r="F64" s="23" t="s">
        <v>65</v>
      </c>
      <c r="G64" s="24">
        <v>1995.6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58</v>
      </c>
    </row>
    <row r="66" spans="1:5" ht="38.25">
      <c r="A66" s="30" t="s">
        <v>52</v>
      </c>
      <c r="E66" s="29" t="s">
        <v>132</v>
      </c>
    </row>
    <row r="67" spans="1:16" ht="12.75">
      <c r="A67" s="17" t="s">
        <v>45</v>
      </c>
      <c r="B67" s="21" t="s">
        <v>133</v>
      </c>
      <c r="C67" s="21" t="s">
        <v>134</v>
      </c>
      <c r="D67" s="17" t="s">
        <v>58</v>
      </c>
      <c r="E67" s="22" t="s">
        <v>135</v>
      </c>
      <c r="F67" s="23" t="s">
        <v>65</v>
      </c>
      <c r="G67" s="24">
        <v>4956.25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136</v>
      </c>
    </row>
    <row r="69" spans="1:5" ht="25.5">
      <c r="A69" s="30" t="s">
        <v>52</v>
      </c>
      <c r="E69" s="29" t="s">
        <v>137</v>
      </c>
    </row>
    <row r="70" spans="1:16" ht="12.75">
      <c r="A70" s="17" t="s">
        <v>45</v>
      </c>
      <c r="B70" s="21" t="s">
        <v>138</v>
      </c>
      <c r="C70" s="21" t="s">
        <v>139</v>
      </c>
      <c r="D70" s="17" t="s">
        <v>58</v>
      </c>
      <c r="E70" s="22" t="s">
        <v>140</v>
      </c>
      <c r="F70" s="23" t="s">
        <v>65</v>
      </c>
      <c r="G70" s="24">
        <v>4956.25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23</v>
      </c>
    </row>
    <row r="71" spans="1:5" ht="12.75">
      <c r="A71" s="26" t="s">
        <v>50</v>
      </c>
      <c r="E71" s="27" t="s">
        <v>58</v>
      </c>
    </row>
    <row r="72" spans="1:5" ht="25.5">
      <c r="A72" s="30" t="s">
        <v>52</v>
      </c>
      <c r="E72" s="29" t="s">
        <v>137</v>
      </c>
    </row>
    <row r="73" spans="1:16" ht="12.75">
      <c r="A73" s="17" t="s">
        <v>45</v>
      </c>
      <c r="B73" s="21" t="s">
        <v>141</v>
      </c>
      <c r="C73" s="21" t="s">
        <v>142</v>
      </c>
      <c r="D73" s="17" t="s">
        <v>58</v>
      </c>
      <c r="E73" s="22" t="s">
        <v>143</v>
      </c>
      <c r="F73" s="23" t="s">
        <v>65</v>
      </c>
      <c r="G73" s="24">
        <v>4956.25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23</v>
      </c>
    </row>
    <row r="74" spans="1:5" ht="12.75">
      <c r="A74" s="26" t="s">
        <v>50</v>
      </c>
      <c r="E74" s="27" t="s">
        <v>144</v>
      </c>
    </row>
    <row r="75" spans="1:5" ht="25.5">
      <c r="A75" s="30" t="s">
        <v>52</v>
      </c>
      <c r="E75" s="29" t="s">
        <v>137</v>
      </c>
    </row>
    <row r="76" spans="1:16" ht="12.75">
      <c r="A76" s="17" t="s">
        <v>45</v>
      </c>
      <c r="B76" s="21" t="s">
        <v>145</v>
      </c>
      <c r="C76" s="21" t="s">
        <v>146</v>
      </c>
      <c r="D76" s="17" t="s">
        <v>58</v>
      </c>
      <c r="E76" s="22" t="s">
        <v>147</v>
      </c>
      <c r="F76" s="23" t="s">
        <v>65</v>
      </c>
      <c r="G76" s="24">
        <v>4956.25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23</v>
      </c>
    </row>
    <row r="77" spans="1:5" ht="12.75">
      <c r="A77" s="26" t="s">
        <v>50</v>
      </c>
      <c r="E77" s="27" t="s">
        <v>58</v>
      </c>
    </row>
    <row r="78" spans="1:5" ht="25.5">
      <c r="A78" s="28" t="s">
        <v>52</v>
      </c>
      <c r="E78" s="29" t="s">
        <v>137</v>
      </c>
    </row>
    <row r="79" spans="1:18" ht="12.75" customHeight="1">
      <c r="A79" s="5" t="s">
        <v>43</v>
      </c>
      <c r="B79" s="5"/>
      <c r="C79" s="31" t="s">
        <v>35</v>
      </c>
      <c r="D79" s="5"/>
      <c r="E79" s="19" t="s">
        <v>148</v>
      </c>
      <c r="F79" s="5"/>
      <c r="G79" s="5"/>
      <c r="H79" s="5"/>
      <c r="I79" s="32">
        <f>0+Q79</f>
        <v>0</v>
      </c>
      <c r="O79">
        <f>0+R79</f>
        <v>0</v>
      </c>
      <c r="Q79">
        <f>0+I80+I83+I86+I89+I92+I95+I98+I101+I104+I107</f>
        <v>0</v>
      </c>
      <c r="R79">
        <f>0+O80+O83+O86+O89+O92+O95+O98+O101+O104+O107</f>
        <v>0</v>
      </c>
    </row>
    <row r="80" spans="1:16" ht="12.75">
      <c r="A80" s="17" t="s">
        <v>45</v>
      </c>
      <c r="B80" s="21" t="s">
        <v>149</v>
      </c>
      <c r="C80" s="21" t="s">
        <v>150</v>
      </c>
      <c r="D80" s="17" t="s">
        <v>58</v>
      </c>
      <c r="E80" s="22" t="s">
        <v>151</v>
      </c>
      <c r="F80" s="23" t="s">
        <v>65</v>
      </c>
      <c r="G80" s="24">
        <v>126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23</v>
      </c>
    </row>
    <row r="81" spans="1:5" ht="12.75">
      <c r="A81" s="26" t="s">
        <v>50</v>
      </c>
      <c r="E81" s="27" t="s">
        <v>152</v>
      </c>
    </row>
    <row r="82" spans="1:5" ht="25.5">
      <c r="A82" s="30" t="s">
        <v>52</v>
      </c>
      <c r="E82" s="29" t="s">
        <v>153</v>
      </c>
    </row>
    <row r="83" spans="1:16" ht="12.75">
      <c r="A83" s="17" t="s">
        <v>45</v>
      </c>
      <c r="B83" s="21" t="s">
        <v>154</v>
      </c>
      <c r="C83" s="21" t="s">
        <v>155</v>
      </c>
      <c r="D83" s="17" t="s">
        <v>58</v>
      </c>
      <c r="E83" s="22" t="s">
        <v>156</v>
      </c>
      <c r="F83" s="23" t="s">
        <v>79</v>
      </c>
      <c r="G83" s="24">
        <v>464.25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23</v>
      </c>
    </row>
    <row r="84" spans="1:5" ht="12.75">
      <c r="A84" s="26" t="s">
        <v>50</v>
      </c>
      <c r="E84" s="27" t="s">
        <v>157</v>
      </c>
    </row>
    <row r="85" spans="1:5" ht="25.5">
      <c r="A85" s="30" t="s">
        <v>52</v>
      </c>
      <c r="E85" s="29" t="s">
        <v>158</v>
      </c>
    </row>
    <row r="86" spans="1:16" ht="12.75">
      <c r="A86" s="17" t="s">
        <v>45</v>
      </c>
      <c r="B86" s="21" t="s">
        <v>159</v>
      </c>
      <c r="C86" s="21" t="s">
        <v>160</v>
      </c>
      <c r="D86" s="17" t="s">
        <v>58</v>
      </c>
      <c r="E86" s="22" t="s">
        <v>161</v>
      </c>
      <c r="F86" s="23" t="s">
        <v>65</v>
      </c>
      <c r="G86" s="24">
        <v>126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23</v>
      </c>
    </row>
    <row r="87" spans="1:5" ht="25.5">
      <c r="A87" s="26" t="s">
        <v>50</v>
      </c>
      <c r="E87" s="27" t="s">
        <v>162</v>
      </c>
    </row>
    <row r="88" spans="1:5" ht="25.5">
      <c r="A88" s="30" t="s">
        <v>52</v>
      </c>
      <c r="E88" s="29" t="s">
        <v>153</v>
      </c>
    </row>
    <row r="89" spans="1:16" ht="12.75">
      <c r="A89" s="17" t="s">
        <v>45</v>
      </c>
      <c r="B89" s="21" t="s">
        <v>163</v>
      </c>
      <c r="C89" s="21" t="s">
        <v>164</v>
      </c>
      <c r="D89" s="17" t="s">
        <v>58</v>
      </c>
      <c r="E89" s="22" t="s">
        <v>165</v>
      </c>
      <c r="F89" s="23" t="s">
        <v>65</v>
      </c>
      <c r="G89" s="24">
        <v>16246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23</v>
      </c>
    </row>
    <row r="90" spans="1:5" ht="25.5">
      <c r="A90" s="26" t="s">
        <v>50</v>
      </c>
      <c r="E90" s="27" t="s">
        <v>166</v>
      </c>
    </row>
    <row r="91" spans="1:5" ht="12.75">
      <c r="A91" s="30" t="s">
        <v>52</v>
      </c>
      <c r="E91" s="29" t="s">
        <v>167</v>
      </c>
    </row>
    <row r="92" spans="1:16" ht="12.75">
      <c r="A92" s="17" t="s">
        <v>45</v>
      </c>
      <c r="B92" s="21" t="s">
        <v>168</v>
      </c>
      <c r="C92" s="21" t="s">
        <v>169</v>
      </c>
      <c r="D92" s="17" t="s">
        <v>58</v>
      </c>
      <c r="E92" s="22" t="s">
        <v>170</v>
      </c>
      <c r="F92" s="23" t="s">
        <v>65</v>
      </c>
      <c r="G92" s="24">
        <v>810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>
      <c r="A93" s="26" t="s">
        <v>50</v>
      </c>
      <c r="E93" s="27" t="s">
        <v>171</v>
      </c>
    </row>
    <row r="94" spans="1:5" ht="12.75">
      <c r="A94" s="30" t="s">
        <v>52</v>
      </c>
      <c r="E94" s="29" t="s">
        <v>172</v>
      </c>
    </row>
    <row r="95" spans="1:16" ht="12.75">
      <c r="A95" s="17" t="s">
        <v>45</v>
      </c>
      <c r="B95" s="21" t="s">
        <v>173</v>
      </c>
      <c r="C95" s="21" t="s">
        <v>174</v>
      </c>
      <c r="D95" s="17" t="s">
        <v>58</v>
      </c>
      <c r="E95" s="22" t="s">
        <v>175</v>
      </c>
      <c r="F95" s="23" t="s">
        <v>65</v>
      </c>
      <c r="G95" s="24">
        <v>24143.6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23</v>
      </c>
    </row>
    <row r="96" spans="1:5" ht="25.5">
      <c r="A96" s="26" t="s">
        <v>50</v>
      </c>
      <c r="E96" s="27" t="s">
        <v>176</v>
      </c>
    </row>
    <row r="97" spans="1:5" ht="12.75">
      <c r="A97" s="30" t="s">
        <v>52</v>
      </c>
      <c r="E97" s="29" t="s">
        <v>177</v>
      </c>
    </row>
    <row r="98" spans="1:16" ht="12.75">
      <c r="A98" s="17" t="s">
        <v>45</v>
      </c>
      <c r="B98" s="21" t="s">
        <v>178</v>
      </c>
      <c r="C98" s="21" t="s">
        <v>179</v>
      </c>
      <c r="D98" s="17" t="s">
        <v>58</v>
      </c>
      <c r="E98" s="22" t="s">
        <v>180</v>
      </c>
      <c r="F98" s="23" t="s">
        <v>65</v>
      </c>
      <c r="G98" s="24">
        <v>25420.225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23</v>
      </c>
    </row>
    <row r="99" spans="1:5" ht="25.5">
      <c r="A99" s="26" t="s">
        <v>50</v>
      </c>
      <c r="E99" s="27" t="s">
        <v>181</v>
      </c>
    </row>
    <row r="100" spans="1:5" ht="38.25">
      <c r="A100" s="30" t="s">
        <v>52</v>
      </c>
      <c r="E100" s="29" t="s">
        <v>182</v>
      </c>
    </row>
    <row r="101" spans="1:16" ht="12.75">
      <c r="A101" s="17" t="s">
        <v>45</v>
      </c>
      <c r="B101" s="21" t="s">
        <v>183</v>
      </c>
      <c r="C101" s="21" t="s">
        <v>184</v>
      </c>
      <c r="D101" s="17" t="s">
        <v>58</v>
      </c>
      <c r="E101" s="22" t="s">
        <v>185</v>
      </c>
      <c r="F101" s="23" t="s">
        <v>65</v>
      </c>
      <c r="G101" s="24">
        <v>23215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23</v>
      </c>
    </row>
    <row r="102" spans="1:5" ht="12.75">
      <c r="A102" s="26" t="s">
        <v>50</v>
      </c>
      <c r="E102" s="27" t="s">
        <v>186</v>
      </c>
    </row>
    <row r="103" spans="1:5" ht="12.75">
      <c r="A103" s="30" t="s">
        <v>52</v>
      </c>
      <c r="E103" s="29" t="s">
        <v>187</v>
      </c>
    </row>
    <row r="104" spans="1:16" ht="12.75">
      <c r="A104" s="17" t="s">
        <v>45</v>
      </c>
      <c r="B104" s="21" t="s">
        <v>188</v>
      </c>
      <c r="C104" s="21" t="s">
        <v>189</v>
      </c>
      <c r="D104" s="17" t="s">
        <v>58</v>
      </c>
      <c r="E104" s="22" t="s">
        <v>190</v>
      </c>
      <c r="F104" s="23" t="s">
        <v>65</v>
      </c>
      <c r="G104" s="24">
        <v>25652.375</v>
      </c>
      <c r="H104" s="25">
        <v>0</v>
      </c>
      <c r="I104" s="25">
        <f>ROUND(ROUND(H104,2)*ROUND(G104,3),2)</f>
        <v>0</v>
      </c>
      <c r="O104">
        <f>(I104*21)/100</f>
        <v>0</v>
      </c>
      <c r="P104" t="s">
        <v>23</v>
      </c>
    </row>
    <row r="105" spans="1:5" ht="25.5">
      <c r="A105" s="26" t="s">
        <v>50</v>
      </c>
      <c r="E105" s="27" t="s">
        <v>191</v>
      </c>
    </row>
    <row r="106" spans="1:5" ht="38.25">
      <c r="A106" s="30" t="s">
        <v>52</v>
      </c>
      <c r="E106" s="29" t="s">
        <v>192</v>
      </c>
    </row>
    <row r="107" spans="1:16" ht="12.75">
      <c r="A107" s="17" t="s">
        <v>45</v>
      </c>
      <c r="B107" s="21" t="s">
        <v>193</v>
      </c>
      <c r="C107" s="21" t="s">
        <v>194</v>
      </c>
      <c r="D107" s="17" t="s">
        <v>58</v>
      </c>
      <c r="E107" s="22" t="s">
        <v>195</v>
      </c>
      <c r="F107" s="23" t="s">
        <v>84</v>
      </c>
      <c r="G107" s="24">
        <v>7691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26" t="s">
        <v>50</v>
      </c>
      <c r="E108" s="27" t="s">
        <v>196</v>
      </c>
    </row>
    <row r="109" spans="1:5" ht="63.75">
      <c r="A109" s="28" t="s">
        <v>52</v>
      </c>
      <c r="E109" s="29" t="s">
        <v>197</v>
      </c>
    </row>
    <row r="110" spans="1:18" ht="12.75" customHeight="1">
      <c r="A110" s="5" t="s">
        <v>43</v>
      </c>
      <c r="B110" s="5"/>
      <c r="C110" s="31" t="s">
        <v>37</v>
      </c>
      <c r="D110" s="5"/>
      <c r="E110" s="19" t="s">
        <v>198</v>
      </c>
      <c r="F110" s="5"/>
      <c r="G110" s="5"/>
      <c r="H110" s="5"/>
      <c r="I110" s="32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2.75">
      <c r="A111" s="17" t="s">
        <v>45</v>
      </c>
      <c r="B111" s="21" t="s">
        <v>199</v>
      </c>
      <c r="C111" s="21" t="s">
        <v>200</v>
      </c>
      <c r="D111" s="17" t="s">
        <v>69</v>
      </c>
      <c r="E111" s="22" t="s">
        <v>201</v>
      </c>
      <c r="F111" s="23" t="s">
        <v>84</v>
      </c>
      <c r="G111" s="24">
        <v>5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23</v>
      </c>
    </row>
    <row r="112" spans="1:5" ht="12.75">
      <c r="A112" s="26" t="s">
        <v>50</v>
      </c>
      <c r="E112" s="27" t="s">
        <v>58</v>
      </c>
    </row>
    <row r="113" spans="1:5" ht="12.75">
      <c r="A113" s="28" t="s">
        <v>52</v>
      </c>
      <c r="E113" s="29" t="s">
        <v>202</v>
      </c>
    </row>
    <row r="114" spans="1:18" ht="12.75" customHeight="1">
      <c r="A114" s="5" t="s">
        <v>43</v>
      </c>
      <c r="B114" s="5"/>
      <c r="C114" s="31" t="s">
        <v>81</v>
      </c>
      <c r="D114" s="5"/>
      <c r="E114" s="19" t="s">
        <v>203</v>
      </c>
      <c r="F114" s="5"/>
      <c r="G114" s="5"/>
      <c r="H114" s="5"/>
      <c r="I114" s="32">
        <f>0+Q114</f>
        <v>0</v>
      </c>
      <c r="O114">
        <f>0+R114</f>
        <v>0</v>
      </c>
      <c r="Q114">
        <f>0+I115+I118+I121+I124+I127</f>
        <v>0</v>
      </c>
      <c r="R114">
        <f>0+O115+O118+O121+O124+O127</f>
        <v>0</v>
      </c>
    </row>
    <row r="115" spans="1:16" ht="12.75">
      <c r="A115" s="17" t="s">
        <v>45</v>
      </c>
      <c r="B115" s="21" t="s">
        <v>204</v>
      </c>
      <c r="C115" s="21" t="s">
        <v>205</v>
      </c>
      <c r="D115" s="17" t="s">
        <v>58</v>
      </c>
      <c r="E115" s="22" t="s">
        <v>206</v>
      </c>
      <c r="F115" s="23" t="s">
        <v>118</v>
      </c>
      <c r="G115" s="24">
        <v>35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23</v>
      </c>
    </row>
    <row r="116" spans="1:5" ht="25.5">
      <c r="A116" s="26" t="s">
        <v>50</v>
      </c>
      <c r="E116" s="27" t="s">
        <v>207</v>
      </c>
    </row>
    <row r="117" spans="1:5" ht="25.5">
      <c r="A117" s="30" t="s">
        <v>52</v>
      </c>
      <c r="E117" s="29" t="s">
        <v>208</v>
      </c>
    </row>
    <row r="118" spans="1:16" ht="12.75">
      <c r="A118" s="17" t="s">
        <v>45</v>
      </c>
      <c r="B118" s="21" t="s">
        <v>209</v>
      </c>
      <c r="C118" s="21" t="s">
        <v>210</v>
      </c>
      <c r="D118" s="17" t="s">
        <v>58</v>
      </c>
      <c r="E118" s="22" t="s">
        <v>211</v>
      </c>
      <c r="F118" s="23" t="s">
        <v>118</v>
      </c>
      <c r="G118" s="24">
        <v>8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23</v>
      </c>
    </row>
    <row r="119" spans="1:5" ht="12.75">
      <c r="A119" s="26" t="s">
        <v>50</v>
      </c>
      <c r="E119" s="27" t="s">
        <v>212</v>
      </c>
    </row>
    <row r="120" spans="1:5" ht="25.5">
      <c r="A120" s="30" t="s">
        <v>52</v>
      </c>
      <c r="E120" s="29" t="s">
        <v>213</v>
      </c>
    </row>
    <row r="121" spans="1:16" ht="12.75">
      <c r="A121" s="17" t="s">
        <v>45</v>
      </c>
      <c r="B121" s="21" t="s">
        <v>214</v>
      </c>
      <c r="C121" s="21" t="s">
        <v>215</v>
      </c>
      <c r="D121" s="17" t="s">
        <v>58</v>
      </c>
      <c r="E121" s="22" t="s">
        <v>216</v>
      </c>
      <c r="F121" s="23" t="s">
        <v>118</v>
      </c>
      <c r="G121" s="24">
        <v>18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23</v>
      </c>
    </row>
    <row r="122" spans="1:5" ht="25.5">
      <c r="A122" s="26" t="s">
        <v>50</v>
      </c>
      <c r="E122" s="27" t="s">
        <v>217</v>
      </c>
    </row>
    <row r="123" spans="1:5" ht="25.5">
      <c r="A123" s="30" t="s">
        <v>52</v>
      </c>
      <c r="E123" s="29" t="s">
        <v>218</v>
      </c>
    </row>
    <row r="124" spans="1:16" ht="12.75">
      <c r="A124" s="17" t="s">
        <v>45</v>
      </c>
      <c r="B124" s="21" t="s">
        <v>219</v>
      </c>
      <c r="C124" s="21" t="s">
        <v>220</v>
      </c>
      <c r="D124" s="17" t="s">
        <v>47</v>
      </c>
      <c r="E124" s="22" t="s">
        <v>221</v>
      </c>
      <c r="F124" s="23" t="s">
        <v>118</v>
      </c>
      <c r="G124" s="24">
        <v>26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23</v>
      </c>
    </row>
    <row r="125" spans="1:5" ht="25.5">
      <c r="A125" s="26" t="s">
        <v>50</v>
      </c>
      <c r="E125" s="27" t="s">
        <v>222</v>
      </c>
    </row>
    <row r="126" spans="1:5" ht="25.5">
      <c r="A126" s="30" t="s">
        <v>52</v>
      </c>
      <c r="E126" s="29" t="s">
        <v>223</v>
      </c>
    </row>
    <row r="127" spans="1:16" ht="12.75">
      <c r="A127" s="17" t="s">
        <v>45</v>
      </c>
      <c r="B127" s="21" t="s">
        <v>224</v>
      </c>
      <c r="C127" s="21" t="s">
        <v>220</v>
      </c>
      <c r="D127" s="17" t="s">
        <v>54</v>
      </c>
      <c r="E127" s="22" t="s">
        <v>221</v>
      </c>
      <c r="F127" s="23" t="s">
        <v>118</v>
      </c>
      <c r="G127" s="24">
        <v>13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23</v>
      </c>
    </row>
    <row r="128" spans="1:5" ht="25.5">
      <c r="A128" s="26" t="s">
        <v>50</v>
      </c>
      <c r="E128" s="27" t="s">
        <v>222</v>
      </c>
    </row>
    <row r="129" spans="1:5" ht="25.5">
      <c r="A129" s="28" t="s">
        <v>52</v>
      </c>
      <c r="E129" s="29" t="s">
        <v>225</v>
      </c>
    </row>
    <row r="130" spans="1:18" ht="12.75" customHeight="1">
      <c r="A130" s="5" t="s">
        <v>43</v>
      </c>
      <c r="B130" s="5"/>
      <c r="C130" s="31" t="s">
        <v>40</v>
      </c>
      <c r="D130" s="5"/>
      <c r="E130" s="19" t="s">
        <v>226</v>
      </c>
      <c r="F130" s="5"/>
      <c r="G130" s="5"/>
      <c r="H130" s="5"/>
      <c r="I130" s="32">
        <f>0+Q130</f>
        <v>0</v>
      </c>
      <c r="O130">
        <f>0+R130</f>
        <v>0</v>
      </c>
      <c r="Q130">
        <f>0+I131+I134+I137+I140+I143+I146+I149+I152+I155+I158</f>
        <v>0</v>
      </c>
      <c r="R130">
        <f>0+O131+O134+O137+O140+O143+O146+O149+O152+O155+O158</f>
        <v>0</v>
      </c>
    </row>
    <row r="131" spans="1:16" ht="12.75">
      <c r="A131" s="17" t="s">
        <v>45</v>
      </c>
      <c r="B131" s="21" t="s">
        <v>227</v>
      </c>
      <c r="C131" s="21" t="s">
        <v>228</v>
      </c>
      <c r="D131" s="17" t="s">
        <v>58</v>
      </c>
      <c r="E131" s="22" t="s">
        <v>229</v>
      </c>
      <c r="F131" s="23" t="s">
        <v>84</v>
      </c>
      <c r="G131" s="24">
        <v>136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23</v>
      </c>
    </row>
    <row r="132" spans="1:5" ht="25.5">
      <c r="A132" s="26" t="s">
        <v>50</v>
      </c>
      <c r="E132" s="27" t="s">
        <v>230</v>
      </c>
    </row>
    <row r="133" spans="1:5" ht="51">
      <c r="A133" s="30" t="s">
        <v>52</v>
      </c>
      <c r="E133" s="29" t="s">
        <v>231</v>
      </c>
    </row>
    <row r="134" spans="1:16" ht="25.5">
      <c r="A134" s="17" t="s">
        <v>45</v>
      </c>
      <c r="B134" s="21" t="s">
        <v>232</v>
      </c>
      <c r="C134" s="21" t="s">
        <v>233</v>
      </c>
      <c r="D134" s="17" t="s">
        <v>69</v>
      </c>
      <c r="E134" s="22" t="s">
        <v>234</v>
      </c>
      <c r="F134" s="23" t="s">
        <v>84</v>
      </c>
      <c r="G134" s="24">
        <v>180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23</v>
      </c>
    </row>
    <row r="135" spans="1:5" ht="51">
      <c r="A135" s="26" t="s">
        <v>50</v>
      </c>
      <c r="E135" s="27" t="s">
        <v>235</v>
      </c>
    </row>
    <row r="136" spans="1:5" ht="38.25">
      <c r="A136" s="30" t="s">
        <v>52</v>
      </c>
      <c r="E136" s="29" t="s">
        <v>236</v>
      </c>
    </row>
    <row r="137" spans="1:16" ht="25.5">
      <c r="A137" s="17" t="s">
        <v>45</v>
      </c>
      <c r="B137" s="21" t="s">
        <v>237</v>
      </c>
      <c r="C137" s="21" t="s">
        <v>238</v>
      </c>
      <c r="D137" s="17" t="s">
        <v>58</v>
      </c>
      <c r="E137" s="22" t="s">
        <v>239</v>
      </c>
      <c r="F137" s="23" t="s">
        <v>118</v>
      </c>
      <c r="G137" s="24">
        <v>16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23</v>
      </c>
    </row>
    <row r="138" spans="1:5" ht="25.5">
      <c r="A138" s="26" t="s">
        <v>50</v>
      </c>
      <c r="E138" s="27" t="s">
        <v>240</v>
      </c>
    </row>
    <row r="139" spans="1:5" ht="12.75">
      <c r="A139" s="30" t="s">
        <v>52</v>
      </c>
      <c r="E139" s="29" t="s">
        <v>241</v>
      </c>
    </row>
    <row r="140" spans="1:16" ht="12.75">
      <c r="A140" s="17" t="s">
        <v>45</v>
      </c>
      <c r="B140" s="21" t="s">
        <v>242</v>
      </c>
      <c r="C140" s="21" t="s">
        <v>243</v>
      </c>
      <c r="D140" s="17" t="s">
        <v>69</v>
      </c>
      <c r="E140" s="22" t="s">
        <v>244</v>
      </c>
      <c r="F140" s="23" t="s">
        <v>84</v>
      </c>
      <c r="G140" s="24">
        <v>10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23</v>
      </c>
    </row>
    <row r="141" spans="1:5" ht="165.75">
      <c r="A141" s="26" t="s">
        <v>50</v>
      </c>
      <c r="E141" s="27" t="s">
        <v>245</v>
      </c>
    </row>
    <row r="142" spans="1:5" ht="25.5">
      <c r="A142" s="30" t="s">
        <v>52</v>
      </c>
      <c r="E142" s="29" t="s">
        <v>246</v>
      </c>
    </row>
    <row r="143" spans="1:16" ht="12.75">
      <c r="A143" s="17" t="s">
        <v>45</v>
      </c>
      <c r="B143" s="21" t="s">
        <v>247</v>
      </c>
      <c r="C143" s="21" t="s">
        <v>248</v>
      </c>
      <c r="D143" s="17" t="s">
        <v>69</v>
      </c>
      <c r="E143" s="22" t="s">
        <v>249</v>
      </c>
      <c r="F143" s="23" t="s">
        <v>84</v>
      </c>
      <c r="G143" s="24">
        <v>14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23</v>
      </c>
    </row>
    <row r="144" spans="1:5" ht="165.75">
      <c r="A144" s="26" t="s">
        <v>50</v>
      </c>
      <c r="E144" s="27" t="s">
        <v>250</v>
      </c>
    </row>
    <row r="145" spans="1:5" ht="38.25">
      <c r="A145" s="30" t="s">
        <v>52</v>
      </c>
      <c r="E145" s="29" t="s">
        <v>251</v>
      </c>
    </row>
    <row r="146" spans="1:16" ht="12.75">
      <c r="A146" s="17" t="s">
        <v>45</v>
      </c>
      <c r="B146" s="21" t="s">
        <v>252</v>
      </c>
      <c r="C146" s="21" t="s">
        <v>253</v>
      </c>
      <c r="D146" s="17" t="s">
        <v>58</v>
      </c>
      <c r="E146" s="22" t="s">
        <v>254</v>
      </c>
      <c r="F146" s="23" t="s">
        <v>118</v>
      </c>
      <c r="G146" s="24">
        <v>1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23</v>
      </c>
    </row>
    <row r="147" spans="1:5" ht="12.75">
      <c r="A147" s="26" t="s">
        <v>50</v>
      </c>
      <c r="E147" s="27" t="s">
        <v>58</v>
      </c>
    </row>
    <row r="148" spans="1:5" ht="25.5">
      <c r="A148" s="30" t="s">
        <v>52</v>
      </c>
      <c r="E148" s="29" t="s">
        <v>255</v>
      </c>
    </row>
    <row r="149" spans="1:16" ht="12.75">
      <c r="A149" s="17" t="s">
        <v>45</v>
      </c>
      <c r="B149" s="21" t="s">
        <v>256</v>
      </c>
      <c r="C149" s="21" t="s">
        <v>257</v>
      </c>
      <c r="D149" s="17" t="s">
        <v>58</v>
      </c>
      <c r="E149" s="22" t="s">
        <v>258</v>
      </c>
      <c r="F149" s="23" t="s">
        <v>84</v>
      </c>
      <c r="G149" s="24">
        <v>7691</v>
      </c>
      <c r="H149" s="25">
        <v>0</v>
      </c>
      <c r="I149" s="25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6" t="s">
        <v>50</v>
      </c>
      <c r="E150" s="27" t="s">
        <v>259</v>
      </c>
    </row>
    <row r="151" spans="1:5" ht="63.75">
      <c r="A151" s="30" t="s">
        <v>52</v>
      </c>
      <c r="E151" s="29" t="s">
        <v>197</v>
      </c>
    </row>
    <row r="152" spans="1:16" ht="25.5">
      <c r="A152" s="17" t="s">
        <v>45</v>
      </c>
      <c r="B152" s="21" t="s">
        <v>260</v>
      </c>
      <c r="C152" s="21" t="s">
        <v>261</v>
      </c>
      <c r="D152" s="17" t="s">
        <v>58</v>
      </c>
      <c r="E152" s="22" t="s">
        <v>262</v>
      </c>
      <c r="F152" s="23" t="s">
        <v>84</v>
      </c>
      <c r="G152" s="24">
        <v>1261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23</v>
      </c>
    </row>
    <row r="153" spans="1:5" ht="12.75">
      <c r="A153" s="26" t="s">
        <v>50</v>
      </c>
      <c r="E153" s="27" t="s">
        <v>58</v>
      </c>
    </row>
    <row r="154" spans="1:5" ht="25.5">
      <c r="A154" s="30" t="s">
        <v>52</v>
      </c>
      <c r="E154" s="29" t="s">
        <v>263</v>
      </c>
    </row>
    <row r="155" spans="1:16" ht="12.75">
      <c r="A155" s="17" t="s">
        <v>45</v>
      </c>
      <c r="B155" s="21" t="s">
        <v>264</v>
      </c>
      <c r="C155" s="21" t="s">
        <v>265</v>
      </c>
      <c r="D155" s="17" t="s">
        <v>58</v>
      </c>
      <c r="E155" s="22" t="s">
        <v>266</v>
      </c>
      <c r="F155" s="23" t="s">
        <v>118</v>
      </c>
      <c r="G155" s="24">
        <v>16</v>
      </c>
      <c r="H155" s="25">
        <v>0</v>
      </c>
      <c r="I155" s="25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26" t="s">
        <v>50</v>
      </c>
      <c r="E156" s="27" t="s">
        <v>267</v>
      </c>
    </row>
    <row r="157" spans="1:5" ht="25.5">
      <c r="A157" s="30" t="s">
        <v>52</v>
      </c>
      <c r="E157" s="29" t="s">
        <v>268</v>
      </c>
    </row>
    <row r="158" spans="1:16" ht="12.75">
      <c r="A158" s="17" t="s">
        <v>45</v>
      </c>
      <c r="B158" s="21" t="s">
        <v>269</v>
      </c>
      <c r="C158" s="21" t="s">
        <v>270</v>
      </c>
      <c r="D158" s="17" t="s">
        <v>58</v>
      </c>
      <c r="E158" s="22" t="s">
        <v>271</v>
      </c>
      <c r="F158" s="23" t="s">
        <v>118</v>
      </c>
      <c r="G158" s="24">
        <v>8</v>
      </c>
      <c r="H158" s="25">
        <v>0</v>
      </c>
      <c r="I158" s="25">
        <f>ROUND(ROUND(H158,2)*ROUND(G158,3),2)</f>
        <v>0</v>
      </c>
      <c r="O158">
        <f>(I158*21)/100</f>
        <v>0</v>
      </c>
      <c r="P158" t="s">
        <v>23</v>
      </c>
    </row>
    <row r="159" spans="1:5" ht="12.75">
      <c r="A159" s="26" t="s">
        <v>50</v>
      </c>
      <c r="E159" s="27" t="s">
        <v>267</v>
      </c>
    </row>
    <row r="160" spans="1:5" ht="12.75">
      <c r="A160" s="28" t="s">
        <v>52</v>
      </c>
      <c r="E160" s="29" t="s">
        <v>272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0+O8+O15+O76+O80+O111+O115+O125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273</v>
      </c>
      <c r="I3" s="33">
        <f>0+I8+I15+I76+I80+I111+I115+I125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273</v>
      </c>
      <c r="D4" s="39"/>
      <c r="E4" s="13" t="s">
        <v>274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</f>
        <v>0</v>
      </c>
      <c r="R8">
        <f>0+O9+O12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58</v>
      </c>
      <c r="E9" s="22" t="s">
        <v>48</v>
      </c>
      <c r="F9" s="23" t="s">
        <v>49</v>
      </c>
      <c r="G9" s="24">
        <v>21597.385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25.5">
      <c r="A10" s="26" t="s">
        <v>50</v>
      </c>
      <c r="E10" s="27" t="s">
        <v>55</v>
      </c>
    </row>
    <row r="11" spans="1:5" ht="114.75">
      <c r="A11" s="30" t="s">
        <v>52</v>
      </c>
      <c r="E11" s="29" t="s">
        <v>275</v>
      </c>
    </row>
    <row r="12" spans="1:16" ht="12.75">
      <c r="A12" s="17" t="s">
        <v>45</v>
      </c>
      <c r="B12" s="21" t="s">
        <v>23</v>
      </c>
      <c r="C12" s="21" t="s">
        <v>57</v>
      </c>
      <c r="D12" s="17" t="s">
        <v>58</v>
      </c>
      <c r="E12" s="22" t="s">
        <v>59</v>
      </c>
      <c r="F12" s="23" t="s">
        <v>49</v>
      </c>
      <c r="G12" s="24">
        <v>1335.375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60</v>
      </c>
    </row>
    <row r="14" spans="1:5" ht="25.5">
      <c r="A14" s="28" t="s">
        <v>52</v>
      </c>
      <c r="E14" s="29" t="s">
        <v>276</v>
      </c>
    </row>
    <row r="15" spans="1:18" ht="12.75" customHeight="1">
      <c r="A15" s="5" t="s">
        <v>43</v>
      </c>
      <c r="B15" s="5"/>
      <c r="C15" s="31" t="s">
        <v>29</v>
      </c>
      <c r="D15" s="5"/>
      <c r="E15" s="19" t="s">
        <v>62</v>
      </c>
      <c r="F15" s="5"/>
      <c r="G15" s="5"/>
      <c r="H15" s="5"/>
      <c r="I15" s="32">
        <f>0+Q15</f>
        <v>0</v>
      </c>
      <c r="O15">
        <f>0+R15</f>
        <v>0</v>
      </c>
      <c r="Q15">
        <f>0+I16+I19+I22+I25+I28+I31+I34+I37+I40+I43+I46+I49+I52+I55+I58+I61+I64+I67+I70+I73</f>
        <v>0</v>
      </c>
      <c r="R15">
        <f>0+O16+O19+O22+O25+O28+O31+O34+O37+O40+O43+O46+O49+O52+O55+O58+O61+O64+O67+O70+O73</f>
        <v>0</v>
      </c>
    </row>
    <row r="16" spans="1:16" ht="12.75">
      <c r="A16" s="17" t="s">
        <v>45</v>
      </c>
      <c r="B16" s="21" t="s">
        <v>22</v>
      </c>
      <c r="C16" s="21" t="s">
        <v>63</v>
      </c>
      <c r="D16" s="17" t="s">
        <v>58</v>
      </c>
      <c r="E16" s="22" t="s">
        <v>64</v>
      </c>
      <c r="F16" s="23" t="s">
        <v>65</v>
      </c>
      <c r="G16" s="24">
        <v>3710</v>
      </c>
      <c r="H16" s="25">
        <v>0</v>
      </c>
      <c r="I16" s="25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6" t="s">
        <v>50</v>
      </c>
      <c r="E17" s="27" t="s">
        <v>66</v>
      </c>
    </row>
    <row r="18" spans="1:5" ht="12.75">
      <c r="A18" s="30" t="s">
        <v>52</v>
      </c>
      <c r="E18" s="29" t="s">
        <v>277</v>
      </c>
    </row>
    <row r="19" spans="1:16" ht="12.75">
      <c r="A19" s="17" t="s">
        <v>45</v>
      </c>
      <c r="B19" s="21" t="s">
        <v>33</v>
      </c>
      <c r="C19" s="21" t="s">
        <v>68</v>
      </c>
      <c r="D19" s="17" t="s">
        <v>69</v>
      </c>
      <c r="E19" s="22" t="s">
        <v>70</v>
      </c>
      <c r="F19" s="23" t="s">
        <v>65</v>
      </c>
      <c r="G19" s="24">
        <v>585</v>
      </c>
      <c r="H19" s="25">
        <v>0</v>
      </c>
      <c r="I19" s="25">
        <f>ROUND(ROUND(H19,2)*ROUND(G19,3),2)</f>
        <v>0</v>
      </c>
      <c r="O19">
        <f>(I19*21)/100</f>
        <v>0</v>
      </c>
      <c r="P19" t="s">
        <v>23</v>
      </c>
    </row>
    <row r="20" spans="1:5" ht="76.5">
      <c r="A20" s="26" t="s">
        <v>50</v>
      </c>
      <c r="E20" s="27" t="s">
        <v>71</v>
      </c>
    </row>
    <row r="21" spans="1:5" ht="178.5">
      <c r="A21" s="30" t="s">
        <v>52</v>
      </c>
      <c r="E21" s="29" t="s">
        <v>278</v>
      </c>
    </row>
    <row r="22" spans="1:16" ht="25.5">
      <c r="A22" s="17" t="s">
        <v>45</v>
      </c>
      <c r="B22" s="21" t="s">
        <v>35</v>
      </c>
      <c r="C22" s="21" t="s">
        <v>77</v>
      </c>
      <c r="D22" s="17" t="s">
        <v>58</v>
      </c>
      <c r="E22" s="22" t="s">
        <v>78</v>
      </c>
      <c r="F22" s="23" t="s">
        <v>79</v>
      </c>
      <c r="G22" s="24">
        <v>4599.65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66</v>
      </c>
    </row>
    <row r="24" spans="1:5" ht="76.5">
      <c r="A24" s="30" t="s">
        <v>52</v>
      </c>
      <c r="E24" s="29" t="s">
        <v>279</v>
      </c>
    </row>
    <row r="25" spans="1:16" ht="12.75">
      <c r="A25" s="17" t="s">
        <v>45</v>
      </c>
      <c r="B25" s="21" t="s">
        <v>37</v>
      </c>
      <c r="C25" s="21" t="s">
        <v>86</v>
      </c>
      <c r="D25" s="17" t="s">
        <v>58</v>
      </c>
      <c r="E25" s="22" t="s">
        <v>87</v>
      </c>
      <c r="F25" s="23" t="s">
        <v>79</v>
      </c>
      <c r="G25" s="24">
        <v>97.25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38.25">
      <c r="A26" s="26" t="s">
        <v>50</v>
      </c>
      <c r="E26" s="27" t="s">
        <v>90</v>
      </c>
    </row>
    <row r="27" spans="1:5" ht="12.75">
      <c r="A27" s="30" t="s">
        <v>52</v>
      </c>
      <c r="E27" s="29" t="s">
        <v>280</v>
      </c>
    </row>
    <row r="28" spans="1:16" ht="12.75">
      <c r="A28" s="17" t="s">
        <v>45</v>
      </c>
      <c r="B28" s="21" t="s">
        <v>76</v>
      </c>
      <c r="C28" s="21" t="s">
        <v>93</v>
      </c>
      <c r="D28" s="17" t="s">
        <v>58</v>
      </c>
      <c r="E28" s="22" t="s">
        <v>94</v>
      </c>
      <c r="F28" s="23" t="s">
        <v>79</v>
      </c>
      <c r="G28" s="24">
        <v>1639.5</v>
      </c>
      <c r="H28" s="25">
        <v>0</v>
      </c>
      <c r="I28" s="25">
        <f>ROUND(ROUND(H28,2)*ROUND(G28,3),2)</f>
        <v>0</v>
      </c>
      <c r="O28">
        <f>(I28*21)/100</f>
        <v>0</v>
      </c>
      <c r="P28" t="s">
        <v>23</v>
      </c>
    </row>
    <row r="29" spans="1:5" ht="76.5">
      <c r="A29" s="26" t="s">
        <v>50</v>
      </c>
      <c r="E29" s="27" t="s">
        <v>281</v>
      </c>
    </row>
    <row r="30" spans="1:5" ht="63.75">
      <c r="A30" s="30" t="s">
        <v>52</v>
      </c>
      <c r="E30" s="29" t="s">
        <v>282</v>
      </c>
    </row>
    <row r="31" spans="1:16" ht="12.75">
      <c r="A31" s="17" t="s">
        <v>45</v>
      </c>
      <c r="B31" s="21" t="s">
        <v>81</v>
      </c>
      <c r="C31" s="21" t="s">
        <v>283</v>
      </c>
      <c r="D31" s="17" t="s">
        <v>58</v>
      </c>
      <c r="E31" s="22" t="s">
        <v>284</v>
      </c>
      <c r="F31" s="23" t="s">
        <v>79</v>
      </c>
      <c r="G31" s="24">
        <v>4648</v>
      </c>
      <c r="H31" s="25">
        <v>0</v>
      </c>
      <c r="I31" s="25">
        <f>ROUND(ROUND(H31,2)*ROUND(G31,3),2)</f>
        <v>0</v>
      </c>
      <c r="O31">
        <f>(I31*21)/100</f>
        <v>0</v>
      </c>
      <c r="P31" t="s">
        <v>23</v>
      </c>
    </row>
    <row r="32" spans="1:5" ht="25.5">
      <c r="A32" s="26" t="s">
        <v>50</v>
      </c>
      <c r="E32" s="27" t="s">
        <v>285</v>
      </c>
    </row>
    <row r="33" spans="1:5" ht="38.25">
      <c r="A33" s="30" t="s">
        <v>52</v>
      </c>
      <c r="E33" s="29" t="s">
        <v>286</v>
      </c>
    </row>
    <row r="34" spans="1:16" ht="12.75">
      <c r="A34" s="17" t="s">
        <v>45</v>
      </c>
      <c r="B34" s="21" t="s">
        <v>40</v>
      </c>
      <c r="C34" s="21" t="s">
        <v>98</v>
      </c>
      <c r="D34" s="17" t="s">
        <v>58</v>
      </c>
      <c r="E34" s="22" t="s">
        <v>99</v>
      </c>
      <c r="F34" s="23" t="s">
        <v>79</v>
      </c>
      <c r="G34" s="24">
        <v>1639.5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25.5">
      <c r="A35" s="26" t="s">
        <v>50</v>
      </c>
      <c r="E35" s="27" t="s">
        <v>100</v>
      </c>
    </row>
    <row r="36" spans="1:5" ht="12.75">
      <c r="A36" s="30" t="s">
        <v>52</v>
      </c>
      <c r="E36" s="29" t="s">
        <v>287</v>
      </c>
    </row>
    <row r="37" spans="1:16" ht="12.75">
      <c r="A37" s="17" t="s">
        <v>45</v>
      </c>
      <c r="B37" s="21" t="s">
        <v>42</v>
      </c>
      <c r="C37" s="21" t="s">
        <v>102</v>
      </c>
      <c r="D37" s="17" t="s">
        <v>58</v>
      </c>
      <c r="E37" s="22" t="s">
        <v>103</v>
      </c>
      <c r="F37" s="23" t="s">
        <v>79</v>
      </c>
      <c r="G37" s="24">
        <v>741.875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25.5">
      <c r="A38" s="26" t="s">
        <v>50</v>
      </c>
      <c r="E38" s="27" t="s">
        <v>104</v>
      </c>
    </row>
    <row r="39" spans="1:5" ht="25.5">
      <c r="A39" s="30" t="s">
        <v>52</v>
      </c>
      <c r="E39" s="29" t="s">
        <v>288</v>
      </c>
    </row>
    <row r="40" spans="1:16" ht="12.75">
      <c r="A40" s="17" t="s">
        <v>45</v>
      </c>
      <c r="B40" s="21" t="s">
        <v>92</v>
      </c>
      <c r="C40" s="21" t="s">
        <v>107</v>
      </c>
      <c r="D40" s="17" t="s">
        <v>58</v>
      </c>
      <c r="E40" s="22" t="s">
        <v>108</v>
      </c>
      <c r="F40" s="23" t="s">
        <v>65</v>
      </c>
      <c r="G40" s="24">
        <v>2967.5</v>
      </c>
      <c r="H40" s="25">
        <v>0</v>
      </c>
      <c r="I40" s="25">
        <f>ROUND(ROUND(H40,2)*ROUND(G40,3),2)</f>
        <v>0</v>
      </c>
      <c r="O40">
        <f>(I40*21)/100</f>
        <v>0</v>
      </c>
      <c r="P40" t="s">
        <v>23</v>
      </c>
    </row>
    <row r="41" spans="1:5" ht="25.5">
      <c r="A41" s="26" t="s">
        <v>50</v>
      </c>
      <c r="E41" s="27" t="s">
        <v>109</v>
      </c>
    </row>
    <row r="42" spans="1:5" ht="12.75">
      <c r="A42" s="30" t="s">
        <v>52</v>
      </c>
      <c r="E42" s="29" t="s">
        <v>289</v>
      </c>
    </row>
    <row r="43" spans="1:16" ht="12.75">
      <c r="A43" s="17" t="s">
        <v>45</v>
      </c>
      <c r="B43" s="21" t="s">
        <v>97</v>
      </c>
      <c r="C43" s="21" t="s">
        <v>112</v>
      </c>
      <c r="D43" s="17" t="s">
        <v>58</v>
      </c>
      <c r="E43" s="22" t="s">
        <v>113</v>
      </c>
      <c r="F43" s="23" t="s">
        <v>84</v>
      </c>
      <c r="G43" s="24">
        <v>5630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23</v>
      </c>
    </row>
    <row r="44" spans="1:5" ht="25.5">
      <c r="A44" s="26" t="s">
        <v>50</v>
      </c>
      <c r="E44" s="27" t="s">
        <v>109</v>
      </c>
    </row>
    <row r="45" spans="1:5" ht="12.75">
      <c r="A45" s="30" t="s">
        <v>52</v>
      </c>
      <c r="E45" s="29" t="s">
        <v>290</v>
      </c>
    </row>
    <row r="46" spans="1:16" ht="12.75">
      <c r="A46" s="17" t="s">
        <v>45</v>
      </c>
      <c r="B46" s="21" t="s">
        <v>101</v>
      </c>
      <c r="C46" s="21" t="s">
        <v>116</v>
      </c>
      <c r="D46" s="17" t="s">
        <v>58</v>
      </c>
      <c r="E46" s="22" t="s">
        <v>117</v>
      </c>
      <c r="F46" s="23" t="s">
        <v>118</v>
      </c>
      <c r="G46" s="24">
        <v>1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25.5">
      <c r="A47" s="26" t="s">
        <v>50</v>
      </c>
      <c r="E47" s="27" t="s">
        <v>109</v>
      </c>
    </row>
    <row r="48" spans="1:5" ht="12.75">
      <c r="A48" s="30" t="s">
        <v>52</v>
      </c>
      <c r="E48" s="29" t="s">
        <v>291</v>
      </c>
    </row>
    <row r="49" spans="1:16" ht="12.75">
      <c r="A49" s="17" t="s">
        <v>45</v>
      </c>
      <c r="B49" s="21" t="s">
        <v>106</v>
      </c>
      <c r="C49" s="21" t="s">
        <v>292</v>
      </c>
      <c r="D49" s="17" t="s">
        <v>58</v>
      </c>
      <c r="E49" s="22" t="s">
        <v>293</v>
      </c>
      <c r="F49" s="23" t="s">
        <v>84</v>
      </c>
      <c r="G49" s="24">
        <v>11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23</v>
      </c>
    </row>
    <row r="50" spans="1:5" ht="25.5">
      <c r="A50" s="26" t="s">
        <v>50</v>
      </c>
      <c r="E50" s="27" t="s">
        <v>109</v>
      </c>
    </row>
    <row r="51" spans="1:5" ht="12.75">
      <c r="A51" s="30" t="s">
        <v>52</v>
      </c>
      <c r="E51" s="29" t="s">
        <v>294</v>
      </c>
    </row>
    <row r="52" spans="1:16" ht="12.75">
      <c r="A52" s="17" t="s">
        <v>45</v>
      </c>
      <c r="B52" s="21" t="s">
        <v>111</v>
      </c>
      <c r="C52" s="21" t="s">
        <v>125</v>
      </c>
      <c r="D52" s="17" t="s">
        <v>58</v>
      </c>
      <c r="E52" s="22" t="s">
        <v>126</v>
      </c>
      <c r="F52" s="23" t="s">
        <v>84</v>
      </c>
      <c r="G52" s="24">
        <v>9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23</v>
      </c>
    </row>
    <row r="53" spans="1:5" ht="38.25">
      <c r="A53" s="26" t="s">
        <v>50</v>
      </c>
      <c r="E53" s="27" t="s">
        <v>127</v>
      </c>
    </row>
    <row r="54" spans="1:5" ht="12.75">
      <c r="A54" s="30" t="s">
        <v>52</v>
      </c>
      <c r="E54" s="29" t="s">
        <v>295</v>
      </c>
    </row>
    <row r="55" spans="1:16" ht="12.75">
      <c r="A55" s="17" t="s">
        <v>45</v>
      </c>
      <c r="B55" s="21" t="s">
        <v>115</v>
      </c>
      <c r="C55" s="21" t="s">
        <v>296</v>
      </c>
      <c r="D55" s="17" t="s">
        <v>58</v>
      </c>
      <c r="E55" s="22" t="s">
        <v>297</v>
      </c>
      <c r="F55" s="23" t="s">
        <v>79</v>
      </c>
      <c r="G55" s="24">
        <v>4648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6" t="s">
        <v>50</v>
      </c>
      <c r="E56" s="27" t="s">
        <v>58</v>
      </c>
    </row>
    <row r="57" spans="1:5" ht="12.75">
      <c r="A57" s="30" t="s">
        <v>52</v>
      </c>
      <c r="E57" s="29" t="s">
        <v>298</v>
      </c>
    </row>
    <row r="58" spans="1:16" ht="12.75">
      <c r="A58" s="17" t="s">
        <v>45</v>
      </c>
      <c r="B58" s="21" t="s">
        <v>120</v>
      </c>
      <c r="C58" s="21" t="s">
        <v>299</v>
      </c>
      <c r="D58" s="17" t="s">
        <v>58</v>
      </c>
      <c r="E58" s="22" t="s">
        <v>300</v>
      </c>
      <c r="F58" s="23" t="s">
        <v>79</v>
      </c>
      <c r="G58" s="24">
        <v>2615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23</v>
      </c>
    </row>
    <row r="59" spans="1:5" ht="12.75">
      <c r="A59" s="26" t="s">
        <v>50</v>
      </c>
      <c r="E59" s="27" t="s">
        <v>301</v>
      </c>
    </row>
    <row r="60" spans="1:5" ht="25.5">
      <c r="A60" s="30" t="s">
        <v>52</v>
      </c>
      <c r="E60" s="29" t="s">
        <v>302</v>
      </c>
    </row>
    <row r="61" spans="1:16" ht="12.75">
      <c r="A61" s="17" t="s">
        <v>45</v>
      </c>
      <c r="B61" s="21" t="s">
        <v>124</v>
      </c>
      <c r="C61" s="21" t="s">
        <v>130</v>
      </c>
      <c r="D61" s="17" t="s">
        <v>58</v>
      </c>
      <c r="E61" s="22" t="s">
        <v>131</v>
      </c>
      <c r="F61" s="23" t="s">
        <v>65</v>
      </c>
      <c r="G61" s="24">
        <v>25343.5</v>
      </c>
      <c r="H61" s="25">
        <v>0</v>
      </c>
      <c r="I61" s="25">
        <f>ROUND(ROUND(H61,2)*ROUND(G61,3),2)</f>
        <v>0</v>
      </c>
      <c r="O61">
        <f>(I61*21)/100</f>
        <v>0</v>
      </c>
      <c r="P61" t="s">
        <v>23</v>
      </c>
    </row>
    <row r="62" spans="1:5" ht="12.75">
      <c r="A62" s="26" t="s">
        <v>50</v>
      </c>
      <c r="E62" s="27" t="s">
        <v>58</v>
      </c>
    </row>
    <row r="63" spans="1:5" ht="63.75">
      <c r="A63" s="30" t="s">
        <v>52</v>
      </c>
      <c r="E63" s="29" t="s">
        <v>303</v>
      </c>
    </row>
    <row r="64" spans="1:16" ht="12.75">
      <c r="A64" s="17" t="s">
        <v>45</v>
      </c>
      <c r="B64" s="21" t="s">
        <v>129</v>
      </c>
      <c r="C64" s="21" t="s">
        <v>134</v>
      </c>
      <c r="D64" s="17" t="s">
        <v>58</v>
      </c>
      <c r="E64" s="22" t="s">
        <v>135</v>
      </c>
      <c r="F64" s="23" t="s">
        <v>65</v>
      </c>
      <c r="G64" s="24">
        <v>7418.75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136</v>
      </c>
    </row>
    <row r="66" spans="1:5" ht="25.5">
      <c r="A66" s="30" t="s">
        <v>52</v>
      </c>
      <c r="E66" s="29" t="s">
        <v>304</v>
      </c>
    </row>
    <row r="67" spans="1:16" ht="12.75">
      <c r="A67" s="17" t="s">
        <v>45</v>
      </c>
      <c r="B67" s="21" t="s">
        <v>133</v>
      </c>
      <c r="C67" s="21" t="s">
        <v>139</v>
      </c>
      <c r="D67" s="17" t="s">
        <v>58</v>
      </c>
      <c r="E67" s="22" t="s">
        <v>140</v>
      </c>
      <c r="F67" s="23" t="s">
        <v>65</v>
      </c>
      <c r="G67" s="24">
        <v>7418.75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58</v>
      </c>
    </row>
    <row r="69" spans="1:5" ht="25.5">
      <c r="A69" s="30" t="s">
        <v>52</v>
      </c>
      <c r="E69" s="29" t="s">
        <v>304</v>
      </c>
    </row>
    <row r="70" spans="1:16" ht="12.75">
      <c r="A70" s="17" t="s">
        <v>45</v>
      </c>
      <c r="B70" s="21" t="s">
        <v>138</v>
      </c>
      <c r="C70" s="21" t="s">
        <v>142</v>
      </c>
      <c r="D70" s="17" t="s">
        <v>58</v>
      </c>
      <c r="E70" s="22" t="s">
        <v>143</v>
      </c>
      <c r="F70" s="23" t="s">
        <v>65</v>
      </c>
      <c r="G70" s="24">
        <v>7418.75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23</v>
      </c>
    </row>
    <row r="71" spans="1:5" ht="12.75">
      <c r="A71" s="26" t="s">
        <v>50</v>
      </c>
      <c r="E71" s="27" t="s">
        <v>144</v>
      </c>
    </row>
    <row r="72" spans="1:5" ht="25.5">
      <c r="A72" s="30" t="s">
        <v>52</v>
      </c>
      <c r="E72" s="29" t="s">
        <v>304</v>
      </c>
    </row>
    <row r="73" spans="1:16" ht="12.75">
      <c r="A73" s="17" t="s">
        <v>45</v>
      </c>
      <c r="B73" s="21" t="s">
        <v>141</v>
      </c>
      <c r="C73" s="21" t="s">
        <v>146</v>
      </c>
      <c r="D73" s="17" t="s">
        <v>58</v>
      </c>
      <c r="E73" s="22" t="s">
        <v>147</v>
      </c>
      <c r="F73" s="23" t="s">
        <v>65</v>
      </c>
      <c r="G73" s="24">
        <v>7418.75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23</v>
      </c>
    </row>
    <row r="74" spans="1:5" ht="12.75">
      <c r="A74" s="26" t="s">
        <v>50</v>
      </c>
      <c r="E74" s="27" t="s">
        <v>58</v>
      </c>
    </row>
    <row r="75" spans="1:5" ht="25.5">
      <c r="A75" s="28" t="s">
        <v>52</v>
      </c>
      <c r="E75" s="29" t="s">
        <v>304</v>
      </c>
    </row>
    <row r="76" spans="1:18" ht="12.75" customHeight="1">
      <c r="A76" s="5" t="s">
        <v>43</v>
      </c>
      <c r="B76" s="5"/>
      <c r="C76" s="31" t="s">
        <v>23</v>
      </c>
      <c r="D76" s="5"/>
      <c r="E76" s="19" t="s">
        <v>305</v>
      </c>
      <c r="F76" s="5"/>
      <c r="G76" s="5"/>
      <c r="H76" s="5"/>
      <c r="I76" s="32">
        <f>0+Q76</f>
        <v>0</v>
      </c>
      <c r="O76">
        <f>0+R76</f>
        <v>0</v>
      </c>
      <c r="Q76">
        <f>0+I77</f>
        <v>0</v>
      </c>
      <c r="R76">
        <f>0+O77</f>
        <v>0</v>
      </c>
    </row>
    <row r="77" spans="1:16" ht="12.75">
      <c r="A77" s="17" t="s">
        <v>45</v>
      </c>
      <c r="B77" s="21" t="s">
        <v>145</v>
      </c>
      <c r="C77" s="21" t="s">
        <v>306</v>
      </c>
      <c r="D77" s="17" t="s">
        <v>58</v>
      </c>
      <c r="E77" s="22" t="s">
        <v>307</v>
      </c>
      <c r="F77" s="23" t="s">
        <v>79</v>
      </c>
      <c r="G77" s="24">
        <v>4648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23</v>
      </c>
    </row>
    <row r="78" spans="1:5" ht="12.75">
      <c r="A78" s="26" t="s">
        <v>50</v>
      </c>
      <c r="E78" s="27" t="s">
        <v>308</v>
      </c>
    </row>
    <row r="79" spans="1:5" ht="25.5">
      <c r="A79" s="28" t="s">
        <v>52</v>
      </c>
      <c r="E79" s="29" t="s">
        <v>309</v>
      </c>
    </row>
    <row r="80" spans="1:18" ht="12.75" customHeight="1">
      <c r="A80" s="5" t="s">
        <v>43</v>
      </c>
      <c r="B80" s="5"/>
      <c r="C80" s="31" t="s">
        <v>35</v>
      </c>
      <c r="D80" s="5"/>
      <c r="E80" s="19" t="s">
        <v>148</v>
      </c>
      <c r="F80" s="5"/>
      <c r="G80" s="5"/>
      <c r="H80" s="5"/>
      <c r="I80" s="32">
        <f>0+Q80</f>
        <v>0</v>
      </c>
      <c r="O80">
        <f>0+R80</f>
        <v>0</v>
      </c>
      <c r="Q80">
        <f>0+I81+I84+I87+I90+I93+I96+I99+I102+I105+I108</f>
        <v>0</v>
      </c>
      <c r="R80">
        <f>0+O81+O84+O87+O90+O93+O96+O99+O102+O105+O108</f>
        <v>0</v>
      </c>
    </row>
    <row r="81" spans="1:16" ht="12.75">
      <c r="A81" s="17" t="s">
        <v>45</v>
      </c>
      <c r="B81" s="21" t="s">
        <v>149</v>
      </c>
      <c r="C81" s="21" t="s">
        <v>150</v>
      </c>
      <c r="D81" s="17" t="s">
        <v>58</v>
      </c>
      <c r="E81" s="22" t="s">
        <v>151</v>
      </c>
      <c r="F81" s="23" t="s">
        <v>65</v>
      </c>
      <c r="G81" s="24">
        <v>235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23</v>
      </c>
    </row>
    <row r="82" spans="1:5" ht="12.75">
      <c r="A82" s="26" t="s">
        <v>50</v>
      </c>
      <c r="E82" s="27" t="s">
        <v>152</v>
      </c>
    </row>
    <row r="83" spans="1:5" ht="63.75">
      <c r="A83" s="30" t="s">
        <v>52</v>
      </c>
      <c r="E83" s="29" t="s">
        <v>310</v>
      </c>
    </row>
    <row r="84" spans="1:16" ht="12.75">
      <c r="A84" s="17" t="s">
        <v>45</v>
      </c>
      <c r="B84" s="21" t="s">
        <v>154</v>
      </c>
      <c r="C84" s="21" t="s">
        <v>160</v>
      </c>
      <c r="D84" s="17" t="s">
        <v>58</v>
      </c>
      <c r="E84" s="22" t="s">
        <v>161</v>
      </c>
      <c r="F84" s="23" t="s">
        <v>65</v>
      </c>
      <c r="G84" s="24">
        <v>85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23</v>
      </c>
    </row>
    <row r="85" spans="1:5" ht="25.5">
      <c r="A85" s="26" t="s">
        <v>50</v>
      </c>
      <c r="E85" s="27" t="s">
        <v>162</v>
      </c>
    </row>
    <row r="86" spans="1:5" ht="25.5">
      <c r="A86" s="30" t="s">
        <v>52</v>
      </c>
      <c r="E86" s="29" t="s">
        <v>311</v>
      </c>
    </row>
    <row r="87" spans="1:16" ht="12.75">
      <c r="A87" s="17" t="s">
        <v>45</v>
      </c>
      <c r="B87" s="21" t="s">
        <v>159</v>
      </c>
      <c r="C87" s="21" t="s">
        <v>312</v>
      </c>
      <c r="D87" s="17" t="s">
        <v>58</v>
      </c>
      <c r="E87" s="22" t="s">
        <v>313</v>
      </c>
      <c r="F87" s="23" t="s">
        <v>65</v>
      </c>
      <c r="G87" s="24">
        <v>13075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23</v>
      </c>
    </row>
    <row r="88" spans="1:5" ht="63.75">
      <c r="A88" s="26" t="s">
        <v>50</v>
      </c>
      <c r="E88" s="27" t="s">
        <v>314</v>
      </c>
    </row>
    <row r="89" spans="1:5" ht="25.5">
      <c r="A89" s="30" t="s">
        <v>52</v>
      </c>
      <c r="E89" s="29" t="s">
        <v>315</v>
      </c>
    </row>
    <row r="90" spans="1:16" ht="12.75">
      <c r="A90" s="17" t="s">
        <v>45</v>
      </c>
      <c r="B90" s="21" t="s">
        <v>163</v>
      </c>
      <c r="C90" s="21" t="s">
        <v>164</v>
      </c>
      <c r="D90" s="17" t="s">
        <v>58</v>
      </c>
      <c r="E90" s="22" t="s">
        <v>165</v>
      </c>
      <c r="F90" s="23" t="s">
        <v>65</v>
      </c>
      <c r="G90" s="24">
        <v>20385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23</v>
      </c>
    </row>
    <row r="91" spans="1:5" ht="25.5">
      <c r="A91" s="26" t="s">
        <v>50</v>
      </c>
      <c r="E91" s="27" t="s">
        <v>166</v>
      </c>
    </row>
    <row r="92" spans="1:5" ht="12.75">
      <c r="A92" s="30" t="s">
        <v>52</v>
      </c>
      <c r="E92" s="29" t="s">
        <v>316</v>
      </c>
    </row>
    <row r="93" spans="1:16" ht="12.75">
      <c r="A93" s="17" t="s">
        <v>45</v>
      </c>
      <c r="B93" s="21" t="s">
        <v>168</v>
      </c>
      <c r="C93" s="21" t="s">
        <v>169</v>
      </c>
      <c r="D93" s="17" t="s">
        <v>58</v>
      </c>
      <c r="E93" s="22" t="s">
        <v>170</v>
      </c>
      <c r="F93" s="23" t="s">
        <v>65</v>
      </c>
      <c r="G93" s="24">
        <v>1190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23</v>
      </c>
    </row>
    <row r="94" spans="1:5" ht="12.75">
      <c r="A94" s="26" t="s">
        <v>50</v>
      </c>
      <c r="E94" s="27" t="s">
        <v>171</v>
      </c>
    </row>
    <row r="95" spans="1:5" ht="12.75">
      <c r="A95" s="30" t="s">
        <v>52</v>
      </c>
      <c r="E95" s="29" t="s">
        <v>317</v>
      </c>
    </row>
    <row r="96" spans="1:16" ht="12.75">
      <c r="A96" s="17" t="s">
        <v>45</v>
      </c>
      <c r="B96" s="21" t="s">
        <v>173</v>
      </c>
      <c r="C96" s="21" t="s">
        <v>174</v>
      </c>
      <c r="D96" s="17" t="s">
        <v>58</v>
      </c>
      <c r="E96" s="22" t="s">
        <v>175</v>
      </c>
      <c r="F96" s="23" t="s">
        <v>65</v>
      </c>
      <c r="G96" s="24">
        <v>20653.6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23</v>
      </c>
    </row>
    <row r="97" spans="1:5" ht="25.5">
      <c r="A97" s="26" t="s">
        <v>50</v>
      </c>
      <c r="E97" s="27" t="s">
        <v>176</v>
      </c>
    </row>
    <row r="98" spans="1:5" ht="51">
      <c r="A98" s="30" t="s">
        <v>52</v>
      </c>
      <c r="E98" s="29" t="s">
        <v>318</v>
      </c>
    </row>
    <row r="99" spans="1:16" ht="12.75">
      <c r="A99" s="17" t="s">
        <v>45</v>
      </c>
      <c r="B99" s="21" t="s">
        <v>178</v>
      </c>
      <c r="C99" s="21" t="s">
        <v>179</v>
      </c>
      <c r="D99" s="17" t="s">
        <v>58</v>
      </c>
      <c r="E99" s="22" t="s">
        <v>180</v>
      </c>
      <c r="F99" s="23" t="s">
        <v>65</v>
      </c>
      <c r="G99" s="24">
        <v>20550.725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23</v>
      </c>
    </row>
    <row r="100" spans="1:5" ht="25.5">
      <c r="A100" s="26" t="s">
        <v>50</v>
      </c>
      <c r="E100" s="27" t="s">
        <v>181</v>
      </c>
    </row>
    <row r="101" spans="1:5" ht="63.75">
      <c r="A101" s="30" t="s">
        <v>52</v>
      </c>
      <c r="E101" s="29" t="s">
        <v>319</v>
      </c>
    </row>
    <row r="102" spans="1:16" ht="12.75">
      <c r="A102" s="17" t="s">
        <v>45</v>
      </c>
      <c r="B102" s="21" t="s">
        <v>183</v>
      </c>
      <c r="C102" s="21" t="s">
        <v>184</v>
      </c>
      <c r="D102" s="17" t="s">
        <v>58</v>
      </c>
      <c r="E102" s="22" t="s">
        <v>185</v>
      </c>
      <c r="F102" s="23" t="s">
        <v>65</v>
      </c>
      <c r="G102" s="24">
        <v>19865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23</v>
      </c>
    </row>
    <row r="103" spans="1:5" ht="12.75">
      <c r="A103" s="26" t="s">
        <v>50</v>
      </c>
      <c r="E103" s="27" t="s">
        <v>186</v>
      </c>
    </row>
    <row r="104" spans="1:5" ht="51">
      <c r="A104" s="30" t="s">
        <v>52</v>
      </c>
      <c r="E104" s="29" t="s">
        <v>320</v>
      </c>
    </row>
    <row r="105" spans="1:16" ht="12.75">
      <c r="A105" s="17" t="s">
        <v>45</v>
      </c>
      <c r="B105" s="21" t="s">
        <v>188</v>
      </c>
      <c r="C105" s="21" t="s">
        <v>189</v>
      </c>
      <c r="D105" s="17" t="s">
        <v>58</v>
      </c>
      <c r="E105" s="22" t="s">
        <v>190</v>
      </c>
      <c r="F105" s="23" t="s">
        <v>65</v>
      </c>
      <c r="G105" s="24">
        <v>20747.875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23</v>
      </c>
    </row>
    <row r="106" spans="1:5" ht="25.5">
      <c r="A106" s="26" t="s">
        <v>50</v>
      </c>
      <c r="E106" s="27" t="s">
        <v>191</v>
      </c>
    </row>
    <row r="107" spans="1:5" ht="63.75">
      <c r="A107" s="30" t="s">
        <v>52</v>
      </c>
      <c r="E107" s="29" t="s">
        <v>321</v>
      </c>
    </row>
    <row r="108" spans="1:16" ht="12.75">
      <c r="A108" s="17" t="s">
        <v>45</v>
      </c>
      <c r="B108" s="21" t="s">
        <v>193</v>
      </c>
      <c r="C108" s="21" t="s">
        <v>194</v>
      </c>
      <c r="D108" s="17" t="s">
        <v>58</v>
      </c>
      <c r="E108" s="22" t="s">
        <v>195</v>
      </c>
      <c r="F108" s="23" t="s">
        <v>84</v>
      </c>
      <c r="G108" s="24">
        <v>6395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23</v>
      </c>
    </row>
    <row r="109" spans="1:5" ht="12.75">
      <c r="A109" s="26" t="s">
        <v>50</v>
      </c>
      <c r="E109" s="27" t="s">
        <v>196</v>
      </c>
    </row>
    <row r="110" spans="1:5" ht="63.75">
      <c r="A110" s="28" t="s">
        <v>52</v>
      </c>
      <c r="E110" s="29" t="s">
        <v>322</v>
      </c>
    </row>
    <row r="111" spans="1:18" ht="12.75" customHeight="1">
      <c r="A111" s="5" t="s">
        <v>43</v>
      </c>
      <c r="B111" s="5"/>
      <c r="C111" s="31" t="s">
        <v>37</v>
      </c>
      <c r="D111" s="5"/>
      <c r="E111" s="19" t="s">
        <v>198</v>
      </c>
      <c r="F111" s="5"/>
      <c r="G111" s="5"/>
      <c r="H111" s="5"/>
      <c r="I111" s="32">
        <f>0+Q111</f>
        <v>0</v>
      </c>
      <c r="O111">
        <f>0+R111</f>
        <v>0</v>
      </c>
      <c r="Q111">
        <f>0+I112</f>
        <v>0</v>
      </c>
      <c r="R111">
        <f>0+O112</f>
        <v>0</v>
      </c>
    </row>
    <row r="112" spans="1:16" ht="12.75">
      <c r="A112" s="17" t="s">
        <v>45</v>
      </c>
      <c r="B112" s="21" t="s">
        <v>199</v>
      </c>
      <c r="C112" s="21" t="s">
        <v>200</v>
      </c>
      <c r="D112" s="17" t="s">
        <v>69</v>
      </c>
      <c r="E112" s="22" t="s">
        <v>201</v>
      </c>
      <c r="F112" s="23" t="s">
        <v>84</v>
      </c>
      <c r="G112" s="24">
        <v>21</v>
      </c>
      <c r="H112" s="25">
        <v>0</v>
      </c>
      <c r="I112" s="25">
        <f>ROUND(ROUND(H112,2)*ROUND(G112,3),2)</f>
        <v>0</v>
      </c>
      <c r="O112">
        <f>(I112*21)/100</f>
        <v>0</v>
      </c>
      <c r="P112" t="s">
        <v>23</v>
      </c>
    </row>
    <row r="113" spans="1:5" ht="12.75">
      <c r="A113" s="26" t="s">
        <v>50</v>
      </c>
      <c r="E113" s="27" t="s">
        <v>323</v>
      </c>
    </row>
    <row r="114" spans="1:5" ht="12.75">
      <c r="A114" s="28" t="s">
        <v>52</v>
      </c>
      <c r="E114" s="29" t="s">
        <v>324</v>
      </c>
    </row>
    <row r="115" spans="1:18" ht="12.75" customHeight="1">
      <c r="A115" s="5" t="s">
        <v>43</v>
      </c>
      <c r="B115" s="5"/>
      <c r="C115" s="31" t="s">
        <v>81</v>
      </c>
      <c r="D115" s="5"/>
      <c r="E115" s="19" t="s">
        <v>203</v>
      </c>
      <c r="F115" s="5"/>
      <c r="G115" s="5"/>
      <c r="H115" s="5"/>
      <c r="I115" s="32">
        <f>0+Q115</f>
        <v>0</v>
      </c>
      <c r="O115">
        <f>0+R115</f>
        <v>0</v>
      </c>
      <c r="Q115">
        <f>0+I116+I119+I122</f>
        <v>0</v>
      </c>
      <c r="R115">
        <f>0+O116+O119+O122</f>
        <v>0</v>
      </c>
    </row>
    <row r="116" spans="1:16" ht="12.75">
      <c r="A116" s="17" t="s">
        <v>45</v>
      </c>
      <c r="B116" s="21" t="s">
        <v>204</v>
      </c>
      <c r="C116" s="21" t="s">
        <v>205</v>
      </c>
      <c r="D116" s="17" t="s">
        <v>58</v>
      </c>
      <c r="E116" s="22" t="s">
        <v>206</v>
      </c>
      <c r="F116" s="23" t="s">
        <v>118</v>
      </c>
      <c r="G116" s="24">
        <v>1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23</v>
      </c>
    </row>
    <row r="117" spans="1:5" ht="25.5">
      <c r="A117" s="26" t="s">
        <v>50</v>
      </c>
      <c r="E117" s="27" t="s">
        <v>207</v>
      </c>
    </row>
    <row r="118" spans="1:5" ht="25.5">
      <c r="A118" s="30" t="s">
        <v>52</v>
      </c>
      <c r="E118" s="29" t="s">
        <v>325</v>
      </c>
    </row>
    <row r="119" spans="1:16" ht="12.75">
      <c r="A119" s="17" t="s">
        <v>45</v>
      </c>
      <c r="B119" s="21" t="s">
        <v>209</v>
      </c>
      <c r="C119" s="21" t="s">
        <v>215</v>
      </c>
      <c r="D119" s="17" t="s">
        <v>58</v>
      </c>
      <c r="E119" s="22" t="s">
        <v>216</v>
      </c>
      <c r="F119" s="23" t="s">
        <v>118</v>
      </c>
      <c r="G119" s="24">
        <v>1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23</v>
      </c>
    </row>
    <row r="120" spans="1:5" ht="25.5">
      <c r="A120" s="26" t="s">
        <v>50</v>
      </c>
      <c r="E120" s="27" t="s">
        <v>217</v>
      </c>
    </row>
    <row r="121" spans="1:5" ht="25.5">
      <c r="A121" s="30" t="s">
        <v>52</v>
      </c>
      <c r="E121" s="29" t="s">
        <v>326</v>
      </c>
    </row>
    <row r="122" spans="1:16" ht="12.75">
      <c r="A122" s="17" t="s">
        <v>45</v>
      </c>
      <c r="B122" s="21" t="s">
        <v>214</v>
      </c>
      <c r="C122" s="21" t="s">
        <v>220</v>
      </c>
      <c r="D122" s="17" t="s">
        <v>58</v>
      </c>
      <c r="E122" s="22" t="s">
        <v>221</v>
      </c>
      <c r="F122" s="23" t="s">
        <v>118</v>
      </c>
      <c r="G122" s="24">
        <v>4</v>
      </c>
      <c r="H122" s="25">
        <v>0</v>
      </c>
      <c r="I122" s="25">
        <f>ROUND(ROUND(H122,2)*ROUND(G122,3),2)</f>
        <v>0</v>
      </c>
      <c r="O122">
        <f>(I122*21)/100</f>
        <v>0</v>
      </c>
      <c r="P122" t="s">
        <v>23</v>
      </c>
    </row>
    <row r="123" spans="1:5" ht="25.5">
      <c r="A123" s="26" t="s">
        <v>50</v>
      </c>
      <c r="E123" s="27" t="s">
        <v>222</v>
      </c>
    </row>
    <row r="124" spans="1:5" ht="25.5">
      <c r="A124" s="28" t="s">
        <v>52</v>
      </c>
      <c r="E124" s="29" t="s">
        <v>327</v>
      </c>
    </row>
    <row r="125" spans="1:18" ht="12.75" customHeight="1">
      <c r="A125" s="5" t="s">
        <v>43</v>
      </c>
      <c r="B125" s="5"/>
      <c r="C125" s="31" t="s">
        <v>40</v>
      </c>
      <c r="D125" s="5"/>
      <c r="E125" s="19" t="s">
        <v>226</v>
      </c>
      <c r="F125" s="5"/>
      <c r="G125" s="5"/>
      <c r="H125" s="5"/>
      <c r="I125" s="32">
        <f>0+Q125</f>
        <v>0</v>
      </c>
      <c r="O125">
        <f>0+R125</f>
        <v>0</v>
      </c>
      <c r="Q125">
        <f>0+I126+I129+I132+I135+I138</f>
        <v>0</v>
      </c>
      <c r="R125">
        <f>0+O126+O129+O132+O135+O138</f>
        <v>0</v>
      </c>
    </row>
    <row r="126" spans="1:16" ht="12.75">
      <c r="A126" s="17" t="s">
        <v>45</v>
      </c>
      <c r="B126" s="21" t="s">
        <v>219</v>
      </c>
      <c r="C126" s="21" t="s">
        <v>243</v>
      </c>
      <c r="D126" s="17" t="s">
        <v>69</v>
      </c>
      <c r="E126" s="22" t="s">
        <v>244</v>
      </c>
      <c r="F126" s="23" t="s">
        <v>84</v>
      </c>
      <c r="G126" s="24">
        <v>127</v>
      </c>
      <c r="H126" s="25">
        <v>0</v>
      </c>
      <c r="I126" s="25">
        <f>ROUND(ROUND(H126,2)*ROUND(G126,3),2)</f>
        <v>0</v>
      </c>
      <c r="O126">
        <f>(I126*21)/100</f>
        <v>0</v>
      </c>
      <c r="P126" t="s">
        <v>23</v>
      </c>
    </row>
    <row r="127" spans="1:5" ht="165.75">
      <c r="A127" s="26" t="s">
        <v>50</v>
      </c>
      <c r="E127" s="27" t="s">
        <v>245</v>
      </c>
    </row>
    <row r="128" spans="1:5" ht="63.75">
      <c r="A128" s="30" t="s">
        <v>52</v>
      </c>
      <c r="E128" s="29" t="s">
        <v>328</v>
      </c>
    </row>
    <row r="129" spans="1:16" ht="12.75">
      <c r="A129" s="17" t="s">
        <v>45</v>
      </c>
      <c r="B129" s="21" t="s">
        <v>224</v>
      </c>
      <c r="C129" s="21" t="s">
        <v>253</v>
      </c>
      <c r="D129" s="17" t="s">
        <v>58</v>
      </c>
      <c r="E129" s="22" t="s">
        <v>254</v>
      </c>
      <c r="F129" s="23" t="s">
        <v>118</v>
      </c>
      <c r="G129" s="24">
        <v>2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26" t="s">
        <v>50</v>
      </c>
      <c r="E130" s="27" t="s">
        <v>58</v>
      </c>
    </row>
    <row r="131" spans="1:5" ht="25.5">
      <c r="A131" s="30" t="s">
        <v>52</v>
      </c>
      <c r="E131" s="29" t="s">
        <v>329</v>
      </c>
    </row>
    <row r="132" spans="1:16" ht="12.75">
      <c r="A132" s="17" t="s">
        <v>45</v>
      </c>
      <c r="B132" s="21" t="s">
        <v>227</v>
      </c>
      <c r="C132" s="21" t="s">
        <v>330</v>
      </c>
      <c r="D132" s="17" t="s">
        <v>58</v>
      </c>
      <c r="E132" s="22" t="s">
        <v>331</v>
      </c>
      <c r="F132" s="23" t="s">
        <v>118</v>
      </c>
      <c r="G132" s="24">
        <v>1</v>
      </c>
      <c r="H132" s="25">
        <v>0</v>
      </c>
      <c r="I132" s="25">
        <f>ROUND(ROUND(H132,2)*ROUND(G132,3),2)</f>
        <v>0</v>
      </c>
      <c r="O132">
        <f>(I132*21)/100</f>
        <v>0</v>
      </c>
      <c r="P132" t="s">
        <v>23</v>
      </c>
    </row>
    <row r="133" spans="1:5" ht="12.75">
      <c r="A133" s="26" t="s">
        <v>50</v>
      </c>
      <c r="E133" s="27" t="s">
        <v>58</v>
      </c>
    </row>
    <row r="134" spans="1:5" ht="25.5">
      <c r="A134" s="30" t="s">
        <v>52</v>
      </c>
      <c r="E134" s="29" t="s">
        <v>332</v>
      </c>
    </row>
    <row r="135" spans="1:16" ht="12.75">
      <c r="A135" s="17" t="s">
        <v>45</v>
      </c>
      <c r="B135" s="21" t="s">
        <v>232</v>
      </c>
      <c r="C135" s="21" t="s">
        <v>257</v>
      </c>
      <c r="D135" s="17" t="s">
        <v>58</v>
      </c>
      <c r="E135" s="22" t="s">
        <v>258</v>
      </c>
      <c r="F135" s="23" t="s">
        <v>84</v>
      </c>
      <c r="G135" s="24">
        <v>6395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23</v>
      </c>
    </row>
    <row r="136" spans="1:5" ht="12.75">
      <c r="A136" s="26" t="s">
        <v>50</v>
      </c>
      <c r="E136" s="27" t="s">
        <v>259</v>
      </c>
    </row>
    <row r="137" spans="1:5" ht="63.75">
      <c r="A137" s="30" t="s">
        <v>52</v>
      </c>
      <c r="E137" s="29" t="s">
        <v>322</v>
      </c>
    </row>
    <row r="138" spans="1:16" ht="25.5">
      <c r="A138" s="17" t="s">
        <v>45</v>
      </c>
      <c r="B138" s="21" t="s">
        <v>237</v>
      </c>
      <c r="C138" s="21" t="s">
        <v>261</v>
      </c>
      <c r="D138" s="17" t="s">
        <v>58</v>
      </c>
      <c r="E138" s="22" t="s">
        <v>262</v>
      </c>
      <c r="F138" s="23" t="s">
        <v>84</v>
      </c>
      <c r="G138" s="24">
        <v>35</v>
      </c>
      <c r="H138" s="25">
        <v>0</v>
      </c>
      <c r="I138" s="25">
        <f>ROUND(ROUND(H138,2)*ROUND(G138,3),2)</f>
        <v>0</v>
      </c>
      <c r="O138">
        <f>(I138*21)/100</f>
        <v>0</v>
      </c>
      <c r="P138" t="s">
        <v>23</v>
      </c>
    </row>
    <row r="139" spans="1:5" ht="12.75">
      <c r="A139" s="26" t="s">
        <v>50</v>
      </c>
      <c r="E139" s="27" t="s">
        <v>58</v>
      </c>
    </row>
    <row r="140" spans="1:5" ht="25.5">
      <c r="A140" s="28" t="s">
        <v>52</v>
      </c>
      <c r="E140" s="29" t="s">
        <v>333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334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334</v>
      </c>
      <c r="D4" s="39"/>
      <c r="E4" s="13" t="s">
        <v>335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</f>
        <v>0</v>
      </c>
      <c r="R8">
        <f>0+O9+O12+O15</f>
        <v>0</v>
      </c>
    </row>
    <row r="9" spans="1:16" ht="12.75">
      <c r="A9" s="17" t="s">
        <v>45</v>
      </c>
      <c r="B9" s="21" t="s">
        <v>29</v>
      </c>
      <c r="C9" s="21" t="s">
        <v>336</v>
      </c>
      <c r="D9" s="17" t="s">
        <v>58</v>
      </c>
      <c r="E9" s="22" t="s">
        <v>337</v>
      </c>
      <c r="F9" s="23" t="s">
        <v>338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76.5">
      <c r="A10" s="26" t="s">
        <v>50</v>
      </c>
      <c r="E10" s="27" t="s">
        <v>339</v>
      </c>
    </row>
    <row r="11" spans="1:5" ht="12.75">
      <c r="A11" s="30" t="s">
        <v>52</v>
      </c>
      <c r="E11" s="29" t="s">
        <v>58</v>
      </c>
    </row>
    <row r="12" spans="1:16" ht="12.75">
      <c r="A12" s="17" t="s">
        <v>45</v>
      </c>
      <c r="B12" s="21" t="s">
        <v>23</v>
      </c>
      <c r="C12" s="21" t="s">
        <v>340</v>
      </c>
      <c r="D12" s="17" t="s">
        <v>58</v>
      </c>
      <c r="E12" s="22" t="s">
        <v>341</v>
      </c>
      <c r="F12" s="23" t="s">
        <v>338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342</v>
      </c>
    </row>
    <row r="14" spans="1:5" ht="12.75">
      <c r="A14" s="30" t="s">
        <v>52</v>
      </c>
      <c r="E14" s="29" t="s">
        <v>58</v>
      </c>
    </row>
    <row r="15" spans="1:16" ht="12.75">
      <c r="A15" s="17" t="s">
        <v>45</v>
      </c>
      <c r="B15" s="21" t="s">
        <v>22</v>
      </c>
      <c r="C15" s="21" t="s">
        <v>343</v>
      </c>
      <c r="D15" s="17" t="s">
        <v>58</v>
      </c>
      <c r="E15" s="22" t="s">
        <v>344</v>
      </c>
      <c r="F15" s="23" t="s">
        <v>338</v>
      </c>
      <c r="G15" s="24">
        <v>1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345</v>
      </c>
    </row>
    <row r="17" spans="1:5" ht="12.75">
      <c r="A17" s="28" t="s">
        <v>52</v>
      </c>
      <c r="E17" s="29" t="s">
        <v>58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346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346</v>
      </c>
      <c r="D4" s="39"/>
      <c r="E4" s="13" t="s">
        <v>347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40</v>
      </c>
      <c r="D8" s="14"/>
      <c r="E8" s="19" t="s">
        <v>226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</f>
        <v>0</v>
      </c>
      <c r="R8">
        <f>0+O9+O12+O15+O18+O21+O24+O27+O30+O33+O36+O39</f>
        <v>0</v>
      </c>
    </row>
    <row r="9" spans="1:16" ht="25.5">
      <c r="A9" s="17" t="s">
        <v>45</v>
      </c>
      <c r="B9" s="21" t="s">
        <v>29</v>
      </c>
      <c r="C9" s="21" t="s">
        <v>348</v>
      </c>
      <c r="D9" s="17" t="s">
        <v>58</v>
      </c>
      <c r="E9" s="22" t="s">
        <v>349</v>
      </c>
      <c r="F9" s="23" t="s">
        <v>84</v>
      </c>
      <c r="G9" s="24">
        <v>523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58</v>
      </c>
    </row>
    <row r="11" spans="1:5" ht="38.25">
      <c r="A11" s="30" t="s">
        <v>52</v>
      </c>
      <c r="E11" s="29" t="s">
        <v>350</v>
      </c>
    </row>
    <row r="12" spans="1:16" ht="25.5">
      <c r="A12" s="17" t="s">
        <v>45</v>
      </c>
      <c r="B12" s="21" t="s">
        <v>23</v>
      </c>
      <c r="C12" s="21" t="s">
        <v>351</v>
      </c>
      <c r="D12" s="17" t="s">
        <v>58</v>
      </c>
      <c r="E12" s="22" t="s">
        <v>352</v>
      </c>
      <c r="F12" s="23" t="s">
        <v>84</v>
      </c>
      <c r="G12" s="24">
        <v>310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353</v>
      </c>
    </row>
    <row r="14" spans="1:5" ht="12.75">
      <c r="A14" s="30" t="s">
        <v>52</v>
      </c>
      <c r="E14" s="29" t="s">
        <v>354</v>
      </c>
    </row>
    <row r="15" spans="1:16" ht="12.75">
      <c r="A15" s="17" t="s">
        <v>45</v>
      </c>
      <c r="B15" s="21" t="s">
        <v>22</v>
      </c>
      <c r="C15" s="21" t="s">
        <v>355</v>
      </c>
      <c r="D15" s="17" t="s">
        <v>47</v>
      </c>
      <c r="E15" s="22" t="s">
        <v>356</v>
      </c>
      <c r="F15" s="23" t="s">
        <v>118</v>
      </c>
      <c r="G15" s="24">
        <v>260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58</v>
      </c>
    </row>
    <row r="17" spans="1:5" ht="12.75">
      <c r="A17" s="30" t="s">
        <v>52</v>
      </c>
      <c r="E17" s="29" t="s">
        <v>357</v>
      </c>
    </row>
    <row r="18" spans="1:16" ht="12.75">
      <c r="A18" s="17" t="s">
        <v>45</v>
      </c>
      <c r="B18" s="21" t="s">
        <v>33</v>
      </c>
      <c r="C18" s="21" t="s">
        <v>355</v>
      </c>
      <c r="D18" s="17" t="s">
        <v>54</v>
      </c>
      <c r="E18" s="22" t="s">
        <v>356</v>
      </c>
      <c r="F18" s="23" t="s">
        <v>118</v>
      </c>
      <c r="G18" s="24">
        <v>6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58</v>
      </c>
    </row>
    <row r="20" spans="1:5" ht="12.75">
      <c r="A20" s="30" t="s">
        <v>52</v>
      </c>
      <c r="E20" s="29" t="s">
        <v>358</v>
      </c>
    </row>
    <row r="21" spans="1:16" ht="12.75">
      <c r="A21" s="17" t="s">
        <v>45</v>
      </c>
      <c r="B21" s="21" t="s">
        <v>35</v>
      </c>
      <c r="C21" s="21" t="s">
        <v>359</v>
      </c>
      <c r="D21" s="17" t="s">
        <v>58</v>
      </c>
      <c r="E21" s="22" t="s">
        <v>360</v>
      </c>
      <c r="F21" s="23" t="s">
        <v>118</v>
      </c>
      <c r="G21" s="24">
        <v>26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58</v>
      </c>
    </row>
    <row r="23" spans="1:5" ht="12.75">
      <c r="A23" s="30" t="s">
        <v>52</v>
      </c>
      <c r="E23" s="29" t="s">
        <v>361</v>
      </c>
    </row>
    <row r="24" spans="1:16" ht="25.5">
      <c r="A24" s="17" t="s">
        <v>45</v>
      </c>
      <c r="B24" s="21" t="s">
        <v>37</v>
      </c>
      <c r="C24" s="21" t="s">
        <v>362</v>
      </c>
      <c r="D24" s="17" t="s">
        <v>58</v>
      </c>
      <c r="E24" s="22" t="s">
        <v>363</v>
      </c>
      <c r="F24" s="23" t="s">
        <v>118</v>
      </c>
      <c r="G24" s="24">
        <v>23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23</v>
      </c>
    </row>
    <row r="25" spans="1:5" ht="12.75">
      <c r="A25" s="26" t="s">
        <v>50</v>
      </c>
      <c r="E25" s="27" t="s">
        <v>58</v>
      </c>
    </row>
    <row r="26" spans="1:5" ht="51">
      <c r="A26" s="30" t="s">
        <v>52</v>
      </c>
      <c r="E26" s="29" t="s">
        <v>364</v>
      </c>
    </row>
    <row r="27" spans="1:16" ht="12.75">
      <c r="A27" s="17" t="s">
        <v>45</v>
      </c>
      <c r="B27" s="21" t="s">
        <v>76</v>
      </c>
      <c r="C27" s="21" t="s">
        <v>365</v>
      </c>
      <c r="D27" s="17" t="s">
        <v>58</v>
      </c>
      <c r="E27" s="22" t="s">
        <v>366</v>
      </c>
      <c r="F27" s="23" t="s">
        <v>118</v>
      </c>
      <c r="G27" s="24">
        <v>6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23</v>
      </c>
    </row>
    <row r="28" spans="1:5" ht="12.75">
      <c r="A28" s="26" t="s">
        <v>50</v>
      </c>
      <c r="E28" s="27" t="s">
        <v>353</v>
      </c>
    </row>
    <row r="29" spans="1:5" ht="25.5">
      <c r="A29" s="30" t="s">
        <v>52</v>
      </c>
      <c r="E29" s="29" t="s">
        <v>367</v>
      </c>
    </row>
    <row r="30" spans="1:16" ht="25.5">
      <c r="A30" s="17" t="s">
        <v>45</v>
      </c>
      <c r="B30" s="21" t="s">
        <v>81</v>
      </c>
      <c r="C30" s="21" t="s">
        <v>368</v>
      </c>
      <c r="D30" s="17" t="s">
        <v>58</v>
      </c>
      <c r="E30" s="22" t="s">
        <v>369</v>
      </c>
      <c r="F30" s="23" t="s">
        <v>118</v>
      </c>
      <c r="G30" s="24">
        <v>22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58</v>
      </c>
    </row>
    <row r="32" spans="1:5" ht="51">
      <c r="A32" s="30" t="s">
        <v>52</v>
      </c>
      <c r="E32" s="29" t="s">
        <v>370</v>
      </c>
    </row>
    <row r="33" spans="1:16" ht="25.5">
      <c r="A33" s="17" t="s">
        <v>45</v>
      </c>
      <c r="B33" s="21" t="s">
        <v>40</v>
      </c>
      <c r="C33" s="21" t="s">
        <v>371</v>
      </c>
      <c r="D33" s="17" t="s">
        <v>58</v>
      </c>
      <c r="E33" s="22" t="s">
        <v>372</v>
      </c>
      <c r="F33" s="23" t="s">
        <v>65</v>
      </c>
      <c r="G33" s="24">
        <v>1657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373</v>
      </c>
    </row>
    <row r="35" spans="1:5" ht="51">
      <c r="A35" s="30" t="s">
        <v>52</v>
      </c>
      <c r="E35" s="29" t="s">
        <v>374</v>
      </c>
    </row>
    <row r="36" spans="1:16" ht="25.5">
      <c r="A36" s="17" t="s">
        <v>45</v>
      </c>
      <c r="B36" s="21" t="s">
        <v>42</v>
      </c>
      <c r="C36" s="21" t="s">
        <v>375</v>
      </c>
      <c r="D36" s="17" t="s">
        <v>58</v>
      </c>
      <c r="E36" s="22" t="s">
        <v>376</v>
      </c>
      <c r="F36" s="23" t="s">
        <v>65</v>
      </c>
      <c r="G36" s="24">
        <v>1657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23</v>
      </c>
    </row>
    <row r="37" spans="1:5" ht="12.75">
      <c r="A37" s="26" t="s">
        <v>50</v>
      </c>
      <c r="E37" s="27" t="s">
        <v>377</v>
      </c>
    </row>
    <row r="38" spans="1:5" ht="51">
      <c r="A38" s="30" t="s">
        <v>52</v>
      </c>
      <c r="E38" s="29" t="s">
        <v>374</v>
      </c>
    </row>
    <row r="39" spans="1:16" ht="12.75">
      <c r="A39" s="17" t="s">
        <v>45</v>
      </c>
      <c r="B39" s="21" t="s">
        <v>92</v>
      </c>
      <c r="C39" s="21" t="s">
        <v>378</v>
      </c>
      <c r="D39" s="17" t="s">
        <v>58</v>
      </c>
      <c r="E39" s="22" t="s">
        <v>379</v>
      </c>
      <c r="F39" s="23" t="s">
        <v>65</v>
      </c>
      <c r="G39" s="24">
        <v>43000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380</v>
      </c>
    </row>
    <row r="41" spans="1:5" ht="12.75">
      <c r="A41" s="28" t="s">
        <v>52</v>
      </c>
      <c r="E41" s="29" t="s">
        <v>58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7" t="s">
        <v>15</v>
      </c>
      <c r="D3" s="34"/>
      <c r="E3" s="10" t="s">
        <v>16</v>
      </c>
      <c r="F3" s="1"/>
      <c r="G3" s="8"/>
      <c r="H3" s="7" t="s">
        <v>381</v>
      </c>
      <c r="I3" s="33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8" t="s">
        <v>381</v>
      </c>
      <c r="D4" s="39"/>
      <c r="E4" s="13" t="s">
        <v>382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</f>
        <v>0</v>
      </c>
      <c r="R8">
        <f>0+O9+O12+O15+O18+O21+O24+O27+O30+O33+O36+O39+O42+O45+O48+O51</f>
        <v>0</v>
      </c>
    </row>
    <row r="9" spans="1:16" ht="12.75">
      <c r="A9" s="17" t="s">
        <v>45</v>
      </c>
      <c r="B9" s="21" t="s">
        <v>29</v>
      </c>
      <c r="C9" s="21" t="s">
        <v>383</v>
      </c>
      <c r="D9" s="17" t="s">
        <v>58</v>
      </c>
      <c r="E9" s="22" t="s">
        <v>384</v>
      </c>
      <c r="F9" s="23" t="s">
        <v>118</v>
      </c>
      <c r="G9" s="24">
        <v>50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25.5">
      <c r="A10" s="26" t="s">
        <v>50</v>
      </c>
      <c r="E10" s="27" t="s">
        <v>385</v>
      </c>
    </row>
    <row r="11" spans="1:5" ht="12.75">
      <c r="A11" s="30" t="s">
        <v>52</v>
      </c>
      <c r="E11" s="29" t="s">
        <v>58</v>
      </c>
    </row>
    <row r="12" spans="1:16" ht="12.75">
      <c r="A12" s="17" t="s">
        <v>45</v>
      </c>
      <c r="B12" s="21" t="s">
        <v>23</v>
      </c>
      <c r="C12" s="21" t="s">
        <v>336</v>
      </c>
      <c r="D12" s="17" t="s">
        <v>386</v>
      </c>
      <c r="E12" s="22" t="s">
        <v>337</v>
      </c>
      <c r="F12" s="23" t="s">
        <v>338</v>
      </c>
      <c r="G12" s="24">
        <v>1</v>
      </c>
      <c r="H12" s="25">
        <v>0</v>
      </c>
      <c r="I12" s="25">
        <f>ROUND(ROUND(H12,2)*ROUND(G12,3),2)</f>
        <v>0</v>
      </c>
      <c r="O12">
        <f>(I12*21)/100</f>
        <v>0</v>
      </c>
      <c r="P12" t="s">
        <v>23</v>
      </c>
    </row>
    <row r="13" spans="1:5" ht="127.5">
      <c r="A13" s="26" t="s">
        <v>50</v>
      </c>
      <c r="E13" s="27" t="s">
        <v>387</v>
      </c>
    </row>
    <row r="14" spans="1:5" ht="12.75">
      <c r="A14" s="30" t="s">
        <v>52</v>
      </c>
      <c r="E14" s="29" t="s">
        <v>58</v>
      </c>
    </row>
    <row r="15" spans="1:16" ht="12.75">
      <c r="A15" s="17" t="s">
        <v>45</v>
      </c>
      <c r="B15" s="21" t="s">
        <v>22</v>
      </c>
      <c r="C15" s="21" t="s">
        <v>388</v>
      </c>
      <c r="D15" s="17" t="s">
        <v>386</v>
      </c>
      <c r="E15" s="22" t="s">
        <v>389</v>
      </c>
      <c r="F15" s="23" t="s">
        <v>338</v>
      </c>
      <c r="G15" s="24">
        <v>1</v>
      </c>
      <c r="H15" s="25">
        <v>0</v>
      </c>
      <c r="I15" s="25">
        <f>ROUND(ROUND(H15,2)*ROUND(G15,3),2)</f>
        <v>0</v>
      </c>
      <c r="O15">
        <f>(I15*21)/100</f>
        <v>0</v>
      </c>
      <c r="P15" t="s">
        <v>23</v>
      </c>
    </row>
    <row r="16" spans="1:5" ht="51">
      <c r="A16" s="26" t="s">
        <v>50</v>
      </c>
      <c r="E16" s="27" t="s">
        <v>390</v>
      </c>
    </row>
    <row r="17" spans="1:5" ht="12.75">
      <c r="A17" s="30" t="s">
        <v>52</v>
      </c>
      <c r="E17" s="29" t="s">
        <v>58</v>
      </c>
    </row>
    <row r="18" spans="1:16" ht="12.75">
      <c r="A18" s="17" t="s">
        <v>45</v>
      </c>
      <c r="B18" s="21" t="s">
        <v>33</v>
      </c>
      <c r="C18" s="21" t="s">
        <v>391</v>
      </c>
      <c r="D18" s="17" t="s">
        <v>58</v>
      </c>
      <c r="E18" s="22" t="s">
        <v>392</v>
      </c>
      <c r="F18" s="23" t="s">
        <v>338</v>
      </c>
      <c r="G18" s="24">
        <v>1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393</v>
      </c>
    </row>
    <row r="20" spans="1:5" ht="12.75">
      <c r="A20" s="30" t="s">
        <v>52</v>
      </c>
      <c r="E20" s="29" t="s">
        <v>58</v>
      </c>
    </row>
    <row r="21" spans="1:16" ht="12.75">
      <c r="A21" s="17" t="s">
        <v>45</v>
      </c>
      <c r="B21" s="21" t="s">
        <v>35</v>
      </c>
      <c r="C21" s="21" t="s">
        <v>394</v>
      </c>
      <c r="D21" s="17" t="s">
        <v>58</v>
      </c>
      <c r="E21" s="22" t="s">
        <v>395</v>
      </c>
      <c r="F21" s="23" t="s">
        <v>396</v>
      </c>
      <c r="G21" s="24">
        <v>61.78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397</v>
      </c>
    </row>
    <row r="23" spans="1:5" ht="51">
      <c r="A23" s="30" t="s">
        <v>52</v>
      </c>
      <c r="E23" s="29" t="s">
        <v>398</v>
      </c>
    </row>
    <row r="24" spans="1:16" ht="12.75">
      <c r="A24" s="17" t="s">
        <v>45</v>
      </c>
      <c r="B24" s="21" t="s">
        <v>37</v>
      </c>
      <c r="C24" s="21" t="s">
        <v>399</v>
      </c>
      <c r="D24" s="17" t="s">
        <v>58</v>
      </c>
      <c r="E24" s="22" t="s">
        <v>400</v>
      </c>
      <c r="F24" s="23" t="s">
        <v>338</v>
      </c>
      <c r="G24" s="24">
        <v>1</v>
      </c>
      <c r="H24" s="25">
        <v>0</v>
      </c>
      <c r="I24" s="25">
        <f>ROUND(ROUND(H24,2)*ROUND(G24,3),2)</f>
        <v>0</v>
      </c>
      <c r="O24">
        <f>(I24*21)/100</f>
        <v>0</v>
      </c>
      <c r="P24" t="s">
        <v>23</v>
      </c>
    </row>
    <row r="25" spans="1:5" ht="12.75">
      <c r="A25" s="26" t="s">
        <v>50</v>
      </c>
      <c r="E25" s="27" t="s">
        <v>401</v>
      </c>
    </row>
    <row r="26" spans="1:5" ht="12.75">
      <c r="A26" s="30" t="s">
        <v>52</v>
      </c>
      <c r="E26" s="29" t="s">
        <v>58</v>
      </c>
    </row>
    <row r="27" spans="1:16" ht="12.75">
      <c r="A27" s="17" t="s">
        <v>45</v>
      </c>
      <c r="B27" s="21" t="s">
        <v>76</v>
      </c>
      <c r="C27" s="21" t="s">
        <v>340</v>
      </c>
      <c r="D27" s="17" t="s">
        <v>58</v>
      </c>
      <c r="E27" s="22" t="s">
        <v>341</v>
      </c>
      <c r="F27" s="23" t="s">
        <v>338</v>
      </c>
      <c r="G27" s="24">
        <v>1</v>
      </c>
      <c r="H27" s="25">
        <v>0</v>
      </c>
      <c r="I27" s="25">
        <f>ROUND(ROUND(H27,2)*ROUND(G27,3),2)</f>
        <v>0</v>
      </c>
      <c r="O27">
        <f>(I27*21)/100</f>
        <v>0</v>
      </c>
      <c r="P27" t="s">
        <v>23</v>
      </c>
    </row>
    <row r="28" spans="1:5" ht="38.25">
      <c r="A28" s="26" t="s">
        <v>50</v>
      </c>
      <c r="E28" s="27" t="s">
        <v>402</v>
      </c>
    </row>
    <row r="29" spans="1:5" ht="12.75">
      <c r="A29" s="30" t="s">
        <v>52</v>
      </c>
      <c r="E29" s="29" t="s">
        <v>58</v>
      </c>
    </row>
    <row r="30" spans="1:16" ht="12.75">
      <c r="A30" s="17" t="s">
        <v>45</v>
      </c>
      <c r="B30" s="21" t="s">
        <v>81</v>
      </c>
      <c r="C30" s="21" t="s">
        <v>403</v>
      </c>
      <c r="D30" s="17" t="s">
        <v>58</v>
      </c>
      <c r="E30" s="22" t="s">
        <v>404</v>
      </c>
      <c r="F30" s="23" t="s">
        <v>338</v>
      </c>
      <c r="G30" s="24">
        <v>1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58</v>
      </c>
    </row>
    <row r="32" spans="1:5" ht="12.75">
      <c r="A32" s="30" t="s">
        <v>52</v>
      </c>
      <c r="E32" s="29" t="s">
        <v>58</v>
      </c>
    </row>
    <row r="33" spans="1:16" ht="12.75">
      <c r="A33" s="17" t="s">
        <v>45</v>
      </c>
      <c r="B33" s="21" t="s">
        <v>40</v>
      </c>
      <c r="C33" s="21" t="s">
        <v>405</v>
      </c>
      <c r="D33" s="17" t="s">
        <v>58</v>
      </c>
      <c r="E33" s="22" t="s">
        <v>406</v>
      </c>
      <c r="F33" s="23" t="s">
        <v>338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407</v>
      </c>
    </row>
    <row r="35" spans="1:5" ht="12.75">
      <c r="A35" s="30" t="s">
        <v>52</v>
      </c>
      <c r="E35" s="29" t="s">
        <v>58</v>
      </c>
    </row>
    <row r="36" spans="1:16" ht="12.75">
      <c r="A36" s="17" t="s">
        <v>45</v>
      </c>
      <c r="B36" s="21" t="s">
        <v>42</v>
      </c>
      <c r="C36" s="21" t="s">
        <v>408</v>
      </c>
      <c r="D36" s="17" t="s">
        <v>58</v>
      </c>
      <c r="E36" s="22" t="s">
        <v>409</v>
      </c>
      <c r="F36" s="23" t="s">
        <v>396</v>
      </c>
      <c r="G36" s="24">
        <v>61.78</v>
      </c>
      <c r="H36" s="25">
        <v>0</v>
      </c>
      <c r="I36" s="25">
        <f>ROUND(ROUND(H36,2)*ROUND(G36,3),2)</f>
        <v>0</v>
      </c>
      <c r="O36">
        <f>(I36*21)/100</f>
        <v>0</v>
      </c>
      <c r="P36" t="s">
        <v>23</v>
      </c>
    </row>
    <row r="37" spans="1:5" ht="12.75">
      <c r="A37" s="26" t="s">
        <v>50</v>
      </c>
      <c r="E37" s="27" t="s">
        <v>58</v>
      </c>
    </row>
    <row r="38" spans="1:5" ht="51">
      <c r="A38" s="30" t="s">
        <v>52</v>
      </c>
      <c r="E38" s="29" t="s">
        <v>398</v>
      </c>
    </row>
    <row r="39" spans="1:16" ht="12.75">
      <c r="A39" s="17" t="s">
        <v>45</v>
      </c>
      <c r="B39" s="21" t="s">
        <v>92</v>
      </c>
      <c r="C39" s="21" t="s">
        <v>410</v>
      </c>
      <c r="D39" s="17" t="s">
        <v>58</v>
      </c>
      <c r="E39" s="22" t="s">
        <v>411</v>
      </c>
      <c r="F39" s="23" t="s">
        <v>338</v>
      </c>
      <c r="G39" s="24">
        <v>1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412</v>
      </c>
    </row>
    <row r="41" spans="1:5" ht="12.75">
      <c r="A41" s="30" t="s">
        <v>52</v>
      </c>
      <c r="E41" s="29" t="s">
        <v>58</v>
      </c>
    </row>
    <row r="42" spans="1:16" ht="12.75">
      <c r="A42" s="17" t="s">
        <v>45</v>
      </c>
      <c r="B42" s="21" t="s">
        <v>97</v>
      </c>
      <c r="C42" s="21" t="s">
        <v>413</v>
      </c>
      <c r="D42" s="17" t="s">
        <v>58</v>
      </c>
      <c r="E42" s="22" t="s">
        <v>414</v>
      </c>
      <c r="F42" s="23" t="s">
        <v>338</v>
      </c>
      <c r="G42" s="24">
        <v>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25.5">
      <c r="A43" s="26" t="s">
        <v>50</v>
      </c>
      <c r="E43" s="27" t="s">
        <v>415</v>
      </c>
    </row>
    <row r="44" spans="1:5" ht="12.75">
      <c r="A44" s="30" t="s">
        <v>52</v>
      </c>
      <c r="E44" s="29" t="s">
        <v>58</v>
      </c>
    </row>
    <row r="45" spans="1:16" ht="12.75">
      <c r="A45" s="17" t="s">
        <v>45</v>
      </c>
      <c r="B45" s="21" t="s">
        <v>101</v>
      </c>
      <c r="C45" s="21" t="s">
        <v>416</v>
      </c>
      <c r="D45" s="17" t="s">
        <v>47</v>
      </c>
      <c r="E45" s="22" t="s">
        <v>417</v>
      </c>
      <c r="F45" s="23" t="s">
        <v>118</v>
      </c>
      <c r="G45" s="24">
        <v>2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23</v>
      </c>
    </row>
    <row r="46" spans="1:5" ht="12.75">
      <c r="A46" s="26" t="s">
        <v>50</v>
      </c>
      <c r="E46" s="27" t="s">
        <v>418</v>
      </c>
    </row>
    <row r="47" spans="1:5" ht="51">
      <c r="A47" s="30" t="s">
        <v>52</v>
      </c>
      <c r="E47" s="29" t="s">
        <v>419</v>
      </c>
    </row>
    <row r="48" spans="1:16" ht="12.75">
      <c r="A48" s="17" t="s">
        <v>45</v>
      </c>
      <c r="B48" s="21" t="s">
        <v>106</v>
      </c>
      <c r="C48" s="21" t="s">
        <v>416</v>
      </c>
      <c r="D48" s="17" t="s">
        <v>54</v>
      </c>
      <c r="E48" s="22" t="s">
        <v>417</v>
      </c>
      <c r="F48" s="23" t="s">
        <v>118</v>
      </c>
      <c r="G48" s="24">
        <v>2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23</v>
      </c>
    </row>
    <row r="49" spans="1:5" ht="12.75">
      <c r="A49" s="26" t="s">
        <v>50</v>
      </c>
      <c r="E49" s="27" t="s">
        <v>58</v>
      </c>
    </row>
    <row r="50" spans="1:5" ht="12.75">
      <c r="A50" s="30" t="s">
        <v>52</v>
      </c>
      <c r="E50" s="29" t="s">
        <v>420</v>
      </c>
    </row>
    <row r="51" spans="1:16" ht="12.75">
      <c r="A51" s="17" t="s">
        <v>45</v>
      </c>
      <c r="B51" s="21" t="s">
        <v>111</v>
      </c>
      <c r="C51" s="21" t="s">
        <v>421</v>
      </c>
      <c r="D51" s="17" t="s">
        <v>58</v>
      </c>
      <c r="E51" s="22" t="s">
        <v>422</v>
      </c>
      <c r="F51" s="23" t="s">
        <v>338</v>
      </c>
      <c r="G51" s="24">
        <v>1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423</v>
      </c>
    </row>
    <row r="53" spans="1:5" ht="12.75">
      <c r="A53" s="28" t="s">
        <v>52</v>
      </c>
      <c r="E53" s="29" t="s">
        <v>58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Beneš</dc:creator>
  <cp:keywords/>
  <dc:description/>
  <cp:lastModifiedBy>Luděk Beneš</cp:lastModifiedBy>
  <dcterms:created xsi:type="dcterms:W3CDTF">2023-01-03T05:54:23Z</dcterms:created>
  <dcterms:modified xsi:type="dcterms:W3CDTF">2023-01-03T05:54:25Z</dcterms:modified>
  <cp:category/>
  <cp:version/>
  <cp:contentType/>
  <cp:contentStatus/>
</cp:coreProperties>
</file>