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1"/>
  </bookViews>
  <sheets>
    <sheet name="Rekapitulace stavby" sheetId="1" r:id="rId1"/>
    <sheet name="SO 001 - Všeobecné položky" sheetId="2" r:id="rId2"/>
    <sheet name="SO 101.1 - Silnice II-105..." sheetId="3" r:id="rId3"/>
    <sheet name="SO 101.2 - Silnice II-105..." sheetId="4" r:id="rId4"/>
    <sheet name="SO 182 -  Dopravně inžený..." sheetId="5" r:id="rId5"/>
  </sheets>
  <definedNames>
    <definedName name="_xlnm._FilterDatabase" localSheetId="1" hidden="1">'SO 001 - Všeobecné položky'!$C$122:$K$143</definedName>
    <definedName name="_xlnm._FilterDatabase" localSheetId="2" hidden="1">'SO 101.1 - Silnice II-105...'!$C$124:$K$330</definedName>
    <definedName name="_xlnm._FilterDatabase" localSheetId="3" hidden="1">'SO 101.2 - Silnice II-105...'!$C$123:$K$235</definedName>
    <definedName name="_xlnm._FilterDatabase" localSheetId="4" hidden="1">'SO 182 -  Dopravně inžený...'!$C$117:$K$121</definedName>
    <definedName name="_xlnm.Print_Area" localSheetId="0">'Rekapitulace stavby'!$D$4:$AO$76,'Rekapitulace stavby'!$C$82:$AQ$99</definedName>
    <definedName name="_xlnm.Print_Area" localSheetId="1">'SO 001 - Všeobecné položky'!$C$4:$J$76,'SO 001 - Všeobecné položky'!$C$82:$J$104,'SO 001 - Všeobecné položky'!$C$110:$J$143</definedName>
    <definedName name="_xlnm.Print_Area" localSheetId="2">'SO 101.1 - Silnice II-105...'!$C$4:$J$76,'SO 101.1 - Silnice II-105...'!$C$82:$J$106,'SO 101.1 - Silnice II-105...'!$C$112:$J$330</definedName>
    <definedName name="_xlnm.Print_Area" localSheetId="3">'SO 101.2 - Silnice II-105...'!$C$4:$J$76,'SO 101.2 - Silnice II-105...'!$C$82:$J$105,'SO 101.2 - Silnice II-105...'!$C$111:$J$235</definedName>
    <definedName name="_xlnm.Print_Area" localSheetId="4">'SO 182 -  Dopravně inžený...'!$C$4:$J$76,'SO 182 -  Dopravně inžený...'!$C$82:$J$99,'SO 182 -  Dopravně inžený...'!$C$105:$J$121</definedName>
    <definedName name="_xlnm.Print_Titles" localSheetId="0">'Rekapitulace stavby'!$92:$92</definedName>
    <definedName name="_xlnm.Print_Titles" localSheetId="1">'SO 001 - Všeobecné položky'!$122:$122</definedName>
    <definedName name="_xlnm.Print_Titles" localSheetId="2">'SO 101.1 - Silnice II-105...'!$124:$124</definedName>
    <definedName name="_xlnm.Print_Titles" localSheetId="3">'SO 101.2 - Silnice II-105...'!$123:$123</definedName>
    <definedName name="_xlnm.Print_Titles" localSheetId="4">'SO 182 -  Dopravně inžený...'!$117:$117</definedName>
  </definedNames>
  <calcPr calcId="162913"/>
</workbook>
</file>

<file path=xl/sharedStrings.xml><?xml version="1.0" encoding="utf-8"?>
<sst xmlns="http://schemas.openxmlformats.org/spreadsheetml/2006/main" count="4039" uniqueCount="658">
  <si>
    <t>Export Komplet</t>
  </si>
  <si>
    <t/>
  </si>
  <si>
    <t>2.0</t>
  </si>
  <si>
    <t>False</t>
  </si>
  <si>
    <t>{86ce376e-159b-4914-8bbf-0e3bc32ef524}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</si>
  <si>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</si>
  <si>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</si>
  <si>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</si>
  <si>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</si>
  <si>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</si>
  <si>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</si>
  <si>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</si>
  <si>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</si>
  <si>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</si>
  <si>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121005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</si>
  <si>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</si>
  <si>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</si>
  <si>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II/105 od kř. III/10529 Bratřejov - kř. MK Žemličkova Lhota - PD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</si>
  <si>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</si>
  <si>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</si>
  <si>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</si>
  <si>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</si>
  <si>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</si>
  <si>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</si>
  <si>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</si>
  <si>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</si>
  <si>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</si>
  <si>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</si>
  <si>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</si>
  <si>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</si>
  <si>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</si>
  <si>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</si>
  <si>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</si>
  <si>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</si>
  <si>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</si>
  <si>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</si>
  <si>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</si>
  <si>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</si>
  <si>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</si>
  <si>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</si>
  <si>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</si>
  <si>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</si>
  <si>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</si>
  <si>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</si>
  <si>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</si>
  <si>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</si>
  <si>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</si>
  <si>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</si>
  <si>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</si>
  <si>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</si>
  <si>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</si>
  <si>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</si>
  <si>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</si>
  <si>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</si>
  <si>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</si>
  <si>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</si>
  <si>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</si>
  <si>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</si>
  <si>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</si>
  <si>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</si>
  <si>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</si>
  <si>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</si>
  <si>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</si>
  <si>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</si>
  <si>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</si>
  <si>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</si>
  <si>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</si>
  <si>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</si>
  <si>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</si>
  <si>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</si>
  <si>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</si>
  <si>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</si>
  <si>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</si>
  <si>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</si>
  <si>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</si>
  <si>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</si>
  <si>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</si>
  <si>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</si>
  <si>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Všeobecné položky</t>
  </si>
  <si>
    <t>STA</t>
  </si>
  <si>
    <t>1</t>
  </si>
  <si>
    <t>{37a79b26-ab2f-4f57-ba20-102165eb55bf}</t>
  </si>
  <si>
    <t>2</t>
  </si>
  <si>
    <t>SO 101.1</t>
  </si>
  <si>
    <t>Silnice II/105 - úsek I.</t>
  </si>
  <si>
    <t>{a9310ee3-d6b8-4a92-a8f7-28217d724e82}</t>
  </si>
  <si>
    <t>SO 101.2</t>
  </si>
  <si>
    <t>Silnice II/105 - úsek II.</t>
  </si>
  <si>
    <t>{6d427f1a-c4e3-4e9e-b2ff-e6ad67242519}</t>
  </si>
  <si>
    <t>SO 182</t>
  </si>
  <si>
    <t xml:space="preserve"> Dopravně inženýrská opatření</t>
  </si>
  <si>
    <t>{896f415a-a8f8-45ac-8377-b9420f3cb862}</t>
  </si>
  <si>
    <t>KRYCÍ LIST SOUPISU PRACÍ</t>
  </si>
  <si>
    <t>Objekt:</t>
  </si>
  <si>
    <t>SO 001 - Všeobecné položky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</si>
  <si>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</si>
  <si>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</si>
  <si>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</si>
  <si>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</si>
  <si>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</si>
  <si>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</si>
  <si>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</si>
  <si>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</si>
  <si>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</si>
  <si>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</si>
  <si>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</si>
  <si>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</si>
  <si>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</si>
  <si>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</si>
  <si>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</si>
  <si>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</si>
  <si>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</si>
  <si>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</si>
  <si>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</si>
  <si>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</si>
  <si>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</si>
  <si>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</si>
  <si>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</si>
  <si>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</si>
  <si>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</si>
  <si>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</si>
  <si>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</si>
  <si>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</si>
  <si>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</si>
  <si>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</si>
  <si>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111251102</t>
  </si>
  <si>
    <t>Odstranění křovin a stromů průměru kmene do 100 mm i s kořeny sklonu terénu do 1:5 z celkové plochy přes 100 do 500 m2 strojně</t>
  </si>
  <si>
    <t>m2</t>
  </si>
  <si>
    <t>4</t>
  </si>
  <si>
    <t>-1191646384</t>
  </si>
  <si>
    <t>184818232</t>
  </si>
  <si>
    <t>Ochrana kmene průměru přes 300 do 500 mm bedněním výšky do 2 m</t>
  </si>
  <si>
    <t>kus</t>
  </si>
  <si>
    <t>691451646</t>
  </si>
  <si>
    <t>N00</t>
  </si>
  <si>
    <t>Nepojmenované práce</t>
  </si>
  <si>
    <t>N01</t>
  </si>
  <si>
    <t>Nepojmenovaný díl</t>
  </si>
  <si>
    <t>3</t>
  </si>
  <si>
    <t>043002000</t>
  </si>
  <si>
    <t>Zkoušky a ostatní měření</t>
  </si>
  <si>
    <t>…</t>
  </si>
  <si>
    <t>1024</t>
  </si>
  <si>
    <t>727443248</t>
  </si>
  <si>
    <t>P</t>
  </si>
  <si>
    <t>Poznámka k položce:
Zkoušky na PAU (polyaromatické uhlovodíky) a odvoz nevhodného materiálu vč. uložení</t>
  </si>
  <si>
    <t>900000.R</t>
  </si>
  <si>
    <t>Obnova vozovky objízdných tras</t>
  </si>
  <si>
    <t>kpl</t>
  </si>
  <si>
    <t>512</t>
  </si>
  <si>
    <t>105847672</t>
  </si>
  <si>
    <t>5</t>
  </si>
  <si>
    <t>997221645.R</t>
  </si>
  <si>
    <t>Poplatek za uložení na skládce (skládkovné) odpadu asfaltového nevhodného s PAU</t>
  </si>
  <si>
    <t>t</t>
  </si>
  <si>
    <t>1576690232</t>
  </si>
  <si>
    <t>VV</t>
  </si>
  <si>
    <t>13236*0,06*0,15*2,2   "předpoklad 15 % odfrézovaného materiálu v 1.úseku</t>
  </si>
  <si>
    <t>VRN</t>
  </si>
  <si>
    <t>Vedlejší rozpočtové náklady</t>
  </si>
  <si>
    <t>VRN1</t>
  </si>
  <si>
    <t>Průzkumné, geodetické a projektové práce</t>
  </si>
  <si>
    <t>6</t>
  </si>
  <si>
    <t>011002000</t>
  </si>
  <si>
    <t>Průzkumné práce - zaměření, vytyčení a ochrana IS</t>
  </si>
  <si>
    <t>777884005</t>
  </si>
  <si>
    <t>Poznámka k položce:
vč. vytyčovací sítě</t>
  </si>
  <si>
    <t>7</t>
  </si>
  <si>
    <t>012002000</t>
  </si>
  <si>
    <t>Geodetické práce - před, během a po stavbě</t>
  </si>
  <si>
    <t>77091875</t>
  </si>
  <si>
    <t>Poznámka k položce:
vč. vytyčení hranic pozemků</t>
  </si>
  <si>
    <t>VRN3</t>
  </si>
  <si>
    <t>Zařízení staveniště</t>
  </si>
  <si>
    <t>8</t>
  </si>
  <si>
    <t>030001000</t>
  </si>
  <si>
    <t>-1545490940</t>
  </si>
  <si>
    <t>Poznámka k položce:
zřízení, provozování a zrušení zařízení staveniště.</t>
  </si>
  <si>
    <t>SO 101.1 - Silnice II/105 - úsek I.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</si>
  <si>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</si>
  <si>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</si>
  <si>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</si>
  <si>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</si>
  <si>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</si>
  <si>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>113105113</t>
  </si>
  <si>
    <t>Rozebrání dlažeb z lomového kamene kladených na MC vyspárované MC</t>
  </si>
  <si>
    <t>18175346</t>
  </si>
  <si>
    <t>Poznámka k položce:
pro předláždění uložit na stavbě</t>
  </si>
  <si>
    <t>113107125</t>
  </si>
  <si>
    <t>Odstranění podkladu z kameniva drceného tl přes 400 do 500 mm ručně</t>
  </si>
  <si>
    <t>-1823781169</t>
  </si>
  <si>
    <t>113154331</t>
  </si>
  <si>
    <t>Frézování živičného krytu tl do 30 mm pruh š přes 1 do 2 m pl přes 1000 do 10000 m2 bez překážek v trase</t>
  </si>
  <si>
    <t>2032352530</t>
  </si>
  <si>
    <t>Poznámka k položce:
Materiál bude odkoupen zhotovitelem a příp. využit do stavby (krajnice apod.)</t>
  </si>
  <si>
    <t>(5693+583+163+179)*2   "prům. tl. 6 cm</t>
  </si>
  <si>
    <t>113202111</t>
  </si>
  <si>
    <t>Vytrhání obrub krajníků obrubníků stojatých</t>
  </si>
  <si>
    <t>m</t>
  </si>
  <si>
    <t>16561679</t>
  </si>
  <si>
    <t>116951201</t>
  </si>
  <si>
    <t>Úprava zemin vápnem nebo směsnými hydraulickými pojivy</t>
  </si>
  <si>
    <t>m3</t>
  </si>
  <si>
    <t>-1316645193</t>
  </si>
  <si>
    <t>Poznámka k položce:
úprava AZ na místě
Položka bude čerpána po souhlasu TDI</t>
  </si>
  <si>
    <t>966*0,5*0,10   "plocha dle konstrukce 3 x tl. - 10% předpoklad</t>
  </si>
  <si>
    <t>M</t>
  </si>
  <si>
    <t>58530170</t>
  </si>
  <si>
    <t>vápno nehašené CL 90-Q pro úpravu zemin standardní</t>
  </si>
  <si>
    <t>106854743</t>
  </si>
  <si>
    <t>48,3*2,0*0,02</t>
  </si>
  <si>
    <t>121151124</t>
  </si>
  <si>
    <t>Sejmutí ornice plochy přes 500 m2 tl vrstvy přes 200 do 250 mm strojně</t>
  </si>
  <si>
    <t>1212814236</t>
  </si>
  <si>
    <t>Poznámka k položce:
Předpoklad 50% bude využito, zbytek se odveze na skládku</t>
  </si>
  <si>
    <t>309/0,15</t>
  </si>
  <si>
    <t>122151104</t>
  </si>
  <si>
    <t>Odkopávky a prokopávky nezapažené v hornině třídy těžitelnosti I skupiny 1 a 2 objem do 500 m3 strojně</t>
  </si>
  <si>
    <t>139905036</t>
  </si>
  <si>
    <t>Poznámka k položce:
Položka bude čerpána se souhlasem TDI</t>
  </si>
  <si>
    <t>966*0,5*0,10   "plocha kce 3 x tl. - odkop pro AZ - 10% předpoklad</t>
  </si>
  <si>
    <t>9</t>
  </si>
  <si>
    <t>122151404</t>
  </si>
  <si>
    <t>Vykopávky v zemníku na suchu v hornině třídy těžitelnosti I skupiny 1 a 2 objem do 500 m3 strojně</t>
  </si>
  <si>
    <t>-586491216</t>
  </si>
  <si>
    <t>Poznámka k položce:
nakoupená ornice - předpoklad 50% ze sejmutí ornice bude nevhodné</t>
  </si>
  <si>
    <t>10</t>
  </si>
  <si>
    <t>122861101</t>
  </si>
  <si>
    <t>Těžení jednotlivých balvanů v hornině třídy těžitelnosti III skupiny 6 a 7</t>
  </si>
  <si>
    <t>1230950568</t>
  </si>
  <si>
    <t>1,0*3   "odhad 1 m3 balvan - počet 3 kusy</t>
  </si>
  <si>
    <t>11</t>
  </si>
  <si>
    <t>132151253</t>
  </si>
  <si>
    <t>Hloubení rýh nezapažených š do 2000 mm v hornině třídy těžitelnosti I skupiny 1 a 2 objem do 100 m3 strojně</t>
  </si>
  <si>
    <t>1602145</t>
  </si>
  <si>
    <t>70*0,7</t>
  </si>
  <si>
    <t>12</t>
  </si>
  <si>
    <t>162351104</t>
  </si>
  <si>
    <t>Vodorovné přemístění přes 500 do 1000 m výkopku/sypaniny z horniny třídy těžitelnosti I skupiny 1 až 3</t>
  </si>
  <si>
    <t>-204258806</t>
  </si>
  <si>
    <t>309   "ornice</t>
  </si>
  <si>
    <t>49   "zemina z hloubí rýhy pro vsak</t>
  </si>
  <si>
    <t>48,3  "zemina z výkopu pro AZ</t>
  </si>
  <si>
    <t>154,5   "dovoz vhodné ornice ze zemníku</t>
  </si>
  <si>
    <t>Součet</t>
  </si>
  <si>
    <t>13</t>
  </si>
  <si>
    <t>162751119</t>
  </si>
  <si>
    <t>Příplatek k vodorovnému přemístění výkopku/sypaniny z horniny třídy těžitelnosti I skupiny 1 až 3 ZKD 1000 m přes 10000 m</t>
  </si>
  <si>
    <t>-1833557798</t>
  </si>
  <si>
    <t xml:space="preserve">Poznámka k položce:
skládka celkem 20 km </t>
  </si>
  <si>
    <t>48,3+49    "zemina na skládku</t>
  </si>
  <si>
    <t>309*0,5      "50% ornice nevhodné na skládku - předpoklad</t>
  </si>
  <si>
    <t>406,3*19 'Přepočtené koeficientem množství</t>
  </si>
  <si>
    <t>14</t>
  </si>
  <si>
    <t>171152111</t>
  </si>
  <si>
    <t>Uložení sypaniny z hornin nesoudržných a sypkých do násypů zhutněných v aktivní zóně silnic a dálnic</t>
  </si>
  <si>
    <t>72819143</t>
  </si>
  <si>
    <t>171201221</t>
  </si>
  <si>
    <t>Poplatek za uložení na skládce (skládkovné) zeminy a kamení kód odpadu 17 05 04</t>
  </si>
  <si>
    <t>-589965116</t>
  </si>
  <si>
    <t>(49+48,3+154,5)*1,9</t>
  </si>
  <si>
    <t>16</t>
  </si>
  <si>
    <t>171201222.R</t>
  </si>
  <si>
    <t>Poplatek za zemník</t>
  </si>
  <si>
    <t>74900301</t>
  </si>
  <si>
    <t>154,5*1,9 'Přepočtené koeficientem množství</t>
  </si>
  <si>
    <t>17</t>
  </si>
  <si>
    <t>171251201</t>
  </si>
  <si>
    <t>Uložení sypaniny na skládky nebo meziskládky</t>
  </si>
  <si>
    <t>-329598206</t>
  </si>
  <si>
    <t>309   "ornice na MDP a na skládku</t>
  </si>
  <si>
    <t>49+48,3   "zemina na skládku</t>
  </si>
  <si>
    <t>18</t>
  </si>
  <si>
    <t>174151101</t>
  </si>
  <si>
    <t>Zásyp jam, šachet rýh nebo kolem objektů sypaninou se zhutněním</t>
  </si>
  <si>
    <t>647231283</t>
  </si>
  <si>
    <t>8*0,20*0,4    "zásyp trouby DN 200 - délka x tl. x šířka</t>
  </si>
  <si>
    <t>19</t>
  </si>
  <si>
    <t>174253301</t>
  </si>
  <si>
    <t>Zásyp rýh pro drény hl do 1,0 m</t>
  </si>
  <si>
    <t>1951512146</t>
  </si>
  <si>
    <t xml:space="preserve">Poznámka k položce:
Vsakovací rýha - ŠD </t>
  </si>
  <si>
    <t>20</t>
  </si>
  <si>
    <t>181411153</t>
  </si>
  <si>
    <t>Založení parkového trávníku travním kobercem pl do 1000 m2 ve svahu přes 1:2 do 1:1</t>
  </si>
  <si>
    <t>1440354764</t>
  </si>
  <si>
    <t>00572440</t>
  </si>
  <si>
    <t>osivo směs travní hřištní</t>
  </si>
  <si>
    <t>kg</t>
  </si>
  <si>
    <t>-792227440</t>
  </si>
  <si>
    <t>2060*0,02 'Přepočtené koeficientem množství</t>
  </si>
  <si>
    <t>22</t>
  </si>
  <si>
    <t>182351133</t>
  </si>
  <si>
    <t>Rozprostření ornice pl přes 500 m2 ve svahu nad 1:5 tl vrstvy do 200 mm strojně</t>
  </si>
  <si>
    <t>-1819829151</t>
  </si>
  <si>
    <t>23</t>
  </si>
  <si>
    <t>185803113</t>
  </si>
  <si>
    <t>Ošetření trávníku shrabáním ve svahu přes 1:2 do 1:1</t>
  </si>
  <si>
    <t>1128285892</t>
  </si>
  <si>
    <t>24</t>
  </si>
  <si>
    <t>185851121</t>
  </si>
  <si>
    <t>Dovoz vody pro zálivku rostlin za vzdálenost do 1000 m</t>
  </si>
  <si>
    <t>1225314440</t>
  </si>
  <si>
    <t>309*0,01*2</t>
  </si>
  <si>
    <t>Vodorovné konstrukce</t>
  </si>
  <si>
    <t>25</t>
  </si>
  <si>
    <t>451317777</t>
  </si>
  <si>
    <t>Podklad nebo lože pod dlažbu vodorovný nebo do sklonu 1:5 z betonu prostého tl přes 50 do 100 mm</t>
  </si>
  <si>
    <t>-757289143</t>
  </si>
  <si>
    <t>63*0,1   "délka x plocha v řezu - betonová žlabovka</t>
  </si>
  <si>
    <t>Komunikace pozemní</t>
  </si>
  <si>
    <t>26</t>
  </si>
  <si>
    <t>564801011.R</t>
  </si>
  <si>
    <t>Podklad ze štěrkodrtě ŠD plochy do 100 m2 tl 20 mm</t>
  </si>
  <si>
    <t>1198963092</t>
  </si>
  <si>
    <t>Poznámka k položce:
Sjezdy</t>
  </si>
  <si>
    <t>27</t>
  </si>
  <si>
    <t>564972111</t>
  </si>
  <si>
    <t>Podklad z mechanicky zpevněného kameniva MZK tl 250 mm</t>
  </si>
  <si>
    <t>1924905715</t>
  </si>
  <si>
    <t xml:space="preserve">Poznámka k položce:
dle diagnostiky - po souhlasu TDI
</t>
  </si>
  <si>
    <t>966*1,3   "kce 3</t>
  </si>
  <si>
    <t>89    "vyrovnávací štěrková vrstva MZK 0/32 do úrovně ložné vrstvy</t>
  </si>
  <si>
    <t>28</t>
  </si>
  <si>
    <t>565166111</t>
  </si>
  <si>
    <t>Asfaltový beton vrstva podkladní ACP 22 (obalované kamenivo OKH) tl 80 mm š do 3 m</t>
  </si>
  <si>
    <t>-1873734937</t>
  </si>
  <si>
    <t>4507*1,1   "kce 2</t>
  </si>
  <si>
    <t>966*1,1*2   "kce 3 - dvě vrstvy do tloušťky 120-200mm</t>
  </si>
  <si>
    <t>29</t>
  </si>
  <si>
    <t>569251111</t>
  </si>
  <si>
    <t>Zpevnění krajnic štěrkopískem nebo kamenivem těženým tl 150 mm</t>
  </si>
  <si>
    <t>-551267475</t>
  </si>
  <si>
    <t>(1069-33)*0,5*2   "délka dle staničení x šířka dle řezů x obě strany</t>
  </si>
  <si>
    <t>-932,4   "odečet recyklátu</t>
  </si>
  <si>
    <t xml:space="preserve">Součet </t>
  </si>
  <si>
    <t>30</t>
  </si>
  <si>
    <t>569903311</t>
  </si>
  <si>
    <t>Zřízení zemních krajnic se zhutněním - dosypávky</t>
  </si>
  <si>
    <t>2129859494</t>
  </si>
  <si>
    <t>Poznámka k položce:
Lze využít materiál z odstraněných podkladních vrstev vozovek</t>
  </si>
  <si>
    <t>(1069-33)*0,03*2   "délka dle staničení x plocha dle řezů x obě strany</t>
  </si>
  <si>
    <t>31</t>
  </si>
  <si>
    <t>569951133</t>
  </si>
  <si>
    <t>Zpevnění krajnic asfaltovým recyklátem tl 150 mm</t>
  </si>
  <si>
    <t>1044231790</t>
  </si>
  <si>
    <t>(1069-33)*0,5*2*0,90   "délka dle staničení x šířka dle řezů x obě strany - 90% předpoklad</t>
  </si>
  <si>
    <t>32</t>
  </si>
  <si>
    <t>572213111</t>
  </si>
  <si>
    <t>Vyspravení výtluků na krajnicích a komunikacích recyklátem</t>
  </si>
  <si>
    <t>2023308410</t>
  </si>
  <si>
    <t>(1069-33)*0,5*0,05*2*0,20   "délka dle staničení x šířka dle řezů x předpoklad tl. x obě strany - 20 %</t>
  </si>
  <si>
    <t>33</t>
  </si>
  <si>
    <t>572531131</t>
  </si>
  <si>
    <t>Oprava trhlin asfaltovou sanační hmotou š přes 30 do 40 mm</t>
  </si>
  <si>
    <t>-1865718206</t>
  </si>
  <si>
    <t>5693*0,20</t>
  </si>
  <si>
    <t>34</t>
  </si>
  <si>
    <t>573191111</t>
  </si>
  <si>
    <t>Postřik infiltrační kationaktivní emulzí v množství 1 kg/m2</t>
  </si>
  <si>
    <t>-700231990</t>
  </si>
  <si>
    <t>966*1,1  "kce 3 pod ACP 22+</t>
  </si>
  <si>
    <t>88   "zastávkový záliv</t>
  </si>
  <si>
    <t>35</t>
  </si>
  <si>
    <t>573231107</t>
  </si>
  <si>
    <t>Postřik živičný spojovací ze silniční emulze v množství 0,40 kg/m2</t>
  </si>
  <si>
    <t>-1291605522</t>
  </si>
  <si>
    <t>1011+1011*1,03  "kce 1 pod ACL 22+ a pod ACO 11+</t>
  </si>
  <si>
    <t>4507+4507*1,03 "kce 2 pod ACO 11+ a pod ACL 22+</t>
  </si>
  <si>
    <t>966+966*1,03    "kce 3 pod ACO 11+ a pod ACL 22+</t>
  </si>
  <si>
    <t>36</t>
  </si>
  <si>
    <t>577144131</t>
  </si>
  <si>
    <t>Asfaltový beton vrstva obrusná ACO 11 (ABS) tř. I tl 50 mm š do 3 m z modifikovaného asfaltu</t>
  </si>
  <si>
    <t>1427607538</t>
  </si>
  <si>
    <t>993+18   "kce 1</t>
  </si>
  <si>
    <t>4507   "kce 2</t>
  </si>
  <si>
    <t>966   "kce 3</t>
  </si>
  <si>
    <t>37</t>
  </si>
  <si>
    <t>577156131</t>
  </si>
  <si>
    <t>Asfaltový beton vrstva ložní ACL 22 (ABVH) tl 60 mm š do 3 m z modifikovaného asfaltu</t>
  </si>
  <si>
    <t>895306469</t>
  </si>
  <si>
    <t>5561*1,03 'Přepočtené koeficientem množství</t>
  </si>
  <si>
    <t>38</t>
  </si>
  <si>
    <t>577176131</t>
  </si>
  <si>
    <t>Asfaltový beton vrstva ložní ACL 22 (ABVH) tl 80 mm š do 3 m z modifikovaného asfaltu</t>
  </si>
  <si>
    <t>1542976005</t>
  </si>
  <si>
    <t>993+18   "kce 1 tl. 60 - 90 mm</t>
  </si>
  <si>
    <t>1011*1,03 'Přepočtené koeficientem množství</t>
  </si>
  <si>
    <t>39</t>
  </si>
  <si>
    <t>594511111</t>
  </si>
  <si>
    <t>Dlažba z lomového kamene s provedením lože z betonu</t>
  </si>
  <si>
    <t>-1284811066</t>
  </si>
  <si>
    <t>Poznámka k položce:
odláždění u propustků</t>
  </si>
  <si>
    <t>Trubní vedení</t>
  </si>
  <si>
    <t>40</t>
  </si>
  <si>
    <t>899914111</t>
  </si>
  <si>
    <t>Montáž ocelové chráničky D 159 x 10 mm</t>
  </si>
  <si>
    <t>81123903</t>
  </si>
  <si>
    <t xml:space="preserve">4+10+6+9   </t>
  </si>
  <si>
    <t>41</t>
  </si>
  <si>
    <t>14011098</t>
  </si>
  <si>
    <t>trubka ocelová bezešvá hladká jakost 11 353 159x4,5mm</t>
  </si>
  <si>
    <t>-109176931</t>
  </si>
  <si>
    <t>Ostatní konstrukce a práce, bourání</t>
  </si>
  <si>
    <t>42</t>
  </si>
  <si>
    <t>01.R</t>
  </si>
  <si>
    <t>Provizorní zastávky</t>
  </si>
  <si>
    <t>-1827019507</t>
  </si>
  <si>
    <t>43</t>
  </si>
  <si>
    <t>912211111</t>
  </si>
  <si>
    <t>Montáž směrového sloupku silničního plastového prosté uložení bez betonového základu</t>
  </si>
  <si>
    <t>1749097259</t>
  </si>
  <si>
    <t xml:space="preserve">Poznámka k položce:
vč. červených sloupků
</t>
  </si>
  <si>
    <t>(1070*2)/20</t>
  </si>
  <si>
    <t>5*2</t>
  </si>
  <si>
    <t>44</t>
  </si>
  <si>
    <t>40445158</t>
  </si>
  <si>
    <t>sloupek směrový silniční plastový 1,2m</t>
  </si>
  <si>
    <t>-2115410351</t>
  </si>
  <si>
    <t>45</t>
  </si>
  <si>
    <t>914111111</t>
  </si>
  <si>
    <t>Montáž svislé dopravní značky do velikosti 1 m2 objímkami na sloupek nebo konzolu</t>
  </si>
  <si>
    <t>-501920044</t>
  </si>
  <si>
    <t>Poznámka k položce:
výměna poškozených značek za nové a znovuosazení stáv. nepoškozených značek</t>
  </si>
  <si>
    <t>46</t>
  </si>
  <si>
    <t>40445608</t>
  </si>
  <si>
    <t>značky upravující přednost P1, P4 700mm</t>
  </si>
  <si>
    <t>-1137656841</t>
  </si>
  <si>
    <t>47</t>
  </si>
  <si>
    <t>40445630</t>
  </si>
  <si>
    <t>informativní značky směrové IS1b, IS2b, IS3b, IS4b, IS19b 1100x500mm</t>
  </si>
  <si>
    <t>108063153</t>
  </si>
  <si>
    <t>48</t>
  </si>
  <si>
    <t>40445647</t>
  </si>
  <si>
    <t>dodatkové tabulky E1, E2a,b , E6, E9, E10 E12c, E17 500x500mm</t>
  </si>
  <si>
    <t>-1951473856</t>
  </si>
  <si>
    <t>49</t>
  </si>
  <si>
    <t>914511111</t>
  </si>
  <si>
    <t>Montáž sloupku dopravních značek délky do 3,5 m s betonovým základem</t>
  </si>
  <si>
    <t>-999452463</t>
  </si>
  <si>
    <t>50</t>
  </si>
  <si>
    <t>40445225</t>
  </si>
  <si>
    <t>sloupek pro dopravní značku Zn D 60mm v 3,5m</t>
  </si>
  <si>
    <t>1378115544</t>
  </si>
  <si>
    <t xml:space="preserve">Poznámka k položce:
zbylých 6 sdloupků bude použito stávajících i se značkou
</t>
  </si>
  <si>
    <t>51</t>
  </si>
  <si>
    <t>915111111</t>
  </si>
  <si>
    <t>Vodorovné dopravní značení dělící čáry souvislé š 125 mm základní bílá barva</t>
  </si>
  <si>
    <t>280227590</t>
  </si>
  <si>
    <t>42+7+8+1442+1414   "dle situace DZ</t>
  </si>
  <si>
    <t>52</t>
  </si>
  <si>
    <t>915111121</t>
  </si>
  <si>
    <t>Vodorovné dopravní značení dělící čáry přerušované š 125 mm základní bílá barva</t>
  </si>
  <si>
    <t>1341288592</t>
  </si>
  <si>
    <t>58+23+25</t>
  </si>
  <si>
    <t>53</t>
  </si>
  <si>
    <t>915121111</t>
  </si>
  <si>
    <t>Vodorovné dopravní značení vodící čáry souvislé š 250 mm základní bílá barva</t>
  </si>
  <si>
    <t>-389395453</t>
  </si>
  <si>
    <t>8+16</t>
  </si>
  <si>
    <t>54</t>
  </si>
  <si>
    <t>915121121</t>
  </si>
  <si>
    <t>Vodorovné dopravní značení vodící čáry přerušované š 250 mm základní bílá barva</t>
  </si>
  <si>
    <t>627674614</t>
  </si>
  <si>
    <t>6+13+7+16</t>
  </si>
  <si>
    <t>55</t>
  </si>
  <si>
    <t>916131213</t>
  </si>
  <si>
    <t>Osazení silničního obrubníku betonového stojatého s boční opěrou do lože z betonu prostého</t>
  </si>
  <si>
    <t>-1928205327</t>
  </si>
  <si>
    <t>56</t>
  </si>
  <si>
    <t>59217026</t>
  </si>
  <si>
    <t>obrubník betonový silniční 500x150x250mm</t>
  </si>
  <si>
    <t>80176209</t>
  </si>
  <si>
    <t>87*1,02 'Přepočtené koeficientem množství</t>
  </si>
  <si>
    <t>57</t>
  </si>
  <si>
    <t>919121122</t>
  </si>
  <si>
    <t>Těsnění spár zálivkou za studena pro komůrky š 15 mm hl 30 mm s těsnicím profilem</t>
  </si>
  <si>
    <t>-573404007</t>
  </si>
  <si>
    <t>Poznámka k položce:
cementovou zálivkou M25 XF4 v betonové žlabovce</t>
  </si>
  <si>
    <t>58</t>
  </si>
  <si>
    <t>919122122</t>
  </si>
  <si>
    <t>Těsnění spár zálivkou za tepla pro komůrky š 15 mm hl 30 mm s těsnicím profilem</t>
  </si>
  <si>
    <t>-222668155</t>
  </si>
  <si>
    <t>87   "Asfaltová zálivka N2 – podél obruby</t>
  </si>
  <si>
    <t>110   "dle pol. 919735115</t>
  </si>
  <si>
    <t>59</t>
  </si>
  <si>
    <t>919521110</t>
  </si>
  <si>
    <t>Zřízení silničního propustku z trub betonových nebo ŽB DN 200</t>
  </si>
  <si>
    <t>584355094</t>
  </si>
  <si>
    <t>60</t>
  </si>
  <si>
    <t>59223020</t>
  </si>
  <si>
    <t>trouba betonová hrdlová DN 200</t>
  </si>
  <si>
    <t>-1626971804</t>
  </si>
  <si>
    <t>8,5*1,01 'Přepočtené koeficientem množství</t>
  </si>
  <si>
    <t>61</t>
  </si>
  <si>
    <t>919551112</t>
  </si>
  <si>
    <t>Zřízení propustku z trub plastových PE rýhovaných se spojkami nebo s hrdlem DN 400 mm</t>
  </si>
  <si>
    <t>1627949419</t>
  </si>
  <si>
    <t>5*6,0</t>
  </si>
  <si>
    <t>62</t>
  </si>
  <si>
    <t>56241111</t>
  </si>
  <si>
    <t>trouba HDPE flexibilní 8kPA D 400mm</t>
  </si>
  <si>
    <t>-1432315642</t>
  </si>
  <si>
    <t>30*1,015 'Přepočtené koeficientem množství</t>
  </si>
  <si>
    <t>63</t>
  </si>
  <si>
    <t>919551114</t>
  </si>
  <si>
    <t>Zřízení propustku z trub plastových PE rýhovaných se spojkami nebo s hrdlem DN 600 mm</t>
  </si>
  <si>
    <t>-1978691038</t>
  </si>
  <si>
    <t>64</t>
  </si>
  <si>
    <t>28614470</t>
  </si>
  <si>
    <t>trubka kanalizační PP korugovaná pro velké průměry DN 600x6000mm SN10</t>
  </si>
  <si>
    <t>1222531144</t>
  </si>
  <si>
    <t>10*1,015 'Přepočtené koeficientem množství</t>
  </si>
  <si>
    <t>65</t>
  </si>
  <si>
    <t>919735115</t>
  </si>
  <si>
    <t>Řezání stávajícího živičného krytu hl přes 200 do 250 mm</t>
  </si>
  <si>
    <t>1496037480</t>
  </si>
  <si>
    <t>2*7   "na ZÚ a KÚ</t>
  </si>
  <si>
    <t>50+25+21    "při napojení na vedl.komunikace</t>
  </si>
  <si>
    <t>87   "podél obruby</t>
  </si>
  <si>
    <t>66</t>
  </si>
  <si>
    <t>935111211</t>
  </si>
  <si>
    <t>Osazení příkopového žlabu do štěrkopísku tl 100 mm z betonových tvárnic š 600 mm</t>
  </si>
  <si>
    <t>120714551</t>
  </si>
  <si>
    <t>67</t>
  </si>
  <si>
    <t>59227016</t>
  </si>
  <si>
    <t>žlabovka příkopová betonová s lomenými stěnami 300x650x245mm</t>
  </si>
  <si>
    <t>205142012</t>
  </si>
  <si>
    <t>68</t>
  </si>
  <si>
    <t>935316111</t>
  </si>
  <si>
    <t>Odvodňovací žlab letištních ploch mělký z betonu pl do 0,30 m2</t>
  </si>
  <si>
    <t>1631106773</t>
  </si>
  <si>
    <t>69</t>
  </si>
  <si>
    <t>938902112</t>
  </si>
  <si>
    <t>Čištění příkopů komunikací příkopovým rypadlem objem nánosu přes 0,15 do 0,3 m3/m</t>
  </si>
  <si>
    <t>-869509985</t>
  </si>
  <si>
    <t xml:space="preserve">(1069-33)*2  </t>
  </si>
  <si>
    <t>70</t>
  </si>
  <si>
    <t>938902411</t>
  </si>
  <si>
    <t>Čištění propustků strojně tlakovou vodou D přes do 500 mm při tl nánosu do 25% DN</t>
  </si>
  <si>
    <t>-1512432138</t>
  </si>
  <si>
    <t>8   "na silnici III/10532</t>
  </si>
  <si>
    <t>9   "na ZÚ vlevo</t>
  </si>
  <si>
    <t>10+9+36   "pod silnicí</t>
  </si>
  <si>
    <t>71</t>
  </si>
  <si>
    <t>966006132</t>
  </si>
  <si>
    <t>Odstranění značek dopravních nebo orientačních se sloupky s betonovými patkami</t>
  </si>
  <si>
    <t>-2135043142</t>
  </si>
  <si>
    <t>Poznámka k položce:
uložení pro znovuosazení</t>
  </si>
  <si>
    <t>72</t>
  </si>
  <si>
    <t>966008212</t>
  </si>
  <si>
    <t>Bourání odvodňovacího žlabu z betonových příkopových tvárnic š přes 500 do 800 mm</t>
  </si>
  <si>
    <t>928698745</t>
  </si>
  <si>
    <t>997</t>
  </si>
  <si>
    <t>Přesun sutě</t>
  </si>
  <si>
    <t>73</t>
  </si>
  <si>
    <t>997221551</t>
  </si>
  <si>
    <t>Vodorovná doprava suti ze sypkých materiálů do 1 km</t>
  </si>
  <si>
    <t>-505064089</t>
  </si>
  <si>
    <t>74</t>
  </si>
  <si>
    <t>997221559</t>
  </si>
  <si>
    <t>Příplatek ZKD 1 km u vodorovné dopravy suti ze sypkých materiálů</t>
  </si>
  <si>
    <t>194420740</t>
  </si>
  <si>
    <t>724,5*19 'Přepočtené koeficientem množství</t>
  </si>
  <si>
    <t>75</t>
  </si>
  <si>
    <t>997221571</t>
  </si>
  <si>
    <t>Vodorovná doprava vybouraných hmot do 1 km</t>
  </si>
  <si>
    <t>2078012389</t>
  </si>
  <si>
    <t>1,4   "žlabovky</t>
  </si>
  <si>
    <t>6,355   "obrubníky</t>
  </si>
  <si>
    <t>76</t>
  </si>
  <si>
    <t>997221579</t>
  </si>
  <si>
    <t>Příplatek ZKD 1 km u vodorovné dopravy vybouraných hmot</t>
  </si>
  <si>
    <t>-873291467</t>
  </si>
  <si>
    <t>7,755*19</t>
  </si>
  <si>
    <t>77</t>
  </si>
  <si>
    <t>997221615</t>
  </si>
  <si>
    <t>Poplatek za uložení na skládce (skládkovné) stavebního odpadu betonového kód odpadu 17 01 01</t>
  </si>
  <si>
    <t>-1313822125</t>
  </si>
  <si>
    <t>1,4+7,755</t>
  </si>
  <si>
    <t>78</t>
  </si>
  <si>
    <t>997221655</t>
  </si>
  <si>
    <t>-1972876749</t>
  </si>
  <si>
    <t>Poznámka k položce:
z čištění příkopů dle pol. 938902112</t>
  </si>
  <si>
    <t>79</t>
  </si>
  <si>
    <t>997221873</t>
  </si>
  <si>
    <t>Poplatek za uložení stavebního odpadu na recyklační skládce (skládkovné) zeminy a kamení zatříděného do Katalogu odpadů pod kódem 17 05 04</t>
  </si>
  <si>
    <t>2119984258</t>
  </si>
  <si>
    <t>80</t>
  </si>
  <si>
    <t>Průzkumné práce - vizuální prohlídka odfrézovaného povrchu</t>
  </si>
  <si>
    <t>898008528</t>
  </si>
  <si>
    <t>Poznámka k položce:
vč.vyhotovení passportu</t>
  </si>
  <si>
    <t>SO 101.2 - Silnice II/105 - úsek II.</t>
  </si>
  <si>
    <t>-1731954590</t>
  </si>
  <si>
    <t>1956818939</t>
  </si>
  <si>
    <t>(2782+60)*2   "prům. tl. 6 cm</t>
  </si>
  <si>
    <t>-1143237002</t>
  </si>
  <si>
    <t>426*0,5*0,10   "plocha dle konstrukce 3 x tl. - 10% předpoklad</t>
  </si>
  <si>
    <t>-2136172760</t>
  </si>
  <si>
    <t>21,3*2,0*0,02</t>
  </si>
  <si>
    <t>103/0,15   "odhad 1/3 z celé trasy</t>
  </si>
  <si>
    <t>-1324638756</t>
  </si>
  <si>
    <t>426*0,5*0,10   "plocha kce 3 x tl. - odkop pro AZ - 10% předpoklad</t>
  </si>
  <si>
    <t>1980895785</t>
  </si>
  <si>
    <t>180*0,6*0,8*0,2  "délka kamenného valu dle zaměření x odhad šířky a výšky x 20% délky</t>
  </si>
  <si>
    <t>91*0,7</t>
  </si>
  <si>
    <t>103   "ornice</t>
  </si>
  <si>
    <t>63,7   "zemina z hloubení rýhy pro vsak</t>
  </si>
  <si>
    <t>21,3   "zemina z odkopávek pro AZ</t>
  </si>
  <si>
    <t>202311475</t>
  </si>
  <si>
    <t>21,3+63,7</t>
  </si>
  <si>
    <t>85*19 'Přepočtené koeficientem množství</t>
  </si>
  <si>
    <t>-1822347197</t>
  </si>
  <si>
    <t>(21,3+63,7)*1,9</t>
  </si>
  <si>
    <t>103   "ornice na MDP</t>
  </si>
  <si>
    <t>63,7   "zemina na skládku</t>
  </si>
  <si>
    <t>686,667*0,02 'Přepočtené koeficientem množství</t>
  </si>
  <si>
    <t>103/0,15</t>
  </si>
  <si>
    <t>693888739</t>
  </si>
  <si>
    <t>1443714151</t>
  </si>
  <si>
    <t>426*1,3   "kce 3</t>
  </si>
  <si>
    <t>(1989+426+426)*1,20   "Pro vyrovnávky nerovností či doplnění pod asfaltovými vrstvami - 20% předpoklad</t>
  </si>
  <si>
    <t>565145111</t>
  </si>
  <si>
    <t>Asfaltový beton vrstva podkladní ACP 16 (obalované kamenivo OKS) tl 60 mm š do 3 m</t>
  </si>
  <si>
    <t>-1773790668</t>
  </si>
  <si>
    <t>426*1,1   "kce 2</t>
  </si>
  <si>
    <t>426*1,1*2    "kce 3 - dvě vrstvy do celkové tl. 100 - 140 mm</t>
  </si>
  <si>
    <t>(571-69)*0,03*2   "délka dle staničení x plocha dle řezů x obě strany</t>
  </si>
  <si>
    <t>927564191</t>
  </si>
  <si>
    <t>(1571-1069)*0,5*2   "délka dle staničení x šířka dle řezů x obě strany</t>
  </si>
  <si>
    <t>(1571-1069)*0,5*0,05*2*0,20   "délka dle staničení x šířka dle řezů x předpoklád.tl. x obě strany - 20 %</t>
  </si>
  <si>
    <t>2782*0,20</t>
  </si>
  <si>
    <t>426*1,3    "kce 3  PI-CP  0,6 kg/m2</t>
  </si>
  <si>
    <t>1989*1,05+1989   "kce 1 pod ACL 16+ a pod ACO 11+</t>
  </si>
  <si>
    <t>426*1,1+426*1,05+426  "kce 2 pod ACP 16+ a pod ACL 16+ a pod ACO 11+</t>
  </si>
  <si>
    <t>426*1,05+426  "kce 3 pod ACL 16+ a pod ACO 11+</t>
  </si>
  <si>
    <t>1989   "kce 1</t>
  </si>
  <si>
    <t>426    "kce 2</t>
  </si>
  <si>
    <t>426   "kce 3</t>
  </si>
  <si>
    <t>577145132</t>
  </si>
  <si>
    <t>Asfaltový beton vrstva ložní ACL 16 (ABH) tl 50 mm š do 3 m z modifikovaného asfaltu</t>
  </si>
  <si>
    <t>-1679424655</t>
  </si>
  <si>
    <t>852*1,05 'Přepočtené koeficientem množství</t>
  </si>
  <si>
    <t>577155132</t>
  </si>
  <si>
    <t>Asfaltový beton vrstva ložní ACL 16 (ABH) tl 60 mm š do 3 m z modifikovaného asfaltu</t>
  </si>
  <si>
    <t>100949033</t>
  </si>
  <si>
    <t>Poznámka k položce:
konstrukce 1</t>
  </si>
  <si>
    <t>1989*1,05 'Přepočtené koeficientem množství</t>
  </si>
  <si>
    <t>52768021</t>
  </si>
  <si>
    <t>2*7</t>
  </si>
  <si>
    <t>(1571-1069)*2</t>
  </si>
  <si>
    <t>319,5*19 'Přepočtené koeficientem množství</t>
  </si>
  <si>
    <t>1378054440</t>
  </si>
  <si>
    <t>SO 182 -  Dopravně inženýrská opatření</t>
  </si>
  <si>
    <t>91000.R</t>
  </si>
  <si>
    <t>Dopravně - inženýrská opatření</t>
  </si>
  <si>
    <t>-313043621</t>
  </si>
  <si>
    <t>VRN1 – Průzkumné, geodetické a projektové práce vč. DSPS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</si>
</sst>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10"/>
      <color rgb="FF203864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workbookViewId="0" topLeftCell="A154">
      <selection activeCell="AN46" sqref="AN4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99" t="s">
        <v>5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11" t="s">
        <v>14</v>
      </c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R5" s="19"/>
      <c r="BE5" s="208" t="s">
        <v>15</v>
      </c>
      <c r="BS5" s="16" t="s">
        <v>6</v>
      </c>
    </row>
    <row r="6" spans="2:71" s="1" customFormat="1" ht="36.95" customHeight="1">
      <c r="B6" s="19"/>
      <c r="D6" s="25" t="s">
        <v>16</v>
      </c>
      <c r="K6" s="212" t="s">
        <v>17</v>
      </c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R6" s="19"/>
      <c r="BE6" s="209"/>
      <c r="BS6" s="16" t="s">
        <v>6</v>
      </c>
    </row>
    <row r="7" spans="2:71" s="1" customFormat="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09"/>
      <c r="BS7" s="16" t="s">
        <v>6</v>
      </c>
    </row>
    <row r="8" spans="2:71" s="1" customFormat="1" ht="12" customHeight="1">
      <c r="B8" s="19"/>
      <c r="D8" s="26" t="s">
        <v>20</v>
      </c>
      <c r="K8" s="24" t="s">
        <v>21</v>
      </c>
      <c r="AK8" s="26" t="s">
        <v>22</v>
      </c>
      <c r="AN8" s="27"/>
      <c r="AR8" s="19"/>
      <c r="BE8" s="209"/>
      <c r="BS8" s="16" t="s">
        <v>6</v>
      </c>
    </row>
    <row r="9" spans="2:71" s="1" customFormat="1" ht="14.45" customHeight="1">
      <c r="B9" s="19"/>
      <c r="AR9" s="19"/>
      <c r="BE9" s="209"/>
      <c r="BS9" s="16" t="s">
        <v>6</v>
      </c>
    </row>
    <row r="10" spans="2:71" s="1" customFormat="1" ht="12" customHeight="1">
      <c r="B10" s="19"/>
      <c r="D10" s="26" t="s">
        <v>23</v>
      </c>
      <c r="AK10" s="26" t="s">
        <v>24</v>
      </c>
      <c r="AN10" s="24" t="s">
        <v>1</v>
      </c>
      <c r="AR10" s="19"/>
      <c r="BE10" s="209"/>
      <c r="BS10" s="16" t="s">
        <v>6</v>
      </c>
    </row>
    <row r="11" spans="2:71" s="1" customFormat="1" ht="18.4" customHeight="1">
      <c r="B11" s="19"/>
      <c r="E11" s="24" t="s">
        <v>21</v>
      </c>
      <c r="AK11" s="26" t="s">
        <v>25</v>
      </c>
      <c r="AN11" s="24" t="s">
        <v>1</v>
      </c>
      <c r="AR11" s="19"/>
      <c r="BE11" s="209"/>
      <c r="BS11" s="16" t="s">
        <v>6</v>
      </c>
    </row>
    <row r="12" spans="2:71" s="1" customFormat="1" ht="6.95" customHeight="1">
      <c r="B12" s="19"/>
      <c r="AR12" s="19"/>
      <c r="BE12" s="209"/>
      <c r="BS12" s="16" t="s">
        <v>6</v>
      </c>
    </row>
    <row r="13" spans="2:71" s="1" customFormat="1" ht="12" customHeight="1">
      <c r="B13" s="19"/>
      <c r="D13" s="26" t="s">
        <v>26</v>
      </c>
      <c r="AK13" s="26" t="s">
        <v>24</v>
      </c>
      <c r="AN13" s="28" t="s">
        <v>27</v>
      </c>
      <c r="AR13" s="19"/>
      <c r="BE13" s="209"/>
      <c r="BS13" s="16" t="s">
        <v>6</v>
      </c>
    </row>
    <row r="14" spans="2:71" ht="12.75">
      <c r="B14" s="19"/>
      <c r="E14" s="213" t="s">
        <v>27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6" t="s">
        <v>25</v>
      </c>
      <c r="AN14" s="28" t="s">
        <v>27</v>
      </c>
      <c r="AR14" s="19"/>
      <c r="BE14" s="209"/>
      <c r="BS14" s="16" t="s">
        <v>6</v>
      </c>
    </row>
    <row r="15" spans="2:71" s="1" customFormat="1" ht="6.95" customHeight="1">
      <c r="B15" s="19"/>
      <c r="AR15" s="19"/>
      <c r="BE15" s="209"/>
      <c r="BS15" s="16" t="s">
        <v>3</v>
      </c>
    </row>
    <row r="16" spans="2:71" s="1" customFormat="1" ht="12" customHeight="1">
      <c r="B16" s="19"/>
      <c r="D16" s="26" t="s">
        <v>28</v>
      </c>
      <c r="AK16" s="26" t="s">
        <v>24</v>
      </c>
      <c r="AN16" s="24" t="s">
        <v>1</v>
      </c>
      <c r="AR16" s="19"/>
      <c r="BE16" s="209"/>
      <c r="BS16" s="16" t="s">
        <v>3</v>
      </c>
    </row>
    <row r="17" spans="2:71" s="1" customFormat="1" ht="18.4" customHeight="1">
      <c r="B17" s="19"/>
      <c r="E17" s="24" t="s">
        <v>21</v>
      </c>
      <c r="AK17" s="26" t="s">
        <v>25</v>
      </c>
      <c r="AN17" s="24" t="s">
        <v>1</v>
      </c>
      <c r="AR17" s="19"/>
      <c r="BE17" s="209"/>
      <c r="BS17" s="16" t="s">
        <v>29</v>
      </c>
    </row>
    <row r="18" spans="2:71" s="1" customFormat="1" ht="6.95" customHeight="1">
      <c r="B18" s="19"/>
      <c r="AR18" s="19"/>
      <c r="BE18" s="209"/>
      <c r="BS18" s="16" t="s">
        <v>6</v>
      </c>
    </row>
    <row r="19" spans="2:71" s="1" customFormat="1" ht="12" customHeight="1">
      <c r="B19" s="19"/>
      <c r="D19" s="26" t="s">
        <v>30</v>
      </c>
      <c r="AK19" s="26" t="s">
        <v>24</v>
      </c>
      <c r="AN19" s="24" t="s">
        <v>1</v>
      </c>
      <c r="AR19" s="19"/>
      <c r="BE19" s="209"/>
      <c r="BS19" s="16" t="s">
        <v>6</v>
      </c>
    </row>
    <row r="20" spans="2:71" s="1" customFormat="1" ht="18.4" customHeight="1">
      <c r="B20" s="19"/>
      <c r="E20" s="24" t="s">
        <v>21</v>
      </c>
      <c r="AK20" s="26" t="s">
        <v>25</v>
      </c>
      <c r="AN20" s="24" t="s">
        <v>1</v>
      </c>
      <c r="AR20" s="19"/>
      <c r="BE20" s="209"/>
      <c r="BS20" s="16" t="s">
        <v>29</v>
      </c>
    </row>
    <row r="21" spans="2:57" s="1" customFormat="1" ht="6.95" customHeight="1">
      <c r="B21" s="19"/>
      <c r="AR21" s="19"/>
      <c r="BE21" s="209"/>
    </row>
    <row r="22" spans="2:57" s="1" customFormat="1" ht="12" customHeight="1">
      <c r="B22" s="19"/>
      <c r="D22" s="26" t="s">
        <v>31</v>
      </c>
      <c r="AR22" s="19"/>
      <c r="BE22" s="209"/>
    </row>
    <row r="23" spans="2:57" s="1" customFormat="1" ht="16.5" customHeight="1">
      <c r="B23" s="19"/>
      <c r="E23" s="215" t="s">
        <v>1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R23" s="19"/>
      <c r="BE23" s="209"/>
    </row>
    <row r="24" spans="2:57" s="1" customFormat="1" ht="6.95" customHeight="1">
      <c r="B24" s="19"/>
      <c r="AR24" s="19"/>
      <c r="BE24" s="209"/>
    </row>
    <row r="25" spans="2:57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09"/>
    </row>
    <row r="26" spans="1:57" s="2" customFormat="1" ht="25.9" customHeight="1">
      <c r="A26" s="31"/>
      <c r="B26" s="32"/>
      <c r="C26" s="31"/>
      <c r="D26" s="33" t="s">
        <v>32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16">
        <f>ROUND(AG94,2)</f>
        <v>0</v>
      </c>
      <c r="AL26" s="217"/>
      <c r="AM26" s="217"/>
      <c r="AN26" s="217"/>
      <c r="AO26" s="217"/>
      <c r="AP26" s="31"/>
      <c r="AQ26" s="31"/>
      <c r="AR26" s="32"/>
      <c r="BE26" s="209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09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18" t="s">
        <v>33</v>
      </c>
      <c r="M28" s="218"/>
      <c r="N28" s="218"/>
      <c r="O28" s="218"/>
      <c r="P28" s="218"/>
      <c r="Q28" s="31"/>
      <c r="R28" s="31"/>
      <c r="S28" s="31"/>
      <c r="T28" s="31"/>
      <c r="U28" s="31"/>
      <c r="V28" s="31"/>
      <c r="W28" s="218" t="s">
        <v>34</v>
      </c>
      <c r="X28" s="218"/>
      <c r="Y28" s="218"/>
      <c r="Z28" s="218"/>
      <c r="AA28" s="218"/>
      <c r="AB28" s="218"/>
      <c r="AC28" s="218"/>
      <c r="AD28" s="218"/>
      <c r="AE28" s="218"/>
      <c r="AF28" s="31"/>
      <c r="AG28" s="31"/>
      <c r="AH28" s="31"/>
      <c r="AI28" s="31"/>
      <c r="AJ28" s="31"/>
      <c r="AK28" s="218" t="s">
        <v>35</v>
      </c>
      <c r="AL28" s="218"/>
      <c r="AM28" s="218"/>
      <c r="AN28" s="218"/>
      <c r="AO28" s="218"/>
      <c r="AP28" s="31"/>
      <c r="AQ28" s="31"/>
      <c r="AR28" s="32"/>
      <c r="BE28" s="209"/>
    </row>
    <row r="29" spans="2:57" s="3" customFormat="1" ht="14.45" customHeight="1">
      <c r="B29" s="36"/>
      <c r="D29" s="26" t="s">
        <v>36</v>
      </c>
      <c r="F29" s="26" t="s">
        <v>37</v>
      </c>
      <c r="L29" s="203">
        <v>0.21</v>
      </c>
      <c r="M29" s="202"/>
      <c r="N29" s="202"/>
      <c r="O29" s="202"/>
      <c r="P29" s="202"/>
      <c r="W29" s="201">
        <f>ROUND(AZ94,2)</f>
        <v>0</v>
      </c>
      <c r="X29" s="202"/>
      <c r="Y29" s="202"/>
      <c r="Z29" s="202"/>
      <c r="AA29" s="202"/>
      <c r="AB29" s="202"/>
      <c r="AC29" s="202"/>
      <c r="AD29" s="202"/>
      <c r="AE29" s="202"/>
      <c r="AK29" s="201">
        <f>ROUND(AV94,2)</f>
        <v>0</v>
      </c>
      <c r="AL29" s="202"/>
      <c r="AM29" s="202"/>
      <c r="AN29" s="202"/>
      <c r="AO29" s="202"/>
      <c r="AR29" s="36"/>
      <c r="BE29" s="210"/>
    </row>
    <row r="30" spans="2:57" s="3" customFormat="1" ht="14.45" customHeight="1">
      <c r="B30" s="36"/>
      <c r="F30" s="26" t="s">
        <v>38</v>
      </c>
      <c r="L30" s="203">
        <v>0.15</v>
      </c>
      <c r="M30" s="202"/>
      <c r="N30" s="202"/>
      <c r="O30" s="202"/>
      <c r="P30" s="202"/>
      <c r="W30" s="201">
        <f>ROUND(BA94,2)</f>
        <v>0</v>
      </c>
      <c r="X30" s="202"/>
      <c r="Y30" s="202"/>
      <c r="Z30" s="202"/>
      <c r="AA30" s="202"/>
      <c r="AB30" s="202"/>
      <c r="AC30" s="202"/>
      <c r="AD30" s="202"/>
      <c r="AE30" s="202"/>
      <c r="AK30" s="201">
        <f>ROUND(AW94,2)</f>
        <v>0</v>
      </c>
      <c r="AL30" s="202"/>
      <c r="AM30" s="202"/>
      <c r="AN30" s="202"/>
      <c r="AO30" s="202"/>
      <c r="AR30" s="36"/>
      <c r="BE30" s="210"/>
    </row>
    <row r="31" spans="2:57" s="3" customFormat="1" ht="14.45" customHeight="1" hidden="1">
      <c r="B31" s="36"/>
      <c r="F31" s="26" t="s">
        <v>39</v>
      </c>
      <c r="L31" s="203">
        <v>0.21</v>
      </c>
      <c r="M31" s="202"/>
      <c r="N31" s="202"/>
      <c r="O31" s="202"/>
      <c r="P31" s="202"/>
      <c r="W31" s="201">
        <f>ROUND(BB94,2)</f>
        <v>0</v>
      </c>
      <c r="X31" s="202"/>
      <c r="Y31" s="202"/>
      <c r="Z31" s="202"/>
      <c r="AA31" s="202"/>
      <c r="AB31" s="202"/>
      <c r="AC31" s="202"/>
      <c r="AD31" s="202"/>
      <c r="AE31" s="202"/>
      <c r="AK31" s="201">
        <v>0</v>
      </c>
      <c r="AL31" s="202"/>
      <c r="AM31" s="202"/>
      <c r="AN31" s="202"/>
      <c r="AO31" s="202"/>
      <c r="AR31" s="36"/>
      <c r="BE31" s="210"/>
    </row>
    <row r="32" spans="2:57" s="3" customFormat="1" ht="14.45" customHeight="1" hidden="1">
      <c r="B32" s="36"/>
      <c r="F32" s="26" t="s">
        <v>40</v>
      </c>
      <c r="L32" s="203">
        <v>0.15</v>
      </c>
      <c r="M32" s="202"/>
      <c r="N32" s="202"/>
      <c r="O32" s="202"/>
      <c r="P32" s="202"/>
      <c r="W32" s="201">
        <f>ROUND(BC94,2)</f>
        <v>0</v>
      </c>
      <c r="X32" s="202"/>
      <c r="Y32" s="202"/>
      <c r="Z32" s="202"/>
      <c r="AA32" s="202"/>
      <c r="AB32" s="202"/>
      <c r="AC32" s="202"/>
      <c r="AD32" s="202"/>
      <c r="AE32" s="202"/>
      <c r="AK32" s="201">
        <v>0</v>
      </c>
      <c r="AL32" s="202"/>
      <c r="AM32" s="202"/>
      <c r="AN32" s="202"/>
      <c r="AO32" s="202"/>
      <c r="AR32" s="36"/>
      <c r="BE32" s="210"/>
    </row>
    <row r="33" spans="2:57" s="3" customFormat="1" ht="14.45" customHeight="1" hidden="1">
      <c r="B33" s="36"/>
      <c r="F33" s="26" t="s">
        <v>41</v>
      </c>
      <c r="L33" s="203">
        <v>0</v>
      </c>
      <c r="M33" s="202"/>
      <c r="N33" s="202"/>
      <c r="O33" s="202"/>
      <c r="P33" s="202"/>
      <c r="W33" s="201">
        <f>ROUND(BD94,2)</f>
        <v>0</v>
      </c>
      <c r="X33" s="202"/>
      <c r="Y33" s="202"/>
      <c r="Z33" s="202"/>
      <c r="AA33" s="202"/>
      <c r="AB33" s="202"/>
      <c r="AC33" s="202"/>
      <c r="AD33" s="202"/>
      <c r="AE33" s="202"/>
      <c r="AK33" s="201">
        <v>0</v>
      </c>
      <c r="AL33" s="202"/>
      <c r="AM33" s="202"/>
      <c r="AN33" s="202"/>
      <c r="AO33" s="202"/>
      <c r="AR33" s="36"/>
      <c r="BE33" s="210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09"/>
    </row>
    <row r="35" spans="1:57" s="2" customFormat="1" ht="25.9" customHeight="1">
      <c r="A35" s="31"/>
      <c r="B35" s="32"/>
      <c r="C35" s="37"/>
      <c r="D35" s="38" t="s">
        <v>42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43</v>
      </c>
      <c r="U35" s="39"/>
      <c r="V35" s="39"/>
      <c r="W35" s="39"/>
      <c r="X35" s="207" t="s">
        <v>44</v>
      </c>
      <c r="Y35" s="205"/>
      <c r="Z35" s="205"/>
      <c r="AA35" s="205"/>
      <c r="AB35" s="205"/>
      <c r="AC35" s="39"/>
      <c r="AD35" s="39"/>
      <c r="AE35" s="39"/>
      <c r="AF35" s="39"/>
      <c r="AG35" s="39"/>
      <c r="AH35" s="39"/>
      <c r="AI35" s="39"/>
      <c r="AJ35" s="39"/>
      <c r="AK35" s="204">
        <f>SUM(AK26:AK33)</f>
        <v>0</v>
      </c>
      <c r="AL35" s="205"/>
      <c r="AM35" s="205"/>
      <c r="AN35" s="205"/>
      <c r="AO35" s="206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41"/>
      <c r="D49" s="42" t="s">
        <v>45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46</v>
      </c>
      <c r="AI49" s="43"/>
      <c r="AJ49" s="43"/>
      <c r="AK49" s="43"/>
      <c r="AL49" s="43"/>
      <c r="AM49" s="43"/>
      <c r="AN49" s="43"/>
      <c r="AO49" s="43"/>
      <c r="AR49" s="4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.75">
      <c r="A60" s="31"/>
      <c r="B60" s="32"/>
      <c r="C60" s="31"/>
      <c r="D60" s="44" t="s">
        <v>47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48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47</v>
      </c>
      <c r="AI60" s="34"/>
      <c r="AJ60" s="34"/>
      <c r="AK60" s="34"/>
      <c r="AL60" s="34"/>
      <c r="AM60" s="44" t="s">
        <v>48</v>
      </c>
      <c r="AN60" s="34"/>
      <c r="AO60" s="34"/>
      <c r="AP60" s="31"/>
      <c r="AQ60" s="31"/>
      <c r="AR60" s="32"/>
      <c r="BE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.75">
      <c r="A64" s="31"/>
      <c r="B64" s="32"/>
      <c r="C64" s="31"/>
      <c r="D64" s="42" t="s">
        <v>49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50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.75">
      <c r="A75" s="31"/>
      <c r="B75" s="32"/>
      <c r="C75" s="31"/>
      <c r="D75" s="44" t="s">
        <v>47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48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47</v>
      </c>
      <c r="AI75" s="34"/>
      <c r="AJ75" s="34"/>
      <c r="AK75" s="34"/>
      <c r="AL75" s="34"/>
      <c r="AM75" s="44" t="s">
        <v>48</v>
      </c>
      <c r="AN75" s="34"/>
      <c r="AO75" s="34"/>
      <c r="AP75" s="31"/>
      <c r="AQ75" s="31"/>
      <c r="AR75" s="32"/>
      <c r="BE75" s="31"/>
    </row>
    <row r="76" spans="1:57" s="2" customFormat="1" ht="12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5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57" s="2" customFormat="1" ht="24.95" customHeight="1">
      <c r="A82" s="31"/>
      <c r="B82" s="32"/>
      <c r="C82" s="20" t="s">
        <v>51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4" customFormat="1" ht="12" customHeight="1">
      <c r="B84" s="50"/>
      <c r="C84" s="26" t="s">
        <v>13</v>
      </c>
      <c r="L84" s="4" t="str">
        <f>K5</f>
        <v>121005</v>
      </c>
      <c r="AR84" s="50"/>
    </row>
    <row r="85" spans="2:44" s="5" customFormat="1" ht="36.95" customHeight="1">
      <c r="B85" s="51"/>
      <c r="C85" s="52" t="s">
        <v>16</v>
      </c>
      <c r="L85" s="221" t="str">
        <f>K6</f>
        <v>II/105 od kř. III/10529 Bratřejov - kř. MK Žemličkova Lhota - PD</v>
      </c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R85" s="51"/>
    </row>
    <row r="86" spans="1:5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6" t="s">
        <v>20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22</v>
      </c>
      <c r="AJ87" s="31"/>
      <c r="AK87" s="31"/>
      <c r="AL87" s="31"/>
      <c r="AM87" s="223" t="str">
        <f>IF(AN8="","",AN8)</f>
        <v/>
      </c>
      <c r="AN87" s="223"/>
      <c r="AO87" s="31"/>
      <c r="AP87" s="31"/>
      <c r="AQ87" s="31"/>
      <c r="AR87" s="32"/>
      <c r="BE87" s="31"/>
    </row>
    <row r="88" spans="1:5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15.2" customHeight="1">
      <c r="A89" s="31"/>
      <c r="B89" s="32"/>
      <c r="C89" s="26" t="s">
        <v>23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 xml:space="preserve"> 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28</v>
      </c>
      <c r="AJ89" s="31"/>
      <c r="AK89" s="31"/>
      <c r="AL89" s="31"/>
      <c r="AM89" s="224" t="str">
        <f>IF(E17="","",E17)</f>
        <v xml:space="preserve"> </v>
      </c>
      <c r="AN89" s="225"/>
      <c r="AO89" s="225"/>
      <c r="AP89" s="225"/>
      <c r="AQ89" s="31"/>
      <c r="AR89" s="32"/>
      <c r="AS89" s="229" t="s">
        <v>52</v>
      </c>
      <c r="AT89" s="230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57" s="2" customFormat="1" ht="15.2" customHeight="1">
      <c r="A90" s="31"/>
      <c r="B90" s="32"/>
      <c r="C90" s="26" t="s">
        <v>26</v>
      </c>
      <c r="D90" s="31"/>
      <c r="E90" s="31"/>
      <c r="F90" s="31"/>
      <c r="G90" s="31"/>
      <c r="H90" s="31"/>
      <c r="I90" s="31"/>
      <c r="J90" s="31"/>
      <c r="K90" s="31"/>
      <c r="L90" s="4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30</v>
      </c>
      <c r="AJ90" s="31"/>
      <c r="AK90" s="31"/>
      <c r="AL90" s="31"/>
      <c r="AM90" s="224" t="str">
        <f>IF(E20="","",E20)</f>
        <v xml:space="preserve"> </v>
      </c>
      <c r="AN90" s="225"/>
      <c r="AO90" s="225"/>
      <c r="AP90" s="225"/>
      <c r="AQ90" s="31"/>
      <c r="AR90" s="32"/>
      <c r="AS90" s="231"/>
      <c r="AT90" s="232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57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31"/>
      <c r="AT91" s="232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57" s="2" customFormat="1" ht="29.25" customHeight="1">
      <c r="A92" s="31"/>
      <c r="B92" s="32"/>
      <c r="C92" s="233" t="s">
        <v>53</v>
      </c>
      <c r="D92" s="234"/>
      <c r="E92" s="234"/>
      <c r="F92" s="234"/>
      <c r="G92" s="234"/>
      <c r="H92" s="59"/>
      <c r="I92" s="236" t="s">
        <v>54</v>
      </c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5" t="s">
        <v>55</v>
      </c>
      <c r="AH92" s="234"/>
      <c r="AI92" s="234"/>
      <c r="AJ92" s="234"/>
      <c r="AK92" s="234"/>
      <c r="AL92" s="234"/>
      <c r="AM92" s="234"/>
      <c r="AN92" s="236" t="s">
        <v>56</v>
      </c>
      <c r="AO92" s="234"/>
      <c r="AP92" s="237"/>
      <c r="AQ92" s="60" t="s">
        <v>57</v>
      </c>
      <c r="AR92" s="32"/>
      <c r="AS92" s="61" t="s">
        <v>58</v>
      </c>
      <c r="AT92" s="62" t="s">
        <v>59</v>
      </c>
      <c r="AU92" s="62" t="s">
        <v>60</v>
      </c>
      <c r="AV92" s="62" t="s">
        <v>61</v>
      </c>
      <c r="AW92" s="62" t="s">
        <v>62</v>
      </c>
      <c r="AX92" s="62" t="s">
        <v>63</v>
      </c>
      <c r="AY92" s="62" t="s">
        <v>64</v>
      </c>
      <c r="AZ92" s="62" t="s">
        <v>65</v>
      </c>
      <c r="BA92" s="62" t="s">
        <v>66</v>
      </c>
      <c r="BB92" s="62" t="s">
        <v>67</v>
      </c>
      <c r="BC92" s="62" t="s">
        <v>68</v>
      </c>
      <c r="BD92" s="63" t="s">
        <v>69</v>
      </c>
      <c r="BE92" s="31"/>
    </row>
    <row r="93" spans="1:57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2:90" s="6" customFormat="1" ht="32.45" customHeight="1">
      <c r="B94" s="67"/>
      <c r="C94" s="68" t="s">
        <v>70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26">
        <f>ROUND(SUM(AG95:AG98),2)</f>
        <v>0</v>
      </c>
      <c r="AH94" s="226"/>
      <c r="AI94" s="226"/>
      <c r="AJ94" s="226"/>
      <c r="AK94" s="226"/>
      <c r="AL94" s="226"/>
      <c r="AM94" s="226"/>
      <c r="AN94" s="227">
        <f>SUM(AG94,AT94)</f>
        <v>0</v>
      </c>
      <c r="AO94" s="227"/>
      <c r="AP94" s="227"/>
      <c r="AQ94" s="71" t="s">
        <v>1</v>
      </c>
      <c r="AR94" s="67"/>
      <c r="AS94" s="72">
        <f>ROUND(SUM(AS95:AS98),2)</f>
        <v>0</v>
      </c>
      <c r="AT94" s="73">
        <f>ROUND(SUM(AV94:AW94),2)</f>
        <v>0</v>
      </c>
      <c r="AU94" s="74">
        <f>ROUND(SUM(AU95:AU98),5)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ROUND(SUM(AZ95:AZ98),2)</f>
        <v>0</v>
      </c>
      <c r="BA94" s="73">
        <f>ROUND(SUM(BA95:BA98),2)</f>
        <v>0</v>
      </c>
      <c r="BB94" s="73">
        <f>ROUND(SUM(BB95:BB98),2)</f>
        <v>0</v>
      </c>
      <c r="BC94" s="73">
        <f>ROUND(SUM(BC95:BC98),2)</f>
        <v>0</v>
      </c>
      <c r="BD94" s="75">
        <f>ROUND(SUM(BD95:BD98),2)</f>
        <v>0</v>
      </c>
      <c r="BS94" s="76" t="s">
        <v>71</v>
      </c>
      <c r="BT94" s="76" t="s">
        <v>72</v>
      </c>
      <c r="BU94" s="77" t="s">
        <v>73</v>
      </c>
      <c r="BV94" s="76" t="s">
        <v>74</v>
      </c>
      <c r="BW94" s="76" t="s">
        <v>4</v>
      </c>
      <c r="BX94" s="76" t="s">
        <v>75</v>
      </c>
      <c r="CL94" s="76" t="s">
        <v>1</v>
      </c>
    </row>
    <row r="95" spans="1:91" s="7" customFormat="1" ht="16.5" customHeight="1">
      <c r="A95" s="78" t="s">
        <v>76</v>
      </c>
      <c r="B95" s="79"/>
      <c r="C95" s="80"/>
      <c r="D95" s="228" t="s">
        <v>77</v>
      </c>
      <c r="E95" s="228"/>
      <c r="F95" s="228"/>
      <c r="G95" s="228"/>
      <c r="H95" s="228"/>
      <c r="I95" s="81"/>
      <c r="J95" s="228" t="s">
        <v>78</v>
      </c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19">
        <f>'SO 001 - Všeobecné položky'!J30</f>
        <v>0</v>
      </c>
      <c r="AH95" s="220"/>
      <c r="AI95" s="220"/>
      <c r="AJ95" s="220"/>
      <c r="AK95" s="220"/>
      <c r="AL95" s="220"/>
      <c r="AM95" s="220"/>
      <c r="AN95" s="219">
        <f>SUM(AG95,AT95)</f>
        <v>0</v>
      </c>
      <c r="AO95" s="220"/>
      <c r="AP95" s="220"/>
      <c r="AQ95" s="82" t="s">
        <v>79</v>
      </c>
      <c r="AR95" s="79"/>
      <c r="AS95" s="83">
        <v>0</v>
      </c>
      <c r="AT95" s="84">
        <f>ROUND(SUM(AV95:AW95),2)</f>
        <v>0</v>
      </c>
      <c r="AU95" s="85">
        <f>'SO 001 - Všeobecné položky'!P123</f>
        <v>0</v>
      </c>
      <c r="AV95" s="84">
        <f>'SO 001 - Všeobecné položky'!J33</f>
        <v>0</v>
      </c>
      <c r="AW95" s="84">
        <f>'SO 001 - Všeobecné položky'!J34</f>
        <v>0</v>
      </c>
      <c r="AX95" s="84">
        <f>'SO 001 - Všeobecné položky'!J35</f>
        <v>0</v>
      </c>
      <c r="AY95" s="84">
        <f>'SO 001 - Všeobecné položky'!J36</f>
        <v>0</v>
      </c>
      <c r="AZ95" s="84">
        <f>'SO 001 - Všeobecné položky'!F33</f>
        <v>0</v>
      </c>
      <c r="BA95" s="84">
        <f>'SO 001 - Všeobecné položky'!F34</f>
        <v>0</v>
      </c>
      <c r="BB95" s="84">
        <f>'SO 001 - Všeobecné položky'!F35</f>
        <v>0</v>
      </c>
      <c r="BC95" s="84">
        <f>'SO 001 - Všeobecné položky'!F36</f>
        <v>0</v>
      </c>
      <c r="BD95" s="86">
        <f>'SO 001 - Všeobecné položky'!F37</f>
        <v>0</v>
      </c>
      <c r="BT95" s="87" t="s">
        <v>80</v>
      </c>
      <c r="BV95" s="87" t="s">
        <v>74</v>
      </c>
      <c r="BW95" s="87" t="s">
        <v>81</v>
      </c>
      <c r="BX95" s="87" t="s">
        <v>4</v>
      </c>
      <c r="CL95" s="87" t="s">
        <v>1</v>
      </c>
      <c r="CM95" s="87" t="s">
        <v>82</v>
      </c>
    </row>
    <row r="96" spans="1:91" s="7" customFormat="1" ht="24.75" customHeight="1">
      <c r="A96" s="78" t="s">
        <v>76</v>
      </c>
      <c r="B96" s="79"/>
      <c r="C96" s="80"/>
      <c r="D96" s="228" t="s">
        <v>83</v>
      </c>
      <c r="E96" s="228"/>
      <c r="F96" s="228"/>
      <c r="G96" s="228"/>
      <c r="H96" s="228"/>
      <c r="I96" s="81"/>
      <c r="J96" s="228" t="s">
        <v>84</v>
      </c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19">
        <f>'SO 101.1 - Silnice II-105...'!J30</f>
        <v>0</v>
      </c>
      <c r="AH96" s="220"/>
      <c r="AI96" s="220"/>
      <c r="AJ96" s="220"/>
      <c r="AK96" s="220"/>
      <c r="AL96" s="220"/>
      <c r="AM96" s="220"/>
      <c r="AN96" s="219">
        <f>SUM(AG96,AT96)</f>
        <v>0</v>
      </c>
      <c r="AO96" s="220"/>
      <c r="AP96" s="220"/>
      <c r="AQ96" s="82" t="s">
        <v>79</v>
      </c>
      <c r="AR96" s="79"/>
      <c r="AS96" s="83">
        <v>0</v>
      </c>
      <c r="AT96" s="84">
        <f>ROUND(SUM(AV96:AW96),2)</f>
        <v>0</v>
      </c>
      <c r="AU96" s="85">
        <f>'SO 101.1 - Silnice II-105...'!P125</f>
        <v>0</v>
      </c>
      <c r="AV96" s="84">
        <f>'SO 101.1 - Silnice II-105...'!J33</f>
        <v>0</v>
      </c>
      <c r="AW96" s="84">
        <f>'SO 101.1 - Silnice II-105...'!J34</f>
        <v>0</v>
      </c>
      <c r="AX96" s="84">
        <f>'SO 101.1 - Silnice II-105...'!J35</f>
        <v>0</v>
      </c>
      <c r="AY96" s="84">
        <f>'SO 101.1 - Silnice II-105...'!J36</f>
        <v>0</v>
      </c>
      <c r="AZ96" s="84">
        <f>'SO 101.1 - Silnice II-105...'!F33</f>
        <v>0</v>
      </c>
      <c r="BA96" s="84">
        <f>'SO 101.1 - Silnice II-105...'!F34</f>
        <v>0</v>
      </c>
      <c r="BB96" s="84">
        <f>'SO 101.1 - Silnice II-105...'!F35</f>
        <v>0</v>
      </c>
      <c r="BC96" s="84">
        <f>'SO 101.1 - Silnice II-105...'!F36</f>
        <v>0</v>
      </c>
      <c r="BD96" s="86">
        <f>'SO 101.1 - Silnice II-105...'!F37</f>
        <v>0</v>
      </c>
      <c r="BT96" s="87" t="s">
        <v>80</v>
      </c>
      <c r="BV96" s="87" t="s">
        <v>74</v>
      </c>
      <c r="BW96" s="87" t="s">
        <v>85</v>
      </c>
      <c r="BX96" s="87" t="s">
        <v>4</v>
      </c>
      <c r="CL96" s="87" t="s">
        <v>1</v>
      </c>
      <c r="CM96" s="87" t="s">
        <v>82</v>
      </c>
    </row>
    <row r="97" spans="1:91" s="7" customFormat="1" ht="24.75" customHeight="1">
      <c r="A97" s="78" t="s">
        <v>76</v>
      </c>
      <c r="B97" s="79"/>
      <c r="C97" s="80"/>
      <c r="D97" s="228" t="s">
        <v>86</v>
      </c>
      <c r="E97" s="228"/>
      <c r="F97" s="228"/>
      <c r="G97" s="228"/>
      <c r="H97" s="228"/>
      <c r="I97" s="81"/>
      <c r="J97" s="228" t="s">
        <v>87</v>
      </c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19">
        <f>'SO 101.2 - Silnice II-105...'!J30</f>
        <v>0</v>
      </c>
      <c r="AH97" s="220"/>
      <c r="AI97" s="220"/>
      <c r="AJ97" s="220"/>
      <c r="AK97" s="220"/>
      <c r="AL97" s="220"/>
      <c r="AM97" s="220"/>
      <c r="AN97" s="219">
        <f>SUM(AG97,AT97)</f>
        <v>0</v>
      </c>
      <c r="AO97" s="220"/>
      <c r="AP97" s="220"/>
      <c r="AQ97" s="82" t="s">
        <v>79</v>
      </c>
      <c r="AR97" s="79"/>
      <c r="AS97" s="83">
        <v>0</v>
      </c>
      <c r="AT97" s="84">
        <f>ROUND(SUM(AV97:AW97),2)</f>
        <v>0</v>
      </c>
      <c r="AU97" s="85">
        <f>'SO 101.2 - Silnice II-105...'!P124</f>
        <v>0</v>
      </c>
      <c r="AV97" s="84">
        <f>'SO 101.2 - Silnice II-105...'!J33</f>
        <v>0</v>
      </c>
      <c r="AW97" s="84">
        <f>'SO 101.2 - Silnice II-105...'!J34</f>
        <v>0</v>
      </c>
      <c r="AX97" s="84">
        <f>'SO 101.2 - Silnice II-105...'!J35</f>
        <v>0</v>
      </c>
      <c r="AY97" s="84">
        <f>'SO 101.2 - Silnice II-105...'!J36</f>
        <v>0</v>
      </c>
      <c r="AZ97" s="84">
        <f>'SO 101.2 - Silnice II-105...'!F33</f>
        <v>0</v>
      </c>
      <c r="BA97" s="84">
        <f>'SO 101.2 - Silnice II-105...'!F34</f>
        <v>0</v>
      </c>
      <c r="BB97" s="84">
        <f>'SO 101.2 - Silnice II-105...'!F35</f>
        <v>0</v>
      </c>
      <c r="BC97" s="84">
        <f>'SO 101.2 - Silnice II-105...'!F36</f>
        <v>0</v>
      </c>
      <c r="BD97" s="86">
        <f>'SO 101.2 - Silnice II-105...'!F37</f>
        <v>0</v>
      </c>
      <c r="BT97" s="87" t="s">
        <v>80</v>
      </c>
      <c r="BV97" s="87" t="s">
        <v>74</v>
      </c>
      <c r="BW97" s="87" t="s">
        <v>88</v>
      </c>
      <c r="BX97" s="87" t="s">
        <v>4</v>
      </c>
      <c r="CL97" s="87" t="s">
        <v>1</v>
      </c>
      <c r="CM97" s="87" t="s">
        <v>82</v>
      </c>
    </row>
    <row r="98" spans="1:91" s="7" customFormat="1" ht="16.5" customHeight="1">
      <c r="A98" s="78" t="s">
        <v>76</v>
      </c>
      <c r="B98" s="79"/>
      <c r="C98" s="80"/>
      <c r="D98" s="228" t="s">
        <v>89</v>
      </c>
      <c r="E98" s="228"/>
      <c r="F98" s="228"/>
      <c r="G98" s="228"/>
      <c r="H98" s="228"/>
      <c r="I98" s="81"/>
      <c r="J98" s="228" t="s">
        <v>90</v>
      </c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19">
        <f>'SO 182 -  Dopravně inžený...'!J30</f>
        <v>0</v>
      </c>
      <c r="AH98" s="220"/>
      <c r="AI98" s="220"/>
      <c r="AJ98" s="220"/>
      <c r="AK98" s="220"/>
      <c r="AL98" s="220"/>
      <c r="AM98" s="220"/>
      <c r="AN98" s="219">
        <f>SUM(AG98,AT98)</f>
        <v>0</v>
      </c>
      <c r="AO98" s="220"/>
      <c r="AP98" s="220"/>
      <c r="AQ98" s="82" t="s">
        <v>79</v>
      </c>
      <c r="AR98" s="79"/>
      <c r="AS98" s="88">
        <v>0</v>
      </c>
      <c r="AT98" s="89">
        <f>ROUND(SUM(AV98:AW98),2)</f>
        <v>0</v>
      </c>
      <c r="AU98" s="90">
        <f>'SO 182 -  Dopravně inžený...'!P118</f>
        <v>0</v>
      </c>
      <c r="AV98" s="89">
        <f>'SO 182 -  Dopravně inžený...'!J33</f>
        <v>0</v>
      </c>
      <c r="AW98" s="89">
        <f>'SO 182 -  Dopravně inžený...'!J34</f>
        <v>0</v>
      </c>
      <c r="AX98" s="89">
        <f>'SO 182 -  Dopravně inžený...'!J35</f>
        <v>0</v>
      </c>
      <c r="AY98" s="89">
        <f>'SO 182 -  Dopravně inžený...'!J36</f>
        <v>0</v>
      </c>
      <c r="AZ98" s="89">
        <f>'SO 182 -  Dopravně inžený...'!F33</f>
        <v>0</v>
      </c>
      <c r="BA98" s="89">
        <f>'SO 182 -  Dopravně inžený...'!F34</f>
        <v>0</v>
      </c>
      <c r="BB98" s="89">
        <f>'SO 182 -  Dopravně inžený...'!F35</f>
        <v>0</v>
      </c>
      <c r="BC98" s="89">
        <f>'SO 182 -  Dopravně inžený...'!F36</f>
        <v>0</v>
      </c>
      <c r="BD98" s="91">
        <f>'SO 182 -  Dopravně inžený...'!F37</f>
        <v>0</v>
      </c>
      <c r="BT98" s="87" t="s">
        <v>80</v>
      </c>
      <c r="BV98" s="87" t="s">
        <v>74</v>
      </c>
      <c r="BW98" s="87" t="s">
        <v>91</v>
      </c>
      <c r="BX98" s="87" t="s">
        <v>4</v>
      </c>
      <c r="CL98" s="87" t="s">
        <v>1</v>
      </c>
      <c r="CM98" s="87" t="s">
        <v>82</v>
      </c>
    </row>
    <row r="99" spans="1:57" s="2" customFormat="1" ht="30" customHeight="1">
      <c r="A99" s="31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2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s="2" customFormat="1" ht="6.95" customHeight="1">
      <c r="A100" s="31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32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</sheetData>
  <mergeCells count="54">
    <mergeCell ref="AS89:AT91"/>
    <mergeCell ref="AM90:AP90"/>
    <mergeCell ref="C92:G92"/>
    <mergeCell ref="AG92:AM92"/>
    <mergeCell ref="I92:AF92"/>
    <mergeCell ref="AN92:AP92"/>
    <mergeCell ref="D98:H98"/>
    <mergeCell ref="J98:AF98"/>
    <mergeCell ref="AN97:AP97"/>
    <mergeCell ref="D97:H97"/>
    <mergeCell ref="J97:AF97"/>
    <mergeCell ref="AG97:AM97"/>
    <mergeCell ref="D96:H96"/>
    <mergeCell ref="AG96:AM96"/>
    <mergeCell ref="AN96:AP96"/>
    <mergeCell ref="D95:H95"/>
    <mergeCell ref="AG95:AM95"/>
    <mergeCell ref="J95:AF95"/>
    <mergeCell ref="AN95:AP95"/>
    <mergeCell ref="AK30:AO30"/>
    <mergeCell ref="L30:P30"/>
    <mergeCell ref="W30:AE30"/>
    <mergeCell ref="L31:P31"/>
    <mergeCell ref="AN98:AP98"/>
    <mergeCell ref="AG98:AM98"/>
    <mergeCell ref="L85:AO85"/>
    <mergeCell ref="AM87:AN87"/>
    <mergeCell ref="AM89:AP89"/>
    <mergeCell ref="AG94:AM94"/>
    <mergeCell ref="AN94:AP94"/>
    <mergeCell ref="J96:AF96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SO 001 - Všeobecné položky'!C2" display="/"/>
    <hyperlink ref="A96" location="'SO 101.1 - Silnice II-105...'!C2" display="/"/>
    <hyperlink ref="A97" location="'SO 101.2 - Silnice II-105...'!C2" display="/"/>
    <hyperlink ref="A98" location="'SO 182 -  Dopravně inžený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4"/>
  <sheetViews>
    <sheetView showGridLines="0" tabSelected="1" workbookViewId="0" topLeftCell="A89">
      <selection activeCell="J101" sqref="J10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81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s="1" customFormat="1" ht="24.95" customHeight="1">
      <c r="B4" s="19"/>
      <c r="D4" s="20" t="s">
        <v>92</v>
      </c>
      <c r="L4" s="19"/>
      <c r="M4" s="92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6" t="s">
        <v>16</v>
      </c>
      <c r="L6" s="19"/>
    </row>
    <row r="7" spans="2:12" s="1" customFormat="1" ht="16.5" customHeight="1">
      <c r="B7" s="19"/>
      <c r="E7" s="239" t="str">
        <f>'Rekapitulace stavby'!K6</f>
        <v>II/105 od kř. III/10529 Bratřejov - kř. MK Žemličkova Lhota - PD</v>
      </c>
      <c r="F7" s="240"/>
      <c r="G7" s="240"/>
      <c r="H7" s="240"/>
      <c r="L7" s="19"/>
    </row>
    <row r="8" spans="1:31" s="2" customFormat="1" ht="12" customHeight="1">
      <c r="A8" s="31"/>
      <c r="B8" s="32"/>
      <c r="C8" s="31"/>
      <c r="D8" s="26" t="s">
        <v>93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21" t="s">
        <v>94</v>
      </c>
      <c r="F9" s="238"/>
      <c r="G9" s="238"/>
      <c r="H9" s="238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2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26" t="s">
        <v>22</v>
      </c>
      <c r="J12" s="54">
        <f>'Rekapitulace stavby'!AN8</f>
        <v>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23</v>
      </c>
      <c r="E14" s="31"/>
      <c r="F14" s="31"/>
      <c r="G14" s="31"/>
      <c r="H14" s="31"/>
      <c r="I14" s="26" t="s">
        <v>24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26" t="s">
        <v>25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26</v>
      </c>
      <c r="E17" s="31"/>
      <c r="F17" s="31"/>
      <c r="G17" s="31"/>
      <c r="H17" s="31"/>
      <c r="I17" s="26" t="s">
        <v>24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41" t="str">
        <f>'Rekapitulace stavby'!E14</f>
        <v>Vyplň údaj</v>
      </c>
      <c r="F18" s="211"/>
      <c r="G18" s="211"/>
      <c r="H18" s="211"/>
      <c r="I18" s="26" t="s">
        <v>25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28</v>
      </c>
      <c r="E20" s="31"/>
      <c r="F20" s="31"/>
      <c r="G20" s="31"/>
      <c r="H20" s="31"/>
      <c r="I20" s="26" t="s">
        <v>24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26" t="s">
        <v>25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24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26" t="s">
        <v>25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3"/>
      <c r="B27" s="94"/>
      <c r="C27" s="93"/>
      <c r="D27" s="93"/>
      <c r="E27" s="215" t="s">
        <v>1</v>
      </c>
      <c r="F27" s="215"/>
      <c r="G27" s="215"/>
      <c r="H27" s="215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6" t="s">
        <v>32</v>
      </c>
      <c r="E30" s="31"/>
      <c r="F30" s="31"/>
      <c r="G30" s="31"/>
      <c r="H30" s="31"/>
      <c r="I30" s="31"/>
      <c r="J30" s="70">
        <f>ROUND(J123,2)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34</v>
      </c>
      <c r="G32" s="31"/>
      <c r="H32" s="31"/>
      <c r="I32" s="35" t="s">
        <v>33</v>
      </c>
      <c r="J32" s="35" t="s">
        <v>35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7" t="s">
        <v>36</v>
      </c>
      <c r="E33" s="26" t="s">
        <v>37</v>
      </c>
      <c r="F33" s="98">
        <f>ROUND((SUM(BE123:BE143)),2)</f>
        <v>0</v>
      </c>
      <c r="G33" s="31"/>
      <c r="H33" s="31"/>
      <c r="I33" s="99">
        <v>0.21</v>
      </c>
      <c r="J33" s="98">
        <f>ROUND(((SUM(BE123:BE143))*I33),2)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38</v>
      </c>
      <c r="F34" s="98">
        <f>ROUND((SUM(BF123:BF143)),2)</f>
        <v>0</v>
      </c>
      <c r="G34" s="31"/>
      <c r="H34" s="31"/>
      <c r="I34" s="99">
        <v>0.15</v>
      </c>
      <c r="J34" s="98">
        <f>ROUND(((SUM(BF123:BF143))*I34),2)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39</v>
      </c>
      <c r="F35" s="98">
        <f>ROUND((SUM(BG123:BG143)),2)</f>
        <v>0</v>
      </c>
      <c r="G35" s="31"/>
      <c r="H35" s="31"/>
      <c r="I35" s="99">
        <v>0.21</v>
      </c>
      <c r="J35" s="98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40</v>
      </c>
      <c r="F36" s="98">
        <f>ROUND((SUM(BH123:BH143)),2)</f>
        <v>0</v>
      </c>
      <c r="G36" s="31"/>
      <c r="H36" s="31"/>
      <c r="I36" s="99">
        <v>0.15</v>
      </c>
      <c r="J36" s="98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41</v>
      </c>
      <c r="F37" s="98">
        <f>ROUND((SUM(BI123:BI143)),2)</f>
        <v>0</v>
      </c>
      <c r="G37" s="31"/>
      <c r="H37" s="31"/>
      <c r="I37" s="99">
        <v>0</v>
      </c>
      <c r="J37" s="98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0"/>
      <c r="D39" s="101" t="s">
        <v>42</v>
      </c>
      <c r="E39" s="59"/>
      <c r="F39" s="59"/>
      <c r="G39" s="102" t="s">
        <v>43</v>
      </c>
      <c r="H39" s="103" t="s">
        <v>44</v>
      </c>
      <c r="I39" s="59"/>
      <c r="J39" s="104">
        <f>SUM(J30:J37)</f>
        <v>0</v>
      </c>
      <c r="K39" s="105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41"/>
      <c r="D50" s="42" t="s">
        <v>45</v>
      </c>
      <c r="E50" s="43"/>
      <c r="F50" s="43"/>
      <c r="G50" s="42" t="s">
        <v>46</v>
      </c>
      <c r="H50" s="43"/>
      <c r="I50" s="43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47</v>
      </c>
      <c r="E61" s="34"/>
      <c r="F61" s="106" t="s">
        <v>48</v>
      </c>
      <c r="G61" s="44" t="s">
        <v>47</v>
      </c>
      <c r="H61" s="34"/>
      <c r="I61" s="34"/>
      <c r="J61" s="107" t="s">
        <v>48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49</v>
      </c>
      <c r="E65" s="45"/>
      <c r="F65" s="45"/>
      <c r="G65" s="42" t="s">
        <v>50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47</v>
      </c>
      <c r="E76" s="34"/>
      <c r="F76" s="106" t="s">
        <v>48</v>
      </c>
      <c r="G76" s="44" t="s">
        <v>47</v>
      </c>
      <c r="H76" s="34"/>
      <c r="I76" s="34"/>
      <c r="J76" s="107" t="s">
        <v>48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95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39" t="str">
        <f>E7</f>
        <v>II/105 od kř. III/10529 Bratřejov - kř. MK Žemličkova Lhota - PD</v>
      </c>
      <c r="F85" s="240"/>
      <c r="G85" s="240"/>
      <c r="H85" s="240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93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21" t="str">
        <f>E9</f>
        <v>SO 001 - Všeobecné položky</v>
      </c>
      <c r="F87" s="238"/>
      <c r="G87" s="238"/>
      <c r="H87" s="238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26" t="s">
        <v>22</v>
      </c>
      <c r="J89" s="54">
        <f>IF(J12="","",J12)</f>
        <v>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23</v>
      </c>
      <c r="D91" s="31"/>
      <c r="E91" s="31"/>
      <c r="F91" s="24" t="str">
        <f>E15</f>
        <v xml:space="preserve"> </v>
      </c>
      <c r="G91" s="31"/>
      <c r="H91" s="31"/>
      <c r="I91" s="26" t="s">
        <v>28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26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08" t="s">
        <v>96</v>
      </c>
      <c r="D94" s="100"/>
      <c r="E94" s="100"/>
      <c r="F94" s="100"/>
      <c r="G94" s="100"/>
      <c r="H94" s="100"/>
      <c r="I94" s="100"/>
      <c r="J94" s="109" t="s">
        <v>97</v>
      </c>
      <c r="K94" s="100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0" t="s">
        <v>98</v>
      </c>
      <c r="D96" s="31"/>
      <c r="E96" s="31"/>
      <c r="F96" s="31"/>
      <c r="G96" s="31"/>
      <c r="H96" s="31"/>
      <c r="I96" s="31"/>
      <c r="J96" s="70">
        <f>J123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99</v>
      </c>
    </row>
    <row r="97" spans="2:12" s="9" customFormat="1" ht="24.95" customHeight="1">
      <c r="B97" s="111"/>
      <c r="D97" s="112" t="s">
        <v>100</v>
      </c>
      <c r="E97" s="113"/>
      <c r="F97" s="113"/>
      <c r="G97" s="113"/>
      <c r="H97" s="113"/>
      <c r="I97" s="113"/>
      <c r="J97" s="114">
        <f>J124</f>
        <v>0</v>
      </c>
      <c r="L97" s="111"/>
    </row>
    <row r="98" spans="2:12" s="10" customFormat="1" ht="19.9" customHeight="1">
      <c r="B98" s="115"/>
      <c r="D98" s="116" t="s">
        <v>101</v>
      </c>
      <c r="E98" s="117"/>
      <c r="F98" s="117"/>
      <c r="G98" s="117"/>
      <c r="H98" s="117"/>
      <c r="I98" s="117"/>
      <c r="J98" s="118">
        <f>J125</f>
        <v>0</v>
      </c>
      <c r="L98" s="115"/>
    </row>
    <row r="99" spans="2:12" s="9" customFormat="1" ht="24.95" customHeight="1">
      <c r="B99" s="111"/>
      <c r="D99" s="112" t="s">
        <v>102</v>
      </c>
      <c r="E99" s="113"/>
      <c r="F99" s="113"/>
      <c r="G99" s="113"/>
      <c r="H99" s="113"/>
      <c r="I99" s="113"/>
      <c r="J99" s="114">
        <f>J128</f>
        <v>0</v>
      </c>
      <c r="L99" s="111"/>
    </row>
    <row r="100" spans="2:12" s="10" customFormat="1" ht="19.9" customHeight="1">
      <c r="B100" s="115"/>
      <c r="D100" s="116" t="s">
        <v>103</v>
      </c>
      <c r="E100" s="117"/>
      <c r="F100" s="117"/>
      <c r="G100" s="117"/>
      <c r="H100" s="117"/>
      <c r="I100" s="117"/>
      <c r="J100" s="118">
        <f>J129</f>
        <v>0</v>
      </c>
      <c r="L100" s="115"/>
    </row>
    <row r="101" spans="2:12" s="9" customFormat="1" ht="24.95" customHeight="1">
      <c r="B101" s="111"/>
      <c r="D101" s="112" t="s">
        <v>104</v>
      </c>
      <c r="E101" s="113"/>
      <c r="F101" s="113"/>
      <c r="G101" s="113"/>
      <c r="H101" s="113"/>
      <c r="I101" s="113"/>
      <c r="J101" s="114">
        <f>J135</f>
        <v>0</v>
      </c>
      <c r="L101" s="111"/>
    </row>
    <row r="102" spans="2:12" s="10" customFormat="1" ht="19.9" customHeight="1">
      <c r="B102" s="115"/>
      <c r="D102" s="198" t="s">
        <v>657</v>
      </c>
      <c r="E102" s="117"/>
      <c r="F102" s="117"/>
      <c r="I102" s="117"/>
      <c r="J102" s="118">
        <f>J136</f>
        <v>0</v>
      </c>
      <c r="L102" s="115"/>
    </row>
    <row r="103" spans="2:12" s="10" customFormat="1" ht="19.9" customHeight="1">
      <c r="B103" s="115"/>
      <c r="D103" s="116" t="s">
        <v>106</v>
      </c>
      <c r="E103" s="117"/>
      <c r="F103" s="117"/>
      <c r="G103" s="117"/>
      <c r="H103" s="117"/>
      <c r="I103" s="117"/>
      <c r="J103" s="118">
        <f>J141</f>
        <v>0</v>
      </c>
      <c r="L103" s="115"/>
    </row>
    <row r="104" spans="1:31" s="2" customFormat="1" ht="21.75" customHeight="1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9" spans="1:31" s="2" customFormat="1" ht="6.95" customHeight="1">
      <c r="A109" s="31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95" customHeight="1">
      <c r="A110" s="31"/>
      <c r="B110" s="32"/>
      <c r="C110" s="20" t="s">
        <v>107</v>
      </c>
      <c r="D110" s="31"/>
      <c r="E110" s="31"/>
      <c r="F110" s="31"/>
      <c r="G110" s="31"/>
      <c r="H110" s="31"/>
      <c r="I110" s="31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16</v>
      </c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6.5" customHeight="1">
      <c r="A113" s="31"/>
      <c r="B113" s="32"/>
      <c r="C113" s="31"/>
      <c r="D113" s="31"/>
      <c r="E113" s="239" t="str">
        <f>E7</f>
        <v>II/105 od kř. III/10529 Bratřejov - kř. MK Žemličkova Lhota - PD</v>
      </c>
      <c r="F113" s="240"/>
      <c r="G113" s="240"/>
      <c r="H113" s="240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93</v>
      </c>
      <c r="D114" s="31"/>
      <c r="E114" s="31"/>
      <c r="F114" s="31"/>
      <c r="G114" s="31"/>
      <c r="H114" s="31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1"/>
      <c r="D115" s="31"/>
      <c r="E115" s="221" t="str">
        <f>E9</f>
        <v>SO 001 - Všeobecné položky</v>
      </c>
      <c r="F115" s="238"/>
      <c r="G115" s="238"/>
      <c r="H115" s="238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20</v>
      </c>
      <c r="D117" s="31"/>
      <c r="E117" s="31"/>
      <c r="F117" s="24" t="str">
        <f>F12</f>
        <v xml:space="preserve"> </v>
      </c>
      <c r="G117" s="31"/>
      <c r="H117" s="31"/>
      <c r="I117" s="26" t="s">
        <v>22</v>
      </c>
      <c r="J117" s="54">
        <f>IF(J12="","",J12)</f>
        <v>0</v>
      </c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5.2" customHeight="1">
      <c r="A119" s="31"/>
      <c r="B119" s="32"/>
      <c r="C119" s="26" t="s">
        <v>23</v>
      </c>
      <c r="D119" s="31"/>
      <c r="E119" s="31"/>
      <c r="F119" s="24" t="str">
        <f>E15</f>
        <v xml:space="preserve"> </v>
      </c>
      <c r="G119" s="31"/>
      <c r="H119" s="31"/>
      <c r="I119" s="26" t="s">
        <v>28</v>
      </c>
      <c r="J119" s="29" t="str">
        <f>E21</f>
        <v xml:space="preserve"> </v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6" t="s">
        <v>26</v>
      </c>
      <c r="D120" s="31"/>
      <c r="E120" s="31"/>
      <c r="F120" s="24" t="str">
        <f>IF(E18="","",E18)</f>
        <v>Vyplň údaj</v>
      </c>
      <c r="G120" s="31"/>
      <c r="H120" s="31"/>
      <c r="I120" s="26" t="s">
        <v>30</v>
      </c>
      <c r="J120" s="29" t="str">
        <f>E24</f>
        <v xml:space="preserve"> </v>
      </c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0.35" customHeight="1">
      <c r="A121" s="31"/>
      <c r="B121" s="32"/>
      <c r="C121" s="31"/>
      <c r="D121" s="31"/>
      <c r="E121" s="31"/>
      <c r="F121" s="31"/>
      <c r="G121" s="31"/>
      <c r="H121" s="31"/>
      <c r="I121" s="31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1" customFormat="1" ht="29.25" customHeight="1">
      <c r="A122" s="119"/>
      <c r="B122" s="120"/>
      <c r="C122" s="121" t="s">
        <v>108</v>
      </c>
      <c r="D122" s="122" t="s">
        <v>57</v>
      </c>
      <c r="E122" s="122" t="s">
        <v>53</v>
      </c>
      <c r="F122" s="122" t="s">
        <v>54</v>
      </c>
      <c r="G122" s="122" t="s">
        <v>109</v>
      </c>
      <c r="H122" s="122" t="s">
        <v>110</v>
      </c>
      <c r="I122" s="122" t="s">
        <v>111</v>
      </c>
      <c r="J122" s="123" t="s">
        <v>97</v>
      </c>
      <c r="K122" s="124" t="s">
        <v>112</v>
      </c>
      <c r="L122" s="125"/>
      <c r="M122" s="61" t="s">
        <v>1</v>
      </c>
      <c r="N122" s="62" t="s">
        <v>36</v>
      </c>
      <c r="O122" s="62" t="s">
        <v>113</v>
      </c>
      <c r="P122" s="62" t="s">
        <v>114</v>
      </c>
      <c r="Q122" s="62" t="s">
        <v>115</v>
      </c>
      <c r="R122" s="62" t="s">
        <v>116</v>
      </c>
      <c r="S122" s="62" t="s">
        <v>117</v>
      </c>
      <c r="T122" s="63" t="s">
        <v>118</v>
      </c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</row>
    <row r="123" spans="1:63" s="2" customFormat="1" ht="22.9" customHeight="1">
      <c r="A123" s="31"/>
      <c r="B123" s="32"/>
      <c r="C123" s="68" t="s">
        <v>119</v>
      </c>
      <c r="D123" s="31"/>
      <c r="E123" s="31"/>
      <c r="F123" s="31"/>
      <c r="G123" s="31"/>
      <c r="H123" s="31"/>
      <c r="I123" s="31"/>
      <c r="J123" s="126">
        <f>BK123</f>
        <v>0</v>
      </c>
      <c r="K123" s="31"/>
      <c r="L123" s="32"/>
      <c r="M123" s="64"/>
      <c r="N123" s="55"/>
      <c r="O123" s="65"/>
      <c r="P123" s="127">
        <f>P124+P128+P135</f>
        <v>0</v>
      </c>
      <c r="Q123" s="65"/>
      <c r="R123" s="127">
        <f>R124+R128+R135</f>
        <v>0.42700000000000005</v>
      </c>
      <c r="S123" s="65"/>
      <c r="T123" s="128">
        <f>T124+T128+T135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6" t="s">
        <v>71</v>
      </c>
      <c r="AU123" s="16" t="s">
        <v>99</v>
      </c>
      <c r="BK123" s="129">
        <f>BK124+BK128+BK135</f>
        <v>0</v>
      </c>
    </row>
    <row r="124" spans="2:63" s="12" customFormat="1" ht="25.9" customHeight="1">
      <c r="B124" s="130"/>
      <c r="D124" s="131" t="s">
        <v>71</v>
      </c>
      <c r="E124" s="132" t="s">
        <v>120</v>
      </c>
      <c r="F124" s="132" t="s">
        <v>121</v>
      </c>
      <c r="I124" s="133"/>
      <c r="J124" s="134">
        <f>BK124</f>
        <v>0</v>
      </c>
      <c r="L124" s="130"/>
      <c r="M124" s="135"/>
      <c r="N124" s="136"/>
      <c r="O124" s="136"/>
      <c r="P124" s="137">
        <f>P125</f>
        <v>0</v>
      </c>
      <c r="Q124" s="136"/>
      <c r="R124" s="137">
        <f>R125</f>
        <v>0.42700000000000005</v>
      </c>
      <c r="S124" s="136"/>
      <c r="T124" s="138">
        <f>T125</f>
        <v>0</v>
      </c>
      <c r="AR124" s="131" t="s">
        <v>80</v>
      </c>
      <c r="AT124" s="139" t="s">
        <v>71</v>
      </c>
      <c r="AU124" s="139" t="s">
        <v>72</v>
      </c>
      <c r="AY124" s="131" t="s">
        <v>122</v>
      </c>
      <c r="BK124" s="140">
        <f>BK125</f>
        <v>0</v>
      </c>
    </row>
    <row r="125" spans="2:63" s="12" customFormat="1" ht="22.9" customHeight="1">
      <c r="B125" s="130"/>
      <c r="D125" s="131" t="s">
        <v>71</v>
      </c>
      <c r="E125" s="141" t="s">
        <v>80</v>
      </c>
      <c r="F125" s="141" t="s">
        <v>123</v>
      </c>
      <c r="I125" s="133"/>
      <c r="J125" s="142">
        <f>BK125</f>
        <v>0</v>
      </c>
      <c r="L125" s="130"/>
      <c r="M125" s="135"/>
      <c r="N125" s="136"/>
      <c r="O125" s="136"/>
      <c r="P125" s="137">
        <f>SUM(P126:P127)</f>
        <v>0</v>
      </c>
      <c r="Q125" s="136"/>
      <c r="R125" s="137">
        <f>SUM(R126:R127)</f>
        <v>0.42700000000000005</v>
      </c>
      <c r="S125" s="136"/>
      <c r="T125" s="138">
        <f>SUM(T126:T127)</f>
        <v>0</v>
      </c>
      <c r="AR125" s="131" t="s">
        <v>80</v>
      </c>
      <c r="AT125" s="139" t="s">
        <v>71</v>
      </c>
      <c r="AU125" s="139" t="s">
        <v>80</v>
      </c>
      <c r="AY125" s="131" t="s">
        <v>122</v>
      </c>
      <c r="BK125" s="140">
        <f>SUM(BK126:BK127)</f>
        <v>0</v>
      </c>
    </row>
    <row r="126" spans="1:65" s="2" customFormat="1" ht="37.9" customHeight="1">
      <c r="A126" s="31"/>
      <c r="B126" s="143"/>
      <c r="C126" s="144" t="s">
        <v>80</v>
      </c>
      <c r="D126" s="144" t="s">
        <v>124</v>
      </c>
      <c r="E126" s="145" t="s">
        <v>125</v>
      </c>
      <c r="F126" s="146" t="s">
        <v>126</v>
      </c>
      <c r="G126" s="147" t="s">
        <v>127</v>
      </c>
      <c r="H126" s="148">
        <v>500</v>
      </c>
      <c r="I126" s="149"/>
      <c r="J126" s="150">
        <f>ROUND(I126*H126,2)</f>
        <v>0</v>
      </c>
      <c r="K126" s="151"/>
      <c r="L126" s="32"/>
      <c r="M126" s="152" t="s">
        <v>1</v>
      </c>
      <c r="N126" s="153" t="s">
        <v>37</v>
      </c>
      <c r="O126" s="57"/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56" t="s">
        <v>128</v>
      </c>
      <c r="AT126" s="156" t="s">
        <v>124</v>
      </c>
      <c r="AU126" s="156" t="s">
        <v>82</v>
      </c>
      <c r="AY126" s="16" t="s">
        <v>122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6" t="s">
        <v>80</v>
      </c>
      <c r="BK126" s="157">
        <f>ROUND(I126*H126,2)</f>
        <v>0</v>
      </c>
      <c r="BL126" s="16" t="s">
        <v>128</v>
      </c>
      <c r="BM126" s="156" t="s">
        <v>129</v>
      </c>
    </row>
    <row r="127" spans="1:65" s="2" customFormat="1" ht="24.2" customHeight="1">
      <c r="A127" s="31"/>
      <c r="B127" s="143"/>
      <c r="C127" s="144" t="s">
        <v>82</v>
      </c>
      <c r="D127" s="144" t="s">
        <v>124</v>
      </c>
      <c r="E127" s="145" t="s">
        <v>130</v>
      </c>
      <c r="F127" s="146" t="s">
        <v>131</v>
      </c>
      <c r="G127" s="147" t="s">
        <v>132</v>
      </c>
      <c r="H127" s="148">
        <v>20</v>
      </c>
      <c r="I127" s="149"/>
      <c r="J127" s="150">
        <f>ROUND(I127*H127,2)</f>
        <v>0</v>
      </c>
      <c r="K127" s="151"/>
      <c r="L127" s="32"/>
      <c r="M127" s="152" t="s">
        <v>1</v>
      </c>
      <c r="N127" s="153" t="s">
        <v>37</v>
      </c>
      <c r="O127" s="57"/>
      <c r="P127" s="154">
        <f>O127*H127</f>
        <v>0</v>
      </c>
      <c r="Q127" s="154">
        <v>0.02135</v>
      </c>
      <c r="R127" s="154">
        <f>Q127*H127</f>
        <v>0.42700000000000005</v>
      </c>
      <c r="S127" s="154">
        <v>0</v>
      </c>
      <c r="T127" s="155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56" t="s">
        <v>128</v>
      </c>
      <c r="AT127" s="156" t="s">
        <v>124</v>
      </c>
      <c r="AU127" s="156" t="s">
        <v>82</v>
      </c>
      <c r="AY127" s="16" t="s">
        <v>122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6" t="s">
        <v>80</v>
      </c>
      <c r="BK127" s="157">
        <f>ROUND(I127*H127,2)</f>
        <v>0</v>
      </c>
      <c r="BL127" s="16" t="s">
        <v>128</v>
      </c>
      <c r="BM127" s="156" t="s">
        <v>133</v>
      </c>
    </row>
    <row r="128" spans="2:63" s="12" customFormat="1" ht="25.9" customHeight="1">
      <c r="B128" s="130"/>
      <c r="D128" s="131" t="s">
        <v>71</v>
      </c>
      <c r="E128" s="132" t="s">
        <v>134</v>
      </c>
      <c r="F128" s="132" t="s">
        <v>135</v>
      </c>
      <c r="I128" s="133"/>
      <c r="J128" s="134">
        <f>BK128</f>
        <v>0</v>
      </c>
      <c r="L128" s="130"/>
      <c r="M128" s="135"/>
      <c r="N128" s="136"/>
      <c r="O128" s="136"/>
      <c r="P128" s="137">
        <f>P129</f>
        <v>0</v>
      </c>
      <c r="Q128" s="136"/>
      <c r="R128" s="137">
        <f>R129</f>
        <v>0</v>
      </c>
      <c r="S128" s="136"/>
      <c r="T128" s="138">
        <f>T129</f>
        <v>0</v>
      </c>
      <c r="AR128" s="131" t="s">
        <v>128</v>
      </c>
      <c r="AT128" s="139" t="s">
        <v>71</v>
      </c>
      <c r="AU128" s="139" t="s">
        <v>72</v>
      </c>
      <c r="AY128" s="131" t="s">
        <v>122</v>
      </c>
      <c r="BK128" s="140">
        <f>BK129</f>
        <v>0</v>
      </c>
    </row>
    <row r="129" spans="2:63" s="12" customFormat="1" ht="22.9" customHeight="1">
      <c r="B129" s="130"/>
      <c r="D129" s="131" t="s">
        <v>71</v>
      </c>
      <c r="E129" s="141" t="s">
        <v>136</v>
      </c>
      <c r="F129" s="141" t="s">
        <v>137</v>
      </c>
      <c r="I129" s="133"/>
      <c r="J129" s="142">
        <f>BK129</f>
        <v>0</v>
      </c>
      <c r="L129" s="130"/>
      <c r="M129" s="135"/>
      <c r="N129" s="136"/>
      <c r="O129" s="136"/>
      <c r="P129" s="137">
        <f>SUM(P130:P134)</f>
        <v>0</v>
      </c>
      <c r="Q129" s="136"/>
      <c r="R129" s="137">
        <f>SUM(R130:R134)</f>
        <v>0</v>
      </c>
      <c r="S129" s="136"/>
      <c r="T129" s="138">
        <f>SUM(T130:T134)</f>
        <v>0</v>
      </c>
      <c r="AR129" s="131" t="s">
        <v>128</v>
      </c>
      <c r="AT129" s="139" t="s">
        <v>71</v>
      </c>
      <c r="AU129" s="139" t="s">
        <v>80</v>
      </c>
      <c r="AY129" s="131" t="s">
        <v>122</v>
      </c>
      <c r="BK129" s="140">
        <f>SUM(BK130:BK134)</f>
        <v>0</v>
      </c>
    </row>
    <row r="130" spans="1:65" s="2" customFormat="1" ht="16.5" customHeight="1">
      <c r="A130" s="31"/>
      <c r="B130" s="143"/>
      <c r="C130" s="144" t="s">
        <v>138</v>
      </c>
      <c r="D130" s="144" t="s">
        <v>124</v>
      </c>
      <c r="E130" s="145" t="s">
        <v>139</v>
      </c>
      <c r="F130" s="146" t="s">
        <v>140</v>
      </c>
      <c r="G130" s="147" t="s">
        <v>141</v>
      </c>
      <c r="H130" s="148">
        <v>1</v>
      </c>
      <c r="I130" s="149"/>
      <c r="J130" s="150">
        <f>ROUND(I130*H130,2)</f>
        <v>0</v>
      </c>
      <c r="K130" s="151"/>
      <c r="L130" s="32"/>
      <c r="M130" s="152" t="s">
        <v>1</v>
      </c>
      <c r="N130" s="153" t="s">
        <v>37</v>
      </c>
      <c r="O130" s="57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56" t="s">
        <v>142</v>
      </c>
      <c r="AT130" s="156" t="s">
        <v>124</v>
      </c>
      <c r="AU130" s="156" t="s">
        <v>82</v>
      </c>
      <c r="AY130" s="16" t="s">
        <v>122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6" t="s">
        <v>80</v>
      </c>
      <c r="BK130" s="157">
        <f>ROUND(I130*H130,2)</f>
        <v>0</v>
      </c>
      <c r="BL130" s="16" t="s">
        <v>142</v>
      </c>
      <c r="BM130" s="156" t="s">
        <v>143</v>
      </c>
    </row>
    <row r="131" spans="1:47" s="2" customFormat="1" ht="29.25">
      <c r="A131" s="31"/>
      <c r="B131" s="32"/>
      <c r="C131" s="31"/>
      <c r="D131" s="158" t="s">
        <v>144</v>
      </c>
      <c r="E131" s="31"/>
      <c r="F131" s="159" t="s">
        <v>145</v>
      </c>
      <c r="G131" s="31"/>
      <c r="H131" s="31"/>
      <c r="I131" s="160"/>
      <c r="J131" s="31"/>
      <c r="K131" s="31"/>
      <c r="L131" s="32"/>
      <c r="M131" s="161"/>
      <c r="N131" s="162"/>
      <c r="O131" s="57"/>
      <c r="P131" s="57"/>
      <c r="Q131" s="57"/>
      <c r="R131" s="57"/>
      <c r="S131" s="57"/>
      <c r="T131" s="58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144</v>
      </c>
      <c r="AU131" s="16" t="s">
        <v>82</v>
      </c>
    </row>
    <row r="132" spans="1:65" s="2" customFormat="1" ht="16.5" customHeight="1">
      <c r="A132" s="31"/>
      <c r="B132" s="143"/>
      <c r="C132" s="144" t="s">
        <v>128</v>
      </c>
      <c r="D132" s="144" t="s">
        <v>124</v>
      </c>
      <c r="E132" s="145" t="s">
        <v>146</v>
      </c>
      <c r="F132" s="146" t="s">
        <v>147</v>
      </c>
      <c r="G132" s="147" t="s">
        <v>148</v>
      </c>
      <c r="H132" s="148">
        <v>1</v>
      </c>
      <c r="I132" s="149"/>
      <c r="J132" s="150">
        <f>ROUND(I132*H132,2)</f>
        <v>0</v>
      </c>
      <c r="K132" s="151"/>
      <c r="L132" s="32"/>
      <c r="M132" s="152" t="s">
        <v>1</v>
      </c>
      <c r="N132" s="153" t="s">
        <v>37</v>
      </c>
      <c r="O132" s="57"/>
      <c r="P132" s="154">
        <f>O132*H132</f>
        <v>0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56" t="s">
        <v>149</v>
      </c>
      <c r="AT132" s="156" t="s">
        <v>124</v>
      </c>
      <c r="AU132" s="156" t="s">
        <v>82</v>
      </c>
      <c r="AY132" s="16" t="s">
        <v>122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6" t="s">
        <v>80</v>
      </c>
      <c r="BK132" s="157">
        <f>ROUND(I132*H132,2)</f>
        <v>0</v>
      </c>
      <c r="BL132" s="16" t="s">
        <v>149</v>
      </c>
      <c r="BM132" s="156" t="s">
        <v>150</v>
      </c>
    </row>
    <row r="133" spans="1:65" s="2" customFormat="1" ht="24.2" customHeight="1">
      <c r="A133" s="31"/>
      <c r="B133" s="143"/>
      <c r="C133" s="144" t="s">
        <v>151</v>
      </c>
      <c r="D133" s="144" t="s">
        <v>124</v>
      </c>
      <c r="E133" s="145" t="s">
        <v>152</v>
      </c>
      <c r="F133" s="146" t="s">
        <v>153</v>
      </c>
      <c r="G133" s="147" t="s">
        <v>154</v>
      </c>
      <c r="H133" s="148">
        <v>262.073</v>
      </c>
      <c r="I133" s="149"/>
      <c r="J133" s="150">
        <f>ROUND(I133*H133,2)</f>
        <v>0</v>
      </c>
      <c r="K133" s="151"/>
      <c r="L133" s="32"/>
      <c r="M133" s="152" t="s">
        <v>1</v>
      </c>
      <c r="N133" s="153" t="s">
        <v>37</v>
      </c>
      <c r="O133" s="57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56" t="s">
        <v>142</v>
      </c>
      <c r="AT133" s="156" t="s">
        <v>124</v>
      </c>
      <c r="AU133" s="156" t="s">
        <v>82</v>
      </c>
      <c r="AY133" s="16" t="s">
        <v>122</v>
      </c>
      <c r="BE133" s="157">
        <f>IF(N133="základní",J133,0)</f>
        <v>0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16" t="s">
        <v>80</v>
      </c>
      <c r="BK133" s="157">
        <f>ROUND(I133*H133,2)</f>
        <v>0</v>
      </c>
      <c r="BL133" s="16" t="s">
        <v>142</v>
      </c>
      <c r="BM133" s="156" t="s">
        <v>155</v>
      </c>
    </row>
    <row r="134" spans="2:51" s="13" customFormat="1" ht="22.5">
      <c r="B134" s="163"/>
      <c r="D134" s="158" t="s">
        <v>156</v>
      </c>
      <c r="E134" s="164" t="s">
        <v>1</v>
      </c>
      <c r="F134" s="165" t="s">
        <v>157</v>
      </c>
      <c r="H134" s="166">
        <v>262.073</v>
      </c>
      <c r="I134" s="167"/>
      <c r="L134" s="163"/>
      <c r="M134" s="168"/>
      <c r="N134" s="169"/>
      <c r="O134" s="169"/>
      <c r="P134" s="169"/>
      <c r="Q134" s="169"/>
      <c r="R134" s="169"/>
      <c r="S134" s="169"/>
      <c r="T134" s="170"/>
      <c r="AT134" s="164" t="s">
        <v>156</v>
      </c>
      <c r="AU134" s="164" t="s">
        <v>82</v>
      </c>
      <c r="AV134" s="13" t="s">
        <v>82</v>
      </c>
      <c r="AW134" s="13" t="s">
        <v>29</v>
      </c>
      <c r="AX134" s="13" t="s">
        <v>80</v>
      </c>
      <c r="AY134" s="164" t="s">
        <v>122</v>
      </c>
    </row>
    <row r="135" spans="2:63" s="12" customFormat="1" ht="25.9" customHeight="1">
      <c r="B135" s="130"/>
      <c r="D135" s="131" t="s">
        <v>71</v>
      </c>
      <c r="E135" s="132" t="s">
        <v>158</v>
      </c>
      <c r="F135" s="132" t="s">
        <v>159</v>
      </c>
      <c r="I135" s="133"/>
      <c r="J135" s="134">
        <f>BK135</f>
        <v>0</v>
      </c>
      <c r="L135" s="130"/>
      <c r="M135" s="135"/>
      <c r="N135" s="136"/>
      <c r="O135" s="136"/>
      <c r="P135" s="137">
        <f>P136+P141</f>
        <v>0</v>
      </c>
      <c r="Q135" s="136"/>
      <c r="R135" s="137">
        <f>R136+R141</f>
        <v>0</v>
      </c>
      <c r="S135" s="136"/>
      <c r="T135" s="138">
        <f>T136+T141</f>
        <v>0</v>
      </c>
      <c r="AR135" s="131" t="s">
        <v>151</v>
      </c>
      <c r="AT135" s="139" t="s">
        <v>71</v>
      </c>
      <c r="AU135" s="139" t="s">
        <v>72</v>
      </c>
      <c r="AY135" s="131" t="s">
        <v>122</v>
      </c>
      <c r="BK135" s="140">
        <f>BK136+BK141</f>
        <v>0</v>
      </c>
    </row>
    <row r="136" spans="2:63" s="12" customFormat="1" ht="22.9" customHeight="1">
      <c r="B136" s="130"/>
      <c r="D136" s="131" t="s">
        <v>71</v>
      </c>
      <c r="E136" s="141" t="s">
        <v>160</v>
      </c>
      <c r="F136" s="141" t="s">
        <v>161</v>
      </c>
      <c r="I136" s="133"/>
      <c r="J136" s="142">
        <f>BK136</f>
        <v>0</v>
      </c>
      <c r="L136" s="130"/>
      <c r="M136" s="135"/>
      <c r="N136" s="136"/>
      <c r="O136" s="136"/>
      <c r="P136" s="137">
        <f>SUM(P137:P140)</f>
        <v>0</v>
      </c>
      <c r="Q136" s="136"/>
      <c r="R136" s="137">
        <f>SUM(R137:R140)</f>
        <v>0</v>
      </c>
      <c r="S136" s="136"/>
      <c r="T136" s="138">
        <f>SUM(T137:T140)</f>
        <v>0</v>
      </c>
      <c r="AR136" s="131" t="s">
        <v>151</v>
      </c>
      <c r="AT136" s="139" t="s">
        <v>71</v>
      </c>
      <c r="AU136" s="139" t="s">
        <v>80</v>
      </c>
      <c r="AY136" s="131" t="s">
        <v>122</v>
      </c>
      <c r="BK136" s="140">
        <f>SUM(BK137:BK140)</f>
        <v>0</v>
      </c>
    </row>
    <row r="137" spans="1:65" s="2" customFormat="1" ht="21.75" customHeight="1">
      <c r="A137" s="31"/>
      <c r="B137" s="143"/>
      <c r="C137" s="144" t="s">
        <v>162</v>
      </c>
      <c r="D137" s="144" t="s">
        <v>124</v>
      </c>
      <c r="E137" s="145" t="s">
        <v>163</v>
      </c>
      <c r="F137" s="146" t="s">
        <v>164</v>
      </c>
      <c r="G137" s="147" t="s">
        <v>141</v>
      </c>
      <c r="H137" s="148">
        <v>1</v>
      </c>
      <c r="I137" s="149"/>
      <c r="J137" s="150">
        <f>ROUND(I137*H137,2)</f>
        <v>0</v>
      </c>
      <c r="K137" s="151"/>
      <c r="L137" s="32"/>
      <c r="M137" s="152" t="s">
        <v>1</v>
      </c>
      <c r="N137" s="153" t="s">
        <v>37</v>
      </c>
      <c r="O137" s="57"/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56" t="s">
        <v>142</v>
      </c>
      <c r="AT137" s="156" t="s">
        <v>124</v>
      </c>
      <c r="AU137" s="156" t="s">
        <v>82</v>
      </c>
      <c r="AY137" s="16" t="s">
        <v>122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6" t="s">
        <v>80</v>
      </c>
      <c r="BK137" s="157">
        <f>ROUND(I137*H137,2)</f>
        <v>0</v>
      </c>
      <c r="BL137" s="16" t="s">
        <v>142</v>
      </c>
      <c r="BM137" s="156" t="s">
        <v>165</v>
      </c>
    </row>
    <row r="138" spans="1:47" s="2" customFormat="1" ht="19.5">
      <c r="A138" s="31"/>
      <c r="B138" s="32"/>
      <c r="C138" s="31"/>
      <c r="D138" s="158" t="s">
        <v>144</v>
      </c>
      <c r="E138" s="31"/>
      <c r="F138" s="159" t="s">
        <v>166</v>
      </c>
      <c r="G138" s="31"/>
      <c r="H138" s="31"/>
      <c r="I138" s="160"/>
      <c r="J138" s="31"/>
      <c r="K138" s="31"/>
      <c r="L138" s="32"/>
      <c r="M138" s="161"/>
      <c r="N138" s="162"/>
      <c r="O138" s="57"/>
      <c r="P138" s="57"/>
      <c r="Q138" s="57"/>
      <c r="R138" s="57"/>
      <c r="S138" s="57"/>
      <c r="T138" s="58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6" t="s">
        <v>144</v>
      </c>
      <c r="AU138" s="16" t="s">
        <v>82</v>
      </c>
    </row>
    <row r="139" spans="1:65" s="2" customFormat="1" ht="16.5" customHeight="1">
      <c r="A139" s="31"/>
      <c r="B139" s="143"/>
      <c r="C139" s="144" t="s">
        <v>167</v>
      </c>
      <c r="D139" s="144" t="s">
        <v>124</v>
      </c>
      <c r="E139" s="145" t="s">
        <v>168</v>
      </c>
      <c r="F139" s="146" t="s">
        <v>169</v>
      </c>
      <c r="G139" s="147" t="s">
        <v>141</v>
      </c>
      <c r="H139" s="148">
        <v>1</v>
      </c>
      <c r="I139" s="149"/>
      <c r="J139" s="150">
        <f>ROUND(I139*H139,2)</f>
        <v>0</v>
      </c>
      <c r="K139" s="151"/>
      <c r="L139" s="32"/>
      <c r="M139" s="152" t="s">
        <v>1</v>
      </c>
      <c r="N139" s="153" t="s">
        <v>37</v>
      </c>
      <c r="O139" s="57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56" t="s">
        <v>142</v>
      </c>
      <c r="AT139" s="156" t="s">
        <v>124</v>
      </c>
      <c r="AU139" s="156" t="s">
        <v>82</v>
      </c>
      <c r="AY139" s="16" t="s">
        <v>122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6" t="s">
        <v>80</v>
      </c>
      <c r="BK139" s="157">
        <f>ROUND(I139*H139,2)</f>
        <v>0</v>
      </c>
      <c r="BL139" s="16" t="s">
        <v>142</v>
      </c>
      <c r="BM139" s="156" t="s">
        <v>170</v>
      </c>
    </row>
    <row r="140" spans="1:47" s="2" customFormat="1" ht="19.5">
      <c r="A140" s="31"/>
      <c r="B140" s="32"/>
      <c r="C140" s="31"/>
      <c r="D140" s="158" t="s">
        <v>144</v>
      </c>
      <c r="E140" s="31"/>
      <c r="F140" s="159" t="s">
        <v>171</v>
      </c>
      <c r="G140" s="31"/>
      <c r="H140" s="31"/>
      <c r="I140" s="160"/>
      <c r="J140" s="31"/>
      <c r="K140" s="31"/>
      <c r="L140" s="32"/>
      <c r="M140" s="161"/>
      <c r="N140" s="162"/>
      <c r="O140" s="57"/>
      <c r="P140" s="57"/>
      <c r="Q140" s="57"/>
      <c r="R140" s="57"/>
      <c r="S140" s="57"/>
      <c r="T140" s="58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6" t="s">
        <v>144</v>
      </c>
      <c r="AU140" s="16" t="s">
        <v>82</v>
      </c>
    </row>
    <row r="141" spans="2:63" s="12" customFormat="1" ht="22.9" customHeight="1">
      <c r="B141" s="130"/>
      <c r="D141" s="131" t="s">
        <v>71</v>
      </c>
      <c r="E141" s="141" t="s">
        <v>172</v>
      </c>
      <c r="F141" s="141" t="s">
        <v>173</v>
      </c>
      <c r="I141" s="133"/>
      <c r="J141" s="142">
        <f>BK141</f>
        <v>0</v>
      </c>
      <c r="L141" s="130"/>
      <c r="M141" s="135"/>
      <c r="N141" s="136"/>
      <c r="O141" s="136"/>
      <c r="P141" s="137">
        <f>SUM(P142:P143)</f>
        <v>0</v>
      </c>
      <c r="Q141" s="136"/>
      <c r="R141" s="137">
        <f>SUM(R142:R143)</f>
        <v>0</v>
      </c>
      <c r="S141" s="136"/>
      <c r="T141" s="138">
        <f>SUM(T142:T143)</f>
        <v>0</v>
      </c>
      <c r="AR141" s="131" t="s">
        <v>151</v>
      </c>
      <c r="AT141" s="139" t="s">
        <v>71</v>
      </c>
      <c r="AU141" s="139" t="s">
        <v>80</v>
      </c>
      <c r="AY141" s="131" t="s">
        <v>122</v>
      </c>
      <c r="BK141" s="140">
        <f>SUM(BK142:BK143)</f>
        <v>0</v>
      </c>
    </row>
    <row r="142" spans="1:65" s="2" customFormat="1" ht="16.5" customHeight="1">
      <c r="A142" s="31"/>
      <c r="B142" s="143"/>
      <c r="C142" s="144" t="s">
        <v>174</v>
      </c>
      <c r="D142" s="144" t="s">
        <v>124</v>
      </c>
      <c r="E142" s="145" t="s">
        <v>175</v>
      </c>
      <c r="F142" s="146" t="s">
        <v>173</v>
      </c>
      <c r="G142" s="147" t="s">
        <v>141</v>
      </c>
      <c r="H142" s="148">
        <v>1</v>
      </c>
      <c r="I142" s="149"/>
      <c r="J142" s="150">
        <f>ROUND(I142*H142,2)</f>
        <v>0</v>
      </c>
      <c r="K142" s="151"/>
      <c r="L142" s="32"/>
      <c r="M142" s="152" t="s">
        <v>1</v>
      </c>
      <c r="N142" s="153" t="s">
        <v>37</v>
      </c>
      <c r="O142" s="57"/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56" t="s">
        <v>142</v>
      </c>
      <c r="AT142" s="156" t="s">
        <v>124</v>
      </c>
      <c r="AU142" s="156" t="s">
        <v>82</v>
      </c>
      <c r="AY142" s="16" t="s">
        <v>122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6" t="s">
        <v>80</v>
      </c>
      <c r="BK142" s="157">
        <f>ROUND(I142*H142,2)</f>
        <v>0</v>
      </c>
      <c r="BL142" s="16" t="s">
        <v>142</v>
      </c>
      <c r="BM142" s="156" t="s">
        <v>176</v>
      </c>
    </row>
    <row r="143" spans="1:47" s="2" customFormat="1" ht="19.5">
      <c r="A143" s="31"/>
      <c r="B143" s="32"/>
      <c r="C143" s="31"/>
      <c r="D143" s="158" t="s">
        <v>144</v>
      </c>
      <c r="E143" s="31"/>
      <c r="F143" s="159" t="s">
        <v>177</v>
      </c>
      <c r="G143" s="31"/>
      <c r="H143" s="31"/>
      <c r="I143" s="160"/>
      <c r="J143" s="31"/>
      <c r="K143" s="31"/>
      <c r="L143" s="32"/>
      <c r="M143" s="171"/>
      <c r="N143" s="172"/>
      <c r="O143" s="173"/>
      <c r="P143" s="173"/>
      <c r="Q143" s="173"/>
      <c r="R143" s="173"/>
      <c r="S143" s="173"/>
      <c r="T143" s="174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6" t="s">
        <v>144</v>
      </c>
      <c r="AU143" s="16" t="s">
        <v>82</v>
      </c>
    </row>
    <row r="144" spans="1:31" s="2" customFormat="1" ht="6.95" customHeight="1">
      <c r="A144" s="31"/>
      <c r="B144" s="46"/>
      <c r="C144" s="47"/>
      <c r="D144" s="47"/>
      <c r="E144" s="47"/>
      <c r="F144" s="47"/>
      <c r="G144" s="47"/>
      <c r="H144" s="47"/>
      <c r="I144" s="47"/>
      <c r="J144" s="47"/>
      <c r="K144" s="47"/>
      <c r="L144" s="32"/>
      <c r="M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</row>
  </sheetData>
  <autoFilter ref="C122:K14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85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s="1" customFormat="1" ht="24.95" customHeight="1">
      <c r="B4" s="19"/>
      <c r="D4" s="20" t="s">
        <v>92</v>
      </c>
      <c r="L4" s="19"/>
      <c r="M4" s="92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6" t="s">
        <v>16</v>
      </c>
      <c r="L6" s="19"/>
    </row>
    <row r="7" spans="2:12" s="1" customFormat="1" ht="16.5" customHeight="1">
      <c r="B7" s="19"/>
      <c r="E7" s="239" t="str">
        <f>'Rekapitulace stavby'!K6</f>
        <v>II/105 od kř. III/10529 Bratřejov - kř. MK Žemličkova Lhota - PD</v>
      </c>
      <c r="F7" s="240"/>
      <c r="G7" s="240"/>
      <c r="H7" s="240"/>
      <c r="L7" s="19"/>
    </row>
    <row r="8" spans="1:31" s="2" customFormat="1" ht="12" customHeight="1">
      <c r="A8" s="31"/>
      <c r="B8" s="32"/>
      <c r="C8" s="31"/>
      <c r="D8" s="26" t="s">
        <v>93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21" t="s">
        <v>178</v>
      </c>
      <c r="F9" s="238"/>
      <c r="G9" s="238"/>
      <c r="H9" s="238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2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26" t="s">
        <v>22</v>
      </c>
      <c r="J12" s="54">
        <f>'Rekapitulace stavby'!AN8</f>
        <v>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23</v>
      </c>
      <c r="E14" s="31"/>
      <c r="F14" s="31"/>
      <c r="G14" s="31"/>
      <c r="H14" s="31"/>
      <c r="I14" s="26" t="s">
        <v>24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26" t="s">
        <v>25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26</v>
      </c>
      <c r="E17" s="31"/>
      <c r="F17" s="31"/>
      <c r="G17" s="31"/>
      <c r="H17" s="31"/>
      <c r="I17" s="26" t="s">
        <v>24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41" t="str">
        <f>'Rekapitulace stavby'!E14</f>
        <v>Vyplň údaj</v>
      </c>
      <c r="F18" s="211"/>
      <c r="G18" s="211"/>
      <c r="H18" s="211"/>
      <c r="I18" s="26" t="s">
        <v>25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28</v>
      </c>
      <c r="E20" s="31"/>
      <c r="F20" s="31"/>
      <c r="G20" s="31"/>
      <c r="H20" s="31"/>
      <c r="I20" s="26" t="s">
        <v>24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26" t="s">
        <v>25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24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26" t="s">
        <v>25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3"/>
      <c r="B27" s="94"/>
      <c r="C27" s="93"/>
      <c r="D27" s="93"/>
      <c r="E27" s="215" t="s">
        <v>1</v>
      </c>
      <c r="F27" s="215"/>
      <c r="G27" s="215"/>
      <c r="H27" s="215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6" t="s">
        <v>32</v>
      </c>
      <c r="E30" s="31"/>
      <c r="F30" s="31"/>
      <c r="G30" s="31"/>
      <c r="H30" s="31"/>
      <c r="I30" s="31"/>
      <c r="J30" s="70">
        <f>ROUND(J125,2)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34</v>
      </c>
      <c r="G32" s="31"/>
      <c r="H32" s="31"/>
      <c r="I32" s="35" t="s">
        <v>33</v>
      </c>
      <c r="J32" s="35" t="s">
        <v>35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7" t="s">
        <v>36</v>
      </c>
      <c r="E33" s="26" t="s">
        <v>37</v>
      </c>
      <c r="F33" s="98">
        <f>ROUND((SUM(BE125:BE330)),2)</f>
        <v>0</v>
      </c>
      <c r="G33" s="31"/>
      <c r="H33" s="31"/>
      <c r="I33" s="99">
        <v>0.21</v>
      </c>
      <c r="J33" s="98">
        <f>ROUND(((SUM(BE125:BE330))*I33),2)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38</v>
      </c>
      <c r="F34" s="98">
        <f>ROUND((SUM(BF125:BF330)),2)</f>
        <v>0</v>
      </c>
      <c r="G34" s="31"/>
      <c r="H34" s="31"/>
      <c r="I34" s="99">
        <v>0.15</v>
      </c>
      <c r="J34" s="98">
        <f>ROUND(((SUM(BF125:BF330))*I34),2)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39</v>
      </c>
      <c r="F35" s="98">
        <f>ROUND((SUM(BG125:BG330)),2)</f>
        <v>0</v>
      </c>
      <c r="G35" s="31"/>
      <c r="H35" s="31"/>
      <c r="I35" s="99">
        <v>0.21</v>
      </c>
      <c r="J35" s="98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40</v>
      </c>
      <c r="F36" s="98">
        <f>ROUND((SUM(BH125:BH330)),2)</f>
        <v>0</v>
      </c>
      <c r="G36" s="31"/>
      <c r="H36" s="31"/>
      <c r="I36" s="99">
        <v>0.15</v>
      </c>
      <c r="J36" s="98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41</v>
      </c>
      <c r="F37" s="98">
        <f>ROUND((SUM(BI125:BI330)),2)</f>
        <v>0</v>
      </c>
      <c r="G37" s="31"/>
      <c r="H37" s="31"/>
      <c r="I37" s="99">
        <v>0</v>
      </c>
      <c r="J37" s="98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0"/>
      <c r="D39" s="101" t="s">
        <v>42</v>
      </c>
      <c r="E39" s="59"/>
      <c r="F39" s="59"/>
      <c r="G39" s="102" t="s">
        <v>43</v>
      </c>
      <c r="H39" s="103" t="s">
        <v>44</v>
      </c>
      <c r="I39" s="59"/>
      <c r="J39" s="104">
        <f>SUM(J30:J37)</f>
        <v>0</v>
      </c>
      <c r="K39" s="105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41"/>
      <c r="D50" s="42" t="s">
        <v>45</v>
      </c>
      <c r="E50" s="43"/>
      <c r="F50" s="43"/>
      <c r="G50" s="42" t="s">
        <v>46</v>
      </c>
      <c r="H50" s="43"/>
      <c r="I50" s="43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47</v>
      </c>
      <c r="E61" s="34"/>
      <c r="F61" s="106" t="s">
        <v>48</v>
      </c>
      <c r="G61" s="44" t="s">
        <v>47</v>
      </c>
      <c r="H61" s="34"/>
      <c r="I61" s="34"/>
      <c r="J61" s="107" t="s">
        <v>48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49</v>
      </c>
      <c r="E65" s="45"/>
      <c r="F65" s="45"/>
      <c r="G65" s="42" t="s">
        <v>50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47</v>
      </c>
      <c r="E76" s="34"/>
      <c r="F76" s="106" t="s">
        <v>48</v>
      </c>
      <c r="G76" s="44" t="s">
        <v>47</v>
      </c>
      <c r="H76" s="34"/>
      <c r="I76" s="34"/>
      <c r="J76" s="107" t="s">
        <v>48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95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39" t="str">
        <f>E7</f>
        <v>II/105 od kř. III/10529 Bratřejov - kř. MK Žemličkova Lhota - PD</v>
      </c>
      <c r="F85" s="240"/>
      <c r="G85" s="240"/>
      <c r="H85" s="240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93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21" t="str">
        <f>E9</f>
        <v>SO 101.1 - Silnice II/105 - úsek I.</v>
      </c>
      <c r="F87" s="238"/>
      <c r="G87" s="238"/>
      <c r="H87" s="238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26" t="s">
        <v>22</v>
      </c>
      <c r="J89" s="54">
        <f>IF(J12="","",J12)</f>
        <v>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23</v>
      </c>
      <c r="D91" s="31"/>
      <c r="E91" s="31"/>
      <c r="F91" s="24" t="str">
        <f>E15</f>
        <v xml:space="preserve"> </v>
      </c>
      <c r="G91" s="31"/>
      <c r="H91" s="31"/>
      <c r="I91" s="26" t="s">
        <v>28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26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08" t="s">
        <v>96</v>
      </c>
      <c r="D94" s="100"/>
      <c r="E94" s="100"/>
      <c r="F94" s="100"/>
      <c r="G94" s="100"/>
      <c r="H94" s="100"/>
      <c r="I94" s="100"/>
      <c r="J94" s="109" t="s">
        <v>97</v>
      </c>
      <c r="K94" s="100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0" t="s">
        <v>98</v>
      </c>
      <c r="D96" s="31"/>
      <c r="E96" s="31"/>
      <c r="F96" s="31"/>
      <c r="G96" s="31"/>
      <c r="H96" s="31"/>
      <c r="I96" s="31"/>
      <c r="J96" s="70">
        <f>J125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99</v>
      </c>
    </row>
    <row r="97" spans="2:12" s="9" customFormat="1" ht="24.95" customHeight="1">
      <c r="B97" s="111"/>
      <c r="D97" s="112" t="s">
        <v>100</v>
      </c>
      <c r="E97" s="113"/>
      <c r="F97" s="113"/>
      <c r="G97" s="113"/>
      <c r="H97" s="113"/>
      <c r="I97" s="113"/>
      <c r="J97" s="114">
        <f>J126</f>
        <v>0</v>
      </c>
      <c r="L97" s="111"/>
    </row>
    <row r="98" spans="2:12" s="10" customFormat="1" ht="19.9" customHeight="1">
      <c r="B98" s="115"/>
      <c r="D98" s="116" t="s">
        <v>101</v>
      </c>
      <c r="E98" s="117"/>
      <c r="F98" s="117"/>
      <c r="G98" s="117"/>
      <c r="H98" s="117"/>
      <c r="I98" s="117"/>
      <c r="J98" s="118">
        <f>J127</f>
        <v>0</v>
      </c>
      <c r="L98" s="115"/>
    </row>
    <row r="99" spans="2:12" s="10" customFormat="1" ht="19.9" customHeight="1">
      <c r="B99" s="115"/>
      <c r="D99" s="116" t="s">
        <v>179</v>
      </c>
      <c r="E99" s="117"/>
      <c r="F99" s="117"/>
      <c r="G99" s="117"/>
      <c r="H99" s="117"/>
      <c r="I99" s="117"/>
      <c r="J99" s="118">
        <f>J189</f>
        <v>0</v>
      </c>
      <c r="L99" s="115"/>
    </row>
    <row r="100" spans="2:12" s="10" customFormat="1" ht="19.9" customHeight="1">
      <c r="B100" s="115"/>
      <c r="D100" s="116" t="s">
        <v>180</v>
      </c>
      <c r="E100" s="117"/>
      <c r="F100" s="117"/>
      <c r="G100" s="117"/>
      <c r="H100" s="117"/>
      <c r="I100" s="117"/>
      <c r="J100" s="118">
        <f>J192</f>
        <v>0</v>
      </c>
      <c r="L100" s="115"/>
    </row>
    <row r="101" spans="2:12" s="10" customFormat="1" ht="19.9" customHeight="1">
      <c r="B101" s="115"/>
      <c r="D101" s="116" t="s">
        <v>181</v>
      </c>
      <c r="E101" s="117"/>
      <c r="F101" s="117"/>
      <c r="G101" s="117"/>
      <c r="H101" s="117"/>
      <c r="I101" s="117"/>
      <c r="J101" s="118">
        <f>J246</f>
        <v>0</v>
      </c>
      <c r="L101" s="115"/>
    </row>
    <row r="102" spans="2:12" s="10" customFormat="1" ht="19.9" customHeight="1">
      <c r="B102" s="115"/>
      <c r="D102" s="116" t="s">
        <v>182</v>
      </c>
      <c r="E102" s="117"/>
      <c r="F102" s="117"/>
      <c r="G102" s="117"/>
      <c r="H102" s="117"/>
      <c r="I102" s="117"/>
      <c r="J102" s="118">
        <f>J250</f>
        <v>0</v>
      </c>
      <c r="L102" s="115"/>
    </row>
    <row r="103" spans="2:12" s="10" customFormat="1" ht="19.9" customHeight="1">
      <c r="B103" s="115"/>
      <c r="D103" s="116" t="s">
        <v>183</v>
      </c>
      <c r="E103" s="117"/>
      <c r="F103" s="117"/>
      <c r="G103" s="117"/>
      <c r="H103" s="117"/>
      <c r="I103" s="117"/>
      <c r="J103" s="118">
        <f>J312</f>
        <v>0</v>
      </c>
      <c r="L103" s="115"/>
    </row>
    <row r="104" spans="2:12" s="9" customFormat="1" ht="24.95" customHeight="1">
      <c r="B104" s="111"/>
      <c r="D104" s="112" t="s">
        <v>104</v>
      </c>
      <c r="E104" s="113"/>
      <c r="F104" s="113"/>
      <c r="G104" s="113"/>
      <c r="H104" s="113"/>
      <c r="I104" s="113"/>
      <c r="J104" s="114">
        <f>J327</f>
        <v>0</v>
      </c>
      <c r="L104" s="111"/>
    </row>
    <row r="105" spans="2:12" s="10" customFormat="1" ht="19.9" customHeight="1">
      <c r="B105" s="115"/>
      <c r="D105" s="116" t="s">
        <v>105</v>
      </c>
      <c r="E105" s="117"/>
      <c r="F105" s="117"/>
      <c r="G105" s="117"/>
      <c r="H105" s="117"/>
      <c r="I105" s="117"/>
      <c r="J105" s="118">
        <f>J328</f>
        <v>0</v>
      </c>
      <c r="L105" s="115"/>
    </row>
    <row r="106" spans="1:31" s="2" customFormat="1" ht="21.75" customHeight="1">
      <c r="A106" s="31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2" customFormat="1" ht="6.95" customHeight="1">
      <c r="A111" s="31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5" customHeight="1">
      <c r="A112" s="31"/>
      <c r="B112" s="32"/>
      <c r="C112" s="20" t="s">
        <v>107</v>
      </c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16</v>
      </c>
      <c r="D114" s="31"/>
      <c r="E114" s="31"/>
      <c r="F114" s="31"/>
      <c r="G114" s="31"/>
      <c r="H114" s="31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1"/>
      <c r="D115" s="31"/>
      <c r="E115" s="239" t="str">
        <f>E7</f>
        <v>II/105 od kř. III/10529 Bratřejov - kř. MK Žemličkova Lhota - PD</v>
      </c>
      <c r="F115" s="240"/>
      <c r="G115" s="240"/>
      <c r="H115" s="240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93</v>
      </c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1"/>
      <c r="D117" s="31"/>
      <c r="E117" s="221" t="str">
        <f>E9</f>
        <v>SO 101.1 - Silnice II/105 - úsek I.</v>
      </c>
      <c r="F117" s="238"/>
      <c r="G117" s="238"/>
      <c r="H117" s="238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20</v>
      </c>
      <c r="D119" s="31"/>
      <c r="E119" s="31"/>
      <c r="F119" s="24" t="str">
        <f>F12</f>
        <v xml:space="preserve"> </v>
      </c>
      <c r="G119" s="31"/>
      <c r="H119" s="31"/>
      <c r="I119" s="26" t="s">
        <v>22</v>
      </c>
      <c r="J119" s="54">
        <f>IF(J12="","",J12)</f>
        <v>0</v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5.2" customHeight="1">
      <c r="A121" s="31"/>
      <c r="B121" s="32"/>
      <c r="C121" s="26" t="s">
        <v>23</v>
      </c>
      <c r="D121" s="31"/>
      <c r="E121" s="31"/>
      <c r="F121" s="24" t="str">
        <f>E15</f>
        <v xml:space="preserve"> </v>
      </c>
      <c r="G121" s="31"/>
      <c r="H121" s="31"/>
      <c r="I121" s="26" t="s">
        <v>28</v>
      </c>
      <c r="J121" s="29" t="str">
        <f>E21</f>
        <v xml:space="preserve"> </v>
      </c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5.2" customHeight="1">
      <c r="A122" s="31"/>
      <c r="B122" s="32"/>
      <c r="C122" s="26" t="s">
        <v>26</v>
      </c>
      <c r="D122" s="31"/>
      <c r="E122" s="31"/>
      <c r="F122" s="24" t="str">
        <f>IF(E18="","",E18)</f>
        <v>Vyplň údaj</v>
      </c>
      <c r="G122" s="31"/>
      <c r="H122" s="31"/>
      <c r="I122" s="26" t="s">
        <v>30</v>
      </c>
      <c r="J122" s="29" t="str">
        <f>E24</f>
        <v xml:space="preserve"> </v>
      </c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0.3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11" customFormat="1" ht="29.25" customHeight="1">
      <c r="A124" s="119"/>
      <c r="B124" s="120"/>
      <c r="C124" s="121" t="s">
        <v>108</v>
      </c>
      <c r="D124" s="122" t="s">
        <v>57</v>
      </c>
      <c r="E124" s="122" t="s">
        <v>53</v>
      </c>
      <c r="F124" s="122" t="s">
        <v>54</v>
      </c>
      <c r="G124" s="122" t="s">
        <v>109</v>
      </c>
      <c r="H124" s="122" t="s">
        <v>110</v>
      </c>
      <c r="I124" s="122" t="s">
        <v>111</v>
      </c>
      <c r="J124" s="123" t="s">
        <v>97</v>
      </c>
      <c r="K124" s="124" t="s">
        <v>112</v>
      </c>
      <c r="L124" s="125"/>
      <c r="M124" s="61" t="s">
        <v>1</v>
      </c>
      <c r="N124" s="62" t="s">
        <v>36</v>
      </c>
      <c r="O124" s="62" t="s">
        <v>113</v>
      </c>
      <c r="P124" s="62" t="s">
        <v>114</v>
      </c>
      <c r="Q124" s="62" t="s">
        <v>115</v>
      </c>
      <c r="R124" s="62" t="s">
        <v>116</v>
      </c>
      <c r="S124" s="62" t="s">
        <v>117</v>
      </c>
      <c r="T124" s="63" t="s">
        <v>118</v>
      </c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</row>
    <row r="125" spans="1:63" s="2" customFormat="1" ht="22.9" customHeight="1">
      <c r="A125" s="31"/>
      <c r="B125" s="32"/>
      <c r="C125" s="68" t="s">
        <v>119</v>
      </c>
      <c r="D125" s="31"/>
      <c r="E125" s="31"/>
      <c r="F125" s="31"/>
      <c r="G125" s="31"/>
      <c r="H125" s="31"/>
      <c r="I125" s="31"/>
      <c r="J125" s="126">
        <f>BK125</f>
        <v>0</v>
      </c>
      <c r="K125" s="31"/>
      <c r="L125" s="32"/>
      <c r="M125" s="64"/>
      <c r="N125" s="55"/>
      <c r="O125" s="65"/>
      <c r="P125" s="127">
        <f>P126+P327</f>
        <v>0</v>
      </c>
      <c r="Q125" s="65"/>
      <c r="R125" s="127">
        <f>R126+R327</f>
        <v>512.1754865</v>
      </c>
      <c r="S125" s="65"/>
      <c r="T125" s="128">
        <f>T126+T327</f>
        <v>2116.129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71</v>
      </c>
      <c r="AU125" s="16" t="s">
        <v>99</v>
      </c>
      <c r="BK125" s="129">
        <f>BK126+BK327</f>
        <v>0</v>
      </c>
    </row>
    <row r="126" spans="2:63" s="12" customFormat="1" ht="25.9" customHeight="1">
      <c r="B126" s="130"/>
      <c r="D126" s="131" t="s">
        <v>71</v>
      </c>
      <c r="E126" s="132" t="s">
        <v>120</v>
      </c>
      <c r="F126" s="132" t="s">
        <v>121</v>
      </c>
      <c r="I126" s="133"/>
      <c r="J126" s="134">
        <f>BK126</f>
        <v>0</v>
      </c>
      <c r="L126" s="130"/>
      <c r="M126" s="135"/>
      <c r="N126" s="136"/>
      <c r="O126" s="136"/>
      <c r="P126" s="137">
        <f>P127+P189+P192+P246+P250+P312</f>
        <v>0</v>
      </c>
      <c r="Q126" s="136"/>
      <c r="R126" s="137">
        <f>R127+R189+R192+R246+R250+R312</f>
        <v>512.1754865</v>
      </c>
      <c r="S126" s="136"/>
      <c r="T126" s="138">
        <f>T127+T189+T192+T246+T250+T312</f>
        <v>2116.129</v>
      </c>
      <c r="AR126" s="131" t="s">
        <v>80</v>
      </c>
      <c r="AT126" s="139" t="s">
        <v>71</v>
      </c>
      <c r="AU126" s="139" t="s">
        <v>72</v>
      </c>
      <c r="AY126" s="131" t="s">
        <v>122</v>
      </c>
      <c r="BK126" s="140">
        <f>BK127+BK189+BK192+BK246+BK250+BK312</f>
        <v>0</v>
      </c>
    </row>
    <row r="127" spans="2:63" s="12" customFormat="1" ht="22.9" customHeight="1">
      <c r="B127" s="130"/>
      <c r="D127" s="131" t="s">
        <v>71</v>
      </c>
      <c r="E127" s="141" t="s">
        <v>80</v>
      </c>
      <c r="F127" s="141" t="s">
        <v>123</v>
      </c>
      <c r="I127" s="133"/>
      <c r="J127" s="142">
        <f>BK127</f>
        <v>0</v>
      </c>
      <c r="L127" s="130"/>
      <c r="M127" s="135"/>
      <c r="N127" s="136"/>
      <c r="O127" s="136"/>
      <c r="P127" s="137">
        <f>SUM(P128:P188)</f>
        <v>0</v>
      </c>
      <c r="Q127" s="136"/>
      <c r="R127" s="137">
        <f>SUM(R128:R188)</f>
        <v>2.8048699999999998</v>
      </c>
      <c r="S127" s="136"/>
      <c r="T127" s="138">
        <f>SUM(T128:T188)</f>
        <v>1708.5990000000002</v>
      </c>
      <c r="AR127" s="131" t="s">
        <v>80</v>
      </c>
      <c r="AT127" s="139" t="s">
        <v>71</v>
      </c>
      <c r="AU127" s="139" t="s">
        <v>80</v>
      </c>
      <c r="AY127" s="131" t="s">
        <v>122</v>
      </c>
      <c r="BK127" s="140">
        <f>SUM(BK128:BK188)</f>
        <v>0</v>
      </c>
    </row>
    <row r="128" spans="1:65" s="2" customFormat="1" ht="24.2" customHeight="1">
      <c r="A128" s="31"/>
      <c r="B128" s="143"/>
      <c r="C128" s="144" t="s">
        <v>80</v>
      </c>
      <c r="D128" s="144" t="s">
        <v>124</v>
      </c>
      <c r="E128" s="145" t="s">
        <v>184</v>
      </c>
      <c r="F128" s="146" t="s">
        <v>185</v>
      </c>
      <c r="G128" s="147" t="s">
        <v>127</v>
      </c>
      <c r="H128" s="148">
        <v>110</v>
      </c>
      <c r="I128" s="149"/>
      <c r="J128" s="150">
        <f>ROUND(I128*H128,2)</f>
        <v>0</v>
      </c>
      <c r="K128" s="151"/>
      <c r="L128" s="32"/>
      <c r="M128" s="152" t="s">
        <v>1</v>
      </c>
      <c r="N128" s="153" t="s">
        <v>37</v>
      </c>
      <c r="O128" s="57"/>
      <c r="P128" s="154">
        <f>O128*H128</f>
        <v>0</v>
      </c>
      <c r="Q128" s="154">
        <v>0</v>
      </c>
      <c r="R128" s="154">
        <f>Q128*H128</f>
        <v>0</v>
      </c>
      <c r="S128" s="154">
        <v>0.586</v>
      </c>
      <c r="T128" s="155">
        <f>S128*H128</f>
        <v>64.46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56" t="s">
        <v>128</v>
      </c>
      <c r="AT128" s="156" t="s">
        <v>124</v>
      </c>
      <c r="AU128" s="156" t="s">
        <v>82</v>
      </c>
      <c r="AY128" s="16" t="s">
        <v>122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6" t="s">
        <v>80</v>
      </c>
      <c r="BK128" s="157">
        <f>ROUND(I128*H128,2)</f>
        <v>0</v>
      </c>
      <c r="BL128" s="16" t="s">
        <v>128</v>
      </c>
      <c r="BM128" s="156" t="s">
        <v>186</v>
      </c>
    </row>
    <row r="129" spans="1:47" s="2" customFormat="1" ht="19.5">
      <c r="A129" s="31"/>
      <c r="B129" s="32"/>
      <c r="C129" s="31"/>
      <c r="D129" s="158" t="s">
        <v>144</v>
      </c>
      <c r="E129" s="31"/>
      <c r="F129" s="159" t="s">
        <v>187</v>
      </c>
      <c r="G129" s="31"/>
      <c r="H129" s="31"/>
      <c r="I129" s="160"/>
      <c r="J129" s="31"/>
      <c r="K129" s="31"/>
      <c r="L129" s="32"/>
      <c r="M129" s="161"/>
      <c r="N129" s="162"/>
      <c r="O129" s="57"/>
      <c r="P129" s="57"/>
      <c r="Q129" s="57"/>
      <c r="R129" s="57"/>
      <c r="S129" s="57"/>
      <c r="T129" s="58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6" t="s">
        <v>144</v>
      </c>
      <c r="AU129" s="16" t="s">
        <v>82</v>
      </c>
    </row>
    <row r="130" spans="1:65" s="2" customFormat="1" ht="24.2" customHeight="1">
      <c r="A130" s="31"/>
      <c r="B130" s="143"/>
      <c r="C130" s="144" t="s">
        <v>82</v>
      </c>
      <c r="D130" s="144" t="s">
        <v>124</v>
      </c>
      <c r="E130" s="145" t="s">
        <v>188</v>
      </c>
      <c r="F130" s="146" t="s">
        <v>189</v>
      </c>
      <c r="G130" s="147" t="s">
        <v>127</v>
      </c>
      <c r="H130" s="148">
        <v>966</v>
      </c>
      <c r="I130" s="149"/>
      <c r="J130" s="150">
        <f>ROUND(I130*H130,2)</f>
        <v>0</v>
      </c>
      <c r="K130" s="151"/>
      <c r="L130" s="32"/>
      <c r="M130" s="152" t="s">
        <v>1</v>
      </c>
      <c r="N130" s="153" t="s">
        <v>37</v>
      </c>
      <c r="O130" s="57"/>
      <c r="P130" s="154">
        <f>O130*H130</f>
        <v>0</v>
      </c>
      <c r="Q130" s="154">
        <v>0</v>
      </c>
      <c r="R130" s="154">
        <f>Q130*H130</f>
        <v>0</v>
      </c>
      <c r="S130" s="154">
        <v>0.75</v>
      </c>
      <c r="T130" s="155">
        <f>S130*H130</f>
        <v>724.5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56" t="s">
        <v>128</v>
      </c>
      <c r="AT130" s="156" t="s">
        <v>124</v>
      </c>
      <c r="AU130" s="156" t="s">
        <v>82</v>
      </c>
      <c r="AY130" s="16" t="s">
        <v>122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6" t="s">
        <v>80</v>
      </c>
      <c r="BK130" s="157">
        <f>ROUND(I130*H130,2)</f>
        <v>0</v>
      </c>
      <c r="BL130" s="16" t="s">
        <v>128</v>
      </c>
      <c r="BM130" s="156" t="s">
        <v>190</v>
      </c>
    </row>
    <row r="131" spans="1:65" s="2" customFormat="1" ht="33" customHeight="1">
      <c r="A131" s="31"/>
      <c r="B131" s="143"/>
      <c r="C131" s="144" t="s">
        <v>138</v>
      </c>
      <c r="D131" s="144" t="s">
        <v>124</v>
      </c>
      <c r="E131" s="145" t="s">
        <v>191</v>
      </c>
      <c r="F131" s="146" t="s">
        <v>192</v>
      </c>
      <c r="G131" s="147" t="s">
        <v>127</v>
      </c>
      <c r="H131" s="148">
        <v>13236</v>
      </c>
      <c r="I131" s="149"/>
      <c r="J131" s="150">
        <f>ROUND(I131*H131,2)</f>
        <v>0</v>
      </c>
      <c r="K131" s="151"/>
      <c r="L131" s="32"/>
      <c r="M131" s="152" t="s">
        <v>1</v>
      </c>
      <c r="N131" s="153" t="s">
        <v>37</v>
      </c>
      <c r="O131" s="57"/>
      <c r="P131" s="154">
        <f>O131*H131</f>
        <v>0</v>
      </c>
      <c r="Q131" s="154">
        <v>5E-05</v>
      </c>
      <c r="R131" s="154">
        <f>Q131*H131</f>
        <v>0.6618</v>
      </c>
      <c r="S131" s="154">
        <v>0.069</v>
      </c>
      <c r="T131" s="155">
        <f>S131*H131</f>
        <v>913.2840000000001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56" t="s">
        <v>128</v>
      </c>
      <c r="AT131" s="156" t="s">
        <v>124</v>
      </c>
      <c r="AU131" s="156" t="s">
        <v>82</v>
      </c>
      <c r="AY131" s="16" t="s">
        <v>122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6" t="s">
        <v>80</v>
      </c>
      <c r="BK131" s="157">
        <f>ROUND(I131*H131,2)</f>
        <v>0</v>
      </c>
      <c r="BL131" s="16" t="s">
        <v>128</v>
      </c>
      <c r="BM131" s="156" t="s">
        <v>193</v>
      </c>
    </row>
    <row r="132" spans="1:47" s="2" customFormat="1" ht="29.25">
      <c r="A132" s="31"/>
      <c r="B132" s="32"/>
      <c r="C132" s="31"/>
      <c r="D132" s="158" t="s">
        <v>144</v>
      </c>
      <c r="E132" s="31"/>
      <c r="F132" s="159" t="s">
        <v>194</v>
      </c>
      <c r="G132" s="31"/>
      <c r="H132" s="31"/>
      <c r="I132" s="160"/>
      <c r="J132" s="31"/>
      <c r="K132" s="31"/>
      <c r="L132" s="32"/>
      <c r="M132" s="161"/>
      <c r="N132" s="162"/>
      <c r="O132" s="57"/>
      <c r="P132" s="57"/>
      <c r="Q132" s="57"/>
      <c r="R132" s="57"/>
      <c r="S132" s="57"/>
      <c r="T132" s="58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6" t="s">
        <v>144</v>
      </c>
      <c r="AU132" s="16" t="s">
        <v>82</v>
      </c>
    </row>
    <row r="133" spans="2:51" s="13" customFormat="1" ht="12">
      <c r="B133" s="163"/>
      <c r="D133" s="158" t="s">
        <v>156</v>
      </c>
      <c r="E133" s="164" t="s">
        <v>1</v>
      </c>
      <c r="F133" s="165" t="s">
        <v>195</v>
      </c>
      <c r="H133" s="166">
        <v>13236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4" t="s">
        <v>156</v>
      </c>
      <c r="AU133" s="164" t="s">
        <v>82</v>
      </c>
      <c r="AV133" s="13" t="s">
        <v>82</v>
      </c>
      <c r="AW133" s="13" t="s">
        <v>29</v>
      </c>
      <c r="AX133" s="13" t="s">
        <v>80</v>
      </c>
      <c r="AY133" s="164" t="s">
        <v>122</v>
      </c>
    </row>
    <row r="134" spans="1:65" s="2" customFormat="1" ht="16.5" customHeight="1">
      <c r="A134" s="31"/>
      <c r="B134" s="143"/>
      <c r="C134" s="144" t="s">
        <v>128</v>
      </c>
      <c r="D134" s="144" t="s">
        <v>124</v>
      </c>
      <c r="E134" s="145" t="s">
        <v>196</v>
      </c>
      <c r="F134" s="146" t="s">
        <v>197</v>
      </c>
      <c r="G134" s="147" t="s">
        <v>198</v>
      </c>
      <c r="H134" s="148">
        <v>31</v>
      </c>
      <c r="I134" s="149"/>
      <c r="J134" s="150">
        <f>ROUND(I134*H134,2)</f>
        <v>0</v>
      </c>
      <c r="K134" s="151"/>
      <c r="L134" s="32"/>
      <c r="M134" s="152" t="s">
        <v>1</v>
      </c>
      <c r="N134" s="153" t="s">
        <v>37</v>
      </c>
      <c r="O134" s="57"/>
      <c r="P134" s="154">
        <f>O134*H134</f>
        <v>0</v>
      </c>
      <c r="Q134" s="154">
        <v>0</v>
      </c>
      <c r="R134" s="154">
        <f>Q134*H134</f>
        <v>0</v>
      </c>
      <c r="S134" s="154">
        <v>0.205</v>
      </c>
      <c r="T134" s="155">
        <f>S134*H134</f>
        <v>6.3549999999999995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56" t="s">
        <v>128</v>
      </c>
      <c r="AT134" s="156" t="s">
        <v>124</v>
      </c>
      <c r="AU134" s="156" t="s">
        <v>82</v>
      </c>
      <c r="AY134" s="16" t="s">
        <v>122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6" t="s">
        <v>80</v>
      </c>
      <c r="BK134" s="157">
        <f>ROUND(I134*H134,2)</f>
        <v>0</v>
      </c>
      <c r="BL134" s="16" t="s">
        <v>128</v>
      </c>
      <c r="BM134" s="156" t="s">
        <v>199</v>
      </c>
    </row>
    <row r="135" spans="1:65" s="2" customFormat="1" ht="24.2" customHeight="1">
      <c r="A135" s="31"/>
      <c r="B135" s="143"/>
      <c r="C135" s="144" t="s">
        <v>151</v>
      </c>
      <c r="D135" s="144" t="s">
        <v>124</v>
      </c>
      <c r="E135" s="145" t="s">
        <v>200</v>
      </c>
      <c r="F135" s="146" t="s">
        <v>201</v>
      </c>
      <c r="G135" s="147" t="s">
        <v>202</v>
      </c>
      <c r="H135" s="148">
        <v>48.3</v>
      </c>
      <c r="I135" s="149"/>
      <c r="J135" s="150">
        <f>ROUND(I135*H135,2)</f>
        <v>0</v>
      </c>
      <c r="K135" s="151"/>
      <c r="L135" s="32"/>
      <c r="M135" s="152" t="s">
        <v>1</v>
      </c>
      <c r="N135" s="153" t="s">
        <v>37</v>
      </c>
      <c r="O135" s="57"/>
      <c r="P135" s="154">
        <f>O135*H135</f>
        <v>0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56" t="s">
        <v>128</v>
      </c>
      <c r="AT135" s="156" t="s">
        <v>124</v>
      </c>
      <c r="AU135" s="156" t="s">
        <v>82</v>
      </c>
      <c r="AY135" s="16" t="s">
        <v>122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6" t="s">
        <v>80</v>
      </c>
      <c r="BK135" s="157">
        <f>ROUND(I135*H135,2)</f>
        <v>0</v>
      </c>
      <c r="BL135" s="16" t="s">
        <v>128</v>
      </c>
      <c r="BM135" s="156" t="s">
        <v>203</v>
      </c>
    </row>
    <row r="136" spans="1:47" s="2" customFormat="1" ht="29.25">
      <c r="A136" s="31"/>
      <c r="B136" s="32"/>
      <c r="C136" s="31"/>
      <c r="D136" s="158" t="s">
        <v>144</v>
      </c>
      <c r="E136" s="31"/>
      <c r="F136" s="159" t="s">
        <v>204</v>
      </c>
      <c r="G136" s="31"/>
      <c r="H136" s="31"/>
      <c r="I136" s="160"/>
      <c r="J136" s="31"/>
      <c r="K136" s="31"/>
      <c r="L136" s="32"/>
      <c r="M136" s="161"/>
      <c r="N136" s="162"/>
      <c r="O136" s="57"/>
      <c r="P136" s="57"/>
      <c r="Q136" s="57"/>
      <c r="R136" s="57"/>
      <c r="S136" s="57"/>
      <c r="T136" s="58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6" t="s">
        <v>144</v>
      </c>
      <c r="AU136" s="16" t="s">
        <v>82</v>
      </c>
    </row>
    <row r="137" spans="2:51" s="13" customFormat="1" ht="22.5">
      <c r="B137" s="163"/>
      <c r="D137" s="158" t="s">
        <v>156</v>
      </c>
      <c r="E137" s="164" t="s">
        <v>1</v>
      </c>
      <c r="F137" s="165" t="s">
        <v>205</v>
      </c>
      <c r="H137" s="166">
        <v>48.3</v>
      </c>
      <c r="I137" s="167"/>
      <c r="L137" s="163"/>
      <c r="M137" s="168"/>
      <c r="N137" s="169"/>
      <c r="O137" s="169"/>
      <c r="P137" s="169"/>
      <c r="Q137" s="169"/>
      <c r="R137" s="169"/>
      <c r="S137" s="169"/>
      <c r="T137" s="170"/>
      <c r="AT137" s="164" t="s">
        <v>156</v>
      </c>
      <c r="AU137" s="164" t="s">
        <v>82</v>
      </c>
      <c r="AV137" s="13" t="s">
        <v>82</v>
      </c>
      <c r="AW137" s="13" t="s">
        <v>29</v>
      </c>
      <c r="AX137" s="13" t="s">
        <v>80</v>
      </c>
      <c r="AY137" s="164" t="s">
        <v>122</v>
      </c>
    </row>
    <row r="138" spans="1:65" s="2" customFormat="1" ht="21.75" customHeight="1">
      <c r="A138" s="31"/>
      <c r="B138" s="143"/>
      <c r="C138" s="175" t="s">
        <v>162</v>
      </c>
      <c r="D138" s="175" t="s">
        <v>206</v>
      </c>
      <c r="E138" s="176" t="s">
        <v>207</v>
      </c>
      <c r="F138" s="177" t="s">
        <v>208</v>
      </c>
      <c r="G138" s="178" t="s">
        <v>154</v>
      </c>
      <c r="H138" s="179">
        <v>1.932</v>
      </c>
      <c r="I138" s="180"/>
      <c r="J138" s="181">
        <f>ROUND(I138*H138,2)</f>
        <v>0</v>
      </c>
      <c r="K138" s="182"/>
      <c r="L138" s="183"/>
      <c r="M138" s="184" t="s">
        <v>1</v>
      </c>
      <c r="N138" s="185" t="s">
        <v>37</v>
      </c>
      <c r="O138" s="57"/>
      <c r="P138" s="154">
        <f>O138*H138</f>
        <v>0</v>
      </c>
      <c r="Q138" s="154">
        <v>1</v>
      </c>
      <c r="R138" s="154">
        <f>Q138*H138</f>
        <v>1.932</v>
      </c>
      <c r="S138" s="154">
        <v>0</v>
      </c>
      <c r="T138" s="15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56" t="s">
        <v>174</v>
      </c>
      <c r="AT138" s="156" t="s">
        <v>206</v>
      </c>
      <c r="AU138" s="156" t="s">
        <v>82</v>
      </c>
      <c r="AY138" s="16" t="s">
        <v>122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6" t="s">
        <v>80</v>
      </c>
      <c r="BK138" s="157">
        <f>ROUND(I138*H138,2)</f>
        <v>0</v>
      </c>
      <c r="BL138" s="16" t="s">
        <v>128</v>
      </c>
      <c r="BM138" s="156" t="s">
        <v>209</v>
      </c>
    </row>
    <row r="139" spans="2:51" s="13" customFormat="1" ht="12">
      <c r="B139" s="163"/>
      <c r="D139" s="158" t="s">
        <v>156</v>
      </c>
      <c r="E139" s="164" t="s">
        <v>1</v>
      </c>
      <c r="F139" s="165" t="s">
        <v>210</v>
      </c>
      <c r="H139" s="166">
        <v>1.932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4" t="s">
        <v>156</v>
      </c>
      <c r="AU139" s="164" t="s">
        <v>82</v>
      </c>
      <c r="AV139" s="13" t="s">
        <v>82</v>
      </c>
      <c r="AW139" s="13" t="s">
        <v>29</v>
      </c>
      <c r="AX139" s="13" t="s">
        <v>80</v>
      </c>
      <c r="AY139" s="164" t="s">
        <v>122</v>
      </c>
    </row>
    <row r="140" spans="1:65" s="2" customFormat="1" ht="24.2" customHeight="1">
      <c r="A140" s="31"/>
      <c r="B140" s="143"/>
      <c r="C140" s="144" t="s">
        <v>167</v>
      </c>
      <c r="D140" s="144" t="s">
        <v>124</v>
      </c>
      <c r="E140" s="145" t="s">
        <v>211</v>
      </c>
      <c r="F140" s="146" t="s">
        <v>212</v>
      </c>
      <c r="G140" s="147" t="s">
        <v>127</v>
      </c>
      <c r="H140" s="148">
        <v>2060</v>
      </c>
      <c r="I140" s="149"/>
      <c r="J140" s="150">
        <f>ROUND(I140*H140,2)</f>
        <v>0</v>
      </c>
      <c r="K140" s="151"/>
      <c r="L140" s="32"/>
      <c r="M140" s="152" t="s">
        <v>1</v>
      </c>
      <c r="N140" s="153" t="s">
        <v>37</v>
      </c>
      <c r="O140" s="57"/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56" t="s">
        <v>128</v>
      </c>
      <c r="AT140" s="156" t="s">
        <v>124</v>
      </c>
      <c r="AU140" s="156" t="s">
        <v>82</v>
      </c>
      <c r="AY140" s="16" t="s">
        <v>122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6" t="s">
        <v>80</v>
      </c>
      <c r="BK140" s="157">
        <f>ROUND(I140*H140,2)</f>
        <v>0</v>
      </c>
      <c r="BL140" s="16" t="s">
        <v>128</v>
      </c>
      <c r="BM140" s="156" t="s">
        <v>213</v>
      </c>
    </row>
    <row r="141" spans="1:47" s="2" customFormat="1" ht="19.5">
      <c r="A141" s="31"/>
      <c r="B141" s="32"/>
      <c r="C141" s="31"/>
      <c r="D141" s="158" t="s">
        <v>144</v>
      </c>
      <c r="E141" s="31"/>
      <c r="F141" s="159" t="s">
        <v>214</v>
      </c>
      <c r="G141" s="31"/>
      <c r="H141" s="31"/>
      <c r="I141" s="160"/>
      <c r="J141" s="31"/>
      <c r="K141" s="31"/>
      <c r="L141" s="32"/>
      <c r="M141" s="161"/>
      <c r="N141" s="162"/>
      <c r="O141" s="57"/>
      <c r="P141" s="57"/>
      <c r="Q141" s="57"/>
      <c r="R141" s="57"/>
      <c r="S141" s="57"/>
      <c r="T141" s="58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6" t="s">
        <v>144</v>
      </c>
      <c r="AU141" s="16" t="s">
        <v>82</v>
      </c>
    </row>
    <row r="142" spans="2:51" s="13" customFormat="1" ht="12">
      <c r="B142" s="163"/>
      <c r="D142" s="158" t="s">
        <v>156</v>
      </c>
      <c r="E142" s="164" t="s">
        <v>1</v>
      </c>
      <c r="F142" s="165" t="s">
        <v>215</v>
      </c>
      <c r="H142" s="166">
        <v>2060</v>
      </c>
      <c r="I142" s="167"/>
      <c r="L142" s="163"/>
      <c r="M142" s="168"/>
      <c r="N142" s="169"/>
      <c r="O142" s="169"/>
      <c r="P142" s="169"/>
      <c r="Q142" s="169"/>
      <c r="R142" s="169"/>
      <c r="S142" s="169"/>
      <c r="T142" s="170"/>
      <c r="AT142" s="164" t="s">
        <v>156</v>
      </c>
      <c r="AU142" s="164" t="s">
        <v>82</v>
      </c>
      <c r="AV142" s="13" t="s">
        <v>82</v>
      </c>
      <c r="AW142" s="13" t="s">
        <v>29</v>
      </c>
      <c r="AX142" s="13" t="s">
        <v>80</v>
      </c>
      <c r="AY142" s="164" t="s">
        <v>122</v>
      </c>
    </row>
    <row r="143" spans="1:65" s="2" customFormat="1" ht="33" customHeight="1">
      <c r="A143" s="31"/>
      <c r="B143" s="143"/>
      <c r="C143" s="144" t="s">
        <v>174</v>
      </c>
      <c r="D143" s="144" t="s">
        <v>124</v>
      </c>
      <c r="E143" s="145" t="s">
        <v>216</v>
      </c>
      <c r="F143" s="146" t="s">
        <v>217</v>
      </c>
      <c r="G143" s="147" t="s">
        <v>202</v>
      </c>
      <c r="H143" s="148">
        <v>48.3</v>
      </c>
      <c r="I143" s="149"/>
      <c r="J143" s="150">
        <f>ROUND(I143*H143,2)</f>
        <v>0</v>
      </c>
      <c r="K143" s="151"/>
      <c r="L143" s="32"/>
      <c r="M143" s="152" t="s">
        <v>1</v>
      </c>
      <c r="N143" s="153" t="s">
        <v>37</v>
      </c>
      <c r="O143" s="57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56" t="s">
        <v>128</v>
      </c>
      <c r="AT143" s="156" t="s">
        <v>124</v>
      </c>
      <c r="AU143" s="156" t="s">
        <v>82</v>
      </c>
      <c r="AY143" s="16" t="s">
        <v>122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6" t="s">
        <v>80</v>
      </c>
      <c r="BK143" s="157">
        <f>ROUND(I143*H143,2)</f>
        <v>0</v>
      </c>
      <c r="BL143" s="16" t="s">
        <v>128</v>
      </c>
      <c r="BM143" s="156" t="s">
        <v>218</v>
      </c>
    </row>
    <row r="144" spans="1:47" s="2" customFormat="1" ht="19.5">
      <c r="A144" s="31"/>
      <c r="B144" s="32"/>
      <c r="C144" s="31"/>
      <c r="D144" s="158" t="s">
        <v>144</v>
      </c>
      <c r="E144" s="31"/>
      <c r="F144" s="159" t="s">
        <v>219</v>
      </c>
      <c r="G144" s="31"/>
      <c r="H144" s="31"/>
      <c r="I144" s="160"/>
      <c r="J144" s="31"/>
      <c r="K144" s="31"/>
      <c r="L144" s="32"/>
      <c r="M144" s="161"/>
      <c r="N144" s="162"/>
      <c r="O144" s="57"/>
      <c r="P144" s="57"/>
      <c r="Q144" s="57"/>
      <c r="R144" s="57"/>
      <c r="S144" s="57"/>
      <c r="T144" s="58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6" t="s">
        <v>144</v>
      </c>
      <c r="AU144" s="16" t="s">
        <v>82</v>
      </c>
    </row>
    <row r="145" spans="2:51" s="13" customFormat="1" ht="22.5">
      <c r="B145" s="163"/>
      <c r="D145" s="158" t="s">
        <v>156</v>
      </c>
      <c r="E145" s="164" t="s">
        <v>1</v>
      </c>
      <c r="F145" s="165" t="s">
        <v>220</v>
      </c>
      <c r="H145" s="166">
        <v>48.3</v>
      </c>
      <c r="I145" s="167"/>
      <c r="L145" s="163"/>
      <c r="M145" s="168"/>
      <c r="N145" s="169"/>
      <c r="O145" s="169"/>
      <c r="P145" s="169"/>
      <c r="Q145" s="169"/>
      <c r="R145" s="169"/>
      <c r="S145" s="169"/>
      <c r="T145" s="170"/>
      <c r="AT145" s="164" t="s">
        <v>156</v>
      </c>
      <c r="AU145" s="164" t="s">
        <v>82</v>
      </c>
      <c r="AV145" s="13" t="s">
        <v>82</v>
      </c>
      <c r="AW145" s="13" t="s">
        <v>29</v>
      </c>
      <c r="AX145" s="13" t="s">
        <v>80</v>
      </c>
      <c r="AY145" s="164" t="s">
        <v>122</v>
      </c>
    </row>
    <row r="146" spans="1:65" s="2" customFormat="1" ht="33" customHeight="1">
      <c r="A146" s="31"/>
      <c r="B146" s="143"/>
      <c r="C146" s="144" t="s">
        <v>221</v>
      </c>
      <c r="D146" s="144" t="s">
        <v>124</v>
      </c>
      <c r="E146" s="145" t="s">
        <v>222</v>
      </c>
      <c r="F146" s="146" t="s">
        <v>223</v>
      </c>
      <c r="G146" s="147" t="s">
        <v>202</v>
      </c>
      <c r="H146" s="148">
        <v>137.196</v>
      </c>
      <c r="I146" s="149"/>
      <c r="J146" s="150">
        <f>ROUND(I146*H146,2)</f>
        <v>0</v>
      </c>
      <c r="K146" s="151"/>
      <c r="L146" s="32"/>
      <c r="M146" s="152" t="s">
        <v>1</v>
      </c>
      <c r="N146" s="153" t="s">
        <v>37</v>
      </c>
      <c r="O146" s="57"/>
      <c r="P146" s="154">
        <f>O146*H146</f>
        <v>0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56" t="s">
        <v>128</v>
      </c>
      <c r="AT146" s="156" t="s">
        <v>124</v>
      </c>
      <c r="AU146" s="156" t="s">
        <v>82</v>
      </c>
      <c r="AY146" s="16" t="s">
        <v>122</v>
      </c>
      <c r="BE146" s="157">
        <f>IF(N146="základní",J146,0)</f>
        <v>0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16" t="s">
        <v>80</v>
      </c>
      <c r="BK146" s="157">
        <f>ROUND(I146*H146,2)</f>
        <v>0</v>
      </c>
      <c r="BL146" s="16" t="s">
        <v>128</v>
      </c>
      <c r="BM146" s="156" t="s">
        <v>224</v>
      </c>
    </row>
    <row r="147" spans="1:47" s="2" customFormat="1" ht="19.5">
      <c r="A147" s="31"/>
      <c r="B147" s="32"/>
      <c r="C147" s="31"/>
      <c r="D147" s="158" t="s">
        <v>144</v>
      </c>
      <c r="E147" s="31"/>
      <c r="F147" s="159" t="s">
        <v>225</v>
      </c>
      <c r="G147" s="31"/>
      <c r="H147" s="31"/>
      <c r="I147" s="160"/>
      <c r="J147" s="31"/>
      <c r="K147" s="31"/>
      <c r="L147" s="32"/>
      <c r="M147" s="161"/>
      <c r="N147" s="162"/>
      <c r="O147" s="57"/>
      <c r="P147" s="57"/>
      <c r="Q147" s="57"/>
      <c r="R147" s="57"/>
      <c r="S147" s="57"/>
      <c r="T147" s="58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6" t="s">
        <v>144</v>
      </c>
      <c r="AU147" s="16" t="s">
        <v>82</v>
      </c>
    </row>
    <row r="148" spans="1:65" s="2" customFormat="1" ht="24.2" customHeight="1">
      <c r="A148" s="31"/>
      <c r="B148" s="143"/>
      <c r="C148" s="144" t="s">
        <v>226</v>
      </c>
      <c r="D148" s="144" t="s">
        <v>124</v>
      </c>
      <c r="E148" s="145" t="s">
        <v>227</v>
      </c>
      <c r="F148" s="146" t="s">
        <v>228</v>
      </c>
      <c r="G148" s="147" t="s">
        <v>202</v>
      </c>
      <c r="H148" s="148">
        <v>3</v>
      </c>
      <c r="I148" s="149"/>
      <c r="J148" s="150">
        <f>ROUND(I148*H148,2)</f>
        <v>0</v>
      </c>
      <c r="K148" s="151"/>
      <c r="L148" s="32"/>
      <c r="M148" s="152" t="s">
        <v>1</v>
      </c>
      <c r="N148" s="153" t="s">
        <v>37</v>
      </c>
      <c r="O148" s="57"/>
      <c r="P148" s="154">
        <f>O148*H148</f>
        <v>0</v>
      </c>
      <c r="Q148" s="154">
        <v>0.00169</v>
      </c>
      <c r="R148" s="154">
        <f>Q148*H148</f>
        <v>0.00507</v>
      </c>
      <c r="S148" s="154">
        <v>0</v>
      </c>
      <c r="T148" s="15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56" t="s">
        <v>128</v>
      </c>
      <c r="AT148" s="156" t="s">
        <v>124</v>
      </c>
      <c r="AU148" s="156" t="s">
        <v>82</v>
      </c>
      <c r="AY148" s="16" t="s">
        <v>122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6" t="s">
        <v>80</v>
      </c>
      <c r="BK148" s="157">
        <f>ROUND(I148*H148,2)</f>
        <v>0</v>
      </c>
      <c r="BL148" s="16" t="s">
        <v>128</v>
      </c>
      <c r="BM148" s="156" t="s">
        <v>229</v>
      </c>
    </row>
    <row r="149" spans="2:51" s="13" customFormat="1" ht="12">
      <c r="B149" s="163"/>
      <c r="D149" s="158" t="s">
        <v>156</v>
      </c>
      <c r="E149" s="164" t="s">
        <v>1</v>
      </c>
      <c r="F149" s="165" t="s">
        <v>230</v>
      </c>
      <c r="H149" s="166">
        <v>3</v>
      </c>
      <c r="I149" s="167"/>
      <c r="L149" s="163"/>
      <c r="M149" s="168"/>
      <c r="N149" s="169"/>
      <c r="O149" s="169"/>
      <c r="P149" s="169"/>
      <c r="Q149" s="169"/>
      <c r="R149" s="169"/>
      <c r="S149" s="169"/>
      <c r="T149" s="170"/>
      <c r="AT149" s="164" t="s">
        <v>156</v>
      </c>
      <c r="AU149" s="164" t="s">
        <v>82</v>
      </c>
      <c r="AV149" s="13" t="s">
        <v>82</v>
      </c>
      <c r="AW149" s="13" t="s">
        <v>29</v>
      </c>
      <c r="AX149" s="13" t="s">
        <v>80</v>
      </c>
      <c r="AY149" s="164" t="s">
        <v>122</v>
      </c>
    </row>
    <row r="150" spans="1:65" s="2" customFormat="1" ht="37.9" customHeight="1">
      <c r="A150" s="31"/>
      <c r="B150" s="143"/>
      <c r="C150" s="144" t="s">
        <v>231</v>
      </c>
      <c r="D150" s="144" t="s">
        <v>124</v>
      </c>
      <c r="E150" s="145" t="s">
        <v>232</v>
      </c>
      <c r="F150" s="146" t="s">
        <v>233</v>
      </c>
      <c r="G150" s="147" t="s">
        <v>202</v>
      </c>
      <c r="H150" s="148">
        <v>49</v>
      </c>
      <c r="I150" s="149"/>
      <c r="J150" s="150">
        <f>ROUND(I150*H150,2)</f>
        <v>0</v>
      </c>
      <c r="K150" s="151"/>
      <c r="L150" s="32"/>
      <c r="M150" s="152" t="s">
        <v>1</v>
      </c>
      <c r="N150" s="153" t="s">
        <v>37</v>
      </c>
      <c r="O150" s="57"/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56" t="s">
        <v>128</v>
      </c>
      <c r="AT150" s="156" t="s">
        <v>124</v>
      </c>
      <c r="AU150" s="156" t="s">
        <v>82</v>
      </c>
      <c r="AY150" s="16" t="s">
        <v>122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6" t="s">
        <v>80</v>
      </c>
      <c r="BK150" s="157">
        <f>ROUND(I150*H150,2)</f>
        <v>0</v>
      </c>
      <c r="BL150" s="16" t="s">
        <v>128</v>
      </c>
      <c r="BM150" s="156" t="s">
        <v>234</v>
      </c>
    </row>
    <row r="151" spans="2:51" s="13" customFormat="1" ht="12">
      <c r="B151" s="163"/>
      <c r="D151" s="158" t="s">
        <v>156</v>
      </c>
      <c r="E151" s="164" t="s">
        <v>1</v>
      </c>
      <c r="F151" s="165" t="s">
        <v>235</v>
      </c>
      <c r="H151" s="166">
        <v>49</v>
      </c>
      <c r="I151" s="167"/>
      <c r="L151" s="163"/>
      <c r="M151" s="168"/>
      <c r="N151" s="169"/>
      <c r="O151" s="169"/>
      <c r="P151" s="169"/>
      <c r="Q151" s="169"/>
      <c r="R151" s="169"/>
      <c r="S151" s="169"/>
      <c r="T151" s="170"/>
      <c r="AT151" s="164" t="s">
        <v>156</v>
      </c>
      <c r="AU151" s="164" t="s">
        <v>82</v>
      </c>
      <c r="AV151" s="13" t="s">
        <v>82</v>
      </c>
      <c r="AW151" s="13" t="s">
        <v>29</v>
      </c>
      <c r="AX151" s="13" t="s">
        <v>80</v>
      </c>
      <c r="AY151" s="164" t="s">
        <v>122</v>
      </c>
    </row>
    <row r="152" spans="1:65" s="2" customFormat="1" ht="37.9" customHeight="1">
      <c r="A152" s="31"/>
      <c r="B152" s="143"/>
      <c r="C152" s="144" t="s">
        <v>236</v>
      </c>
      <c r="D152" s="144" t="s">
        <v>124</v>
      </c>
      <c r="E152" s="145" t="s">
        <v>237</v>
      </c>
      <c r="F152" s="146" t="s">
        <v>238</v>
      </c>
      <c r="G152" s="147" t="s">
        <v>202</v>
      </c>
      <c r="H152" s="148">
        <v>560.8</v>
      </c>
      <c r="I152" s="149"/>
      <c r="J152" s="150">
        <f>ROUND(I152*H152,2)</f>
        <v>0</v>
      </c>
      <c r="K152" s="151"/>
      <c r="L152" s="32"/>
      <c r="M152" s="152" t="s">
        <v>1</v>
      </c>
      <c r="N152" s="153" t="s">
        <v>37</v>
      </c>
      <c r="O152" s="57"/>
      <c r="P152" s="154">
        <f>O152*H152</f>
        <v>0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56" t="s">
        <v>128</v>
      </c>
      <c r="AT152" s="156" t="s">
        <v>124</v>
      </c>
      <c r="AU152" s="156" t="s">
        <v>82</v>
      </c>
      <c r="AY152" s="16" t="s">
        <v>122</v>
      </c>
      <c r="BE152" s="157">
        <f>IF(N152="základní",J152,0)</f>
        <v>0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16" t="s">
        <v>80</v>
      </c>
      <c r="BK152" s="157">
        <f>ROUND(I152*H152,2)</f>
        <v>0</v>
      </c>
      <c r="BL152" s="16" t="s">
        <v>128</v>
      </c>
      <c r="BM152" s="156" t="s">
        <v>239</v>
      </c>
    </row>
    <row r="153" spans="2:51" s="13" customFormat="1" ht="12">
      <c r="B153" s="163"/>
      <c r="D153" s="158" t="s">
        <v>156</v>
      </c>
      <c r="E153" s="164" t="s">
        <v>1</v>
      </c>
      <c r="F153" s="165" t="s">
        <v>240</v>
      </c>
      <c r="H153" s="166">
        <v>309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4" t="s">
        <v>156</v>
      </c>
      <c r="AU153" s="164" t="s">
        <v>82</v>
      </c>
      <c r="AV153" s="13" t="s">
        <v>82</v>
      </c>
      <c r="AW153" s="13" t="s">
        <v>29</v>
      </c>
      <c r="AX153" s="13" t="s">
        <v>72</v>
      </c>
      <c r="AY153" s="164" t="s">
        <v>122</v>
      </c>
    </row>
    <row r="154" spans="2:51" s="13" customFormat="1" ht="12">
      <c r="B154" s="163"/>
      <c r="D154" s="158" t="s">
        <v>156</v>
      </c>
      <c r="E154" s="164" t="s">
        <v>1</v>
      </c>
      <c r="F154" s="165" t="s">
        <v>241</v>
      </c>
      <c r="H154" s="166">
        <v>49</v>
      </c>
      <c r="I154" s="167"/>
      <c r="L154" s="163"/>
      <c r="M154" s="168"/>
      <c r="N154" s="169"/>
      <c r="O154" s="169"/>
      <c r="P154" s="169"/>
      <c r="Q154" s="169"/>
      <c r="R154" s="169"/>
      <c r="S154" s="169"/>
      <c r="T154" s="170"/>
      <c r="AT154" s="164" t="s">
        <v>156</v>
      </c>
      <c r="AU154" s="164" t="s">
        <v>82</v>
      </c>
      <c r="AV154" s="13" t="s">
        <v>82</v>
      </c>
      <c r="AW154" s="13" t="s">
        <v>29</v>
      </c>
      <c r="AX154" s="13" t="s">
        <v>72</v>
      </c>
      <c r="AY154" s="164" t="s">
        <v>122</v>
      </c>
    </row>
    <row r="155" spans="2:51" s="13" customFormat="1" ht="12">
      <c r="B155" s="163"/>
      <c r="D155" s="158" t="s">
        <v>156</v>
      </c>
      <c r="E155" s="164" t="s">
        <v>1</v>
      </c>
      <c r="F155" s="165" t="s">
        <v>242</v>
      </c>
      <c r="H155" s="166">
        <v>48.3</v>
      </c>
      <c r="I155" s="167"/>
      <c r="L155" s="163"/>
      <c r="M155" s="168"/>
      <c r="N155" s="169"/>
      <c r="O155" s="169"/>
      <c r="P155" s="169"/>
      <c r="Q155" s="169"/>
      <c r="R155" s="169"/>
      <c r="S155" s="169"/>
      <c r="T155" s="170"/>
      <c r="AT155" s="164" t="s">
        <v>156</v>
      </c>
      <c r="AU155" s="164" t="s">
        <v>82</v>
      </c>
      <c r="AV155" s="13" t="s">
        <v>82</v>
      </c>
      <c r="AW155" s="13" t="s">
        <v>29</v>
      </c>
      <c r="AX155" s="13" t="s">
        <v>72</v>
      </c>
      <c r="AY155" s="164" t="s">
        <v>122</v>
      </c>
    </row>
    <row r="156" spans="2:51" s="13" customFormat="1" ht="12">
      <c r="B156" s="163"/>
      <c r="D156" s="158" t="s">
        <v>156</v>
      </c>
      <c r="E156" s="164" t="s">
        <v>1</v>
      </c>
      <c r="F156" s="165" t="s">
        <v>243</v>
      </c>
      <c r="H156" s="166">
        <v>154.5</v>
      </c>
      <c r="I156" s="167"/>
      <c r="L156" s="163"/>
      <c r="M156" s="168"/>
      <c r="N156" s="169"/>
      <c r="O156" s="169"/>
      <c r="P156" s="169"/>
      <c r="Q156" s="169"/>
      <c r="R156" s="169"/>
      <c r="S156" s="169"/>
      <c r="T156" s="170"/>
      <c r="AT156" s="164" t="s">
        <v>156</v>
      </c>
      <c r="AU156" s="164" t="s">
        <v>82</v>
      </c>
      <c r="AV156" s="13" t="s">
        <v>82</v>
      </c>
      <c r="AW156" s="13" t="s">
        <v>29</v>
      </c>
      <c r="AX156" s="13" t="s">
        <v>72</v>
      </c>
      <c r="AY156" s="164" t="s">
        <v>122</v>
      </c>
    </row>
    <row r="157" spans="2:51" s="14" customFormat="1" ht="12">
      <c r="B157" s="186"/>
      <c r="D157" s="158" t="s">
        <v>156</v>
      </c>
      <c r="E157" s="187" t="s">
        <v>1</v>
      </c>
      <c r="F157" s="188" t="s">
        <v>244</v>
      </c>
      <c r="H157" s="189">
        <v>560.8</v>
      </c>
      <c r="I157" s="190"/>
      <c r="L157" s="186"/>
      <c r="M157" s="191"/>
      <c r="N157" s="192"/>
      <c r="O157" s="192"/>
      <c r="P157" s="192"/>
      <c r="Q157" s="192"/>
      <c r="R157" s="192"/>
      <c r="S157" s="192"/>
      <c r="T157" s="193"/>
      <c r="AT157" s="187" t="s">
        <v>156</v>
      </c>
      <c r="AU157" s="187" t="s">
        <v>82</v>
      </c>
      <c r="AV157" s="14" t="s">
        <v>128</v>
      </c>
      <c r="AW157" s="14" t="s">
        <v>29</v>
      </c>
      <c r="AX157" s="14" t="s">
        <v>80</v>
      </c>
      <c r="AY157" s="187" t="s">
        <v>122</v>
      </c>
    </row>
    <row r="158" spans="1:65" s="2" customFormat="1" ht="37.9" customHeight="1">
      <c r="A158" s="31"/>
      <c r="B158" s="143"/>
      <c r="C158" s="144" t="s">
        <v>245</v>
      </c>
      <c r="D158" s="144" t="s">
        <v>124</v>
      </c>
      <c r="E158" s="145" t="s">
        <v>246</v>
      </c>
      <c r="F158" s="146" t="s">
        <v>247</v>
      </c>
      <c r="G158" s="147" t="s">
        <v>202</v>
      </c>
      <c r="H158" s="148">
        <v>7719.7</v>
      </c>
      <c r="I158" s="149"/>
      <c r="J158" s="150">
        <f>ROUND(I158*H158,2)</f>
        <v>0</v>
      </c>
      <c r="K158" s="151"/>
      <c r="L158" s="32"/>
      <c r="M158" s="152" t="s">
        <v>1</v>
      </c>
      <c r="N158" s="153" t="s">
        <v>37</v>
      </c>
      <c r="O158" s="57"/>
      <c r="P158" s="154">
        <f>O158*H158</f>
        <v>0</v>
      </c>
      <c r="Q158" s="154">
        <v>0</v>
      </c>
      <c r="R158" s="154">
        <f>Q158*H158</f>
        <v>0</v>
      </c>
      <c r="S158" s="154">
        <v>0</v>
      </c>
      <c r="T158" s="155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56" t="s">
        <v>128</v>
      </c>
      <c r="AT158" s="156" t="s">
        <v>124</v>
      </c>
      <c r="AU158" s="156" t="s">
        <v>82</v>
      </c>
      <c r="AY158" s="16" t="s">
        <v>122</v>
      </c>
      <c r="BE158" s="157">
        <f>IF(N158="základní",J158,0)</f>
        <v>0</v>
      </c>
      <c r="BF158" s="157">
        <f>IF(N158="snížená",J158,0)</f>
        <v>0</v>
      </c>
      <c r="BG158" s="157">
        <f>IF(N158="zákl. přenesená",J158,0)</f>
        <v>0</v>
      </c>
      <c r="BH158" s="157">
        <f>IF(N158="sníž. přenesená",J158,0)</f>
        <v>0</v>
      </c>
      <c r="BI158" s="157">
        <f>IF(N158="nulová",J158,0)</f>
        <v>0</v>
      </c>
      <c r="BJ158" s="16" t="s">
        <v>80</v>
      </c>
      <c r="BK158" s="157">
        <f>ROUND(I158*H158,2)</f>
        <v>0</v>
      </c>
      <c r="BL158" s="16" t="s">
        <v>128</v>
      </c>
      <c r="BM158" s="156" t="s">
        <v>248</v>
      </c>
    </row>
    <row r="159" spans="1:47" s="2" customFormat="1" ht="19.5">
      <c r="A159" s="31"/>
      <c r="B159" s="32"/>
      <c r="C159" s="31"/>
      <c r="D159" s="158" t="s">
        <v>144</v>
      </c>
      <c r="E159" s="31"/>
      <c r="F159" s="159" t="s">
        <v>249</v>
      </c>
      <c r="G159" s="31"/>
      <c r="H159" s="31"/>
      <c r="I159" s="160"/>
      <c r="J159" s="31"/>
      <c r="K159" s="31"/>
      <c r="L159" s="32"/>
      <c r="M159" s="161"/>
      <c r="N159" s="162"/>
      <c r="O159" s="57"/>
      <c r="P159" s="57"/>
      <c r="Q159" s="57"/>
      <c r="R159" s="57"/>
      <c r="S159" s="57"/>
      <c r="T159" s="58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6" t="s">
        <v>144</v>
      </c>
      <c r="AU159" s="16" t="s">
        <v>82</v>
      </c>
    </row>
    <row r="160" spans="2:51" s="13" customFormat="1" ht="12">
      <c r="B160" s="163"/>
      <c r="D160" s="158" t="s">
        <v>156</v>
      </c>
      <c r="E160" s="164" t="s">
        <v>1</v>
      </c>
      <c r="F160" s="165" t="s">
        <v>250</v>
      </c>
      <c r="H160" s="166">
        <v>97.3</v>
      </c>
      <c r="I160" s="167"/>
      <c r="L160" s="163"/>
      <c r="M160" s="168"/>
      <c r="N160" s="169"/>
      <c r="O160" s="169"/>
      <c r="P160" s="169"/>
      <c r="Q160" s="169"/>
      <c r="R160" s="169"/>
      <c r="S160" s="169"/>
      <c r="T160" s="170"/>
      <c r="AT160" s="164" t="s">
        <v>156</v>
      </c>
      <c r="AU160" s="164" t="s">
        <v>82</v>
      </c>
      <c r="AV160" s="13" t="s">
        <v>82</v>
      </c>
      <c r="AW160" s="13" t="s">
        <v>29</v>
      </c>
      <c r="AX160" s="13" t="s">
        <v>72</v>
      </c>
      <c r="AY160" s="164" t="s">
        <v>122</v>
      </c>
    </row>
    <row r="161" spans="2:51" s="13" customFormat="1" ht="12">
      <c r="B161" s="163"/>
      <c r="D161" s="158" t="s">
        <v>156</v>
      </c>
      <c r="E161" s="164" t="s">
        <v>1</v>
      </c>
      <c r="F161" s="165" t="s">
        <v>251</v>
      </c>
      <c r="H161" s="166">
        <v>154.5</v>
      </c>
      <c r="I161" s="167"/>
      <c r="L161" s="163"/>
      <c r="M161" s="168"/>
      <c r="N161" s="169"/>
      <c r="O161" s="169"/>
      <c r="P161" s="169"/>
      <c r="Q161" s="169"/>
      <c r="R161" s="169"/>
      <c r="S161" s="169"/>
      <c r="T161" s="170"/>
      <c r="AT161" s="164" t="s">
        <v>156</v>
      </c>
      <c r="AU161" s="164" t="s">
        <v>82</v>
      </c>
      <c r="AV161" s="13" t="s">
        <v>82</v>
      </c>
      <c r="AW161" s="13" t="s">
        <v>29</v>
      </c>
      <c r="AX161" s="13" t="s">
        <v>72</v>
      </c>
      <c r="AY161" s="164" t="s">
        <v>122</v>
      </c>
    </row>
    <row r="162" spans="2:51" s="13" customFormat="1" ht="12">
      <c r="B162" s="163"/>
      <c r="D162" s="158" t="s">
        <v>156</v>
      </c>
      <c r="E162" s="164" t="s">
        <v>1</v>
      </c>
      <c r="F162" s="165" t="s">
        <v>243</v>
      </c>
      <c r="H162" s="166">
        <v>154.5</v>
      </c>
      <c r="I162" s="167"/>
      <c r="L162" s="163"/>
      <c r="M162" s="168"/>
      <c r="N162" s="169"/>
      <c r="O162" s="169"/>
      <c r="P162" s="169"/>
      <c r="Q162" s="169"/>
      <c r="R162" s="169"/>
      <c r="S162" s="169"/>
      <c r="T162" s="170"/>
      <c r="AT162" s="164" t="s">
        <v>156</v>
      </c>
      <c r="AU162" s="164" t="s">
        <v>82</v>
      </c>
      <c r="AV162" s="13" t="s">
        <v>82</v>
      </c>
      <c r="AW162" s="13" t="s">
        <v>29</v>
      </c>
      <c r="AX162" s="13" t="s">
        <v>72</v>
      </c>
      <c r="AY162" s="164" t="s">
        <v>122</v>
      </c>
    </row>
    <row r="163" spans="2:51" s="14" customFormat="1" ht="12">
      <c r="B163" s="186"/>
      <c r="D163" s="158" t="s">
        <v>156</v>
      </c>
      <c r="E163" s="187" t="s">
        <v>1</v>
      </c>
      <c r="F163" s="188" t="s">
        <v>244</v>
      </c>
      <c r="H163" s="189">
        <v>406.3</v>
      </c>
      <c r="I163" s="190"/>
      <c r="L163" s="186"/>
      <c r="M163" s="191"/>
      <c r="N163" s="192"/>
      <c r="O163" s="192"/>
      <c r="P163" s="192"/>
      <c r="Q163" s="192"/>
      <c r="R163" s="192"/>
      <c r="S163" s="192"/>
      <c r="T163" s="193"/>
      <c r="AT163" s="187" t="s">
        <v>156</v>
      </c>
      <c r="AU163" s="187" t="s">
        <v>82</v>
      </c>
      <c r="AV163" s="14" t="s">
        <v>128</v>
      </c>
      <c r="AW163" s="14" t="s">
        <v>29</v>
      </c>
      <c r="AX163" s="14" t="s">
        <v>80</v>
      </c>
      <c r="AY163" s="187" t="s">
        <v>122</v>
      </c>
    </row>
    <row r="164" spans="2:51" s="13" customFormat="1" ht="12">
      <c r="B164" s="163"/>
      <c r="D164" s="158" t="s">
        <v>156</v>
      </c>
      <c r="F164" s="165" t="s">
        <v>252</v>
      </c>
      <c r="H164" s="166">
        <v>7719.7</v>
      </c>
      <c r="I164" s="167"/>
      <c r="L164" s="163"/>
      <c r="M164" s="168"/>
      <c r="N164" s="169"/>
      <c r="O164" s="169"/>
      <c r="P164" s="169"/>
      <c r="Q164" s="169"/>
      <c r="R164" s="169"/>
      <c r="S164" s="169"/>
      <c r="T164" s="170"/>
      <c r="AT164" s="164" t="s">
        <v>156</v>
      </c>
      <c r="AU164" s="164" t="s">
        <v>82</v>
      </c>
      <c r="AV164" s="13" t="s">
        <v>82</v>
      </c>
      <c r="AW164" s="13" t="s">
        <v>3</v>
      </c>
      <c r="AX164" s="13" t="s">
        <v>80</v>
      </c>
      <c r="AY164" s="164" t="s">
        <v>122</v>
      </c>
    </row>
    <row r="165" spans="1:65" s="2" customFormat="1" ht="33" customHeight="1">
      <c r="A165" s="31"/>
      <c r="B165" s="143"/>
      <c r="C165" s="144" t="s">
        <v>253</v>
      </c>
      <c r="D165" s="144" t="s">
        <v>124</v>
      </c>
      <c r="E165" s="145" t="s">
        <v>254</v>
      </c>
      <c r="F165" s="146" t="s">
        <v>255</v>
      </c>
      <c r="G165" s="147" t="s">
        <v>202</v>
      </c>
      <c r="H165" s="148">
        <v>48.3</v>
      </c>
      <c r="I165" s="149"/>
      <c r="J165" s="150">
        <f>ROUND(I165*H165,2)</f>
        <v>0</v>
      </c>
      <c r="K165" s="151"/>
      <c r="L165" s="32"/>
      <c r="M165" s="152" t="s">
        <v>1</v>
      </c>
      <c r="N165" s="153" t="s">
        <v>37</v>
      </c>
      <c r="O165" s="57"/>
      <c r="P165" s="154">
        <f>O165*H165</f>
        <v>0</v>
      </c>
      <c r="Q165" s="154">
        <v>0</v>
      </c>
      <c r="R165" s="154">
        <f>Q165*H165</f>
        <v>0</v>
      </c>
      <c r="S165" s="154">
        <v>0</v>
      </c>
      <c r="T165" s="155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56" t="s">
        <v>128</v>
      </c>
      <c r="AT165" s="156" t="s">
        <v>124</v>
      </c>
      <c r="AU165" s="156" t="s">
        <v>82</v>
      </c>
      <c r="AY165" s="16" t="s">
        <v>122</v>
      </c>
      <c r="BE165" s="157">
        <f>IF(N165="základní",J165,0)</f>
        <v>0</v>
      </c>
      <c r="BF165" s="157">
        <f>IF(N165="snížená",J165,0)</f>
        <v>0</v>
      </c>
      <c r="BG165" s="157">
        <f>IF(N165="zákl. přenesená",J165,0)</f>
        <v>0</v>
      </c>
      <c r="BH165" s="157">
        <f>IF(N165="sníž. přenesená",J165,0)</f>
        <v>0</v>
      </c>
      <c r="BI165" s="157">
        <f>IF(N165="nulová",J165,0)</f>
        <v>0</v>
      </c>
      <c r="BJ165" s="16" t="s">
        <v>80</v>
      </c>
      <c r="BK165" s="157">
        <f>ROUND(I165*H165,2)</f>
        <v>0</v>
      </c>
      <c r="BL165" s="16" t="s">
        <v>128</v>
      </c>
      <c r="BM165" s="156" t="s">
        <v>256</v>
      </c>
    </row>
    <row r="166" spans="1:47" s="2" customFormat="1" ht="19.5">
      <c r="A166" s="31"/>
      <c r="B166" s="32"/>
      <c r="C166" s="31"/>
      <c r="D166" s="158" t="s">
        <v>144</v>
      </c>
      <c r="E166" s="31"/>
      <c r="F166" s="159" t="s">
        <v>219</v>
      </c>
      <c r="G166" s="31"/>
      <c r="H166" s="31"/>
      <c r="I166" s="160"/>
      <c r="J166" s="31"/>
      <c r="K166" s="31"/>
      <c r="L166" s="32"/>
      <c r="M166" s="161"/>
      <c r="N166" s="162"/>
      <c r="O166" s="57"/>
      <c r="P166" s="57"/>
      <c r="Q166" s="57"/>
      <c r="R166" s="57"/>
      <c r="S166" s="57"/>
      <c r="T166" s="58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6" t="s">
        <v>144</v>
      </c>
      <c r="AU166" s="16" t="s">
        <v>82</v>
      </c>
    </row>
    <row r="167" spans="2:51" s="13" customFormat="1" ht="22.5">
      <c r="B167" s="163"/>
      <c r="D167" s="158" t="s">
        <v>156</v>
      </c>
      <c r="E167" s="164" t="s">
        <v>1</v>
      </c>
      <c r="F167" s="165" t="s">
        <v>205</v>
      </c>
      <c r="H167" s="166">
        <v>48.3</v>
      </c>
      <c r="I167" s="167"/>
      <c r="L167" s="163"/>
      <c r="M167" s="168"/>
      <c r="N167" s="169"/>
      <c r="O167" s="169"/>
      <c r="P167" s="169"/>
      <c r="Q167" s="169"/>
      <c r="R167" s="169"/>
      <c r="S167" s="169"/>
      <c r="T167" s="170"/>
      <c r="AT167" s="164" t="s">
        <v>156</v>
      </c>
      <c r="AU167" s="164" t="s">
        <v>82</v>
      </c>
      <c r="AV167" s="13" t="s">
        <v>82</v>
      </c>
      <c r="AW167" s="13" t="s">
        <v>29</v>
      </c>
      <c r="AX167" s="13" t="s">
        <v>80</v>
      </c>
      <c r="AY167" s="164" t="s">
        <v>122</v>
      </c>
    </row>
    <row r="168" spans="1:65" s="2" customFormat="1" ht="24.2" customHeight="1">
      <c r="A168" s="31"/>
      <c r="B168" s="143"/>
      <c r="C168" s="144" t="s">
        <v>8</v>
      </c>
      <c r="D168" s="144" t="s">
        <v>124</v>
      </c>
      <c r="E168" s="145" t="s">
        <v>257</v>
      </c>
      <c r="F168" s="146" t="s">
        <v>258</v>
      </c>
      <c r="G168" s="147" t="s">
        <v>154</v>
      </c>
      <c r="H168" s="148">
        <v>478.42</v>
      </c>
      <c r="I168" s="149"/>
      <c r="J168" s="150">
        <f>ROUND(I168*H168,2)</f>
        <v>0</v>
      </c>
      <c r="K168" s="151"/>
      <c r="L168" s="32"/>
      <c r="M168" s="152" t="s">
        <v>1</v>
      </c>
      <c r="N168" s="153" t="s">
        <v>37</v>
      </c>
      <c r="O168" s="57"/>
      <c r="P168" s="154">
        <f>O168*H168</f>
        <v>0</v>
      </c>
      <c r="Q168" s="154">
        <v>0</v>
      </c>
      <c r="R168" s="154">
        <f>Q168*H168</f>
        <v>0</v>
      </c>
      <c r="S168" s="154">
        <v>0</v>
      </c>
      <c r="T168" s="155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56" t="s">
        <v>128</v>
      </c>
      <c r="AT168" s="156" t="s">
        <v>124</v>
      </c>
      <c r="AU168" s="156" t="s">
        <v>82</v>
      </c>
      <c r="AY168" s="16" t="s">
        <v>122</v>
      </c>
      <c r="BE168" s="157">
        <f>IF(N168="základní",J168,0)</f>
        <v>0</v>
      </c>
      <c r="BF168" s="157">
        <f>IF(N168="snížená",J168,0)</f>
        <v>0</v>
      </c>
      <c r="BG168" s="157">
        <f>IF(N168="zákl. přenesená",J168,0)</f>
        <v>0</v>
      </c>
      <c r="BH168" s="157">
        <f>IF(N168="sníž. přenesená",J168,0)</f>
        <v>0</v>
      </c>
      <c r="BI168" s="157">
        <f>IF(N168="nulová",J168,0)</f>
        <v>0</v>
      </c>
      <c r="BJ168" s="16" t="s">
        <v>80</v>
      </c>
      <c r="BK168" s="157">
        <f>ROUND(I168*H168,2)</f>
        <v>0</v>
      </c>
      <c r="BL168" s="16" t="s">
        <v>128</v>
      </c>
      <c r="BM168" s="156" t="s">
        <v>259</v>
      </c>
    </row>
    <row r="169" spans="2:51" s="13" customFormat="1" ht="12">
      <c r="B169" s="163"/>
      <c r="D169" s="158" t="s">
        <v>156</v>
      </c>
      <c r="E169" s="164" t="s">
        <v>1</v>
      </c>
      <c r="F169" s="165" t="s">
        <v>260</v>
      </c>
      <c r="H169" s="166">
        <v>478.42</v>
      </c>
      <c r="I169" s="167"/>
      <c r="L169" s="163"/>
      <c r="M169" s="168"/>
      <c r="N169" s="169"/>
      <c r="O169" s="169"/>
      <c r="P169" s="169"/>
      <c r="Q169" s="169"/>
      <c r="R169" s="169"/>
      <c r="S169" s="169"/>
      <c r="T169" s="170"/>
      <c r="AT169" s="164" t="s">
        <v>156</v>
      </c>
      <c r="AU169" s="164" t="s">
        <v>82</v>
      </c>
      <c r="AV169" s="13" t="s">
        <v>82</v>
      </c>
      <c r="AW169" s="13" t="s">
        <v>29</v>
      </c>
      <c r="AX169" s="13" t="s">
        <v>80</v>
      </c>
      <c r="AY169" s="164" t="s">
        <v>122</v>
      </c>
    </row>
    <row r="170" spans="1:65" s="2" customFormat="1" ht="16.5" customHeight="1">
      <c r="A170" s="31"/>
      <c r="B170" s="143"/>
      <c r="C170" s="144" t="s">
        <v>261</v>
      </c>
      <c r="D170" s="144" t="s">
        <v>124</v>
      </c>
      <c r="E170" s="145" t="s">
        <v>262</v>
      </c>
      <c r="F170" s="146" t="s">
        <v>263</v>
      </c>
      <c r="G170" s="147" t="s">
        <v>154</v>
      </c>
      <c r="H170" s="148">
        <v>293.55</v>
      </c>
      <c r="I170" s="149"/>
      <c r="J170" s="150">
        <f>ROUND(I170*H170,2)</f>
        <v>0</v>
      </c>
      <c r="K170" s="151"/>
      <c r="L170" s="32"/>
      <c r="M170" s="152" t="s">
        <v>1</v>
      </c>
      <c r="N170" s="153" t="s">
        <v>37</v>
      </c>
      <c r="O170" s="57"/>
      <c r="P170" s="154">
        <f>O170*H170</f>
        <v>0</v>
      </c>
      <c r="Q170" s="154">
        <v>0</v>
      </c>
      <c r="R170" s="154">
        <f>Q170*H170</f>
        <v>0</v>
      </c>
      <c r="S170" s="154">
        <v>0</v>
      </c>
      <c r="T170" s="155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56" t="s">
        <v>128</v>
      </c>
      <c r="AT170" s="156" t="s">
        <v>124</v>
      </c>
      <c r="AU170" s="156" t="s">
        <v>82</v>
      </c>
      <c r="AY170" s="16" t="s">
        <v>122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6" t="s">
        <v>80</v>
      </c>
      <c r="BK170" s="157">
        <f>ROUND(I170*H170,2)</f>
        <v>0</v>
      </c>
      <c r="BL170" s="16" t="s">
        <v>128</v>
      </c>
      <c r="BM170" s="156" t="s">
        <v>264</v>
      </c>
    </row>
    <row r="171" spans="2:51" s="13" customFormat="1" ht="12">
      <c r="B171" s="163"/>
      <c r="D171" s="158" t="s">
        <v>156</v>
      </c>
      <c r="F171" s="165" t="s">
        <v>265</v>
      </c>
      <c r="H171" s="166">
        <v>293.55</v>
      </c>
      <c r="I171" s="167"/>
      <c r="L171" s="163"/>
      <c r="M171" s="168"/>
      <c r="N171" s="169"/>
      <c r="O171" s="169"/>
      <c r="P171" s="169"/>
      <c r="Q171" s="169"/>
      <c r="R171" s="169"/>
      <c r="S171" s="169"/>
      <c r="T171" s="170"/>
      <c r="AT171" s="164" t="s">
        <v>156</v>
      </c>
      <c r="AU171" s="164" t="s">
        <v>82</v>
      </c>
      <c r="AV171" s="13" t="s">
        <v>82</v>
      </c>
      <c r="AW171" s="13" t="s">
        <v>3</v>
      </c>
      <c r="AX171" s="13" t="s">
        <v>80</v>
      </c>
      <c r="AY171" s="164" t="s">
        <v>122</v>
      </c>
    </row>
    <row r="172" spans="1:65" s="2" customFormat="1" ht="16.5" customHeight="1">
      <c r="A172" s="31"/>
      <c r="B172" s="143"/>
      <c r="C172" s="144" t="s">
        <v>266</v>
      </c>
      <c r="D172" s="144" t="s">
        <v>124</v>
      </c>
      <c r="E172" s="145" t="s">
        <v>267</v>
      </c>
      <c r="F172" s="146" t="s">
        <v>268</v>
      </c>
      <c r="G172" s="147" t="s">
        <v>202</v>
      </c>
      <c r="H172" s="148">
        <v>406.3</v>
      </c>
      <c r="I172" s="149"/>
      <c r="J172" s="150">
        <f>ROUND(I172*H172,2)</f>
        <v>0</v>
      </c>
      <c r="K172" s="151"/>
      <c r="L172" s="32"/>
      <c r="M172" s="152" t="s">
        <v>1</v>
      </c>
      <c r="N172" s="153" t="s">
        <v>37</v>
      </c>
      <c r="O172" s="57"/>
      <c r="P172" s="154">
        <f>O172*H172</f>
        <v>0</v>
      </c>
      <c r="Q172" s="154">
        <v>0</v>
      </c>
      <c r="R172" s="154">
        <f>Q172*H172</f>
        <v>0</v>
      </c>
      <c r="S172" s="154">
        <v>0</v>
      </c>
      <c r="T172" s="155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56" t="s">
        <v>128</v>
      </c>
      <c r="AT172" s="156" t="s">
        <v>124</v>
      </c>
      <c r="AU172" s="156" t="s">
        <v>82</v>
      </c>
      <c r="AY172" s="16" t="s">
        <v>122</v>
      </c>
      <c r="BE172" s="157">
        <f>IF(N172="základní",J172,0)</f>
        <v>0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16" t="s">
        <v>80</v>
      </c>
      <c r="BK172" s="157">
        <f>ROUND(I172*H172,2)</f>
        <v>0</v>
      </c>
      <c r="BL172" s="16" t="s">
        <v>128</v>
      </c>
      <c r="BM172" s="156" t="s">
        <v>269</v>
      </c>
    </row>
    <row r="173" spans="2:51" s="13" customFormat="1" ht="12">
      <c r="B173" s="163"/>
      <c r="D173" s="158" t="s">
        <v>156</v>
      </c>
      <c r="E173" s="164" t="s">
        <v>1</v>
      </c>
      <c r="F173" s="165" t="s">
        <v>270</v>
      </c>
      <c r="H173" s="166">
        <v>309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4" t="s">
        <v>156</v>
      </c>
      <c r="AU173" s="164" t="s">
        <v>82</v>
      </c>
      <c r="AV173" s="13" t="s">
        <v>82</v>
      </c>
      <c r="AW173" s="13" t="s">
        <v>29</v>
      </c>
      <c r="AX173" s="13" t="s">
        <v>72</v>
      </c>
      <c r="AY173" s="164" t="s">
        <v>122</v>
      </c>
    </row>
    <row r="174" spans="2:51" s="13" customFormat="1" ht="12">
      <c r="B174" s="163"/>
      <c r="D174" s="158" t="s">
        <v>156</v>
      </c>
      <c r="E174" s="164" t="s">
        <v>1</v>
      </c>
      <c r="F174" s="165" t="s">
        <v>271</v>
      </c>
      <c r="H174" s="166">
        <v>97.3</v>
      </c>
      <c r="I174" s="167"/>
      <c r="L174" s="163"/>
      <c r="M174" s="168"/>
      <c r="N174" s="169"/>
      <c r="O174" s="169"/>
      <c r="P174" s="169"/>
      <c r="Q174" s="169"/>
      <c r="R174" s="169"/>
      <c r="S174" s="169"/>
      <c r="T174" s="170"/>
      <c r="AT174" s="164" t="s">
        <v>156</v>
      </c>
      <c r="AU174" s="164" t="s">
        <v>82</v>
      </c>
      <c r="AV174" s="13" t="s">
        <v>82</v>
      </c>
      <c r="AW174" s="13" t="s">
        <v>29</v>
      </c>
      <c r="AX174" s="13" t="s">
        <v>72</v>
      </c>
      <c r="AY174" s="164" t="s">
        <v>122</v>
      </c>
    </row>
    <row r="175" spans="2:51" s="14" customFormat="1" ht="12">
      <c r="B175" s="186"/>
      <c r="D175" s="158" t="s">
        <v>156</v>
      </c>
      <c r="E175" s="187" t="s">
        <v>1</v>
      </c>
      <c r="F175" s="188" t="s">
        <v>244</v>
      </c>
      <c r="H175" s="189">
        <v>406.3</v>
      </c>
      <c r="I175" s="190"/>
      <c r="L175" s="186"/>
      <c r="M175" s="191"/>
      <c r="N175" s="192"/>
      <c r="O175" s="192"/>
      <c r="P175" s="192"/>
      <c r="Q175" s="192"/>
      <c r="R175" s="192"/>
      <c r="S175" s="192"/>
      <c r="T175" s="193"/>
      <c r="AT175" s="187" t="s">
        <v>156</v>
      </c>
      <c r="AU175" s="187" t="s">
        <v>82</v>
      </c>
      <c r="AV175" s="14" t="s">
        <v>128</v>
      </c>
      <c r="AW175" s="14" t="s">
        <v>29</v>
      </c>
      <c r="AX175" s="14" t="s">
        <v>80</v>
      </c>
      <c r="AY175" s="187" t="s">
        <v>122</v>
      </c>
    </row>
    <row r="176" spans="1:65" s="2" customFormat="1" ht="24.2" customHeight="1">
      <c r="A176" s="31"/>
      <c r="B176" s="143"/>
      <c r="C176" s="144" t="s">
        <v>272</v>
      </c>
      <c r="D176" s="144" t="s">
        <v>124</v>
      </c>
      <c r="E176" s="145" t="s">
        <v>273</v>
      </c>
      <c r="F176" s="146" t="s">
        <v>274</v>
      </c>
      <c r="G176" s="147" t="s">
        <v>202</v>
      </c>
      <c r="H176" s="148">
        <v>0.64</v>
      </c>
      <c r="I176" s="149"/>
      <c r="J176" s="150">
        <f>ROUND(I176*H176,2)</f>
        <v>0</v>
      </c>
      <c r="K176" s="151"/>
      <c r="L176" s="32"/>
      <c r="M176" s="152" t="s">
        <v>1</v>
      </c>
      <c r="N176" s="153" t="s">
        <v>37</v>
      </c>
      <c r="O176" s="57"/>
      <c r="P176" s="154">
        <f>O176*H176</f>
        <v>0</v>
      </c>
      <c r="Q176" s="154">
        <v>0</v>
      </c>
      <c r="R176" s="154">
        <f>Q176*H176</f>
        <v>0</v>
      </c>
      <c r="S176" s="154">
        <v>0</v>
      </c>
      <c r="T176" s="155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56" t="s">
        <v>128</v>
      </c>
      <c r="AT176" s="156" t="s">
        <v>124</v>
      </c>
      <c r="AU176" s="156" t="s">
        <v>82</v>
      </c>
      <c r="AY176" s="16" t="s">
        <v>122</v>
      </c>
      <c r="BE176" s="157">
        <f>IF(N176="základní",J176,0)</f>
        <v>0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6" t="s">
        <v>80</v>
      </c>
      <c r="BK176" s="157">
        <f>ROUND(I176*H176,2)</f>
        <v>0</v>
      </c>
      <c r="BL176" s="16" t="s">
        <v>128</v>
      </c>
      <c r="BM176" s="156" t="s">
        <v>275</v>
      </c>
    </row>
    <row r="177" spans="2:51" s="13" customFormat="1" ht="12">
      <c r="B177" s="163"/>
      <c r="D177" s="158" t="s">
        <v>156</v>
      </c>
      <c r="E177" s="164" t="s">
        <v>1</v>
      </c>
      <c r="F177" s="165" t="s">
        <v>276</v>
      </c>
      <c r="H177" s="166">
        <v>0.64</v>
      </c>
      <c r="I177" s="167"/>
      <c r="L177" s="163"/>
      <c r="M177" s="168"/>
      <c r="N177" s="169"/>
      <c r="O177" s="169"/>
      <c r="P177" s="169"/>
      <c r="Q177" s="169"/>
      <c r="R177" s="169"/>
      <c r="S177" s="169"/>
      <c r="T177" s="170"/>
      <c r="AT177" s="164" t="s">
        <v>156</v>
      </c>
      <c r="AU177" s="164" t="s">
        <v>82</v>
      </c>
      <c r="AV177" s="13" t="s">
        <v>82</v>
      </c>
      <c r="AW177" s="13" t="s">
        <v>29</v>
      </c>
      <c r="AX177" s="13" t="s">
        <v>80</v>
      </c>
      <c r="AY177" s="164" t="s">
        <v>122</v>
      </c>
    </row>
    <row r="178" spans="1:65" s="2" customFormat="1" ht="16.5" customHeight="1">
      <c r="A178" s="31"/>
      <c r="B178" s="143"/>
      <c r="C178" s="144" t="s">
        <v>277</v>
      </c>
      <c r="D178" s="144" t="s">
        <v>124</v>
      </c>
      <c r="E178" s="145" t="s">
        <v>278</v>
      </c>
      <c r="F178" s="146" t="s">
        <v>279</v>
      </c>
      <c r="G178" s="147" t="s">
        <v>198</v>
      </c>
      <c r="H178" s="148">
        <v>70</v>
      </c>
      <c r="I178" s="149"/>
      <c r="J178" s="150">
        <f>ROUND(I178*H178,2)</f>
        <v>0</v>
      </c>
      <c r="K178" s="151"/>
      <c r="L178" s="32"/>
      <c r="M178" s="152" t="s">
        <v>1</v>
      </c>
      <c r="N178" s="153" t="s">
        <v>37</v>
      </c>
      <c r="O178" s="57"/>
      <c r="P178" s="154">
        <f>O178*H178</f>
        <v>0</v>
      </c>
      <c r="Q178" s="154">
        <v>0</v>
      </c>
      <c r="R178" s="154">
        <f>Q178*H178</f>
        <v>0</v>
      </c>
      <c r="S178" s="154">
        <v>0</v>
      </c>
      <c r="T178" s="155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56" t="s">
        <v>128</v>
      </c>
      <c r="AT178" s="156" t="s">
        <v>124</v>
      </c>
      <c r="AU178" s="156" t="s">
        <v>82</v>
      </c>
      <c r="AY178" s="16" t="s">
        <v>122</v>
      </c>
      <c r="BE178" s="157">
        <f>IF(N178="základní",J178,0)</f>
        <v>0</v>
      </c>
      <c r="BF178" s="157">
        <f>IF(N178="snížená",J178,0)</f>
        <v>0</v>
      </c>
      <c r="BG178" s="157">
        <f>IF(N178="zákl. přenesená",J178,0)</f>
        <v>0</v>
      </c>
      <c r="BH178" s="157">
        <f>IF(N178="sníž. přenesená",J178,0)</f>
        <v>0</v>
      </c>
      <c r="BI178" s="157">
        <f>IF(N178="nulová",J178,0)</f>
        <v>0</v>
      </c>
      <c r="BJ178" s="16" t="s">
        <v>80</v>
      </c>
      <c r="BK178" s="157">
        <f>ROUND(I178*H178,2)</f>
        <v>0</v>
      </c>
      <c r="BL178" s="16" t="s">
        <v>128</v>
      </c>
      <c r="BM178" s="156" t="s">
        <v>280</v>
      </c>
    </row>
    <row r="179" spans="1:47" s="2" customFormat="1" ht="19.5">
      <c r="A179" s="31"/>
      <c r="B179" s="32"/>
      <c r="C179" s="31"/>
      <c r="D179" s="158" t="s">
        <v>144</v>
      </c>
      <c r="E179" s="31"/>
      <c r="F179" s="159" t="s">
        <v>281</v>
      </c>
      <c r="G179" s="31"/>
      <c r="H179" s="31"/>
      <c r="I179" s="160"/>
      <c r="J179" s="31"/>
      <c r="K179" s="31"/>
      <c r="L179" s="32"/>
      <c r="M179" s="161"/>
      <c r="N179" s="162"/>
      <c r="O179" s="57"/>
      <c r="P179" s="57"/>
      <c r="Q179" s="57"/>
      <c r="R179" s="57"/>
      <c r="S179" s="57"/>
      <c r="T179" s="58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T179" s="16" t="s">
        <v>144</v>
      </c>
      <c r="AU179" s="16" t="s">
        <v>82</v>
      </c>
    </row>
    <row r="180" spans="1:65" s="2" customFormat="1" ht="24.2" customHeight="1">
      <c r="A180" s="31"/>
      <c r="B180" s="143"/>
      <c r="C180" s="144" t="s">
        <v>282</v>
      </c>
      <c r="D180" s="144" t="s">
        <v>124</v>
      </c>
      <c r="E180" s="145" t="s">
        <v>283</v>
      </c>
      <c r="F180" s="146" t="s">
        <v>284</v>
      </c>
      <c r="G180" s="147" t="s">
        <v>127</v>
      </c>
      <c r="H180" s="148">
        <v>2060</v>
      </c>
      <c r="I180" s="149"/>
      <c r="J180" s="150">
        <f>ROUND(I180*H180,2)</f>
        <v>0</v>
      </c>
      <c r="K180" s="151"/>
      <c r="L180" s="32"/>
      <c r="M180" s="152" t="s">
        <v>1</v>
      </c>
      <c r="N180" s="153" t="s">
        <v>37</v>
      </c>
      <c r="O180" s="57"/>
      <c r="P180" s="154">
        <f>O180*H180</f>
        <v>0</v>
      </c>
      <c r="Q180" s="154">
        <v>8E-05</v>
      </c>
      <c r="R180" s="154">
        <f>Q180*H180</f>
        <v>0.1648</v>
      </c>
      <c r="S180" s="154">
        <v>0</v>
      </c>
      <c r="T180" s="155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56" t="s">
        <v>128</v>
      </c>
      <c r="AT180" s="156" t="s">
        <v>124</v>
      </c>
      <c r="AU180" s="156" t="s">
        <v>82</v>
      </c>
      <c r="AY180" s="16" t="s">
        <v>122</v>
      </c>
      <c r="BE180" s="157">
        <f>IF(N180="základní",J180,0)</f>
        <v>0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16" t="s">
        <v>80</v>
      </c>
      <c r="BK180" s="157">
        <f>ROUND(I180*H180,2)</f>
        <v>0</v>
      </c>
      <c r="BL180" s="16" t="s">
        <v>128</v>
      </c>
      <c r="BM180" s="156" t="s">
        <v>285</v>
      </c>
    </row>
    <row r="181" spans="1:65" s="2" customFormat="1" ht="16.5" customHeight="1">
      <c r="A181" s="31"/>
      <c r="B181" s="143"/>
      <c r="C181" s="175" t="s">
        <v>7</v>
      </c>
      <c r="D181" s="175" t="s">
        <v>206</v>
      </c>
      <c r="E181" s="176" t="s">
        <v>286</v>
      </c>
      <c r="F181" s="177" t="s">
        <v>287</v>
      </c>
      <c r="G181" s="178" t="s">
        <v>288</v>
      </c>
      <c r="H181" s="179">
        <v>41.2</v>
      </c>
      <c r="I181" s="180"/>
      <c r="J181" s="181">
        <f>ROUND(I181*H181,2)</f>
        <v>0</v>
      </c>
      <c r="K181" s="182"/>
      <c r="L181" s="183"/>
      <c r="M181" s="184" t="s">
        <v>1</v>
      </c>
      <c r="N181" s="185" t="s">
        <v>37</v>
      </c>
      <c r="O181" s="57"/>
      <c r="P181" s="154">
        <f>O181*H181</f>
        <v>0</v>
      </c>
      <c r="Q181" s="154">
        <v>0.001</v>
      </c>
      <c r="R181" s="154">
        <f>Q181*H181</f>
        <v>0.0412</v>
      </c>
      <c r="S181" s="154">
        <v>0</v>
      </c>
      <c r="T181" s="155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56" t="s">
        <v>174</v>
      </c>
      <c r="AT181" s="156" t="s">
        <v>206</v>
      </c>
      <c r="AU181" s="156" t="s">
        <v>82</v>
      </c>
      <c r="AY181" s="16" t="s">
        <v>122</v>
      </c>
      <c r="BE181" s="157">
        <f>IF(N181="základní",J181,0)</f>
        <v>0</v>
      </c>
      <c r="BF181" s="157">
        <f>IF(N181="snížená",J181,0)</f>
        <v>0</v>
      </c>
      <c r="BG181" s="157">
        <f>IF(N181="zákl. přenesená",J181,0)</f>
        <v>0</v>
      </c>
      <c r="BH181" s="157">
        <f>IF(N181="sníž. přenesená",J181,0)</f>
        <v>0</v>
      </c>
      <c r="BI181" s="157">
        <f>IF(N181="nulová",J181,0)</f>
        <v>0</v>
      </c>
      <c r="BJ181" s="16" t="s">
        <v>80</v>
      </c>
      <c r="BK181" s="157">
        <f>ROUND(I181*H181,2)</f>
        <v>0</v>
      </c>
      <c r="BL181" s="16" t="s">
        <v>128</v>
      </c>
      <c r="BM181" s="156" t="s">
        <v>289</v>
      </c>
    </row>
    <row r="182" spans="2:51" s="13" customFormat="1" ht="12">
      <c r="B182" s="163"/>
      <c r="D182" s="158" t="s">
        <v>156</v>
      </c>
      <c r="F182" s="165" t="s">
        <v>290</v>
      </c>
      <c r="H182" s="166">
        <v>41.2</v>
      </c>
      <c r="I182" s="167"/>
      <c r="L182" s="163"/>
      <c r="M182" s="168"/>
      <c r="N182" s="169"/>
      <c r="O182" s="169"/>
      <c r="P182" s="169"/>
      <c r="Q182" s="169"/>
      <c r="R182" s="169"/>
      <c r="S182" s="169"/>
      <c r="T182" s="170"/>
      <c r="AT182" s="164" t="s">
        <v>156</v>
      </c>
      <c r="AU182" s="164" t="s">
        <v>82</v>
      </c>
      <c r="AV182" s="13" t="s">
        <v>82</v>
      </c>
      <c r="AW182" s="13" t="s">
        <v>3</v>
      </c>
      <c r="AX182" s="13" t="s">
        <v>80</v>
      </c>
      <c r="AY182" s="164" t="s">
        <v>122</v>
      </c>
    </row>
    <row r="183" spans="1:65" s="2" customFormat="1" ht="24.2" customHeight="1">
      <c r="A183" s="31"/>
      <c r="B183" s="143"/>
      <c r="C183" s="144" t="s">
        <v>291</v>
      </c>
      <c r="D183" s="144" t="s">
        <v>124</v>
      </c>
      <c r="E183" s="145" t="s">
        <v>292</v>
      </c>
      <c r="F183" s="146" t="s">
        <v>293</v>
      </c>
      <c r="G183" s="147" t="s">
        <v>127</v>
      </c>
      <c r="H183" s="148">
        <v>2060</v>
      </c>
      <c r="I183" s="149"/>
      <c r="J183" s="150">
        <f>ROUND(I183*H183,2)</f>
        <v>0</v>
      </c>
      <c r="K183" s="151"/>
      <c r="L183" s="32"/>
      <c r="M183" s="152" t="s">
        <v>1</v>
      </c>
      <c r="N183" s="153" t="s">
        <v>37</v>
      </c>
      <c r="O183" s="57"/>
      <c r="P183" s="154">
        <f>O183*H183</f>
        <v>0</v>
      </c>
      <c r="Q183" s="154">
        <v>0</v>
      </c>
      <c r="R183" s="154">
        <f>Q183*H183</f>
        <v>0</v>
      </c>
      <c r="S183" s="154">
        <v>0</v>
      </c>
      <c r="T183" s="155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56" t="s">
        <v>128</v>
      </c>
      <c r="AT183" s="156" t="s">
        <v>124</v>
      </c>
      <c r="AU183" s="156" t="s">
        <v>82</v>
      </c>
      <c r="AY183" s="16" t="s">
        <v>122</v>
      </c>
      <c r="BE183" s="157">
        <f>IF(N183="základní",J183,0)</f>
        <v>0</v>
      </c>
      <c r="BF183" s="157">
        <f>IF(N183="snížená",J183,0)</f>
        <v>0</v>
      </c>
      <c r="BG183" s="157">
        <f>IF(N183="zákl. přenesená",J183,0)</f>
        <v>0</v>
      </c>
      <c r="BH183" s="157">
        <f>IF(N183="sníž. přenesená",J183,0)</f>
        <v>0</v>
      </c>
      <c r="BI183" s="157">
        <f>IF(N183="nulová",J183,0)</f>
        <v>0</v>
      </c>
      <c r="BJ183" s="16" t="s">
        <v>80</v>
      </c>
      <c r="BK183" s="157">
        <f>ROUND(I183*H183,2)</f>
        <v>0</v>
      </c>
      <c r="BL183" s="16" t="s">
        <v>128</v>
      </c>
      <c r="BM183" s="156" t="s">
        <v>294</v>
      </c>
    </row>
    <row r="184" spans="2:51" s="13" customFormat="1" ht="12">
      <c r="B184" s="163"/>
      <c r="D184" s="158" t="s">
        <v>156</v>
      </c>
      <c r="E184" s="164" t="s">
        <v>1</v>
      </c>
      <c r="F184" s="165" t="s">
        <v>215</v>
      </c>
      <c r="H184" s="166">
        <v>2060</v>
      </c>
      <c r="I184" s="167"/>
      <c r="L184" s="163"/>
      <c r="M184" s="168"/>
      <c r="N184" s="169"/>
      <c r="O184" s="169"/>
      <c r="P184" s="169"/>
      <c r="Q184" s="169"/>
      <c r="R184" s="169"/>
      <c r="S184" s="169"/>
      <c r="T184" s="170"/>
      <c r="AT184" s="164" t="s">
        <v>156</v>
      </c>
      <c r="AU184" s="164" t="s">
        <v>82</v>
      </c>
      <c r="AV184" s="13" t="s">
        <v>82</v>
      </c>
      <c r="AW184" s="13" t="s">
        <v>29</v>
      </c>
      <c r="AX184" s="13" t="s">
        <v>80</v>
      </c>
      <c r="AY184" s="164" t="s">
        <v>122</v>
      </c>
    </row>
    <row r="185" spans="1:65" s="2" customFormat="1" ht="21.75" customHeight="1">
      <c r="A185" s="31"/>
      <c r="B185" s="143"/>
      <c r="C185" s="144" t="s">
        <v>295</v>
      </c>
      <c r="D185" s="144" t="s">
        <v>124</v>
      </c>
      <c r="E185" s="145" t="s">
        <v>296</v>
      </c>
      <c r="F185" s="146" t="s">
        <v>297</v>
      </c>
      <c r="G185" s="147" t="s">
        <v>127</v>
      </c>
      <c r="H185" s="148">
        <v>2060</v>
      </c>
      <c r="I185" s="149"/>
      <c r="J185" s="150">
        <f>ROUND(I185*H185,2)</f>
        <v>0</v>
      </c>
      <c r="K185" s="151"/>
      <c r="L185" s="32"/>
      <c r="M185" s="152" t="s">
        <v>1</v>
      </c>
      <c r="N185" s="153" t="s">
        <v>37</v>
      </c>
      <c r="O185" s="57"/>
      <c r="P185" s="154">
        <f>O185*H185</f>
        <v>0</v>
      </c>
      <c r="Q185" s="154">
        <v>0</v>
      </c>
      <c r="R185" s="154">
        <f>Q185*H185</f>
        <v>0</v>
      </c>
      <c r="S185" s="154">
        <v>0</v>
      </c>
      <c r="T185" s="155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56" t="s">
        <v>128</v>
      </c>
      <c r="AT185" s="156" t="s">
        <v>124</v>
      </c>
      <c r="AU185" s="156" t="s">
        <v>82</v>
      </c>
      <c r="AY185" s="16" t="s">
        <v>122</v>
      </c>
      <c r="BE185" s="157">
        <f>IF(N185="základní",J185,0)</f>
        <v>0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6" t="s">
        <v>80</v>
      </c>
      <c r="BK185" s="157">
        <f>ROUND(I185*H185,2)</f>
        <v>0</v>
      </c>
      <c r="BL185" s="16" t="s">
        <v>128</v>
      </c>
      <c r="BM185" s="156" t="s">
        <v>298</v>
      </c>
    </row>
    <row r="186" spans="2:51" s="13" customFormat="1" ht="12">
      <c r="B186" s="163"/>
      <c r="D186" s="158" t="s">
        <v>156</v>
      </c>
      <c r="E186" s="164" t="s">
        <v>1</v>
      </c>
      <c r="F186" s="165" t="s">
        <v>215</v>
      </c>
      <c r="H186" s="166">
        <v>2060</v>
      </c>
      <c r="I186" s="167"/>
      <c r="L186" s="163"/>
      <c r="M186" s="168"/>
      <c r="N186" s="169"/>
      <c r="O186" s="169"/>
      <c r="P186" s="169"/>
      <c r="Q186" s="169"/>
      <c r="R186" s="169"/>
      <c r="S186" s="169"/>
      <c r="T186" s="170"/>
      <c r="AT186" s="164" t="s">
        <v>156</v>
      </c>
      <c r="AU186" s="164" t="s">
        <v>82</v>
      </c>
      <c r="AV186" s="13" t="s">
        <v>82</v>
      </c>
      <c r="AW186" s="13" t="s">
        <v>29</v>
      </c>
      <c r="AX186" s="13" t="s">
        <v>80</v>
      </c>
      <c r="AY186" s="164" t="s">
        <v>122</v>
      </c>
    </row>
    <row r="187" spans="1:65" s="2" customFormat="1" ht="21.75" customHeight="1">
      <c r="A187" s="31"/>
      <c r="B187" s="143"/>
      <c r="C187" s="144" t="s">
        <v>299</v>
      </c>
      <c r="D187" s="144" t="s">
        <v>124</v>
      </c>
      <c r="E187" s="145" t="s">
        <v>300</v>
      </c>
      <c r="F187" s="146" t="s">
        <v>301</v>
      </c>
      <c r="G187" s="147" t="s">
        <v>202</v>
      </c>
      <c r="H187" s="148">
        <v>6.18</v>
      </c>
      <c r="I187" s="149"/>
      <c r="J187" s="150">
        <f>ROUND(I187*H187,2)</f>
        <v>0</v>
      </c>
      <c r="K187" s="151"/>
      <c r="L187" s="32"/>
      <c r="M187" s="152" t="s">
        <v>1</v>
      </c>
      <c r="N187" s="153" t="s">
        <v>37</v>
      </c>
      <c r="O187" s="57"/>
      <c r="P187" s="154">
        <f>O187*H187</f>
        <v>0</v>
      </c>
      <c r="Q187" s="154">
        <v>0</v>
      </c>
      <c r="R187" s="154">
        <f>Q187*H187</f>
        <v>0</v>
      </c>
      <c r="S187" s="154">
        <v>0</v>
      </c>
      <c r="T187" s="155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56" t="s">
        <v>128</v>
      </c>
      <c r="AT187" s="156" t="s">
        <v>124</v>
      </c>
      <c r="AU187" s="156" t="s">
        <v>82</v>
      </c>
      <c r="AY187" s="16" t="s">
        <v>122</v>
      </c>
      <c r="BE187" s="157">
        <f>IF(N187="základní",J187,0)</f>
        <v>0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6" t="s">
        <v>80</v>
      </c>
      <c r="BK187" s="157">
        <f>ROUND(I187*H187,2)</f>
        <v>0</v>
      </c>
      <c r="BL187" s="16" t="s">
        <v>128</v>
      </c>
      <c r="BM187" s="156" t="s">
        <v>302</v>
      </c>
    </row>
    <row r="188" spans="2:51" s="13" customFormat="1" ht="12">
      <c r="B188" s="163"/>
      <c r="D188" s="158" t="s">
        <v>156</v>
      </c>
      <c r="E188" s="164" t="s">
        <v>1</v>
      </c>
      <c r="F188" s="165" t="s">
        <v>303</v>
      </c>
      <c r="H188" s="166">
        <v>6.18</v>
      </c>
      <c r="I188" s="167"/>
      <c r="L188" s="163"/>
      <c r="M188" s="168"/>
      <c r="N188" s="169"/>
      <c r="O188" s="169"/>
      <c r="P188" s="169"/>
      <c r="Q188" s="169"/>
      <c r="R188" s="169"/>
      <c r="S188" s="169"/>
      <c r="T188" s="170"/>
      <c r="AT188" s="164" t="s">
        <v>156</v>
      </c>
      <c r="AU188" s="164" t="s">
        <v>82</v>
      </c>
      <c r="AV188" s="13" t="s">
        <v>82</v>
      </c>
      <c r="AW188" s="13" t="s">
        <v>29</v>
      </c>
      <c r="AX188" s="13" t="s">
        <v>80</v>
      </c>
      <c r="AY188" s="164" t="s">
        <v>122</v>
      </c>
    </row>
    <row r="189" spans="2:63" s="12" customFormat="1" ht="22.9" customHeight="1">
      <c r="B189" s="130"/>
      <c r="D189" s="131" t="s">
        <v>71</v>
      </c>
      <c r="E189" s="141" t="s">
        <v>128</v>
      </c>
      <c r="F189" s="141" t="s">
        <v>304</v>
      </c>
      <c r="I189" s="133"/>
      <c r="J189" s="142">
        <f>BK189</f>
        <v>0</v>
      </c>
      <c r="L189" s="130"/>
      <c r="M189" s="135"/>
      <c r="N189" s="136"/>
      <c r="O189" s="136"/>
      <c r="P189" s="137">
        <f>SUM(P190:P191)</f>
        <v>0</v>
      </c>
      <c r="Q189" s="136"/>
      <c r="R189" s="137">
        <f>SUM(R190:R191)</f>
        <v>0</v>
      </c>
      <c r="S189" s="136"/>
      <c r="T189" s="138">
        <f>SUM(T190:T191)</f>
        <v>0</v>
      </c>
      <c r="AR189" s="131" t="s">
        <v>80</v>
      </c>
      <c r="AT189" s="139" t="s">
        <v>71</v>
      </c>
      <c r="AU189" s="139" t="s">
        <v>80</v>
      </c>
      <c r="AY189" s="131" t="s">
        <v>122</v>
      </c>
      <c r="BK189" s="140">
        <f>SUM(BK190:BK191)</f>
        <v>0</v>
      </c>
    </row>
    <row r="190" spans="1:65" s="2" customFormat="1" ht="33" customHeight="1">
      <c r="A190" s="31"/>
      <c r="B190" s="143"/>
      <c r="C190" s="144" t="s">
        <v>305</v>
      </c>
      <c r="D190" s="144" t="s">
        <v>124</v>
      </c>
      <c r="E190" s="145" t="s">
        <v>306</v>
      </c>
      <c r="F190" s="146" t="s">
        <v>307</v>
      </c>
      <c r="G190" s="147" t="s">
        <v>127</v>
      </c>
      <c r="H190" s="148">
        <v>6.3</v>
      </c>
      <c r="I190" s="149"/>
      <c r="J190" s="150">
        <f>ROUND(I190*H190,2)</f>
        <v>0</v>
      </c>
      <c r="K190" s="151"/>
      <c r="L190" s="32"/>
      <c r="M190" s="152" t="s">
        <v>1</v>
      </c>
      <c r="N190" s="153" t="s">
        <v>37</v>
      </c>
      <c r="O190" s="57"/>
      <c r="P190" s="154">
        <f>O190*H190</f>
        <v>0</v>
      </c>
      <c r="Q190" s="154">
        <v>0</v>
      </c>
      <c r="R190" s="154">
        <f>Q190*H190</f>
        <v>0</v>
      </c>
      <c r="S190" s="154">
        <v>0</v>
      </c>
      <c r="T190" s="155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56" t="s">
        <v>128</v>
      </c>
      <c r="AT190" s="156" t="s">
        <v>124</v>
      </c>
      <c r="AU190" s="156" t="s">
        <v>82</v>
      </c>
      <c r="AY190" s="16" t="s">
        <v>122</v>
      </c>
      <c r="BE190" s="157">
        <f>IF(N190="základní",J190,0)</f>
        <v>0</v>
      </c>
      <c r="BF190" s="157">
        <f>IF(N190="snížená",J190,0)</f>
        <v>0</v>
      </c>
      <c r="BG190" s="157">
        <f>IF(N190="zákl. přenesená",J190,0)</f>
        <v>0</v>
      </c>
      <c r="BH190" s="157">
        <f>IF(N190="sníž. přenesená",J190,0)</f>
        <v>0</v>
      </c>
      <c r="BI190" s="157">
        <f>IF(N190="nulová",J190,0)</f>
        <v>0</v>
      </c>
      <c r="BJ190" s="16" t="s">
        <v>80</v>
      </c>
      <c r="BK190" s="157">
        <f>ROUND(I190*H190,2)</f>
        <v>0</v>
      </c>
      <c r="BL190" s="16" t="s">
        <v>128</v>
      </c>
      <c r="BM190" s="156" t="s">
        <v>308</v>
      </c>
    </row>
    <row r="191" spans="2:51" s="13" customFormat="1" ht="12">
      <c r="B191" s="163"/>
      <c r="D191" s="158" t="s">
        <v>156</v>
      </c>
      <c r="E191" s="164" t="s">
        <v>1</v>
      </c>
      <c r="F191" s="165" t="s">
        <v>309</v>
      </c>
      <c r="H191" s="166">
        <v>6.3</v>
      </c>
      <c r="I191" s="167"/>
      <c r="L191" s="163"/>
      <c r="M191" s="168"/>
      <c r="N191" s="169"/>
      <c r="O191" s="169"/>
      <c r="P191" s="169"/>
      <c r="Q191" s="169"/>
      <c r="R191" s="169"/>
      <c r="S191" s="169"/>
      <c r="T191" s="170"/>
      <c r="AT191" s="164" t="s">
        <v>156</v>
      </c>
      <c r="AU191" s="164" t="s">
        <v>82</v>
      </c>
      <c r="AV191" s="13" t="s">
        <v>82</v>
      </c>
      <c r="AW191" s="13" t="s">
        <v>29</v>
      </c>
      <c r="AX191" s="13" t="s">
        <v>80</v>
      </c>
      <c r="AY191" s="164" t="s">
        <v>122</v>
      </c>
    </row>
    <row r="192" spans="2:63" s="12" customFormat="1" ht="22.9" customHeight="1">
      <c r="B192" s="130"/>
      <c r="D192" s="131" t="s">
        <v>71</v>
      </c>
      <c r="E192" s="141" t="s">
        <v>151</v>
      </c>
      <c r="F192" s="141" t="s">
        <v>310</v>
      </c>
      <c r="I192" s="133"/>
      <c r="J192" s="142">
        <f>BK192</f>
        <v>0</v>
      </c>
      <c r="L192" s="130"/>
      <c r="M192" s="135"/>
      <c r="N192" s="136"/>
      <c r="O192" s="136"/>
      <c r="P192" s="137">
        <f>SUM(P193:P245)</f>
        <v>0</v>
      </c>
      <c r="Q192" s="136"/>
      <c r="R192" s="137">
        <f>SUM(R193:R245)</f>
        <v>427.760852</v>
      </c>
      <c r="S192" s="136"/>
      <c r="T192" s="138">
        <f>SUM(T193:T245)</f>
        <v>0</v>
      </c>
      <c r="AR192" s="131" t="s">
        <v>80</v>
      </c>
      <c r="AT192" s="139" t="s">
        <v>71</v>
      </c>
      <c r="AU192" s="139" t="s">
        <v>80</v>
      </c>
      <c r="AY192" s="131" t="s">
        <v>122</v>
      </c>
      <c r="BK192" s="140">
        <f>SUM(BK193:BK245)</f>
        <v>0</v>
      </c>
    </row>
    <row r="193" spans="1:65" s="2" customFormat="1" ht="21.75" customHeight="1">
      <c r="A193" s="31"/>
      <c r="B193" s="143"/>
      <c r="C193" s="144" t="s">
        <v>311</v>
      </c>
      <c r="D193" s="144" t="s">
        <v>124</v>
      </c>
      <c r="E193" s="145" t="s">
        <v>312</v>
      </c>
      <c r="F193" s="146" t="s">
        <v>313</v>
      </c>
      <c r="G193" s="147" t="s">
        <v>127</v>
      </c>
      <c r="H193" s="148">
        <v>50</v>
      </c>
      <c r="I193" s="149"/>
      <c r="J193" s="150">
        <f>ROUND(I193*H193,2)</f>
        <v>0</v>
      </c>
      <c r="K193" s="151"/>
      <c r="L193" s="32"/>
      <c r="M193" s="152" t="s">
        <v>1</v>
      </c>
      <c r="N193" s="153" t="s">
        <v>37</v>
      </c>
      <c r="O193" s="57"/>
      <c r="P193" s="154">
        <f>O193*H193</f>
        <v>0</v>
      </c>
      <c r="Q193" s="154">
        <v>0</v>
      </c>
      <c r="R193" s="154">
        <f>Q193*H193</f>
        <v>0</v>
      </c>
      <c r="S193" s="154">
        <v>0</v>
      </c>
      <c r="T193" s="155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56" t="s">
        <v>128</v>
      </c>
      <c r="AT193" s="156" t="s">
        <v>124</v>
      </c>
      <c r="AU193" s="156" t="s">
        <v>82</v>
      </c>
      <c r="AY193" s="16" t="s">
        <v>122</v>
      </c>
      <c r="BE193" s="157">
        <f>IF(N193="základní",J193,0)</f>
        <v>0</v>
      </c>
      <c r="BF193" s="157">
        <f>IF(N193="snížená",J193,0)</f>
        <v>0</v>
      </c>
      <c r="BG193" s="157">
        <f>IF(N193="zákl. přenesená",J193,0)</f>
        <v>0</v>
      </c>
      <c r="BH193" s="157">
        <f>IF(N193="sníž. přenesená",J193,0)</f>
        <v>0</v>
      </c>
      <c r="BI193" s="157">
        <f>IF(N193="nulová",J193,0)</f>
        <v>0</v>
      </c>
      <c r="BJ193" s="16" t="s">
        <v>80</v>
      </c>
      <c r="BK193" s="157">
        <f>ROUND(I193*H193,2)</f>
        <v>0</v>
      </c>
      <c r="BL193" s="16" t="s">
        <v>128</v>
      </c>
      <c r="BM193" s="156" t="s">
        <v>314</v>
      </c>
    </row>
    <row r="194" spans="1:47" s="2" customFormat="1" ht="19.5">
      <c r="A194" s="31"/>
      <c r="B194" s="32"/>
      <c r="C194" s="31"/>
      <c r="D194" s="158" t="s">
        <v>144</v>
      </c>
      <c r="E194" s="31"/>
      <c r="F194" s="159" t="s">
        <v>315</v>
      </c>
      <c r="G194" s="31"/>
      <c r="H194" s="31"/>
      <c r="I194" s="160"/>
      <c r="J194" s="31"/>
      <c r="K194" s="31"/>
      <c r="L194" s="32"/>
      <c r="M194" s="161"/>
      <c r="N194" s="162"/>
      <c r="O194" s="57"/>
      <c r="P194" s="57"/>
      <c r="Q194" s="57"/>
      <c r="R194" s="57"/>
      <c r="S194" s="57"/>
      <c r="T194" s="58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T194" s="16" t="s">
        <v>144</v>
      </c>
      <c r="AU194" s="16" t="s">
        <v>82</v>
      </c>
    </row>
    <row r="195" spans="1:65" s="2" customFormat="1" ht="24.2" customHeight="1">
      <c r="A195" s="31"/>
      <c r="B195" s="143"/>
      <c r="C195" s="144" t="s">
        <v>316</v>
      </c>
      <c r="D195" s="144" t="s">
        <v>124</v>
      </c>
      <c r="E195" s="145" t="s">
        <v>317</v>
      </c>
      <c r="F195" s="146" t="s">
        <v>318</v>
      </c>
      <c r="G195" s="147" t="s">
        <v>127</v>
      </c>
      <c r="H195" s="148">
        <v>1344.8</v>
      </c>
      <c r="I195" s="149"/>
      <c r="J195" s="150">
        <f>ROUND(I195*H195,2)</f>
        <v>0</v>
      </c>
      <c r="K195" s="151"/>
      <c r="L195" s="32"/>
      <c r="M195" s="152" t="s">
        <v>1</v>
      </c>
      <c r="N195" s="153" t="s">
        <v>37</v>
      </c>
      <c r="O195" s="57"/>
      <c r="P195" s="154">
        <f>O195*H195</f>
        <v>0</v>
      </c>
      <c r="Q195" s="154">
        <v>0</v>
      </c>
      <c r="R195" s="154">
        <f>Q195*H195</f>
        <v>0</v>
      </c>
      <c r="S195" s="154">
        <v>0</v>
      </c>
      <c r="T195" s="155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56" t="s">
        <v>128</v>
      </c>
      <c r="AT195" s="156" t="s">
        <v>124</v>
      </c>
      <c r="AU195" s="156" t="s">
        <v>82</v>
      </c>
      <c r="AY195" s="16" t="s">
        <v>122</v>
      </c>
      <c r="BE195" s="157">
        <f>IF(N195="základní",J195,0)</f>
        <v>0</v>
      </c>
      <c r="BF195" s="157">
        <f>IF(N195="snížená",J195,0)</f>
        <v>0</v>
      </c>
      <c r="BG195" s="157">
        <f>IF(N195="zákl. přenesená",J195,0)</f>
        <v>0</v>
      </c>
      <c r="BH195" s="157">
        <f>IF(N195="sníž. přenesená",J195,0)</f>
        <v>0</v>
      </c>
      <c r="BI195" s="157">
        <f>IF(N195="nulová",J195,0)</f>
        <v>0</v>
      </c>
      <c r="BJ195" s="16" t="s">
        <v>80</v>
      </c>
      <c r="BK195" s="157">
        <f>ROUND(I195*H195,2)</f>
        <v>0</v>
      </c>
      <c r="BL195" s="16" t="s">
        <v>128</v>
      </c>
      <c r="BM195" s="156" t="s">
        <v>319</v>
      </c>
    </row>
    <row r="196" spans="1:47" s="2" customFormat="1" ht="29.25">
      <c r="A196" s="31"/>
      <c r="B196" s="32"/>
      <c r="C196" s="31"/>
      <c r="D196" s="158" t="s">
        <v>144</v>
      </c>
      <c r="E196" s="31"/>
      <c r="F196" s="159" t="s">
        <v>320</v>
      </c>
      <c r="G196" s="31"/>
      <c r="H196" s="31"/>
      <c r="I196" s="160"/>
      <c r="J196" s="31"/>
      <c r="K196" s="31"/>
      <c r="L196" s="32"/>
      <c r="M196" s="161"/>
      <c r="N196" s="162"/>
      <c r="O196" s="57"/>
      <c r="P196" s="57"/>
      <c r="Q196" s="57"/>
      <c r="R196" s="57"/>
      <c r="S196" s="57"/>
      <c r="T196" s="58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T196" s="16" t="s">
        <v>144</v>
      </c>
      <c r="AU196" s="16" t="s">
        <v>82</v>
      </c>
    </row>
    <row r="197" spans="2:51" s="13" customFormat="1" ht="12">
      <c r="B197" s="163"/>
      <c r="D197" s="158" t="s">
        <v>156</v>
      </c>
      <c r="E197" s="164" t="s">
        <v>1</v>
      </c>
      <c r="F197" s="165" t="s">
        <v>321</v>
      </c>
      <c r="H197" s="166">
        <v>1255.8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4" t="s">
        <v>156</v>
      </c>
      <c r="AU197" s="164" t="s">
        <v>82</v>
      </c>
      <c r="AV197" s="13" t="s">
        <v>82</v>
      </c>
      <c r="AW197" s="13" t="s">
        <v>29</v>
      </c>
      <c r="AX197" s="13" t="s">
        <v>72</v>
      </c>
      <c r="AY197" s="164" t="s">
        <v>122</v>
      </c>
    </row>
    <row r="198" spans="2:51" s="13" customFormat="1" ht="22.5">
      <c r="B198" s="163"/>
      <c r="D198" s="158" t="s">
        <v>156</v>
      </c>
      <c r="E198" s="164" t="s">
        <v>1</v>
      </c>
      <c r="F198" s="165" t="s">
        <v>322</v>
      </c>
      <c r="H198" s="166">
        <v>89</v>
      </c>
      <c r="I198" s="167"/>
      <c r="L198" s="163"/>
      <c r="M198" s="168"/>
      <c r="N198" s="169"/>
      <c r="O198" s="169"/>
      <c r="P198" s="169"/>
      <c r="Q198" s="169"/>
      <c r="R198" s="169"/>
      <c r="S198" s="169"/>
      <c r="T198" s="170"/>
      <c r="AT198" s="164" t="s">
        <v>156</v>
      </c>
      <c r="AU198" s="164" t="s">
        <v>82</v>
      </c>
      <c r="AV198" s="13" t="s">
        <v>82</v>
      </c>
      <c r="AW198" s="13" t="s">
        <v>29</v>
      </c>
      <c r="AX198" s="13" t="s">
        <v>72</v>
      </c>
      <c r="AY198" s="164" t="s">
        <v>122</v>
      </c>
    </row>
    <row r="199" spans="2:51" s="14" customFormat="1" ht="12">
      <c r="B199" s="186"/>
      <c r="D199" s="158" t="s">
        <v>156</v>
      </c>
      <c r="E199" s="187" t="s">
        <v>1</v>
      </c>
      <c r="F199" s="188" t="s">
        <v>244</v>
      </c>
      <c r="H199" s="189">
        <v>1344.8</v>
      </c>
      <c r="I199" s="190"/>
      <c r="L199" s="186"/>
      <c r="M199" s="191"/>
      <c r="N199" s="192"/>
      <c r="O199" s="192"/>
      <c r="P199" s="192"/>
      <c r="Q199" s="192"/>
      <c r="R199" s="192"/>
      <c r="S199" s="192"/>
      <c r="T199" s="193"/>
      <c r="AT199" s="187" t="s">
        <v>156</v>
      </c>
      <c r="AU199" s="187" t="s">
        <v>82</v>
      </c>
      <c r="AV199" s="14" t="s">
        <v>128</v>
      </c>
      <c r="AW199" s="14" t="s">
        <v>29</v>
      </c>
      <c r="AX199" s="14" t="s">
        <v>80</v>
      </c>
      <c r="AY199" s="187" t="s">
        <v>122</v>
      </c>
    </row>
    <row r="200" spans="1:65" s="2" customFormat="1" ht="33" customHeight="1">
      <c r="A200" s="31"/>
      <c r="B200" s="143"/>
      <c r="C200" s="144" t="s">
        <v>323</v>
      </c>
      <c r="D200" s="144" t="s">
        <v>124</v>
      </c>
      <c r="E200" s="145" t="s">
        <v>324</v>
      </c>
      <c r="F200" s="146" t="s">
        <v>325</v>
      </c>
      <c r="G200" s="147" t="s">
        <v>127</v>
      </c>
      <c r="H200" s="148">
        <v>7082.9</v>
      </c>
      <c r="I200" s="149"/>
      <c r="J200" s="150">
        <f>ROUND(I200*H200,2)</f>
        <v>0</v>
      </c>
      <c r="K200" s="151"/>
      <c r="L200" s="32"/>
      <c r="M200" s="152" t="s">
        <v>1</v>
      </c>
      <c r="N200" s="153" t="s">
        <v>37</v>
      </c>
      <c r="O200" s="57"/>
      <c r="P200" s="154">
        <f>O200*H200</f>
        <v>0</v>
      </c>
      <c r="Q200" s="154">
        <v>0</v>
      </c>
      <c r="R200" s="154">
        <f>Q200*H200</f>
        <v>0</v>
      </c>
      <c r="S200" s="154">
        <v>0</v>
      </c>
      <c r="T200" s="155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56" t="s">
        <v>128</v>
      </c>
      <c r="AT200" s="156" t="s">
        <v>124</v>
      </c>
      <c r="AU200" s="156" t="s">
        <v>82</v>
      </c>
      <c r="AY200" s="16" t="s">
        <v>122</v>
      </c>
      <c r="BE200" s="157">
        <f>IF(N200="základní",J200,0)</f>
        <v>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6" t="s">
        <v>80</v>
      </c>
      <c r="BK200" s="157">
        <f>ROUND(I200*H200,2)</f>
        <v>0</v>
      </c>
      <c r="BL200" s="16" t="s">
        <v>128</v>
      </c>
      <c r="BM200" s="156" t="s">
        <v>326</v>
      </c>
    </row>
    <row r="201" spans="2:51" s="13" customFormat="1" ht="12">
      <c r="B201" s="163"/>
      <c r="D201" s="158" t="s">
        <v>156</v>
      </c>
      <c r="E201" s="164" t="s">
        <v>1</v>
      </c>
      <c r="F201" s="165" t="s">
        <v>327</v>
      </c>
      <c r="H201" s="166">
        <v>4957.7</v>
      </c>
      <c r="I201" s="167"/>
      <c r="L201" s="163"/>
      <c r="M201" s="168"/>
      <c r="N201" s="169"/>
      <c r="O201" s="169"/>
      <c r="P201" s="169"/>
      <c r="Q201" s="169"/>
      <c r="R201" s="169"/>
      <c r="S201" s="169"/>
      <c r="T201" s="170"/>
      <c r="AT201" s="164" t="s">
        <v>156</v>
      </c>
      <c r="AU201" s="164" t="s">
        <v>82</v>
      </c>
      <c r="AV201" s="13" t="s">
        <v>82</v>
      </c>
      <c r="AW201" s="13" t="s">
        <v>29</v>
      </c>
      <c r="AX201" s="13" t="s">
        <v>72</v>
      </c>
      <c r="AY201" s="164" t="s">
        <v>122</v>
      </c>
    </row>
    <row r="202" spans="2:51" s="13" customFormat="1" ht="12">
      <c r="B202" s="163"/>
      <c r="D202" s="158" t="s">
        <v>156</v>
      </c>
      <c r="E202" s="164" t="s">
        <v>1</v>
      </c>
      <c r="F202" s="165" t="s">
        <v>328</v>
      </c>
      <c r="H202" s="166">
        <v>2125.2</v>
      </c>
      <c r="I202" s="167"/>
      <c r="L202" s="163"/>
      <c r="M202" s="168"/>
      <c r="N202" s="169"/>
      <c r="O202" s="169"/>
      <c r="P202" s="169"/>
      <c r="Q202" s="169"/>
      <c r="R202" s="169"/>
      <c r="S202" s="169"/>
      <c r="T202" s="170"/>
      <c r="AT202" s="164" t="s">
        <v>156</v>
      </c>
      <c r="AU202" s="164" t="s">
        <v>82</v>
      </c>
      <c r="AV202" s="13" t="s">
        <v>82</v>
      </c>
      <c r="AW202" s="13" t="s">
        <v>29</v>
      </c>
      <c r="AX202" s="13" t="s">
        <v>72</v>
      </c>
      <c r="AY202" s="164" t="s">
        <v>122</v>
      </c>
    </row>
    <row r="203" spans="2:51" s="14" customFormat="1" ht="12">
      <c r="B203" s="186"/>
      <c r="D203" s="158" t="s">
        <v>156</v>
      </c>
      <c r="E203" s="187" t="s">
        <v>1</v>
      </c>
      <c r="F203" s="188" t="s">
        <v>244</v>
      </c>
      <c r="H203" s="189">
        <v>7082.9</v>
      </c>
      <c r="I203" s="190"/>
      <c r="L203" s="186"/>
      <c r="M203" s="191"/>
      <c r="N203" s="192"/>
      <c r="O203" s="192"/>
      <c r="P203" s="192"/>
      <c r="Q203" s="192"/>
      <c r="R203" s="192"/>
      <c r="S203" s="192"/>
      <c r="T203" s="193"/>
      <c r="AT203" s="187" t="s">
        <v>156</v>
      </c>
      <c r="AU203" s="187" t="s">
        <v>82</v>
      </c>
      <c r="AV203" s="14" t="s">
        <v>128</v>
      </c>
      <c r="AW203" s="14" t="s">
        <v>29</v>
      </c>
      <c r="AX203" s="14" t="s">
        <v>80</v>
      </c>
      <c r="AY203" s="187" t="s">
        <v>122</v>
      </c>
    </row>
    <row r="204" spans="1:65" s="2" customFormat="1" ht="24.2" customHeight="1">
      <c r="A204" s="31"/>
      <c r="B204" s="143"/>
      <c r="C204" s="144" t="s">
        <v>329</v>
      </c>
      <c r="D204" s="144" t="s">
        <v>124</v>
      </c>
      <c r="E204" s="145" t="s">
        <v>330</v>
      </c>
      <c r="F204" s="146" t="s">
        <v>331</v>
      </c>
      <c r="G204" s="147" t="s">
        <v>127</v>
      </c>
      <c r="H204" s="148">
        <v>103.6</v>
      </c>
      <c r="I204" s="149"/>
      <c r="J204" s="150">
        <f>ROUND(I204*H204,2)</f>
        <v>0</v>
      </c>
      <c r="K204" s="151"/>
      <c r="L204" s="32"/>
      <c r="M204" s="152" t="s">
        <v>1</v>
      </c>
      <c r="N204" s="153" t="s">
        <v>37</v>
      </c>
      <c r="O204" s="57"/>
      <c r="P204" s="154">
        <f>O204*H204</f>
        <v>0</v>
      </c>
      <c r="Q204" s="154">
        <v>0.345</v>
      </c>
      <c r="R204" s="154">
        <f>Q204*H204</f>
        <v>35.742</v>
      </c>
      <c r="S204" s="154">
        <v>0</v>
      </c>
      <c r="T204" s="155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56" t="s">
        <v>128</v>
      </c>
      <c r="AT204" s="156" t="s">
        <v>124</v>
      </c>
      <c r="AU204" s="156" t="s">
        <v>82</v>
      </c>
      <c r="AY204" s="16" t="s">
        <v>122</v>
      </c>
      <c r="BE204" s="157">
        <f>IF(N204="základní",J204,0)</f>
        <v>0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6" t="s">
        <v>80</v>
      </c>
      <c r="BK204" s="157">
        <f>ROUND(I204*H204,2)</f>
        <v>0</v>
      </c>
      <c r="BL204" s="16" t="s">
        <v>128</v>
      </c>
      <c r="BM204" s="156" t="s">
        <v>332</v>
      </c>
    </row>
    <row r="205" spans="2:51" s="13" customFormat="1" ht="22.5">
      <c r="B205" s="163"/>
      <c r="D205" s="158" t="s">
        <v>156</v>
      </c>
      <c r="E205" s="164" t="s">
        <v>1</v>
      </c>
      <c r="F205" s="165" t="s">
        <v>333</v>
      </c>
      <c r="H205" s="166">
        <v>1036</v>
      </c>
      <c r="I205" s="167"/>
      <c r="L205" s="163"/>
      <c r="M205" s="168"/>
      <c r="N205" s="169"/>
      <c r="O205" s="169"/>
      <c r="P205" s="169"/>
      <c r="Q205" s="169"/>
      <c r="R205" s="169"/>
      <c r="S205" s="169"/>
      <c r="T205" s="170"/>
      <c r="AT205" s="164" t="s">
        <v>156</v>
      </c>
      <c r="AU205" s="164" t="s">
        <v>82</v>
      </c>
      <c r="AV205" s="13" t="s">
        <v>82</v>
      </c>
      <c r="AW205" s="13" t="s">
        <v>29</v>
      </c>
      <c r="AX205" s="13" t="s">
        <v>72</v>
      </c>
      <c r="AY205" s="164" t="s">
        <v>122</v>
      </c>
    </row>
    <row r="206" spans="2:51" s="13" customFormat="1" ht="12">
      <c r="B206" s="163"/>
      <c r="D206" s="158" t="s">
        <v>156</v>
      </c>
      <c r="E206" s="164" t="s">
        <v>1</v>
      </c>
      <c r="F206" s="165" t="s">
        <v>334</v>
      </c>
      <c r="H206" s="166">
        <v>-932.4</v>
      </c>
      <c r="I206" s="167"/>
      <c r="L206" s="163"/>
      <c r="M206" s="168"/>
      <c r="N206" s="169"/>
      <c r="O206" s="169"/>
      <c r="P206" s="169"/>
      <c r="Q206" s="169"/>
      <c r="R206" s="169"/>
      <c r="S206" s="169"/>
      <c r="T206" s="170"/>
      <c r="AT206" s="164" t="s">
        <v>156</v>
      </c>
      <c r="AU206" s="164" t="s">
        <v>82</v>
      </c>
      <c r="AV206" s="13" t="s">
        <v>82</v>
      </c>
      <c r="AW206" s="13" t="s">
        <v>29</v>
      </c>
      <c r="AX206" s="13" t="s">
        <v>72</v>
      </c>
      <c r="AY206" s="164" t="s">
        <v>122</v>
      </c>
    </row>
    <row r="207" spans="2:51" s="14" customFormat="1" ht="12">
      <c r="B207" s="186"/>
      <c r="D207" s="158" t="s">
        <v>156</v>
      </c>
      <c r="E207" s="187" t="s">
        <v>1</v>
      </c>
      <c r="F207" s="188" t="s">
        <v>335</v>
      </c>
      <c r="H207" s="189">
        <v>103.60000000000002</v>
      </c>
      <c r="I207" s="190"/>
      <c r="L207" s="186"/>
      <c r="M207" s="191"/>
      <c r="N207" s="192"/>
      <c r="O207" s="192"/>
      <c r="P207" s="192"/>
      <c r="Q207" s="192"/>
      <c r="R207" s="192"/>
      <c r="S207" s="192"/>
      <c r="T207" s="193"/>
      <c r="AT207" s="187" t="s">
        <v>156</v>
      </c>
      <c r="AU207" s="187" t="s">
        <v>82</v>
      </c>
      <c r="AV207" s="14" t="s">
        <v>128</v>
      </c>
      <c r="AW207" s="14" t="s">
        <v>29</v>
      </c>
      <c r="AX207" s="14" t="s">
        <v>80</v>
      </c>
      <c r="AY207" s="187" t="s">
        <v>122</v>
      </c>
    </row>
    <row r="208" spans="1:65" s="2" customFormat="1" ht="21.75" customHeight="1">
      <c r="A208" s="31"/>
      <c r="B208" s="143"/>
      <c r="C208" s="144" t="s">
        <v>336</v>
      </c>
      <c r="D208" s="144" t="s">
        <v>124</v>
      </c>
      <c r="E208" s="145" t="s">
        <v>337</v>
      </c>
      <c r="F208" s="146" t="s">
        <v>338</v>
      </c>
      <c r="G208" s="147" t="s">
        <v>202</v>
      </c>
      <c r="H208" s="148">
        <v>62.16</v>
      </c>
      <c r="I208" s="149"/>
      <c r="J208" s="150">
        <f>ROUND(I208*H208,2)</f>
        <v>0</v>
      </c>
      <c r="K208" s="151"/>
      <c r="L208" s="32"/>
      <c r="M208" s="152" t="s">
        <v>1</v>
      </c>
      <c r="N208" s="153" t="s">
        <v>37</v>
      </c>
      <c r="O208" s="57"/>
      <c r="P208" s="154">
        <f>O208*H208</f>
        <v>0</v>
      </c>
      <c r="Q208" s="154">
        <v>0</v>
      </c>
      <c r="R208" s="154">
        <f>Q208*H208</f>
        <v>0</v>
      </c>
      <c r="S208" s="154">
        <v>0</v>
      </c>
      <c r="T208" s="155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56" t="s">
        <v>128</v>
      </c>
      <c r="AT208" s="156" t="s">
        <v>124</v>
      </c>
      <c r="AU208" s="156" t="s">
        <v>82</v>
      </c>
      <c r="AY208" s="16" t="s">
        <v>122</v>
      </c>
      <c r="BE208" s="157">
        <f>IF(N208="základní",J208,0)</f>
        <v>0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6" t="s">
        <v>80</v>
      </c>
      <c r="BK208" s="157">
        <f>ROUND(I208*H208,2)</f>
        <v>0</v>
      </c>
      <c r="BL208" s="16" t="s">
        <v>128</v>
      </c>
      <c r="BM208" s="156" t="s">
        <v>339</v>
      </c>
    </row>
    <row r="209" spans="1:47" s="2" customFormat="1" ht="19.5">
      <c r="A209" s="31"/>
      <c r="B209" s="32"/>
      <c r="C209" s="31"/>
      <c r="D209" s="158" t="s">
        <v>144</v>
      </c>
      <c r="E209" s="31"/>
      <c r="F209" s="159" t="s">
        <v>340</v>
      </c>
      <c r="G209" s="31"/>
      <c r="H209" s="31"/>
      <c r="I209" s="160"/>
      <c r="J209" s="31"/>
      <c r="K209" s="31"/>
      <c r="L209" s="32"/>
      <c r="M209" s="161"/>
      <c r="N209" s="162"/>
      <c r="O209" s="57"/>
      <c r="P209" s="57"/>
      <c r="Q209" s="57"/>
      <c r="R209" s="57"/>
      <c r="S209" s="57"/>
      <c r="T209" s="58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T209" s="16" t="s">
        <v>144</v>
      </c>
      <c r="AU209" s="16" t="s">
        <v>82</v>
      </c>
    </row>
    <row r="210" spans="2:51" s="13" customFormat="1" ht="22.5">
      <c r="B210" s="163"/>
      <c r="D210" s="158" t="s">
        <v>156</v>
      </c>
      <c r="E210" s="164" t="s">
        <v>1</v>
      </c>
      <c r="F210" s="165" t="s">
        <v>341</v>
      </c>
      <c r="H210" s="166">
        <v>62.16</v>
      </c>
      <c r="I210" s="167"/>
      <c r="L210" s="163"/>
      <c r="M210" s="168"/>
      <c r="N210" s="169"/>
      <c r="O210" s="169"/>
      <c r="P210" s="169"/>
      <c r="Q210" s="169"/>
      <c r="R210" s="169"/>
      <c r="S210" s="169"/>
      <c r="T210" s="170"/>
      <c r="AT210" s="164" t="s">
        <v>156</v>
      </c>
      <c r="AU210" s="164" t="s">
        <v>82</v>
      </c>
      <c r="AV210" s="13" t="s">
        <v>82</v>
      </c>
      <c r="AW210" s="13" t="s">
        <v>29</v>
      </c>
      <c r="AX210" s="13" t="s">
        <v>80</v>
      </c>
      <c r="AY210" s="164" t="s">
        <v>122</v>
      </c>
    </row>
    <row r="211" spans="1:65" s="2" customFormat="1" ht="21.75" customHeight="1">
      <c r="A211" s="31"/>
      <c r="B211" s="143"/>
      <c r="C211" s="144" t="s">
        <v>342</v>
      </c>
      <c r="D211" s="144" t="s">
        <v>124</v>
      </c>
      <c r="E211" s="145" t="s">
        <v>343</v>
      </c>
      <c r="F211" s="146" t="s">
        <v>344</v>
      </c>
      <c r="G211" s="147" t="s">
        <v>127</v>
      </c>
      <c r="H211" s="148">
        <v>932.4</v>
      </c>
      <c r="I211" s="149"/>
      <c r="J211" s="150">
        <f>ROUND(I211*H211,2)</f>
        <v>0</v>
      </c>
      <c r="K211" s="151"/>
      <c r="L211" s="32"/>
      <c r="M211" s="152" t="s">
        <v>1</v>
      </c>
      <c r="N211" s="153" t="s">
        <v>37</v>
      </c>
      <c r="O211" s="57"/>
      <c r="P211" s="154">
        <f>O211*H211</f>
        <v>0</v>
      </c>
      <c r="Q211" s="154">
        <v>0.324</v>
      </c>
      <c r="R211" s="154">
        <f>Q211*H211</f>
        <v>302.0976</v>
      </c>
      <c r="S211" s="154">
        <v>0</v>
      </c>
      <c r="T211" s="155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56" t="s">
        <v>128</v>
      </c>
      <c r="AT211" s="156" t="s">
        <v>124</v>
      </c>
      <c r="AU211" s="156" t="s">
        <v>82</v>
      </c>
      <c r="AY211" s="16" t="s">
        <v>122</v>
      </c>
      <c r="BE211" s="157">
        <f>IF(N211="základní",J211,0)</f>
        <v>0</v>
      </c>
      <c r="BF211" s="157">
        <f>IF(N211="snížená",J211,0)</f>
        <v>0</v>
      </c>
      <c r="BG211" s="157">
        <f>IF(N211="zákl. přenesená",J211,0)</f>
        <v>0</v>
      </c>
      <c r="BH211" s="157">
        <f>IF(N211="sníž. přenesená",J211,0)</f>
        <v>0</v>
      </c>
      <c r="BI211" s="157">
        <f>IF(N211="nulová",J211,0)</f>
        <v>0</v>
      </c>
      <c r="BJ211" s="16" t="s">
        <v>80</v>
      </c>
      <c r="BK211" s="157">
        <f>ROUND(I211*H211,2)</f>
        <v>0</v>
      </c>
      <c r="BL211" s="16" t="s">
        <v>128</v>
      </c>
      <c r="BM211" s="156" t="s">
        <v>345</v>
      </c>
    </row>
    <row r="212" spans="2:51" s="13" customFormat="1" ht="22.5">
      <c r="B212" s="163"/>
      <c r="D212" s="158" t="s">
        <v>156</v>
      </c>
      <c r="E212" s="164" t="s">
        <v>1</v>
      </c>
      <c r="F212" s="165" t="s">
        <v>346</v>
      </c>
      <c r="H212" s="166">
        <v>932.4</v>
      </c>
      <c r="I212" s="167"/>
      <c r="L212" s="163"/>
      <c r="M212" s="168"/>
      <c r="N212" s="169"/>
      <c r="O212" s="169"/>
      <c r="P212" s="169"/>
      <c r="Q212" s="169"/>
      <c r="R212" s="169"/>
      <c r="S212" s="169"/>
      <c r="T212" s="170"/>
      <c r="AT212" s="164" t="s">
        <v>156</v>
      </c>
      <c r="AU212" s="164" t="s">
        <v>82</v>
      </c>
      <c r="AV212" s="13" t="s">
        <v>82</v>
      </c>
      <c r="AW212" s="13" t="s">
        <v>29</v>
      </c>
      <c r="AX212" s="13" t="s">
        <v>80</v>
      </c>
      <c r="AY212" s="164" t="s">
        <v>122</v>
      </c>
    </row>
    <row r="213" spans="1:65" s="2" customFormat="1" ht="24.2" customHeight="1">
      <c r="A213" s="31"/>
      <c r="B213" s="143"/>
      <c r="C213" s="144" t="s">
        <v>347</v>
      </c>
      <c r="D213" s="144" t="s">
        <v>124</v>
      </c>
      <c r="E213" s="145" t="s">
        <v>348</v>
      </c>
      <c r="F213" s="146" t="s">
        <v>349</v>
      </c>
      <c r="G213" s="147" t="s">
        <v>202</v>
      </c>
      <c r="H213" s="148">
        <v>10.36</v>
      </c>
      <c r="I213" s="149"/>
      <c r="J213" s="150">
        <f>ROUND(I213*H213,2)</f>
        <v>0</v>
      </c>
      <c r="K213" s="151"/>
      <c r="L213" s="32"/>
      <c r="M213" s="152" t="s">
        <v>1</v>
      </c>
      <c r="N213" s="153" t="s">
        <v>37</v>
      </c>
      <c r="O213" s="57"/>
      <c r="P213" s="154">
        <f>O213*H213</f>
        <v>0</v>
      </c>
      <c r="Q213" s="154">
        <v>1.85</v>
      </c>
      <c r="R213" s="154">
        <f>Q213*H213</f>
        <v>19.166</v>
      </c>
      <c r="S213" s="154">
        <v>0</v>
      </c>
      <c r="T213" s="155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56" t="s">
        <v>128</v>
      </c>
      <c r="AT213" s="156" t="s">
        <v>124</v>
      </c>
      <c r="AU213" s="156" t="s">
        <v>82</v>
      </c>
      <c r="AY213" s="16" t="s">
        <v>122</v>
      </c>
      <c r="BE213" s="157">
        <f>IF(N213="základní",J213,0)</f>
        <v>0</v>
      </c>
      <c r="BF213" s="157">
        <f>IF(N213="snížená",J213,0)</f>
        <v>0</v>
      </c>
      <c r="BG213" s="157">
        <f>IF(N213="zákl. přenesená",J213,0)</f>
        <v>0</v>
      </c>
      <c r="BH213" s="157">
        <f>IF(N213="sníž. přenesená",J213,0)</f>
        <v>0</v>
      </c>
      <c r="BI213" s="157">
        <f>IF(N213="nulová",J213,0)</f>
        <v>0</v>
      </c>
      <c r="BJ213" s="16" t="s">
        <v>80</v>
      </c>
      <c r="BK213" s="157">
        <f>ROUND(I213*H213,2)</f>
        <v>0</v>
      </c>
      <c r="BL213" s="16" t="s">
        <v>128</v>
      </c>
      <c r="BM213" s="156" t="s">
        <v>350</v>
      </c>
    </row>
    <row r="214" spans="2:51" s="13" customFormat="1" ht="22.5">
      <c r="B214" s="163"/>
      <c r="D214" s="158" t="s">
        <v>156</v>
      </c>
      <c r="E214" s="164" t="s">
        <v>1</v>
      </c>
      <c r="F214" s="165" t="s">
        <v>351</v>
      </c>
      <c r="H214" s="166">
        <v>10.36</v>
      </c>
      <c r="I214" s="167"/>
      <c r="L214" s="163"/>
      <c r="M214" s="168"/>
      <c r="N214" s="169"/>
      <c r="O214" s="169"/>
      <c r="P214" s="169"/>
      <c r="Q214" s="169"/>
      <c r="R214" s="169"/>
      <c r="S214" s="169"/>
      <c r="T214" s="170"/>
      <c r="AT214" s="164" t="s">
        <v>156</v>
      </c>
      <c r="AU214" s="164" t="s">
        <v>82</v>
      </c>
      <c r="AV214" s="13" t="s">
        <v>82</v>
      </c>
      <c r="AW214" s="13" t="s">
        <v>29</v>
      </c>
      <c r="AX214" s="13" t="s">
        <v>80</v>
      </c>
      <c r="AY214" s="164" t="s">
        <v>122</v>
      </c>
    </row>
    <row r="215" spans="1:65" s="2" customFormat="1" ht="24.2" customHeight="1">
      <c r="A215" s="31"/>
      <c r="B215" s="143"/>
      <c r="C215" s="144" t="s">
        <v>352</v>
      </c>
      <c r="D215" s="144" t="s">
        <v>124</v>
      </c>
      <c r="E215" s="145" t="s">
        <v>353</v>
      </c>
      <c r="F215" s="146" t="s">
        <v>354</v>
      </c>
      <c r="G215" s="147" t="s">
        <v>198</v>
      </c>
      <c r="H215" s="148">
        <v>1138.6</v>
      </c>
      <c r="I215" s="149"/>
      <c r="J215" s="150">
        <f>ROUND(I215*H215,2)</f>
        <v>0</v>
      </c>
      <c r="K215" s="151"/>
      <c r="L215" s="32"/>
      <c r="M215" s="152" t="s">
        <v>1</v>
      </c>
      <c r="N215" s="153" t="s">
        <v>37</v>
      </c>
      <c r="O215" s="57"/>
      <c r="P215" s="154">
        <f>O215*H215</f>
        <v>0</v>
      </c>
      <c r="Q215" s="154">
        <v>0.00282</v>
      </c>
      <c r="R215" s="154">
        <f>Q215*H215</f>
        <v>3.2108519999999996</v>
      </c>
      <c r="S215" s="154">
        <v>0</v>
      </c>
      <c r="T215" s="155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56" t="s">
        <v>128</v>
      </c>
      <c r="AT215" s="156" t="s">
        <v>124</v>
      </c>
      <c r="AU215" s="156" t="s">
        <v>82</v>
      </c>
      <c r="AY215" s="16" t="s">
        <v>122</v>
      </c>
      <c r="BE215" s="157">
        <f>IF(N215="základní",J215,0)</f>
        <v>0</v>
      </c>
      <c r="BF215" s="157">
        <f>IF(N215="snížená",J215,0)</f>
        <v>0</v>
      </c>
      <c r="BG215" s="157">
        <f>IF(N215="zákl. přenesená",J215,0)</f>
        <v>0</v>
      </c>
      <c r="BH215" s="157">
        <f>IF(N215="sníž. přenesená",J215,0)</f>
        <v>0</v>
      </c>
      <c r="BI215" s="157">
        <f>IF(N215="nulová",J215,0)</f>
        <v>0</v>
      </c>
      <c r="BJ215" s="16" t="s">
        <v>80</v>
      </c>
      <c r="BK215" s="157">
        <f>ROUND(I215*H215,2)</f>
        <v>0</v>
      </c>
      <c r="BL215" s="16" t="s">
        <v>128</v>
      </c>
      <c r="BM215" s="156" t="s">
        <v>355</v>
      </c>
    </row>
    <row r="216" spans="2:51" s="13" customFormat="1" ht="12">
      <c r="B216" s="163"/>
      <c r="D216" s="158" t="s">
        <v>156</v>
      </c>
      <c r="E216" s="164" t="s">
        <v>1</v>
      </c>
      <c r="F216" s="165" t="s">
        <v>356</v>
      </c>
      <c r="H216" s="166">
        <v>1138.6</v>
      </c>
      <c r="I216" s="167"/>
      <c r="L216" s="163"/>
      <c r="M216" s="168"/>
      <c r="N216" s="169"/>
      <c r="O216" s="169"/>
      <c r="P216" s="169"/>
      <c r="Q216" s="169"/>
      <c r="R216" s="169"/>
      <c r="S216" s="169"/>
      <c r="T216" s="170"/>
      <c r="AT216" s="164" t="s">
        <v>156</v>
      </c>
      <c r="AU216" s="164" t="s">
        <v>82</v>
      </c>
      <c r="AV216" s="13" t="s">
        <v>82</v>
      </c>
      <c r="AW216" s="13" t="s">
        <v>29</v>
      </c>
      <c r="AX216" s="13" t="s">
        <v>80</v>
      </c>
      <c r="AY216" s="164" t="s">
        <v>122</v>
      </c>
    </row>
    <row r="217" spans="1:65" s="2" customFormat="1" ht="24.2" customHeight="1">
      <c r="A217" s="31"/>
      <c r="B217" s="143"/>
      <c r="C217" s="144" t="s">
        <v>357</v>
      </c>
      <c r="D217" s="144" t="s">
        <v>124</v>
      </c>
      <c r="E217" s="145" t="s">
        <v>358</v>
      </c>
      <c r="F217" s="146" t="s">
        <v>359</v>
      </c>
      <c r="G217" s="147" t="s">
        <v>127</v>
      </c>
      <c r="H217" s="148">
        <v>6108.3</v>
      </c>
      <c r="I217" s="149"/>
      <c r="J217" s="150">
        <f>ROUND(I217*H217,2)</f>
        <v>0</v>
      </c>
      <c r="K217" s="151"/>
      <c r="L217" s="32"/>
      <c r="M217" s="152" t="s">
        <v>1</v>
      </c>
      <c r="N217" s="153" t="s">
        <v>37</v>
      </c>
      <c r="O217" s="57"/>
      <c r="P217" s="154">
        <f>O217*H217</f>
        <v>0</v>
      </c>
      <c r="Q217" s="154">
        <v>0</v>
      </c>
      <c r="R217" s="154">
        <f>Q217*H217</f>
        <v>0</v>
      </c>
      <c r="S217" s="154">
        <v>0</v>
      </c>
      <c r="T217" s="155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56" t="s">
        <v>128</v>
      </c>
      <c r="AT217" s="156" t="s">
        <v>124</v>
      </c>
      <c r="AU217" s="156" t="s">
        <v>82</v>
      </c>
      <c r="AY217" s="16" t="s">
        <v>122</v>
      </c>
      <c r="BE217" s="157">
        <f>IF(N217="základní",J217,0)</f>
        <v>0</v>
      </c>
      <c r="BF217" s="157">
        <f>IF(N217="snížená",J217,0)</f>
        <v>0</v>
      </c>
      <c r="BG217" s="157">
        <f>IF(N217="zákl. přenesená",J217,0)</f>
        <v>0</v>
      </c>
      <c r="BH217" s="157">
        <f>IF(N217="sníž. přenesená",J217,0)</f>
        <v>0</v>
      </c>
      <c r="BI217" s="157">
        <f>IF(N217="nulová",J217,0)</f>
        <v>0</v>
      </c>
      <c r="BJ217" s="16" t="s">
        <v>80</v>
      </c>
      <c r="BK217" s="157">
        <f>ROUND(I217*H217,2)</f>
        <v>0</v>
      </c>
      <c r="BL217" s="16" t="s">
        <v>128</v>
      </c>
      <c r="BM217" s="156" t="s">
        <v>360</v>
      </c>
    </row>
    <row r="218" spans="1:47" s="2" customFormat="1" ht="29.25">
      <c r="A218" s="31"/>
      <c r="B218" s="32"/>
      <c r="C218" s="31"/>
      <c r="D218" s="158" t="s">
        <v>144</v>
      </c>
      <c r="E218" s="31"/>
      <c r="F218" s="159" t="s">
        <v>320</v>
      </c>
      <c r="G218" s="31"/>
      <c r="H218" s="31"/>
      <c r="I218" s="160"/>
      <c r="J218" s="31"/>
      <c r="K218" s="31"/>
      <c r="L218" s="32"/>
      <c r="M218" s="161"/>
      <c r="N218" s="162"/>
      <c r="O218" s="57"/>
      <c r="P218" s="57"/>
      <c r="Q218" s="57"/>
      <c r="R218" s="57"/>
      <c r="S218" s="57"/>
      <c r="T218" s="58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T218" s="16" t="s">
        <v>144</v>
      </c>
      <c r="AU218" s="16" t="s">
        <v>82</v>
      </c>
    </row>
    <row r="219" spans="2:51" s="13" customFormat="1" ht="12">
      <c r="B219" s="163"/>
      <c r="D219" s="158" t="s">
        <v>156</v>
      </c>
      <c r="E219" s="164" t="s">
        <v>1</v>
      </c>
      <c r="F219" s="165" t="s">
        <v>327</v>
      </c>
      <c r="H219" s="166">
        <v>4957.7</v>
      </c>
      <c r="I219" s="167"/>
      <c r="L219" s="163"/>
      <c r="M219" s="168"/>
      <c r="N219" s="169"/>
      <c r="O219" s="169"/>
      <c r="P219" s="169"/>
      <c r="Q219" s="169"/>
      <c r="R219" s="169"/>
      <c r="S219" s="169"/>
      <c r="T219" s="170"/>
      <c r="AT219" s="164" t="s">
        <v>156</v>
      </c>
      <c r="AU219" s="164" t="s">
        <v>82</v>
      </c>
      <c r="AV219" s="13" t="s">
        <v>82</v>
      </c>
      <c r="AW219" s="13" t="s">
        <v>29</v>
      </c>
      <c r="AX219" s="13" t="s">
        <v>72</v>
      </c>
      <c r="AY219" s="164" t="s">
        <v>122</v>
      </c>
    </row>
    <row r="220" spans="2:51" s="13" customFormat="1" ht="12">
      <c r="B220" s="163"/>
      <c r="D220" s="158" t="s">
        <v>156</v>
      </c>
      <c r="E220" s="164" t="s">
        <v>1</v>
      </c>
      <c r="F220" s="165" t="s">
        <v>361</v>
      </c>
      <c r="H220" s="166">
        <v>1062.6</v>
      </c>
      <c r="I220" s="167"/>
      <c r="L220" s="163"/>
      <c r="M220" s="168"/>
      <c r="N220" s="169"/>
      <c r="O220" s="169"/>
      <c r="P220" s="169"/>
      <c r="Q220" s="169"/>
      <c r="R220" s="169"/>
      <c r="S220" s="169"/>
      <c r="T220" s="170"/>
      <c r="AT220" s="164" t="s">
        <v>156</v>
      </c>
      <c r="AU220" s="164" t="s">
        <v>82</v>
      </c>
      <c r="AV220" s="13" t="s">
        <v>82</v>
      </c>
      <c r="AW220" s="13" t="s">
        <v>29</v>
      </c>
      <c r="AX220" s="13" t="s">
        <v>72</v>
      </c>
      <c r="AY220" s="164" t="s">
        <v>122</v>
      </c>
    </row>
    <row r="221" spans="2:51" s="13" customFormat="1" ht="12">
      <c r="B221" s="163"/>
      <c r="D221" s="158" t="s">
        <v>156</v>
      </c>
      <c r="E221" s="164" t="s">
        <v>1</v>
      </c>
      <c r="F221" s="165" t="s">
        <v>362</v>
      </c>
      <c r="H221" s="166">
        <v>88</v>
      </c>
      <c r="I221" s="167"/>
      <c r="L221" s="163"/>
      <c r="M221" s="168"/>
      <c r="N221" s="169"/>
      <c r="O221" s="169"/>
      <c r="P221" s="169"/>
      <c r="Q221" s="169"/>
      <c r="R221" s="169"/>
      <c r="S221" s="169"/>
      <c r="T221" s="170"/>
      <c r="AT221" s="164" t="s">
        <v>156</v>
      </c>
      <c r="AU221" s="164" t="s">
        <v>82</v>
      </c>
      <c r="AV221" s="13" t="s">
        <v>82</v>
      </c>
      <c r="AW221" s="13" t="s">
        <v>29</v>
      </c>
      <c r="AX221" s="13" t="s">
        <v>72</v>
      </c>
      <c r="AY221" s="164" t="s">
        <v>122</v>
      </c>
    </row>
    <row r="222" spans="2:51" s="14" customFormat="1" ht="12">
      <c r="B222" s="186"/>
      <c r="D222" s="158" t="s">
        <v>156</v>
      </c>
      <c r="E222" s="187" t="s">
        <v>1</v>
      </c>
      <c r="F222" s="188" t="s">
        <v>244</v>
      </c>
      <c r="H222" s="189">
        <v>6108.299999999999</v>
      </c>
      <c r="I222" s="190"/>
      <c r="L222" s="186"/>
      <c r="M222" s="191"/>
      <c r="N222" s="192"/>
      <c r="O222" s="192"/>
      <c r="P222" s="192"/>
      <c r="Q222" s="192"/>
      <c r="R222" s="192"/>
      <c r="S222" s="192"/>
      <c r="T222" s="193"/>
      <c r="AT222" s="187" t="s">
        <v>156</v>
      </c>
      <c r="AU222" s="187" t="s">
        <v>82</v>
      </c>
      <c r="AV222" s="14" t="s">
        <v>128</v>
      </c>
      <c r="AW222" s="14" t="s">
        <v>29</v>
      </c>
      <c r="AX222" s="14" t="s">
        <v>80</v>
      </c>
      <c r="AY222" s="187" t="s">
        <v>122</v>
      </c>
    </row>
    <row r="223" spans="1:65" s="2" customFormat="1" ht="24.2" customHeight="1">
      <c r="A223" s="31"/>
      <c r="B223" s="143"/>
      <c r="C223" s="144" t="s">
        <v>363</v>
      </c>
      <c r="D223" s="144" t="s">
        <v>124</v>
      </c>
      <c r="E223" s="145" t="s">
        <v>364</v>
      </c>
      <c r="F223" s="146" t="s">
        <v>365</v>
      </c>
      <c r="G223" s="147" t="s">
        <v>127</v>
      </c>
      <c r="H223" s="148">
        <v>13250.52</v>
      </c>
      <c r="I223" s="149"/>
      <c r="J223" s="150">
        <f>ROUND(I223*H223,2)</f>
        <v>0</v>
      </c>
      <c r="K223" s="151"/>
      <c r="L223" s="32"/>
      <c r="M223" s="152" t="s">
        <v>1</v>
      </c>
      <c r="N223" s="153" t="s">
        <v>37</v>
      </c>
      <c r="O223" s="57"/>
      <c r="P223" s="154">
        <f>O223*H223</f>
        <v>0</v>
      </c>
      <c r="Q223" s="154">
        <v>0</v>
      </c>
      <c r="R223" s="154">
        <f>Q223*H223</f>
        <v>0</v>
      </c>
      <c r="S223" s="154">
        <v>0</v>
      </c>
      <c r="T223" s="155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56" t="s">
        <v>128</v>
      </c>
      <c r="AT223" s="156" t="s">
        <v>124</v>
      </c>
      <c r="AU223" s="156" t="s">
        <v>82</v>
      </c>
      <c r="AY223" s="16" t="s">
        <v>122</v>
      </c>
      <c r="BE223" s="157">
        <f>IF(N223="základní",J223,0)</f>
        <v>0</v>
      </c>
      <c r="BF223" s="157">
        <f>IF(N223="snížená",J223,0)</f>
        <v>0</v>
      </c>
      <c r="BG223" s="157">
        <f>IF(N223="zákl. přenesená",J223,0)</f>
        <v>0</v>
      </c>
      <c r="BH223" s="157">
        <f>IF(N223="sníž. přenesená",J223,0)</f>
        <v>0</v>
      </c>
      <c r="BI223" s="157">
        <f>IF(N223="nulová",J223,0)</f>
        <v>0</v>
      </c>
      <c r="BJ223" s="16" t="s">
        <v>80</v>
      </c>
      <c r="BK223" s="157">
        <f>ROUND(I223*H223,2)</f>
        <v>0</v>
      </c>
      <c r="BL223" s="16" t="s">
        <v>128</v>
      </c>
      <c r="BM223" s="156" t="s">
        <v>366</v>
      </c>
    </row>
    <row r="224" spans="2:51" s="13" customFormat="1" ht="12">
      <c r="B224" s="163"/>
      <c r="D224" s="158" t="s">
        <v>156</v>
      </c>
      <c r="E224" s="164" t="s">
        <v>1</v>
      </c>
      <c r="F224" s="165" t="s">
        <v>367</v>
      </c>
      <c r="H224" s="166">
        <v>2052.33</v>
      </c>
      <c r="I224" s="167"/>
      <c r="L224" s="163"/>
      <c r="M224" s="168"/>
      <c r="N224" s="169"/>
      <c r="O224" s="169"/>
      <c r="P224" s="169"/>
      <c r="Q224" s="169"/>
      <c r="R224" s="169"/>
      <c r="S224" s="169"/>
      <c r="T224" s="170"/>
      <c r="AT224" s="164" t="s">
        <v>156</v>
      </c>
      <c r="AU224" s="164" t="s">
        <v>82</v>
      </c>
      <c r="AV224" s="13" t="s">
        <v>82</v>
      </c>
      <c r="AW224" s="13" t="s">
        <v>29</v>
      </c>
      <c r="AX224" s="13" t="s">
        <v>72</v>
      </c>
      <c r="AY224" s="164" t="s">
        <v>122</v>
      </c>
    </row>
    <row r="225" spans="2:51" s="13" customFormat="1" ht="12">
      <c r="B225" s="163"/>
      <c r="D225" s="158" t="s">
        <v>156</v>
      </c>
      <c r="E225" s="164" t="s">
        <v>1</v>
      </c>
      <c r="F225" s="165" t="s">
        <v>368</v>
      </c>
      <c r="H225" s="166">
        <v>9149.21</v>
      </c>
      <c r="I225" s="167"/>
      <c r="L225" s="163"/>
      <c r="M225" s="168"/>
      <c r="N225" s="169"/>
      <c r="O225" s="169"/>
      <c r="P225" s="169"/>
      <c r="Q225" s="169"/>
      <c r="R225" s="169"/>
      <c r="S225" s="169"/>
      <c r="T225" s="170"/>
      <c r="AT225" s="164" t="s">
        <v>156</v>
      </c>
      <c r="AU225" s="164" t="s">
        <v>82</v>
      </c>
      <c r="AV225" s="13" t="s">
        <v>82</v>
      </c>
      <c r="AW225" s="13" t="s">
        <v>29</v>
      </c>
      <c r="AX225" s="13" t="s">
        <v>72</v>
      </c>
      <c r="AY225" s="164" t="s">
        <v>122</v>
      </c>
    </row>
    <row r="226" spans="2:51" s="13" customFormat="1" ht="12">
      <c r="B226" s="163"/>
      <c r="D226" s="158" t="s">
        <v>156</v>
      </c>
      <c r="E226" s="164" t="s">
        <v>1</v>
      </c>
      <c r="F226" s="165" t="s">
        <v>369</v>
      </c>
      <c r="H226" s="166">
        <v>1960.98</v>
      </c>
      <c r="I226" s="167"/>
      <c r="L226" s="163"/>
      <c r="M226" s="168"/>
      <c r="N226" s="169"/>
      <c r="O226" s="169"/>
      <c r="P226" s="169"/>
      <c r="Q226" s="169"/>
      <c r="R226" s="169"/>
      <c r="S226" s="169"/>
      <c r="T226" s="170"/>
      <c r="AT226" s="164" t="s">
        <v>156</v>
      </c>
      <c r="AU226" s="164" t="s">
        <v>82</v>
      </c>
      <c r="AV226" s="13" t="s">
        <v>82</v>
      </c>
      <c r="AW226" s="13" t="s">
        <v>29</v>
      </c>
      <c r="AX226" s="13" t="s">
        <v>72</v>
      </c>
      <c r="AY226" s="164" t="s">
        <v>122</v>
      </c>
    </row>
    <row r="227" spans="2:51" s="13" customFormat="1" ht="12">
      <c r="B227" s="163"/>
      <c r="D227" s="158" t="s">
        <v>156</v>
      </c>
      <c r="E227" s="164" t="s">
        <v>1</v>
      </c>
      <c r="F227" s="165" t="s">
        <v>362</v>
      </c>
      <c r="H227" s="166">
        <v>88</v>
      </c>
      <c r="I227" s="167"/>
      <c r="L227" s="163"/>
      <c r="M227" s="168"/>
      <c r="N227" s="169"/>
      <c r="O227" s="169"/>
      <c r="P227" s="169"/>
      <c r="Q227" s="169"/>
      <c r="R227" s="169"/>
      <c r="S227" s="169"/>
      <c r="T227" s="170"/>
      <c r="AT227" s="164" t="s">
        <v>156</v>
      </c>
      <c r="AU227" s="164" t="s">
        <v>82</v>
      </c>
      <c r="AV227" s="13" t="s">
        <v>82</v>
      </c>
      <c r="AW227" s="13" t="s">
        <v>29</v>
      </c>
      <c r="AX227" s="13" t="s">
        <v>72</v>
      </c>
      <c r="AY227" s="164" t="s">
        <v>122</v>
      </c>
    </row>
    <row r="228" spans="2:51" s="14" customFormat="1" ht="12">
      <c r="B228" s="186"/>
      <c r="D228" s="158" t="s">
        <v>156</v>
      </c>
      <c r="E228" s="187" t="s">
        <v>1</v>
      </c>
      <c r="F228" s="188" t="s">
        <v>244</v>
      </c>
      <c r="H228" s="189">
        <v>13250.519999999999</v>
      </c>
      <c r="I228" s="190"/>
      <c r="L228" s="186"/>
      <c r="M228" s="191"/>
      <c r="N228" s="192"/>
      <c r="O228" s="192"/>
      <c r="P228" s="192"/>
      <c r="Q228" s="192"/>
      <c r="R228" s="192"/>
      <c r="S228" s="192"/>
      <c r="T228" s="193"/>
      <c r="AT228" s="187" t="s">
        <v>156</v>
      </c>
      <c r="AU228" s="187" t="s">
        <v>82</v>
      </c>
      <c r="AV228" s="14" t="s">
        <v>128</v>
      </c>
      <c r="AW228" s="14" t="s">
        <v>29</v>
      </c>
      <c r="AX228" s="14" t="s">
        <v>80</v>
      </c>
      <c r="AY228" s="187" t="s">
        <v>122</v>
      </c>
    </row>
    <row r="229" spans="1:65" s="2" customFormat="1" ht="33" customHeight="1">
      <c r="A229" s="31"/>
      <c r="B229" s="143"/>
      <c r="C229" s="144" t="s">
        <v>370</v>
      </c>
      <c r="D229" s="144" t="s">
        <v>124</v>
      </c>
      <c r="E229" s="145" t="s">
        <v>371</v>
      </c>
      <c r="F229" s="146" t="s">
        <v>372</v>
      </c>
      <c r="G229" s="147" t="s">
        <v>127</v>
      </c>
      <c r="H229" s="148">
        <v>6572</v>
      </c>
      <c r="I229" s="149"/>
      <c r="J229" s="150">
        <f>ROUND(I229*H229,2)</f>
        <v>0</v>
      </c>
      <c r="K229" s="151"/>
      <c r="L229" s="32"/>
      <c r="M229" s="152" t="s">
        <v>1</v>
      </c>
      <c r="N229" s="153" t="s">
        <v>37</v>
      </c>
      <c r="O229" s="57"/>
      <c r="P229" s="154">
        <f>O229*H229</f>
        <v>0</v>
      </c>
      <c r="Q229" s="154">
        <v>0</v>
      </c>
      <c r="R229" s="154">
        <f>Q229*H229</f>
        <v>0</v>
      </c>
      <c r="S229" s="154">
        <v>0</v>
      </c>
      <c r="T229" s="155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56" t="s">
        <v>128</v>
      </c>
      <c r="AT229" s="156" t="s">
        <v>124</v>
      </c>
      <c r="AU229" s="156" t="s">
        <v>82</v>
      </c>
      <c r="AY229" s="16" t="s">
        <v>122</v>
      </c>
      <c r="BE229" s="157">
        <f>IF(N229="základní",J229,0)</f>
        <v>0</v>
      </c>
      <c r="BF229" s="157">
        <f>IF(N229="snížená",J229,0)</f>
        <v>0</v>
      </c>
      <c r="BG229" s="157">
        <f>IF(N229="zákl. přenesená",J229,0)</f>
        <v>0</v>
      </c>
      <c r="BH229" s="157">
        <f>IF(N229="sníž. přenesená",J229,0)</f>
        <v>0</v>
      </c>
      <c r="BI229" s="157">
        <f>IF(N229="nulová",J229,0)</f>
        <v>0</v>
      </c>
      <c r="BJ229" s="16" t="s">
        <v>80</v>
      </c>
      <c r="BK229" s="157">
        <f>ROUND(I229*H229,2)</f>
        <v>0</v>
      </c>
      <c r="BL229" s="16" t="s">
        <v>128</v>
      </c>
      <c r="BM229" s="156" t="s">
        <v>373</v>
      </c>
    </row>
    <row r="230" spans="2:51" s="13" customFormat="1" ht="12">
      <c r="B230" s="163"/>
      <c r="D230" s="158" t="s">
        <v>156</v>
      </c>
      <c r="E230" s="164" t="s">
        <v>1</v>
      </c>
      <c r="F230" s="165" t="s">
        <v>374</v>
      </c>
      <c r="H230" s="166">
        <v>1011</v>
      </c>
      <c r="I230" s="167"/>
      <c r="L230" s="163"/>
      <c r="M230" s="168"/>
      <c r="N230" s="169"/>
      <c r="O230" s="169"/>
      <c r="P230" s="169"/>
      <c r="Q230" s="169"/>
      <c r="R230" s="169"/>
      <c r="S230" s="169"/>
      <c r="T230" s="170"/>
      <c r="AT230" s="164" t="s">
        <v>156</v>
      </c>
      <c r="AU230" s="164" t="s">
        <v>82</v>
      </c>
      <c r="AV230" s="13" t="s">
        <v>82</v>
      </c>
      <c r="AW230" s="13" t="s">
        <v>29</v>
      </c>
      <c r="AX230" s="13" t="s">
        <v>72</v>
      </c>
      <c r="AY230" s="164" t="s">
        <v>122</v>
      </c>
    </row>
    <row r="231" spans="2:51" s="13" customFormat="1" ht="12">
      <c r="B231" s="163"/>
      <c r="D231" s="158" t="s">
        <v>156</v>
      </c>
      <c r="E231" s="164" t="s">
        <v>1</v>
      </c>
      <c r="F231" s="165" t="s">
        <v>375</v>
      </c>
      <c r="H231" s="166">
        <v>4507</v>
      </c>
      <c r="I231" s="167"/>
      <c r="L231" s="163"/>
      <c r="M231" s="168"/>
      <c r="N231" s="169"/>
      <c r="O231" s="169"/>
      <c r="P231" s="169"/>
      <c r="Q231" s="169"/>
      <c r="R231" s="169"/>
      <c r="S231" s="169"/>
      <c r="T231" s="170"/>
      <c r="AT231" s="164" t="s">
        <v>156</v>
      </c>
      <c r="AU231" s="164" t="s">
        <v>82</v>
      </c>
      <c r="AV231" s="13" t="s">
        <v>82</v>
      </c>
      <c r="AW231" s="13" t="s">
        <v>29</v>
      </c>
      <c r="AX231" s="13" t="s">
        <v>72</v>
      </c>
      <c r="AY231" s="164" t="s">
        <v>122</v>
      </c>
    </row>
    <row r="232" spans="2:51" s="13" customFormat="1" ht="12">
      <c r="B232" s="163"/>
      <c r="D232" s="158" t="s">
        <v>156</v>
      </c>
      <c r="E232" s="164" t="s">
        <v>1</v>
      </c>
      <c r="F232" s="165" t="s">
        <v>376</v>
      </c>
      <c r="H232" s="166">
        <v>966</v>
      </c>
      <c r="I232" s="167"/>
      <c r="L232" s="163"/>
      <c r="M232" s="168"/>
      <c r="N232" s="169"/>
      <c r="O232" s="169"/>
      <c r="P232" s="169"/>
      <c r="Q232" s="169"/>
      <c r="R232" s="169"/>
      <c r="S232" s="169"/>
      <c r="T232" s="170"/>
      <c r="AT232" s="164" t="s">
        <v>156</v>
      </c>
      <c r="AU232" s="164" t="s">
        <v>82</v>
      </c>
      <c r="AV232" s="13" t="s">
        <v>82</v>
      </c>
      <c r="AW232" s="13" t="s">
        <v>29</v>
      </c>
      <c r="AX232" s="13" t="s">
        <v>72</v>
      </c>
      <c r="AY232" s="164" t="s">
        <v>122</v>
      </c>
    </row>
    <row r="233" spans="2:51" s="13" customFormat="1" ht="12">
      <c r="B233" s="163"/>
      <c r="D233" s="158" t="s">
        <v>156</v>
      </c>
      <c r="E233" s="164" t="s">
        <v>1</v>
      </c>
      <c r="F233" s="165" t="s">
        <v>362</v>
      </c>
      <c r="H233" s="166">
        <v>88</v>
      </c>
      <c r="I233" s="167"/>
      <c r="L233" s="163"/>
      <c r="M233" s="168"/>
      <c r="N233" s="169"/>
      <c r="O233" s="169"/>
      <c r="P233" s="169"/>
      <c r="Q233" s="169"/>
      <c r="R233" s="169"/>
      <c r="S233" s="169"/>
      <c r="T233" s="170"/>
      <c r="AT233" s="164" t="s">
        <v>156</v>
      </c>
      <c r="AU233" s="164" t="s">
        <v>82</v>
      </c>
      <c r="AV233" s="13" t="s">
        <v>82</v>
      </c>
      <c r="AW233" s="13" t="s">
        <v>29</v>
      </c>
      <c r="AX233" s="13" t="s">
        <v>72</v>
      </c>
      <c r="AY233" s="164" t="s">
        <v>122</v>
      </c>
    </row>
    <row r="234" spans="2:51" s="14" customFormat="1" ht="12">
      <c r="B234" s="186"/>
      <c r="D234" s="158" t="s">
        <v>156</v>
      </c>
      <c r="E234" s="187" t="s">
        <v>1</v>
      </c>
      <c r="F234" s="188" t="s">
        <v>244</v>
      </c>
      <c r="H234" s="189">
        <v>6572</v>
      </c>
      <c r="I234" s="190"/>
      <c r="L234" s="186"/>
      <c r="M234" s="191"/>
      <c r="N234" s="192"/>
      <c r="O234" s="192"/>
      <c r="P234" s="192"/>
      <c r="Q234" s="192"/>
      <c r="R234" s="192"/>
      <c r="S234" s="192"/>
      <c r="T234" s="193"/>
      <c r="AT234" s="187" t="s">
        <v>156</v>
      </c>
      <c r="AU234" s="187" t="s">
        <v>82</v>
      </c>
      <c r="AV234" s="14" t="s">
        <v>128</v>
      </c>
      <c r="AW234" s="14" t="s">
        <v>29</v>
      </c>
      <c r="AX234" s="14" t="s">
        <v>80</v>
      </c>
      <c r="AY234" s="187" t="s">
        <v>122</v>
      </c>
    </row>
    <row r="235" spans="1:65" s="2" customFormat="1" ht="24.2" customHeight="1">
      <c r="A235" s="31"/>
      <c r="B235" s="143"/>
      <c r="C235" s="144" t="s">
        <v>377</v>
      </c>
      <c r="D235" s="144" t="s">
        <v>124</v>
      </c>
      <c r="E235" s="145" t="s">
        <v>378</v>
      </c>
      <c r="F235" s="146" t="s">
        <v>379</v>
      </c>
      <c r="G235" s="147" t="s">
        <v>127</v>
      </c>
      <c r="H235" s="148">
        <v>5727.83</v>
      </c>
      <c r="I235" s="149"/>
      <c r="J235" s="150">
        <f>ROUND(I235*H235,2)</f>
        <v>0</v>
      </c>
      <c r="K235" s="151"/>
      <c r="L235" s="32"/>
      <c r="M235" s="152" t="s">
        <v>1</v>
      </c>
      <c r="N235" s="153" t="s">
        <v>37</v>
      </c>
      <c r="O235" s="57"/>
      <c r="P235" s="154">
        <f>O235*H235</f>
        <v>0</v>
      </c>
      <c r="Q235" s="154">
        <v>0</v>
      </c>
      <c r="R235" s="154">
        <f>Q235*H235</f>
        <v>0</v>
      </c>
      <c r="S235" s="154">
        <v>0</v>
      </c>
      <c r="T235" s="155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56" t="s">
        <v>128</v>
      </c>
      <c r="AT235" s="156" t="s">
        <v>124</v>
      </c>
      <c r="AU235" s="156" t="s">
        <v>82</v>
      </c>
      <c r="AY235" s="16" t="s">
        <v>122</v>
      </c>
      <c r="BE235" s="157">
        <f>IF(N235="základní",J235,0)</f>
        <v>0</v>
      </c>
      <c r="BF235" s="157">
        <f>IF(N235="snížená",J235,0)</f>
        <v>0</v>
      </c>
      <c r="BG235" s="157">
        <f>IF(N235="zákl. přenesená",J235,0)</f>
        <v>0</v>
      </c>
      <c r="BH235" s="157">
        <f>IF(N235="sníž. přenesená",J235,0)</f>
        <v>0</v>
      </c>
      <c r="BI235" s="157">
        <f>IF(N235="nulová",J235,0)</f>
        <v>0</v>
      </c>
      <c r="BJ235" s="16" t="s">
        <v>80</v>
      </c>
      <c r="BK235" s="157">
        <f>ROUND(I235*H235,2)</f>
        <v>0</v>
      </c>
      <c r="BL235" s="16" t="s">
        <v>128</v>
      </c>
      <c r="BM235" s="156" t="s">
        <v>380</v>
      </c>
    </row>
    <row r="236" spans="2:51" s="13" customFormat="1" ht="12">
      <c r="B236" s="163"/>
      <c r="D236" s="158" t="s">
        <v>156</v>
      </c>
      <c r="E236" s="164" t="s">
        <v>1</v>
      </c>
      <c r="F236" s="165" t="s">
        <v>375</v>
      </c>
      <c r="H236" s="166">
        <v>4507</v>
      </c>
      <c r="I236" s="167"/>
      <c r="L236" s="163"/>
      <c r="M236" s="168"/>
      <c r="N236" s="169"/>
      <c r="O236" s="169"/>
      <c r="P236" s="169"/>
      <c r="Q236" s="169"/>
      <c r="R236" s="169"/>
      <c r="S236" s="169"/>
      <c r="T236" s="170"/>
      <c r="AT236" s="164" t="s">
        <v>156</v>
      </c>
      <c r="AU236" s="164" t="s">
        <v>82</v>
      </c>
      <c r="AV236" s="13" t="s">
        <v>82</v>
      </c>
      <c r="AW236" s="13" t="s">
        <v>29</v>
      </c>
      <c r="AX236" s="13" t="s">
        <v>72</v>
      </c>
      <c r="AY236" s="164" t="s">
        <v>122</v>
      </c>
    </row>
    <row r="237" spans="2:51" s="13" customFormat="1" ht="12">
      <c r="B237" s="163"/>
      <c r="D237" s="158" t="s">
        <v>156</v>
      </c>
      <c r="E237" s="164" t="s">
        <v>1</v>
      </c>
      <c r="F237" s="165" t="s">
        <v>376</v>
      </c>
      <c r="H237" s="166">
        <v>966</v>
      </c>
      <c r="I237" s="167"/>
      <c r="L237" s="163"/>
      <c r="M237" s="168"/>
      <c r="N237" s="169"/>
      <c r="O237" s="169"/>
      <c r="P237" s="169"/>
      <c r="Q237" s="169"/>
      <c r="R237" s="169"/>
      <c r="S237" s="169"/>
      <c r="T237" s="170"/>
      <c r="AT237" s="164" t="s">
        <v>156</v>
      </c>
      <c r="AU237" s="164" t="s">
        <v>82</v>
      </c>
      <c r="AV237" s="13" t="s">
        <v>82</v>
      </c>
      <c r="AW237" s="13" t="s">
        <v>29</v>
      </c>
      <c r="AX237" s="13" t="s">
        <v>72</v>
      </c>
      <c r="AY237" s="164" t="s">
        <v>122</v>
      </c>
    </row>
    <row r="238" spans="2:51" s="13" customFormat="1" ht="12">
      <c r="B238" s="163"/>
      <c r="D238" s="158" t="s">
        <v>156</v>
      </c>
      <c r="E238" s="164" t="s">
        <v>1</v>
      </c>
      <c r="F238" s="165" t="s">
        <v>362</v>
      </c>
      <c r="H238" s="166">
        <v>88</v>
      </c>
      <c r="I238" s="167"/>
      <c r="L238" s="163"/>
      <c r="M238" s="168"/>
      <c r="N238" s="169"/>
      <c r="O238" s="169"/>
      <c r="P238" s="169"/>
      <c r="Q238" s="169"/>
      <c r="R238" s="169"/>
      <c r="S238" s="169"/>
      <c r="T238" s="170"/>
      <c r="AT238" s="164" t="s">
        <v>156</v>
      </c>
      <c r="AU238" s="164" t="s">
        <v>82</v>
      </c>
      <c r="AV238" s="13" t="s">
        <v>82</v>
      </c>
      <c r="AW238" s="13" t="s">
        <v>29</v>
      </c>
      <c r="AX238" s="13" t="s">
        <v>72</v>
      </c>
      <c r="AY238" s="164" t="s">
        <v>122</v>
      </c>
    </row>
    <row r="239" spans="2:51" s="14" customFormat="1" ht="12">
      <c r="B239" s="186"/>
      <c r="D239" s="158" t="s">
        <v>156</v>
      </c>
      <c r="E239" s="187" t="s">
        <v>1</v>
      </c>
      <c r="F239" s="188" t="s">
        <v>244</v>
      </c>
      <c r="H239" s="189">
        <v>5561</v>
      </c>
      <c r="I239" s="190"/>
      <c r="L239" s="186"/>
      <c r="M239" s="191"/>
      <c r="N239" s="192"/>
      <c r="O239" s="192"/>
      <c r="P239" s="192"/>
      <c r="Q239" s="192"/>
      <c r="R239" s="192"/>
      <c r="S239" s="192"/>
      <c r="T239" s="193"/>
      <c r="AT239" s="187" t="s">
        <v>156</v>
      </c>
      <c r="AU239" s="187" t="s">
        <v>82</v>
      </c>
      <c r="AV239" s="14" t="s">
        <v>128</v>
      </c>
      <c r="AW239" s="14" t="s">
        <v>29</v>
      </c>
      <c r="AX239" s="14" t="s">
        <v>80</v>
      </c>
      <c r="AY239" s="187" t="s">
        <v>122</v>
      </c>
    </row>
    <row r="240" spans="2:51" s="13" customFormat="1" ht="12">
      <c r="B240" s="163"/>
      <c r="D240" s="158" t="s">
        <v>156</v>
      </c>
      <c r="F240" s="165" t="s">
        <v>381</v>
      </c>
      <c r="H240" s="166">
        <v>5727.83</v>
      </c>
      <c r="I240" s="167"/>
      <c r="L240" s="163"/>
      <c r="M240" s="168"/>
      <c r="N240" s="169"/>
      <c r="O240" s="169"/>
      <c r="P240" s="169"/>
      <c r="Q240" s="169"/>
      <c r="R240" s="169"/>
      <c r="S240" s="169"/>
      <c r="T240" s="170"/>
      <c r="AT240" s="164" t="s">
        <v>156</v>
      </c>
      <c r="AU240" s="164" t="s">
        <v>82</v>
      </c>
      <c r="AV240" s="13" t="s">
        <v>82</v>
      </c>
      <c r="AW240" s="13" t="s">
        <v>3</v>
      </c>
      <c r="AX240" s="13" t="s">
        <v>80</v>
      </c>
      <c r="AY240" s="164" t="s">
        <v>122</v>
      </c>
    </row>
    <row r="241" spans="1:65" s="2" customFormat="1" ht="24.2" customHeight="1">
      <c r="A241" s="31"/>
      <c r="B241" s="143"/>
      <c r="C241" s="144" t="s">
        <v>382</v>
      </c>
      <c r="D241" s="144" t="s">
        <v>124</v>
      </c>
      <c r="E241" s="145" t="s">
        <v>383</v>
      </c>
      <c r="F241" s="146" t="s">
        <v>384</v>
      </c>
      <c r="G241" s="147" t="s">
        <v>127</v>
      </c>
      <c r="H241" s="148">
        <v>1041.33</v>
      </c>
      <c r="I241" s="149"/>
      <c r="J241" s="150">
        <f>ROUND(I241*H241,2)</f>
        <v>0</v>
      </c>
      <c r="K241" s="151"/>
      <c r="L241" s="32"/>
      <c r="M241" s="152" t="s">
        <v>1</v>
      </c>
      <c r="N241" s="153" t="s">
        <v>37</v>
      </c>
      <c r="O241" s="57"/>
      <c r="P241" s="154">
        <f>O241*H241</f>
        <v>0</v>
      </c>
      <c r="Q241" s="154">
        <v>0</v>
      </c>
      <c r="R241" s="154">
        <f>Q241*H241</f>
        <v>0</v>
      </c>
      <c r="S241" s="154">
        <v>0</v>
      </c>
      <c r="T241" s="155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56" t="s">
        <v>128</v>
      </c>
      <c r="AT241" s="156" t="s">
        <v>124</v>
      </c>
      <c r="AU241" s="156" t="s">
        <v>82</v>
      </c>
      <c r="AY241" s="16" t="s">
        <v>122</v>
      </c>
      <c r="BE241" s="157">
        <f>IF(N241="základní",J241,0)</f>
        <v>0</v>
      </c>
      <c r="BF241" s="157">
        <f>IF(N241="snížená",J241,0)</f>
        <v>0</v>
      </c>
      <c r="BG241" s="157">
        <f>IF(N241="zákl. přenesená",J241,0)</f>
        <v>0</v>
      </c>
      <c r="BH241" s="157">
        <f>IF(N241="sníž. přenesená",J241,0)</f>
        <v>0</v>
      </c>
      <c r="BI241" s="157">
        <f>IF(N241="nulová",J241,0)</f>
        <v>0</v>
      </c>
      <c r="BJ241" s="16" t="s">
        <v>80</v>
      </c>
      <c r="BK241" s="157">
        <f>ROUND(I241*H241,2)</f>
        <v>0</v>
      </c>
      <c r="BL241" s="16" t="s">
        <v>128</v>
      </c>
      <c r="BM241" s="156" t="s">
        <v>385</v>
      </c>
    </row>
    <row r="242" spans="2:51" s="13" customFormat="1" ht="12">
      <c r="B242" s="163"/>
      <c r="D242" s="158" t="s">
        <v>156</v>
      </c>
      <c r="E242" s="164" t="s">
        <v>1</v>
      </c>
      <c r="F242" s="165" t="s">
        <v>386</v>
      </c>
      <c r="H242" s="166">
        <v>1011</v>
      </c>
      <c r="I242" s="167"/>
      <c r="L242" s="163"/>
      <c r="M242" s="168"/>
      <c r="N242" s="169"/>
      <c r="O242" s="169"/>
      <c r="P242" s="169"/>
      <c r="Q242" s="169"/>
      <c r="R242" s="169"/>
      <c r="S242" s="169"/>
      <c r="T242" s="170"/>
      <c r="AT242" s="164" t="s">
        <v>156</v>
      </c>
      <c r="AU242" s="164" t="s">
        <v>82</v>
      </c>
      <c r="AV242" s="13" t="s">
        <v>82</v>
      </c>
      <c r="AW242" s="13" t="s">
        <v>29</v>
      </c>
      <c r="AX242" s="13" t="s">
        <v>80</v>
      </c>
      <c r="AY242" s="164" t="s">
        <v>122</v>
      </c>
    </row>
    <row r="243" spans="2:51" s="13" customFormat="1" ht="12">
      <c r="B243" s="163"/>
      <c r="D243" s="158" t="s">
        <v>156</v>
      </c>
      <c r="F243" s="165" t="s">
        <v>387</v>
      </c>
      <c r="H243" s="166">
        <v>1041.33</v>
      </c>
      <c r="I243" s="167"/>
      <c r="L243" s="163"/>
      <c r="M243" s="168"/>
      <c r="N243" s="169"/>
      <c r="O243" s="169"/>
      <c r="P243" s="169"/>
      <c r="Q243" s="169"/>
      <c r="R243" s="169"/>
      <c r="S243" s="169"/>
      <c r="T243" s="170"/>
      <c r="AT243" s="164" t="s">
        <v>156</v>
      </c>
      <c r="AU243" s="164" t="s">
        <v>82</v>
      </c>
      <c r="AV243" s="13" t="s">
        <v>82</v>
      </c>
      <c r="AW243" s="13" t="s">
        <v>3</v>
      </c>
      <c r="AX243" s="13" t="s">
        <v>80</v>
      </c>
      <c r="AY243" s="164" t="s">
        <v>122</v>
      </c>
    </row>
    <row r="244" spans="1:65" s="2" customFormat="1" ht="24.2" customHeight="1">
      <c r="A244" s="31"/>
      <c r="B244" s="143"/>
      <c r="C244" s="144" t="s">
        <v>388</v>
      </c>
      <c r="D244" s="144" t="s">
        <v>124</v>
      </c>
      <c r="E244" s="145" t="s">
        <v>389</v>
      </c>
      <c r="F244" s="146" t="s">
        <v>390</v>
      </c>
      <c r="G244" s="147" t="s">
        <v>127</v>
      </c>
      <c r="H244" s="148">
        <v>110</v>
      </c>
      <c r="I244" s="149"/>
      <c r="J244" s="150">
        <f>ROUND(I244*H244,2)</f>
        <v>0</v>
      </c>
      <c r="K244" s="151"/>
      <c r="L244" s="32"/>
      <c r="M244" s="152" t="s">
        <v>1</v>
      </c>
      <c r="N244" s="153" t="s">
        <v>37</v>
      </c>
      <c r="O244" s="57"/>
      <c r="P244" s="154">
        <f>O244*H244</f>
        <v>0</v>
      </c>
      <c r="Q244" s="154">
        <v>0.61404</v>
      </c>
      <c r="R244" s="154">
        <f>Q244*H244</f>
        <v>67.54440000000001</v>
      </c>
      <c r="S244" s="154">
        <v>0</v>
      </c>
      <c r="T244" s="155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56" t="s">
        <v>128</v>
      </c>
      <c r="AT244" s="156" t="s">
        <v>124</v>
      </c>
      <c r="AU244" s="156" t="s">
        <v>82</v>
      </c>
      <c r="AY244" s="16" t="s">
        <v>122</v>
      </c>
      <c r="BE244" s="157">
        <f>IF(N244="základní",J244,0)</f>
        <v>0</v>
      </c>
      <c r="BF244" s="157">
        <f>IF(N244="snížená",J244,0)</f>
        <v>0</v>
      </c>
      <c r="BG244" s="157">
        <f>IF(N244="zákl. přenesená",J244,0)</f>
        <v>0</v>
      </c>
      <c r="BH244" s="157">
        <f>IF(N244="sníž. přenesená",J244,0)</f>
        <v>0</v>
      </c>
      <c r="BI244" s="157">
        <f>IF(N244="nulová",J244,0)</f>
        <v>0</v>
      </c>
      <c r="BJ244" s="16" t="s">
        <v>80</v>
      </c>
      <c r="BK244" s="157">
        <f>ROUND(I244*H244,2)</f>
        <v>0</v>
      </c>
      <c r="BL244" s="16" t="s">
        <v>128</v>
      </c>
      <c r="BM244" s="156" t="s">
        <v>391</v>
      </c>
    </row>
    <row r="245" spans="1:47" s="2" customFormat="1" ht="19.5">
      <c r="A245" s="31"/>
      <c r="B245" s="32"/>
      <c r="C245" s="31"/>
      <c r="D245" s="158" t="s">
        <v>144</v>
      </c>
      <c r="E245" s="31"/>
      <c r="F245" s="159" t="s">
        <v>392</v>
      </c>
      <c r="G245" s="31"/>
      <c r="H245" s="31"/>
      <c r="I245" s="160"/>
      <c r="J245" s="31"/>
      <c r="K245" s="31"/>
      <c r="L245" s="32"/>
      <c r="M245" s="161"/>
      <c r="N245" s="162"/>
      <c r="O245" s="57"/>
      <c r="P245" s="57"/>
      <c r="Q245" s="57"/>
      <c r="R245" s="57"/>
      <c r="S245" s="57"/>
      <c r="T245" s="58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T245" s="16" t="s">
        <v>144</v>
      </c>
      <c r="AU245" s="16" t="s">
        <v>82</v>
      </c>
    </row>
    <row r="246" spans="2:63" s="12" customFormat="1" ht="22.9" customHeight="1">
      <c r="B246" s="130"/>
      <c r="D246" s="131" t="s">
        <v>71</v>
      </c>
      <c r="E246" s="141" t="s">
        <v>174</v>
      </c>
      <c r="F246" s="141" t="s">
        <v>393</v>
      </c>
      <c r="I246" s="133"/>
      <c r="J246" s="142">
        <f>BK246</f>
        <v>0</v>
      </c>
      <c r="L246" s="130"/>
      <c r="M246" s="135"/>
      <c r="N246" s="136"/>
      <c r="O246" s="136"/>
      <c r="P246" s="137">
        <f>SUM(P247:P249)</f>
        <v>0</v>
      </c>
      <c r="Q246" s="136"/>
      <c r="R246" s="137">
        <f>SUM(R247:R249)</f>
        <v>0.51098</v>
      </c>
      <c r="S246" s="136"/>
      <c r="T246" s="138">
        <f>SUM(T247:T249)</f>
        <v>0</v>
      </c>
      <c r="AR246" s="131" t="s">
        <v>80</v>
      </c>
      <c r="AT246" s="139" t="s">
        <v>71</v>
      </c>
      <c r="AU246" s="139" t="s">
        <v>80</v>
      </c>
      <c r="AY246" s="131" t="s">
        <v>122</v>
      </c>
      <c r="BK246" s="140">
        <f>SUM(BK247:BK249)</f>
        <v>0</v>
      </c>
    </row>
    <row r="247" spans="1:65" s="2" customFormat="1" ht="16.5" customHeight="1">
      <c r="A247" s="31"/>
      <c r="B247" s="143"/>
      <c r="C247" s="144" t="s">
        <v>394</v>
      </c>
      <c r="D247" s="144" t="s">
        <v>124</v>
      </c>
      <c r="E247" s="145" t="s">
        <v>395</v>
      </c>
      <c r="F247" s="146" t="s">
        <v>396</v>
      </c>
      <c r="G247" s="147" t="s">
        <v>198</v>
      </c>
      <c r="H247" s="148">
        <v>29</v>
      </c>
      <c r="I247" s="149"/>
      <c r="J247" s="150">
        <f>ROUND(I247*H247,2)</f>
        <v>0</v>
      </c>
      <c r="K247" s="151"/>
      <c r="L247" s="32"/>
      <c r="M247" s="152" t="s">
        <v>1</v>
      </c>
      <c r="N247" s="153" t="s">
        <v>37</v>
      </c>
      <c r="O247" s="57"/>
      <c r="P247" s="154">
        <f>O247*H247</f>
        <v>0</v>
      </c>
      <c r="Q247" s="154">
        <v>0.00047</v>
      </c>
      <c r="R247" s="154">
        <f>Q247*H247</f>
        <v>0.01363</v>
      </c>
      <c r="S247" s="154">
        <v>0</v>
      </c>
      <c r="T247" s="155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56" t="s">
        <v>128</v>
      </c>
      <c r="AT247" s="156" t="s">
        <v>124</v>
      </c>
      <c r="AU247" s="156" t="s">
        <v>82</v>
      </c>
      <c r="AY247" s="16" t="s">
        <v>122</v>
      </c>
      <c r="BE247" s="157">
        <f>IF(N247="základní",J247,0)</f>
        <v>0</v>
      </c>
      <c r="BF247" s="157">
        <f>IF(N247="snížená",J247,0)</f>
        <v>0</v>
      </c>
      <c r="BG247" s="157">
        <f>IF(N247="zákl. přenesená",J247,0)</f>
        <v>0</v>
      </c>
      <c r="BH247" s="157">
        <f>IF(N247="sníž. přenesená",J247,0)</f>
        <v>0</v>
      </c>
      <c r="BI247" s="157">
        <f>IF(N247="nulová",J247,0)</f>
        <v>0</v>
      </c>
      <c r="BJ247" s="16" t="s">
        <v>80</v>
      </c>
      <c r="BK247" s="157">
        <f>ROUND(I247*H247,2)</f>
        <v>0</v>
      </c>
      <c r="BL247" s="16" t="s">
        <v>128</v>
      </c>
      <c r="BM247" s="156" t="s">
        <v>397</v>
      </c>
    </row>
    <row r="248" spans="2:51" s="13" customFormat="1" ht="12">
      <c r="B248" s="163"/>
      <c r="D248" s="158" t="s">
        <v>156</v>
      </c>
      <c r="E248" s="164" t="s">
        <v>1</v>
      </c>
      <c r="F248" s="165" t="s">
        <v>398</v>
      </c>
      <c r="H248" s="166">
        <v>29</v>
      </c>
      <c r="I248" s="167"/>
      <c r="L248" s="163"/>
      <c r="M248" s="168"/>
      <c r="N248" s="169"/>
      <c r="O248" s="169"/>
      <c r="P248" s="169"/>
      <c r="Q248" s="169"/>
      <c r="R248" s="169"/>
      <c r="S248" s="169"/>
      <c r="T248" s="170"/>
      <c r="AT248" s="164" t="s">
        <v>156</v>
      </c>
      <c r="AU248" s="164" t="s">
        <v>82</v>
      </c>
      <c r="AV248" s="13" t="s">
        <v>82</v>
      </c>
      <c r="AW248" s="13" t="s">
        <v>29</v>
      </c>
      <c r="AX248" s="13" t="s">
        <v>80</v>
      </c>
      <c r="AY248" s="164" t="s">
        <v>122</v>
      </c>
    </row>
    <row r="249" spans="1:65" s="2" customFormat="1" ht="24.2" customHeight="1">
      <c r="A249" s="31"/>
      <c r="B249" s="143"/>
      <c r="C249" s="175" t="s">
        <v>399</v>
      </c>
      <c r="D249" s="175" t="s">
        <v>206</v>
      </c>
      <c r="E249" s="176" t="s">
        <v>400</v>
      </c>
      <c r="F249" s="177" t="s">
        <v>401</v>
      </c>
      <c r="G249" s="178" t="s">
        <v>198</v>
      </c>
      <c r="H249" s="179">
        <v>29</v>
      </c>
      <c r="I249" s="180"/>
      <c r="J249" s="181">
        <f>ROUND(I249*H249,2)</f>
        <v>0</v>
      </c>
      <c r="K249" s="182"/>
      <c r="L249" s="183"/>
      <c r="M249" s="184" t="s">
        <v>1</v>
      </c>
      <c r="N249" s="185" t="s">
        <v>37</v>
      </c>
      <c r="O249" s="57"/>
      <c r="P249" s="154">
        <f>O249*H249</f>
        <v>0</v>
      </c>
      <c r="Q249" s="154">
        <v>0.01715</v>
      </c>
      <c r="R249" s="154">
        <f>Q249*H249</f>
        <v>0.49734999999999996</v>
      </c>
      <c r="S249" s="154">
        <v>0</v>
      </c>
      <c r="T249" s="155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56" t="s">
        <v>174</v>
      </c>
      <c r="AT249" s="156" t="s">
        <v>206</v>
      </c>
      <c r="AU249" s="156" t="s">
        <v>82</v>
      </c>
      <c r="AY249" s="16" t="s">
        <v>122</v>
      </c>
      <c r="BE249" s="157">
        <f>IF(N249="základní",J249,0)</f>
        <v>0</v>
      </c>
      <c r="BF249" s="157">
        <f>IF(N249="snížená",J249,0)</f>
        <v>0</v>
      </c>
      <c r="BG249" s="157">
        <f>IF(N249="zákl. přenesená",J249,0)</f>
        <v>0</v>
      </c>
      <c r="BH249" s="157">
        <f>IF(N249="sníž. přenesená",J249,0)</f>
        <v>0</v>
      </c>
      <c r="BI249" s="157">
        <f>IF(N249="nulová",J249,0)</f>
        <v>0</v>
      </c>
      <c r="BJ249" s="16" t="s">
        <v>80</v>
      </c>
      <c r="BK249" s="157">
        <f>ROUND(I249*H249,2)</f>
        <v>0</v>
      </c>
      <c r="BL249" s="16" t="s">
        <v>128</v>
      </c>
      <c r="BM249" s="156" t="s">
        <v>402</v>
      </c>
    </row>
    <row r="250" spans="2:63" s="12" customFormat="1" ht="22.9" customHeight="1">
      <c r="B250" s="130"/>
      <c r="D250" s="131" t="s">
        <v>71</v>
      </c>
      <c r="E250" s="141" t="s">
        <v>221</v>
      </c>
      <c r="F250" s="141" t="s">
        <v>403</v>
      </c>
      <c r="I250" s="133"/>
      <c r="J250" s="142">
        <f>BK250</f>
        <v>0</v>
      </c>
      <c r="L250" s="130"/>
      <c r="M250" s="135"/>
      <c r="N250" s="136"/>
      <c r="O250" s="136"/>
      <c r="P250" s="137">
        <f>SUM(P251:P311)</f>
        <v>0</v>
      </c>
      <c r="Q250" s="136"/>
      <c r="R250" s="137">
        <f>SUM(R251:R311)</f>
        <v>81.0987845</v>
      </c>
      <c r="S250" s="136"/>
      <c r="T250" s="138">
        <f>SUM(T251:T311)</f>
        <v>407.53</v>
      </c>
      <c r="AR250" s="131" t="s">
        <v>80</v>
      </c>
      <c r="AT250" s="139" t="s">
        <v>71</v>
      </c>
      <c r="AU250" s="139" t="s">
        <v>80</v>
      </c>
      <c r="AY250" s="131" t="s">
        <v>122</v>
      </c>
      <c r="BK250" s="140">
        <f>SUM(BK251:BK311)</f>
        <v>0</v>
      </c>
    </row>
    <row r="251" spans="1:65" s="2" customFormat="1" ht="16.5" customHeight="1">
      <c r="A251" s="31"/>
      <c r="B251" s="143"/>
      <c r="C251" s="144" t="s">
        <v>404</v>
      </c>
      <c r="D251" s="144" t="s">
        <v>124</v>
      </c>
      <c r="E251" s="145" t="s">
        <v>405</v>
      </c>
      <c r="F251" s="146" t="s">
        <v>406</v>
      </c>
      <c r="G251" s="147" t="s">
        <v>148</v>
      </c>
      <c r="H251" s="148">
        <v>2</v>
      </c>
      <c r="I251" s="149"/>
      <c r="J251" s="150">
        <f>ROUND(I251*H251,2)</f>
        <v>0</v>
      </c>
      <c r="K251" s="151"/>
      <c r="L251" s="32"/>
      <c r="M251" s="152" t="s">
        <v>1</v>
      </c>
      <c r="N251" s="153" t="s">
        <v>37</v>
      </c>
      <c r="O251" s="57"/>
      <c r="P251" s="154">
        <f>O251*H251</f>
        <v>0</v>
      </c>
      <c r="Q251" s="154">
        <v>0</v>
      </c>
      <c r="R251" s="154">
        <f>Q251*H251</f>
        <v>0</v>
      </c>
      <c r="S251" s="154">
        <v>0</v>
      </c>
      <c r="T251" s="155">
        <f>S251*H251</f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56" t="s">
        <v>128</v>
      </c>
      <c r="AT251" s="156" t="s">
        <v>124</v>
      </c>
      <c r="AU251" s="156" t="s">
        <v>82</v>
      </c>
      <c r="AY251" s="16" t="s">
        <v>122</v>
      </c>
      <c r="BE251" s="157">
        <f>IF(N251="základní",J251,0)</f>
        <v>0</v>
      </c>
      <c r="BF251" s="157">
        <f>IF(N251="snížená",J251,0)</f>
        <v>0</v>
      </c>
      <c r="BG251" s="157">
        <f>IF(N251="zákl. přenesená",J251,0)</f>
        <v>0</v>
      </c>
      <c r="BH251" s="157">
        <f>IF(N251="sníž. přenesená",J251,0)</f>
        <v>0</v>
      </c>
      <c r="BI251" s="157">
        <f>IF(N251="nulová",J251,0)</f>
        <v>0</v>
      </c>
      <c r="BJ251" s="16" t="s">
        <v>80</v>
      </c>
      <c r="BK251" s="157">
        <f>ROUND(I251*H251,2)</f>
        <v>0</v>
      </c>
      <c r="BL251" s="16" t="s">
        <v>128</v>
      </c>
      <c r="BM251" s="156" t="s">
        <v>407</v>
      </c>
    </row>
    <row r="252" spans="1:65" s="2" customFormat="1" ht="24.2" customHeight="1">
      <c r="A252" s="31"/>
      <c r="B252" s="143"/>
      <c r="C252" s="144" t="s">
        <v>408</v>
      </c>
      <c r="D252" s="144" t="s">
        <v>124</v>
      </c>
      <c r="E252" s="145" t="s">
        <v>409</v>
      </c>
      <c r="F252" s="146" t="s">
        <v>410</v>
      </c>
      <c r="G252" s="147" t="s">
        <v>132</v>
      </c>
      <c r="H252" s="148">
        <v>117</v>
      </c>
      <c r="I252" s="149"/>
      <c r="J252" s="150">
        <f>ROUND(I252*H252,2)</f>
        <v>0</v>
      </c>
      <c r="K252" s="151"/>
      <c r="L252" s="32"/>
      <c r="M252" s="152" t="s">
        <v>1</v>
      </c>
      <c r="N252" s="153" t="s">
        <v>37</v>
      </c>
      <c r="O252" s="57"/>
      <c r="P252" s="154">
        <f>O252*H252</f>
        <v>0</v>
      </c>
      <c r="Q252" s="154">
        <v>0</v>
      </c>
      <c r="R252" s="154">
        <f>Q252*H252</f>
        <v>0</v>
      </c>
      <c r="S252" s="154">
        <v>0</v>
      </c>
      <c r="T252" s="155">
        <f>S252*H252</f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56" t="s">
        <v>128</v>
      </c>
      <c r="AT252" s="156" t="s">
        <v>124</v>
      </c>
      <c r="AU252" s="156" t="s">
        <v>82</v>
      </c>
      <c r="AY252" s="16" t="s">
        <v>122</v>
      </c>
      <c r="BE252" s="157">
        <f>IF(N252="základní",J252,0)</f>
        <v>0</v>
      </c>
      <c r="BF252" s="157">
        <f>IF(N252="snížená",J252,0)</f>
        <v>0</v>
      </c>
      <c r="BG252" s="157">
        <f>IF(N252="zákl. přenesená",J252,0)</f>
        <v>0</v>
      </c>
      <c r="BH252" s="157">
        <f>IF(N252="sníž. přenesená",J252,0)</f>
        <v>0</v>
      </c>
      <c r="BI252" s="157">
        <f>IF(N252="nulová",J252,0)</f>
        <v>0</v>
      </c>
      <c r="BJ252" s="16" t="s">
        <v>80</v>
      </c>
      <c r="BK252" s="157">
        <f>ROUND(I252*H252,2)</f>
        <v>0</v>
      </c>
      <c r="BL252" s="16" t="s">
        <v>128</v>
      </c>
      <c r="BM252" s="156" t="s">
        <v>411</v>
      </c>
    </row>
    <row r="253" spans="1:47" s="2" customFormat="1" ht="29.25">
      <c r="A253" s="31"/>
      <c r="B253" s="32"/>
      <c r="C253" s="31"/>
      <c r="D253" s="158" t="s">
        <v>144</v>
      </c>
      <c r="E253" s="31"/>
      <c r="F253" s="159" t="s">
        <v>412</v>
      </c>
      <c r="G253" s="31"/>
      <c r="H253" s="31"/>
      <c r="I253" s="160"/>
      <c r="J253" s="31"/>
      <c r="K253" s="31"/>
      <c r="L253" s="32"/>
      <c r="M253" s="161"/>
      <c r="N253" s="162"/>
      <c r="O253" s="57"/>
      <c r="P253" s="57"/>
      <c r="Q253" s="57"/>
      <c r="R253" s="57"/>
      <c r="S253" s="57"/>
      <c r="T253" s="58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T253" s="16" t="s">
        <v>144</v>
      </c>
      <c r="AU253" s="16" t="s">
        <v>82</v>
      </c>
    </row>
    <row r="254" spans="2:51" s="13" customFormat="1" ht="12">
      <c r="B254" s="163"/>
      <c r="D254" s="158" t="s">
        <v>156</v>
      </c>
      <c r="E254" s="164" t="s">
        <v>1</v>
      </c>
      <c r="F254" s="165" t="s">
        <v>413</v>
      </c>
      <c r="H254" s="166">
        <v>107</v>
      </c>
      <c r="I254" s="167"/>
      <c r="L254" s="163"/>
      <c r="M254" s="168"/>
      <c r="N254" s="169"/>
      <c r="O254" s="169"/>
      <c r="P254" s="169"/>
      <c r="Q254" s="169"/>
      <c r="R254" s="169"/>
      <c r="S254" s="169"/>
      <c r="T254" s="170"/>
      <c r="AT254" s="164" t="s">
        <v>156</v>
      </c>
      <c r="AU254" s="164" t="s">
        <v>82</v>
      </c>
      <c r="AV254" s="13" t="s">
        <v>82</v>
      </c>
      <c r="AW254" s="13" t="s">
        <v>29</v>
      </c>
      <c r="AX254" s="13" t="s">
        <v>72</v>
      </c>
      <c r="AY254" s="164" t="s">
        <v>122</v>
      </c>
    </row>
    <row r="255" spans="2:51" s="13" customFormat="1" ht="12">
      <c r="B255" s="163"/>
      <c r="D255" s="158" t="s">
        <v>156</v>
      </c>
      <c r="E255" s="164" t="s">
        <v>1</v>
      </c>
      <c r="F255" s="165" t="s">
        <v>414</v>
      </c>
      <c r="H255" s="166">
        <v>10</v>
      </c>
      <c r="I255" s="167"/>
      <c r="L255" s="163"/>
      <c r="M255" s="168"/>
      <c r="N255" s="169"/>
      <c r="O255" s="169"/>
      <c r="P255" s="169"/>
      <c r="Q255" s="169"/>
      <c r="R255" s="169"/>
      <c r="S255" s="169"/>
      <c r="T255" s="170"/>
      <c r="AT255" s="164" t="s">
        <v>156</v>
      </c>
      <c r="AU255" s="164" t="s">
        <v>82</v>
      </c>
      <c r="AV255" s="13" t="s">
        <v>82</v>
      </c>
      <c r="AW255" s="13" t="s">
        <v>29</v>
      </c>
      <c r="AX255" s="13" t="s">
        <v>72</v>
      </c>
      <c r="AY255" s="164" t="s">
        <v>122</v>
      </c>
    </row>
    <row r="256" spans="2:51" s="14" customFormat="1" ht="12">
      <c r="B256" s="186"/>
      <c r="D256" s="158" t="s">
        <v>156</v>
      </c>
      <c r="E256" s="187" t="s">
        <v>1</v>
      </c>
      <c r="F256" s="188" t="s">
        <v>244</v>
      </c>
      <c r="H256" s="189">
        <v>117</v>
      </c>
      <c r="I256" s="190"/>
      <c r="L256" s="186"/>
      <c r="M256" s="191"/>
      <c r="N256" s="192"/>
      <c r="O256" s="192"/>
      <c r="P256" s="192"/>
      <c r="Q256" s="192"/>
      <c r="R256" s="192"/>
      <c r="S256" s="192"/>
      <c r="T256" s="193"/>
      <c r="AT256" s="187" t="s">
        <v>156</v>
      </c>
      <c r="AU256" s="187" t="s">
        <v>82</v>
      </c>
      <c r="AV256" s="14" t="s">
        <v>128</v>
      </c>
      <c r="AW256" s="14" t="s">
        <v>29</v>
      </c>
      <c r="AX256" s="14" t="s">
        <v>80</v>
      </c>
      <c r="AY256" s="187" t="s">
        <v>122</v>
      </c>
    </row>
    <row r="257" spans="1:65" s="2" customFormat="1" ht="16.5" customHeight="1">
      <c r="A257" s="31"/>
      <c r="B257" s="143"/>
      <c r="C257" s="175" t="s">
        <v>415</v>
      </c>
      <c r="D257" s="175" t="s">
        <v>206</v>
      </c>
      <c r="E257" s="176" t="s">
        <v>416</v>
      </c>
      <c r="F257" s="177" t="s">
        <v>417</v>
      </c>
      <c r="G257" s="178" t="s">
        <v>132</v>
      </c>
      <c r="H257" s="179">
        <v>117</v>
      </c>
      <c r="I257" s="180"/>
      <c r="J257" s="181">
        <f>ROUND(I257*H257,2)</f>
        <v>0</v>
      </c>
      <c r="K257" s="182"/>
      <c r="L257" s="183"/>
      <c r="M257" s="184" t="s">
        <v>1</v>
      </c>
      <c r="N257" s="185" t="s">
        <v>37</v>
      </c>
      <c r="O257" s="57"/>
      <c r="P257" s="154">
        <f>O257*H257</f>
        <v>0</v>
      </c>
      <c r="Q257" s="154">
        <v>0.0021</v>
      </c>
      <c r="R257" s="154">
        <f>Q257*H257</f>
        <v>0.24569999999999997</v>
      </c>
      <c r="S257" s="154">
        <v>0</v>
      </c>
      <c r="T257" s="155">
        <f>S257*H257</f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56" t="s">
        <v>174</v>
      </c>
      <c r="AT257" s="156" t="s">
        <v>206</v>
      </c>
      <c r="AU257" s="156" t="s">
        <v>82</v>
      </c>
      <c r="AY257" s="16" t="s">
        <v>122</v>
      </c>
      <c r="BE257" s="157">
        <f>IF(N257="základní",J257,0)</f>
        <v>0</v>
      </c>
      <c r="BF257" s="157">
        <f>IF(N257="snížená",J257,0)</f>
        <v>0</v>
      </c>
      <c r="BG257" s="157">
        <f>IF(N257="zákl. přenesená",J257,0)</f>
        <v>0</v>
      </c>
      <c r="BH257" s="157">
        <f>IF(N257="sníž. přenesená",J257,0)</f>
        <v>0</v>
      </c>
      <c r="BI257" s="157">
        <f>IF(N257="nulová",J257,0)</f>
        <v>0</v>
      </c>
      <c r="BJ257" s="16" t="s">
        <v>80</v>
      </c>
      <c r="BK257" s="157">
        <f>ROUND(I257*H257,2)</f>
        <v>0</v>
      </c>
      <c r="BL257" s="16" t="s">
        <v>128</v>
      </c>
      <c r="BM257" s="156" t="s">
        <v>418</v>
      </c>
    </row>
    <row r="258" spans="1:65" s="2" customFormat="1" ht="24.2" customHeight="1">
      <c r="A258" s="31"/>
      <c r="B258" s="143"/>
      <c r="C258" s="144" t="s">
        <v>419</v>
      </c>
      <c r="D258" s="144" t="s">
        <v>124</v>
      </c>
      <c r="E258" s="145" t="s">
        <v>420</v>
      </c>
      <c r="F258" s="146" t="s">
        <v>421</v>
      </c>
      <c r="G258" s="147" t="s">
        <v>132</v>
      </c>
      <c r="H258" s="148">
        <v>13</v>
      </c>
      <c r="I258" s="149"/>
      <c r="J258" s="150">
        <f>ROUND(I258*H258,2)</f>
        <v>0</v>
      </c>
      <c r="K258" s="151"/>
      <c r="L258" s="32"/>
      <c r="M258" s="152" t="s">
        <v>1</v>
      </c>
      <c r="N258" s="153" t="s">
        <v>37</v>
      </c>
      <c r="O258" s="57"/>
      <c r="P258" s="154">
        <f>O258*H258</f>
        <v>0</v>
      </c>
      <c r="Q258" s="154">
        <v>0.0007</v>
      </c>
      <c r="R258" s="154">
        <f>Q258*H258</f>
        <v>0.0091</v>
      </c>
      <c r="S258" s="154">
        <v>0</v>
      </c>
      <c r="T258" s="155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56" t="s">
        <v>128</v>
      </c>
      <c r="AT258" s="156" t="s">
        <v>124</v>
      </c>
      <c r="AU258" s="156" t="s">
        <v>82</v>
      </c>
      <c r="AY258" s="16" t="s">
        <v>122</v>
      </c>
      <c r="BE258" s="157">
        <f>IF(N258="základní",J258,0)</f>
        <v>0</v>
      </c>
      <c r="BF258" s="157">
        <f>IF(N258="snížená",J258,0)</f>
        <v>0</v>
      </c>
      <c r="BG258" s="157">
        <f>IF(N258="zákl. přenesená",J258,0)</f>
        <v>0</v>
      </c>
      <c r="BH258" s="157">
        <f>IF(N258="sníž. přenesená",J258,0)</f>
        <v>0</v>
      </c>
      <c r="BI258" s="157">
        <f>IF(N258="nulová",J258,0)</f>
        <v>0</v>
      </c>
      <c r="BJ258" s="16" t="s">
        <v>80</v>
      </c>
      <c r="BK258" s="157">
        <f>ROUND(I258*H258,2)</f>
        <v>0</v>
      </c>
      <c r="BL258" s="16" t="s">
        <v>128</v>
      </c>
      <c r="BM258" s="156" t="s">
        <v>422</v>
      </c>
    </row>
    <row r="259" spans="1:47" s="2" customFormat="1" ht="29.25">
      <c r="A259" s="31"/>
      <c r="B259" s="32"/>
      <c r="C259" s="31"/>
      <c r="D259" s="158" t="s">
        <v>144</v>
      </c>
      <c r="E259" s="31"/>
      <c r="F259" s="159" t="s">
        <v>423</v>
      </c>
      <c r="G259" s="31"/>
      <c r="H259" s="31"/>
      <c r="I259" s="160"/>
      <c r="J259" s="31"/>
      <c r="K259" s="31"/>
      <c r="L259" s="32"/>
      <c r="M259" s="161"/>
      <c r="N259" s="162"/>
      <c r="O259" s="57"/>
      <c r="P259" s="57"/>
      <c r="Q259" s="57"/>
      <c r="R259" s="57"/>
      <c r="S259" s="57"/>
      <c r="T259" s="58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T259" s="16" t="s">
        <v>144</v>
      </c>
      <c r="AU259" s="16" t="s">
        <v>82</v>
      </c>
    </row>
    <row r="260" spans="1:65" s="2" customFormat="1" ht="16.5" customHeight="1">
      <c r="A260" s="31"/>
      <c r="B260" s="143"/>
      <c r="C260" s="175" t="s">
        <v>424</v>
      </c>
      <c r="D260" s="175" t="s">
        <v>206</v>
      </c>
      <c r="E260" s="176" t="s">
        <v>425</v>
      </c>
      <c r="F260" s="177" t="s">
        <v>426</v>
      </c>
      <c r="G260" s="178" t="s">
        <v>132</v>
      </c>
      <c r="H260" s="179">
        <v>5</v>
      </c>
      <c r="I260" s="180"/>
      <c r="J260" s="181">
        <f>ROUND(I260*H260,2)</f>
        <v>0</v>
      </c>
      <c r="K260" s="182"/>
      <c r="L260" s="183"/>
      <c r="M260" s="184" t="s">
        <v>1</v>
      </c>
      <c r="N260" s="185" t="s">
        <v>37</v>
      </c>
      <c r="O260" s="57"/>
      <c r="P260" s="154">
        <f>O260*H260</f>
        <v>0</v>
      </c>
      <c r="Q260" s="154">
        <v>0.004</v>
      </c>
      <c r="R260" s="154">
        <f>Q260*H260</f>
        <v>0.02</v>
      </c>
      <c r="S260" s="154">
        <v>0</v>
      </c>
      <c r="T260" s="155">
        <f>S260*H260</f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56" t="s">
        <v>174</v>
      </c>
      <c r="AT260" s="156" t="s">
        <v>206</v>
      </c>
      <c r="AU260" s="156" t="s">
        <v>82</v>
      </c>
      <c r="AY260" s="16" t="s">
        <v>122</v>
      </c>
      <c r="BE260" s="157">
        <f>IF(N260="základní",J260,0)</f>
        <v>0</v>
      </c>
      <c r="BF260" s="157">
        <f>IF(N260="snížená",J260,0)</f>
        <v>0</v>
      </c>
      <c r="BG260" s="157">
        <f>IF(N260="zákl. přenesená",J260,0)</f>
        <v>0</v>
      </c>
      <c r="BH260" s="157">
        <f>IF(N260="sníž. přenesená",J260,0)</f>
        <v>0</v>
      </c>
      <c r="BI260" s="157">
        <f>IF(N260="nulová",J260,0)</f>
        <v>0</v>
      </c>
      <c r="BJ260" s="16" t="s">
        <v>80</v>
      </c>
      <c r="BK260" s="157">
        <f>ROUND(I260*H260,2)</f>
        <v>0</v>
      </c>
      <c r="BL260" s="16" t="s">
        <v>128</v>
      </c>
      <c r="BM260" s="156" t="s">
        <v>427</v>
      </c>
    </row>
    <row r="261" spans="1:65" s="2" customFormat="1" ht="24.2" customHeight="1">
      <c r="A261" s="31"/>
      <c r="B261" s="143"/>
      <c r="C261" s="175" t="s">
        <v>428</v>
      </c>
      <c r="D261" s="175" t="s">
        <v>206</v>
      </c>
      <c r="E261" s="176" t="s">
        <v>429</v>
      </c>
      <c r="F261" s="177" t="s">
        <v>430</v>
      </c>
      <c r="G261" s="178" t="s">
        <v>132</v>
      </c>
      <c r="H261" s="179">
        <v>4</v>
      </c>
      <c r="I261" s="180"/>
      <c r="J261" s="181">
        <f>ROUND(I261*H261,2)</f>
        <v>0</v>
      </c>
      <c r="K261" s="182"/>
      <c r="L261" s="183"/>
      <c r="M261" s="184" t="s">
        <v>1</v>
      </c>
      <c r="N261" s="185" t="s">
        <v>37</v>
      </c>
      <c r="O261" s="57"/>
      <c r="P261" s="154">
        <f>O261*H261</f>
        <v>0</v>
      </c>
      <c r="Q261" s="154">
        <v>0.0056</v>
      </c>
      <c r="R261" s="154">
        <f>Q261*H261</f>
        <v>0.0224</v>
      </c>
      <c r="S261" s="154">
        <v>0</v>
      </c>
      <c r="T261" s="155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56" t="s">
        <v>174</v>
      </c>
      <c r="AT261" s="156" t="s">
        <v>206</v>
      </c>
      <c r="AU261" s="156" t="s">
        <v>82</v>
      </c>
      <c r="AY261" s="16" t="s">
        <v>122</v>
      </c>
      <c r="BE261" s="157">
        <f>IF(N261="základní",J261,0)</f>
        <v>0</v>
      </c>
      <c r="BF261" s="157">
        <f>IF(N261="snížená",J261,0)</f>
        <v>0</v>
      </c>
      <c r="BG261" s="157">
        <f>IF(N261="zákl. přenesená",J261,0)</f>
        <v>0</v>
      </c>
      <c r="BH261" s="157">
        <f>IF(N261="sníž. přenesená",J261,0)</f>
        <v>0</v>
      </c>
      <c r="BI261" s="157">
        <f>IF(N261="nulová",J261,0)</f>
        <v>0</v>
      </c>
      <c r="BJ261" s="16" t="s">
        <v>80</v>
      </c>
      <c r="BK261" s="157">
        <f>ROUND(I261*H261,2)</f>
        <v>0</v>
      </c>
      <c r="BL261" s="16" t="s">
        <v>128</v>
      </c>
      <c r="BM261" s="156" t="s">
        <v>431</v>
      </c>
    </row>
    <row r="262" spans="1:65" s="2" customFormat="1" ht="24.2" customHeight="1">
      <c r="A262" s="31"/>
      <c r="B262" s="143"/>
      <c r="C262" s="175" t="s">
        <v>432</v>
      </c>
      <c r="D262" s="175" t="s">
        <v>206</v>
      </c>
      <c r="E262" s="176" t="s">
        <v>433</v>
      </c>
      <c r="F262" s="177" t="s">
        <v>434</v>
      </c>
      <c r="G262" s="178" t="s">
        <v>132</v>
      </c>
      <c r="H262" s="179">
        <v>4</v>
      </c>
      <c r="I262" s="180"/>
      <c r="J262" s="181">
        <f>ROUND(I262*H262,2)</f>
        <v>0</v>
      </c>
      <c r="K262" s="182"/>
      <c r="L262" s="183"/>
      <c r="M262" s="184" t="s">
        <v>1</v>
      </c>
      <c r="N262" s="185" t="s">
        <v>37</v>
      </c>
      <c r="O262" s="57"/>
      <c r="P262" s="154">
        <f>O262*H262</f>
        <v>0</v>
      </c>
      <c r="Q262" s="154">
        <v>0.0025</v>
      </c>
      <c r="R262" s="154">
        <f>Q262*H262</f>
        <v>0.01</v>
      </c>
      <c r="S262" s="154">
        <v>0</v>
      </c>
      <c r="T262" s="155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56" t="s">
        <v>174</v>
      </c>
      <c r="AT262" s="156" t="s">
        <v>206</v>
      </c>
      <c r="AU262" s="156" t="s">
        <v>82</v>
      </c>
      <c r="AY262" s="16" t="s">
        <v>122</v>
      </c>
      <c r="BE262" s="157">
        <f>IF(N262="základní",J262,0)</f>
        <v>0</v>
      </c>
      <c r="BF262" s="157">
        <f>IF(N262="snížená",J262,0)</f>
        <v>0</v>
      </c>
      <c r="BG262" s="157">
        <f>IF(N262="zákl. přenesená",J262,0)</f>
        <v>0</v>
      </c>
      <c r="BH262" s="157">
        <f>IF(N262="sníž. přenesená",J262,0)</f>
        <v>0</v>
      </c>
      <c r="BI262" s="157">
        <f>IF(N262="nulová",J262,0)</f>
        <v>0</v>
      </c>
      <c r="BJ262" s="16" t="s">
        <v>80</v>
      </c>
      <c r="BK262" s="157">
        <f>ROUND(I262*H262,2)</f>
        <v>0</v>
      </c>
      <c r="BL262" s="16" t="s">
        <v>128</v>
      </c>
      <c r="BM262" s="156" t="s">
        <v>435</v>
      </c>
    </row>
    <row r="263" spans="1:65" s="2" customFormat="1" ht="24.2" customHeight="1">
      <c r="A263" s="31"/>
      <c r="B263" s="143"/>
      <c r="C263" s="144" t="s">
        <v>436</v>
      </c>
      <c r="D263" s="144" t="s">
        <v>124</v>
      </c>
      <c r="E263" s="145" t="s">
        <v>437</v>
      </c>
      <c r="F263" s="146" t="s">
        <v>438</v>
      </c>
      <c r="G263" s="147" t="s">
        <v>132</v>
      </c>
      <c r="H263" s="148">
        <v>7</v>
      </c>
      <c r="I263" s="149"/>
      <c r="J263" s="150">
        <f>ROUND(I263*H263,2)</f>
        <v>0</v>
      </c>
      <c r="K263" s="151"/>
      <c r="L263" s="32"/>
      <c r="M263" s="152" t="s">
        <v>1</v>
      </c>
      <c r="N263" s="153" t="s">
        <v>37</v>
      </c>
      <c r="O263" s="57"/>
      <c r="P263" s="154">
        <f>O263*H263</f>
        <v>0</v>
      </c>
      <c r="Q263" s="154">
        <v>0.10941</v>
      </c>
      <c r="R263" s="154">
        <f>Q263*H263</f>
        <v>0.7658699999999999</v>
      </c>
      <c r="S263" s="154">
        <v>0</v>
      </c>
      <c r="T263" s="155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56" t="s">
        <v>128</v>
      </c>
      <c r="AT263" s="156" t="s">
        <v>124</v>
      </c>
      <c r="AU263" s="156" t="s">
        <v>82</v>
      </c>
      <c r="AY263" s="16" t="s">
        <v>122</v>
      </c>
      <c r="BE263" s="157">
        <f>IF(N263="základní",J263,0)</f>
        <v>0</v>
      </c>
      <c r="BF263" s="157">
        <f>IF(N263="snížená",J263,0)</f>
        <v>0</v>
      </c>
      <c r="BG263" s="157">
        <f>IF(N263="zákl. přenesená",J263,0)</f>
        <v>0</v>
      </c>
      <c r="BH263" s="157">
        <f>IF(N263="sníž. přenesená",J263,0)</f>
        <v>0</v>
      </c>
      <c r="BI263" s="157">
        <f>IF(N263="nulová",J263,0)</f>
        <v>0</v>
      </c>
      <c r="BJ263" s="16" t="s">
        <v>80</v>
      </c>
      <c r="BK263" s="157">
        <f>ROUND(I263*H263,2)</f>
        <v>0</v>
      </c>
      <c r="BL263" s="16" t="s">
        <v>128</v>
      </c>
      <c r="BM263" s="156" t="s">
        <v>439</v>
      </c>
    </row>
    <row r="264" spans="1:65" s="2" customFormat="1" ht="21.75" customHeight="1">
      <c r="A264" s="31"/>
      <c r="B264" s="143"/>
      <c r="C264" s="175" t="s">
        <v>440</v>
      </c>
      <c r="D264" s="175" t="s">
        <v>206</v>
      </c>
      <c r="E264" s="176" t="s">
        <v>441</v>
      </c>
      <c r="F264" s="177" t="s">
        <v>442</v>
      </c>
      <c r="G264" s="178" t="s">
        <v>132</v>
      </c>
      <c r="H264" s="179">
        <v>7</v>
      </c>
      <c r="I264" s="180"/>
      <c r="J264" s="181">
        <f>ROUND(I264*H264,2)</f>
        <v>0</v>
      </c>
      <c r="K264" s="182"/>
      <c r="L264" s="183"/>
      <c r="M264" s="184" t="s">
        <v>1</v>
      </c>
      <c r="N264" s="185" t="s">
        <v>37</v>
      </c>
      <c r="O264" s="57"/>
      <c r="P264" s="154">
        <f>O264*H264</f>
        <v>0</v>
      </c>
      <c r="Q264" s="154">
        <v>0.0061</v>
      </c>
      <c r="R264" s="154">
        <f>Q264*H264</f>
        <v>0.0427</v>
      </c>
      <c r="S264" s="154">
        <v>0</v>
      </c>
      <c r="T264" s="155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56" t="s">
        <v>174</v>
      </c>
      <c r="AT264" s="156" t="s">
        <v>206</v>
      </c>
      <c r="AU264" s="156" t="s">
        <v>82</v>
      </c>
      <c r="AY264" s="16" t="s">
        <v>122</v>
      </c>
      <c r="BE264" s="157">
        <f>IF(N264="základní",J264,0)</f>
        <v>0</v>
      </c>
      <c r="BF264" s="157">
        <f>IF(N264="snížená",J264,0)</f>
        <v>0</v>
      </c>
      <c r="BG264" s="157">
        <f>IF(N264="zákl. přenesená",J264,0)</f>
        <v>0</v>
      </c>
      <c r="BH264" s="157">
        <f>IF(N264="sníž. přenesená",J264,0)</f>
        <v>0</v>
      </c>
      <c r="BI264" s="157">
        <f>IF(N264="nulová",J264,0)</f>
        <v>0</v>
      </c>
      <c r="BJ264" s="16" t="s">
        <v>80</v>
      </c>
      <c r="BK264" s="157">
        <f>ROUND(I264*H264,2)</f>
        <v>0</v>
      </c>
      <c r="BL264" s="16" t="s">
        <v>128</v>
      </c>
      <c r="BM264" s="156" t="s">
        <v>443</v>
      </c>
    </row>
    <row r="265" spans="1:47" s="2" customFormat="1" ht="29.25">
      <c r="A265" s="31"/>
      <c r="B265" s="32"/>
      <c r="C265" s="31"/>
      <c r="D265" s="158" t="s">
        <v>144</v>
      </c>
      <c r="E265" s="31"/>
      <c r="F265" s="159" t="s">
        <v>444</v>
      </c>
      <c r="G265" s="31"/>
      <c r="H265" s="31"/>
      <c r="I265" s="160"/>
      <c r="J265" s="31"/>
      <c r="K265" s="31"/>
      <c r="L265" s="32"/>
      <c r="M265" s="161"/>
      <c r="N265" s="162"/>
      <c r="O265" s="57"/>
      <c r="P265" s="57"/>
      <c r="Q265" s="57"/>
      <c r="R265" s="57"/>
      <c r="S265" s="57"/>
      <c r="T265" s="58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T265" s="16" t="s">
        <v>144</v>
      </c>
      <c r="AU265" s="16" t="s">
        <v>82</v>
      </c>
    </row>
    <row r="266" spans="1:65" s="2" customFormat="1" ht="24.2" customHeight="1">
      <c r="A266" s="31"/>
      <c r="B266" s="143"/>
      <c r="C266" s="144" t="s">
        <v>445</v>
      </c>
      <c r="D266" s="144" t="s">
        <v>124</v>
      </c>
      <c r="E266" s="145" t="s">
        <v>446</v>
      </c>
      <c r="F266" s="146" t="s">
        <v>447</v>
      </c>
      <c r="G266" s="147" t="s">
        <v>198</v>
      </c>
      <c r="H266" s="148">
        <v>2913</v>
      </c>
      <c r="I266" s="149"/>
      <c r="J266" s="150">
        <f>ROUND(I266*H266,2)</f>
        <v>0</v>
      </c>
      <c r="K266" s="151"/>
      <c r="L266" s="32"/>
      <c r="M266" s="152" t="s">
        <v>1</v>
      </c>
      <c r="N266" s="153" t="s">
        <v>37</v>
      </c>
      <c r="O266" s="57"/>
      <c r="P266" s="154">
        <f>O266*H266</f>
        <v>0</v>
      </c>
      <c r="Q266" s="154">
        <v>8E-05</v>
      </c>
      <c r="R266" s="154">
        <f>Q266*H266</f>
        <v>0.23304000000000002</v>
      </c>
      <c r="S266" s="154">
        <v>0</v>
      </c>
      <c r="T266" s="155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56" t="s">
        <v>128</v>
      </c>
      <c r="AT266" s="156" t="s">
        <v>124</v>
      </c>
      <c r="AU266" s="156" t="s">
        <v>82</v>
      </c>
      <c r="AY266" s="16" t="s">
        <v>122</v>
      </c>
      <c r="BE266" s="157">
        <f>IF(N266="základní",J266,0)</f>
        <v>0</v>
      </c>
      <c r="BF266" s="157">
        <f>IF(N266="snížená",J266,0)</f>
        <v>0</v>
      </c>
      <c r="BG266" s="157">
        <f>IF(N266="zákl. přenesená",J266,0)</f>
        <v>0</v>
      </c>
      <c r="BH266" s="157">
        <f>IF(N266="sníž. přenesená",J266,0)</f>
        <v>0</v>
      </c>
      <c r="BI266" s="157">
        <f>IF(N266="nulová",J266,0)</f>
        <v>0</v>
      </c>
      <c r="BJ266" s="16" t="s">
        <v>80</v>
      </c>
      <c r="BK266" s="157">
        <f>ROUND(I266*H266,2)</f>
        <v>0</v>
      </c>
      <c r="BL266" s="16" t="s">
        <v>128</v>
      </c>
      <c r="BM266" s="156" t="s">
        <v>448</v>
      </c>
    </row>
    <row r="267" spans="2:51" s="13" customFormat="1" ht="12">
      <c r="B267" s="163"/>
      <c r="D267" s="158" t="s">
        <v>156</v>
      </c>
      <c r="E267" s="164" t="s">
        <v>1</v>
      </c>
      <c r="F267" s="165" t="s">
        <v>449</v>
      </c>
      <c r="H267" s="166">
        <v>2913</v>
      </c>
      <c r="I267" s="167"/>
      <c r="L267" s="163"/>
      <c r="M267" s="168"/>
      <c r="N267" s="169"/>
      <c r="O267" s="169"/>
      <c r="P267" s="169"/>
      <c r="Q267" s="169"/>
      <c r="R267" s="169"/>
      <c r="S267" s="169"/>
      <c r="T267" s="170"/>
      <c r="AT267" s="164" t="s">
        <v>156</v>
      </c>
      <c r="AU267" s="164" t="s">
        <v>82</v>
      </c>
      <c r="AV267" s="13" t="s">
        <v>82</v>
      </c>
      <c r="AW267" s="13" t="s">
        <v>29</v>
      </c>
      <c r="AX267" s="13" t="s">
        <v>80</v>
      </c>
      <c r="AY267" s="164" t="s">
        <v>122</v>
      </c>
    </row>
    <row r="268" spans="1:65" s="2" customFormat="1" ht="24.2" customHeight="1">
      <c r="A268" s="31"/>
      <c r="B268" s="143"/>
      <c r="C268" s="144" t="s">
        <v>450</v>
      </c>
      <c r="D268" s="144" t="s">
        <v>124</v>
      </c>
      <c r="E268" s="145" t="s">
        <v>451</v>
      </c>
      <c r="F268" s="146" t="s">
        <v>452</v>
      </c>
      <c r="G268" s="147" t="s">
        <v>198</v>
      </c>
      <c r="H268" s="148">
        <v>106</v>
      </c>
      <c r="I268" s="149"/>
      <c r="J268" s="150">
        <f>ROUND(I268*H268,2)</f>
        <v>0</v>
      </c>
      <c r="K268" s="151"/>
      <c r="L268" s="32"/>
      <c r="M268" s="152" t="s">
        <v>1</v>
      </c>
      <c r="N268" s="153" t="s">
        <v>37</v>
      </c>
      <c r="O268" s="57"/>
      <c r="P268" s="154">
        <f>O268*H268</f>
        <v>0</v>
      </c>
      <c r="Q268" s="154">
        <v>3E-05</v>
      </c>
      <c r="R268" s="154">
        <f>Q268*H268</f>
        <v>0.00318</v>
      </c>
      <c r="S268" s="154">
        <v>0</v>
      </c>
      <c r="T268" s="155">
        <f>S268*H268</f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56" t="s">
        <v>128</v>
      </c>
      <c r="AT268" s="156" t="s">
        <v>124</v>
      </c>
      <c r="AU268" s="156" t="s">
        <v>82</v>
      </c>
      <c r="AY268" s="16" t="s">
        <v>122</v>
      </c>
      <c r="BE268" s="157">
        <f>IF(N268="základní",J268,0)</f>
        <v>0</v>
      </c>
      <c r="BF268" s="157">
        <f>IF(N268="snížená",J268,0)</f>
        <v>0</v>
      </c>
      <c r="BG268" s="157">
        <f>IF(N268="zákl. přenesená",J268,0)</f>
        <v>0</v>
      </c>
      <c r="BH268" s="157">
        <f>IF(N268="sníž. přenesená",J268,0)</f>
        <v>0</v>
      </c>
      <c r="BI268" s="157">
        <f>IF(N268="nulová",J268,0)</f>
        <v>0</v>
      </c>
      <c r="BJ268" s="16" t="s">
        <v>80</v>
      </c>
      <c r="BK268" s="157">
        <f>ROUND(I268*H268,2)</f>
        <v>0</v>
      </c>
      <c r="BL268" s="16" t="s">
        <v>128</v>
      </c>
      <c r="BM268" s="156" t="s">
        <v>453</v>
      </c>
    </row>
    <row r="269" spans="2:51" s="13" customFormat="1" ht="12">
      <c r="B269" s="163"/>
      <c r="D269" s="158" t="s">
        <v>156</v>
      </c>
      <c r="E269" s="164" t="s">
        <v>1</v>
      </c>
      <c r="F269" s="165" t="s">
        <v>454</v>
      </c>
      <c r="H269" s="166">
        <v>106</v>
      </c>
      <c r="I269" s="167"/>
      <c r="L269" s="163"/>
      <c r="M269" s="168"/>
      <c r="N269" s="169"/>
      <c r="O269" s="169"/>
      <c r="P269" s="169"/>
      <c r="Q269" s="169"/>
      <c r="R269" s="169"/>
      <c r="S269" s="169"/>
      <c r="T269" s="170"/>
      <c r="AT269" s="164" t="s">
        <v>156</v>
      </c>
      <c r="AU269" s="164" t="s">
        <v>82</v>
      </c>
      <c r="AV269" s="13" t="s">
        <v>82</v>
      </c>
      <c r="AW269" s="13" t="s">
        <v>29</v>
      </c>
      <c r="AX269" s="13" t="s">
        <v>80</v>
      </c>
      <c r="AY269" s="164" t="s">
        <v>122</v>
      </c>
    </row>
    <row r="270" spans="1:65" s="2" customFormat="1" ht="24.2" customHeight="1">
      <c r="A270" s="31"/>
      <c r="B270" s="143"/>
      <c r="C270" s="144" t="s">
        <v>455</v>
      </c>
      <c r="D270" s="144" t="s">
        <v>124</v>
      </c>
      <c r="E270" s="145" t="s">
        <v>456</v>
      </c>
      <c r="F270" s="146" t="s">
        <v>457</v>
      </c>
      <c r="G270" s="147" t="s">
        <v>198</v>
      </c>
      <c r="H270" s="148">
        <v>24</v>
      </c>
      <c r="I270" s="149"/>
      <c r="J270" s="150">
        <f>ROUND(I270*H270,2)</f>
        <v>0</v>
      </c>
      <c r="K270" s="151"/>
      <c r="L270" s="32"/>
      <c r="M270" s="152" t="s">
        <v>1</v>
      </c>
      <c r="N270" s="153" t="s">
        <v>37</v>
      </c>
      <c r="O270" s="57"/>
      <c r="P270" s="154">
        <f>O270*H270</f>
        <v>0</v>
      </c>
      <c r="Q270" s="154">
        <v>0.00015</v>
      </c>
      <c r="R270" s="154">
        <f>Q270*H270</f>
        <v>0.0036</v>
      </c>
      <c r="S270" s="154">
        <v>0</v>
      </c>
      <c r="T270" s="155">
        <f>S270*H270</f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56" t="s">
        <v>128</v>
      </c>
      <c r="AT270" s="156" t="s">
        <v>124</v>
      </c>
      <c r="AU270" s="156" t="s">
        <v>82</v>
      </c>
      <c r="AY270" s="16" t="s">
        <v>122</v>
      </c>
      <c r="BE270" s="157">
        <f>IF(N270="základní",J270,0)</f>
        <v>0</v>
      </c>
      <c r="BF270" s="157">
        <f>IF(N270="snížená",J270,0)</f>
        <v>0</v>
      </c>
      <c r="BG270" s="157">
        <f>IF(N270="zákl. přenesená",J270,0)</f>
        <v>0</v>
      </c>
      <c r="BH270" s="157">
        <f>IF(N270="sníž. přenesená",J270,0)</f>
        <v>0</v>
      </c>
      <c r="BI270" s="157">
        <f>IF(N270="nulová",J270,0)</f>
        <v>0</v>
      </c>
      <c r="BJ270" s="16" t="s">
        <v>80</v>
      </c>
      <c r="BK270" s="157">
        <f>ROUND(I270*H270,2)</f>
        <v>0</v>
      </c>
      <c r="BL270" s="16" t="s">
        <v>128</v>
      </c>
      <c r="BM270" s="156" t="s">
        <v>458</v>
      </c>
    </row>
    <row r="271" spans="2:51" s="13" customFormat="1" ht="12">
      <c r="B271" s="163"/>
      <c r="D271" s="158" t="s">
        <v>156</v>
      </c>
      <c r="E271" s="164" t="s">
        <v>1</v>
      </c>
      <c r="F271" s="165" t="s">
        <v>459</v>
      </c>
      <c r="H271" s="166">
        <v>24</v>
      </c>
      <c r="I271" s="167"/>
      <c r="L271" s="163"/>
      <c r="M271" s="168"/>
      <c r="N271" s="169"/>
      <c r="O271" s="169"/>
      <c r="P271" s="169"/>
      <c r="Q271" s="169"/>
      <c r="R271" s="169"/>
      <c r="S271" s="169"/>
      <c r="T271" s="170"/>
      <c r="AT271" s="164" t="s">
        <v>156</v>
      </c>
      <c r="AU271" s="164" t="s">
        <v>82</v>
      </c>
      <c r="AV271" s="13" t="s">
        <v>82</v>
      </c>
      <c r="AW271" s="13" t="s">
        <v>29</v>
      </c>
      <c r="AX271" s="13" t="s">
        <v>80</v>
      </c>
      <c r="AY271" s="164" t="s">
        <v>122</v>
      </c>
    </row>
    <row r="272" spans="1:65" s="2" customFormat="1" ht="24.2" customHeight="1">
      <c r="A272" s="31"/>
      <c r="B272" s="143"/>
      <c r="C272" s="144" t="s">
        <v>460</v>
      </c>
      <c r="D272" s="144" t="s">
        <v>124</v>
      </c>
      <c r="E272" s="145" t="s">
        <v>461</v>
      </c>
      <c r="F272" s="146" t="s">
        <v>462</v>
      </c>
      <c r="G272" s="147" t="s">
        <v>198</v>
      </c>
      <c r="H272" s="148">
        <v>42</v>
      </c>
      <c r="I272" s="149"/>
      <c r="J272" s="150">
        <f>ROUND(I272*H272,2)</f>
        <v>0</v>
      </c>
      <c r="K272" s="151"/>
      <c r="L272" s="32"/>
      <c r="M272" s="152" t="s">
        <v>1</v>
      </c>
      <c r="N272" s="153" t="s">
        <v>37</v>
      </c>
      <c r="O272" s="57"/>
      <c r="P272" s="154">
        <f>O272*H272</f>
        <v>0</v>
      </c>
      <c r="Q272" s="154">
        <v>5E-05</v>
      </c>
      <c r="R272" s="154">
        <f>Q272*H272</f>
        <v>0.0021000000000000003</v>
      </c>
      <c r="S272" s="154">
        <v>0</v>
      </c>
      <c r="T272" s="155">
        <f>S272*H272</f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56" t="s">
        <v>128</v>
      </c>
      <c r="AT272" s="156" t="s">
        <v>124</v>
      </c>
      <c r="AU272" s="156" t="s">
        <v>82</v>
      </c>
      <c r="AY272" s="16" t="s">
        <v>122</v>
      </c>
      <c r="BE272" s="157">
        <f>IF(N272="základní",J272,0)</f>
        <v>0</v>
      </c>
      <c r="BF272" s="157">
        <f>IF(N272="snížená",J272,0)</f>
        <v>0</v>
      </c>
      <c r="BG272" s="157">
        <f>IF(N272="zákl. přenesená",J272,0)</f>
        <v>0</v>
      </c>
      <c r="BH272" s="157">
        <f>IF(N272="sníž. přenesená",J272,0)</f>
        <v>0</v>
      </c>
      <c r="BI272" s="157">
        <f>IF(N272="nulová",J272,0)</f>
        <v>0</v>
      </c>
      <c r="BJ272" s="16" t="s">
        <v>80</v>
      </c>
      <c r="BK272" s="157">
        <f>ROUND(I272*H272,2)</f>
        <v>0</v>
      </c>
      <c r="BL272" s="16" t="s">
        <v>128</v>
      </c>
      <c r="BM272" s="156" t="s">
        <v>463</v>
      </c>
    </row>
    <row r="273" spans="2:51" s="13" customFormat="1" ht="12">
      <c r="B273" s="163"/>
      <c r="D273" s="158" t="s">
        <v>156</v>
      </c>
      <c r="E273" s="164" t="s">
        <v>1</v>
      </c>
      <c r="F273" s="165" t="s">
        <v>464</v>
      </c>
      <c r="H273" s="166">
        <v>42</v>
      </c>
      <c r="I273" s="167"/>
      <c r="L273" s="163"/>
      <c r="M273" s="168"/>
      <c r="N273" s="169"/>
      <c r="O273" s="169"/>
      <c r="P273" s="169"/>
      <c r="Q273" s="169"/>
      <c r="R273" s="169"/>
      <c r="S273" s="169"/>
      <c r="T273" s="170"/>
      <c r="AT273" s="164" t="s">
        <v>156</v>
      </c>
      <c r="AU273" s="164" t="s">
        <v>82</v>
      </c>
      <c r="AV273" s="13" t="s">
        <v>82</v>
      </c>
      <c r="AW273" s="13" t="s">
        <v>29</v>
      </c>
      <c r="AX273" s="13" t="s">
        <v>80</v>
      </c>
      <c r="AY273" s="164" t="s">
        <v>122</v>
      </c>
    </row>
    <row r="274" spans="1:65" s="2" customFormat="1" ht="33" customHeight="1">
      <c r="A274" s="31"/>
      <c r="B274" s="143"/>
      <c r="C274" s="144" t="s">
        <v>465</v>
      </c>
      <c r="D274" s="144" t="s">
        <v>124</v>
      </c>
      <c r="E274" s="145" t="s">
        <v>466</v>
      </c>
      <c r="F274" s="146" t="s">
        <v>467</v>
      </c>
      <c r="G274" s="147" t="s">
        <v>198</v>
      </c>
      <c r="H274" s="148">
        <v>87</v>
      </c>
      <c r="I274" s="149"/>
      <c r="J274" s="150">
        <f>ROUND(I274*H274,2)</f>
        <v>0</v>
      </c>
      <c r="K274" s="151"/>
      <c r="L274" s="32"/>
      <c r="M274" s="152" t="s">
        <v>1</v>
      </c>
      <c r="N274" s="153" t="s">
        <v>37</v>
      </c>
      <c r="O274" s="57"/>
      <c r="P274" s="154">
        <f>O274*H274</f>
        <v>0</v>
      </c>
      <c r="Q274" s="154">
        <v>0.1554</v>
      </c>
      <c r="R274" s="154">
        <f>Q274*H274</f>
        <v>13.5198</v>
      </c>
      <c r="S274" s="154">
        <v>0</v>
      </c>
      <c r="T274" s="155">
        <f>S274*H274</f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56" t="s">
        <v>128</v>
      </c>
      <c r="AT274" s="156" t="s">
        <v>124</v>
      </c>
      <c r="AU274" s="156" t="s">
        <v>82</v>
      </c>
      <c r="AY274" s="16" t="s">
        <v>122</v>
      </c>
      <c r="BE274" s="157">
        <f>IF(N274="základní",J274,0)</f>
        <v>0</v>
      </c>
      <c r="BF274" s="157">
        <f>IF(N274="snížená",J274,0)</f>
        <v>0</v>
      </c>
      <c r="BG274" s="157">
        <f>IF(N274="zákl. přenesená",J274,0)</f>
        <v>0</v>
      </c>
      <c r="BH274" s="157">
        <f>IF(N274="sníž. přenesená",J274,0)</f>
        <v>0</v>
      </c>
      <c r="BI274" s="157">
        <f>IF(N274="nulová",J274,0)</f>
        <v>0</v>
      </c>
      <c r="BJ274" s="16" t="s">
        <v>80</v>
      </c>
      <c r="BK274" s="157">
        <f>ROUND(I274*H274,2)</f>
        <v>0</v>
      </c>
      <c r="BL274" s="16" t="s">
        <v>128</v>
      </c>
      <c r="BM274" s="156" t="s">
        <v>468</v>
      </c>
    </row>
    <row r="275" spans="1:65" s="2" customFormat="1" ht="16.5" customHeight="1">
      <c r="A275" s="31"/>
      <c r="B275" s="143"/>
      <c r="C275" s="175" t="s">
        <v>469</v>
      </c>
      <c r="D275" s="175" t="s">
        <v>206</v>
      </c>
      <c r="E275" s="176" t="s">
        <v>470</v>
      </c>
      <c r="F275" s="177" t="s">
        <v>471</v>
      </c>
      <c r="G275" s="178" t="s">
        <v>198</v>
      </c>
      <c r="H275" s="179">
        <v>88.74</v>
      </c>
      <c r="I275" s="180"/>
      <c r="J275" s="181">
        <f>ROUND(I275*H275,2)</f>
        <v>0</v>
      </c>
      <c r="K275" s="182"/>
      <c r="L275" s="183"/>
      <c r="M275" s="184" t="s">
        <v>1</v>
      </c>
      <c r="N275" s="185" t="s">
        <v>37</v>
      </c>
      <c r="O275" s="57"/>
      <c r="P275" s="154">
        <f>O275*H275</f>
        <v>0</v>
      </c>
      <c r="Q275" s="154">
        <v>0.04</v>
      </c>
      <c r="R275" s="154">
        <f>Q275*H275</f>
        <v>3.5496</v>
      </c>
      <c r="S275" s="154">
        <v>0</v>
      </c>
      <c r="T275" s="155">
        <f>S275*H275</f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56" t="s">
        <v>174</v>
      </c>
      <c r="AT275" s="156" t="s">
        <v>206</v>
      </c>
      <c r="AU275" s="156" t="s">
        <v>82</v>
      </c>
      <c r="AY275" s="16" t="s">
        <v>122</v>
      </c>
      <c r="BE275" s="157">
        <f>IF(N275="základní",J275,0)</f>
        <v>0</v>
      </c>
      <c r="BF275" s="157">
        <f>IF(N275="snížená",J275,0)</f>
        <v>0</v>
      </c>
      <c r="BG275" s="157">
        <f>IF(N275="zákl. přenesená",J275,0)</f>
        <v>0</v>
      </c>
      <c r="BH275" s="157">
        <f>IF(N275="sníž. přenesená",J275,0)</f>
        <v>0</v>
      </c>
      <c r="BI275" s="157">
        <f>IF(N275="nulová",J275,0)</f>
        <v>0</v>
      </c>
      <c r="BJ275" s="16" t="s">
        <v>80</v>
      </c>
      <c r="BK275" s="157">
        <f>ROUND(I275*H275,2)</f>
        <v>0</v>
      </c>
      <c r="BL275" s="16" t="s">
        <v>128</v>
      </c>
      <c r="BM275" s="156" t="s">
        <v>472</v>
      </c>
    </row>
    <row r="276" spans="2:51" s="13" customFormat="1" ht="12">
      <c r="B276" s="163"/>
      <c r="D276" s="158" t="s">
        <v>156</v>
      </c>
      <c r="F276" s="165" t="s">
        <v>473</v>
      </c>
      <c r="H276" s="166">
        <v>88.74</v>
      </c>
      <c r="I276" s="167"/>
      <c r="L276" s="163"/>
      <c r="M276" s="168"/>
      <c r="N276" s="169"/>
      <c r="O276" s="169"/>
      <c r="P276" s="169"/>
      <c r="Q276" s="169"/>
      <c r="R276" s="169"/>
      <c r="S276" s="169"/>
      <c r="T276" s="170"/>
      <c r="AT276" s="164" t="s">
        <v>156</v>
      </c>
      <c r="AU276" s="164" t="s">
        <v>82</v>
      </c>
      <c r="AV276" s="13" t="s">
        <v>82</v>
      </c>
      <c r="AW276" s="13" t="s">
        <v>3</v>
      </c>
      <c r="AX276" s="13" t="s">
        <v>80</v>
      </c>
      <c r="AY276" s="164" t="s">
        <v>122</v>
      </c>
    </row>
    <row r="277" spans="1:65" s="2" customFormat="1" ht="24.2" customHeight="1">
      <c r="A277" s="31"/>
      <c r="B277" s="143"/>
      <c r="C277" s="144" t="s">
        <v>474</v>
      </c>
      <c r="D277" s="144" t="s">
        <v>124</v>
      </c>
      <c r="E277" s="145" t="s">
        <v>475</v>
      </c>
      <c r="F277" s="146" t="s">
        <v>476</v>
      </c>
      <c r="G277" s="147" t="s">
        <v>198</v>
      </c>
      <c r="H277" s="148">
        <v>215</v>
      </c>
      <c r="I277" s="149"/>
      <c r="J277" s="150">
        <f>ROUND(I277*H277,2)</f>
        <v>0</v>
      </c>
      <c r="K277" s="151"/>
      <c r="L277" s="32"/>
      <c r="M277" s="152" t="s">
        <v>1</v>
      </c>
      <c r="N277" s="153" t="s">
        <v>37</v>
      </c>
      <c r="O277" s="57"/>
      <c r="P277" s="154">
        <f>O277*H277</f>
        <v>0</v>
      </c>
      <c r="Q277" s="154">
        <v>0.00018</v>
      </c>
      <c r="R277" s="154">
        <f>Q277*H277</f>
        <v>0.038700000000000005</v>
      </c>
      <c r="S277" s="154">
        <v>0</v>
      </c>
      <c r="T277" s="155">
        <f>S277*H277</f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56" t="s">
        <v>128</v>
      </c>
      <c r="AT277" s="156" t="s">
        <v>124</v>
      </c>
      <c r="AU277" s="156" t="s">
        <v>82</v>
      </c>
      <c r="AY277" s="16" t="s">
        <v>122</v>
      </c>
      <c r="BE277" s="157">
        <f>IF(N277="základní",J277,0)</f>
        <v>0</v>
      </c>
      <c r="BF277" s="157">
        <f>IF(N277="snížená",J277,0)</f>
        <v>0</v>
      </c>
      <c r="BG277" s="157">
        <f>IF(N277="zákl. přenesená",J277,0)</f>
        <v>0</v>
      </c>
      <c r="BH277" s="157">
        <f>IF(N277="sníž. přenesená",J277,0)</f>
        <v>0</v>
      </c>
      <c r="BI277" s="157">
        <f>IF(N277="nulová",J277,0)</f>
        <v>0</v>
      </c>
      <c r="BJ277" s="16" t="s">
        <v>80</v>
      </c>
      <c r="BK277" s="157">
        <f>ROUND(I277*H277,2)</f>
        <v>0</v>
      </c>
      <c r="BL277" s="16" t="s">
        <v>128</v>
      </c>
      <c r="BM277" s="156" t="s">
        <v>477</v>
      </c>
    </row>
    <row r="278" spans="1:47" s="2" customFormat="1" ht="19.5">
      <c r="A278" s="31"/>
      <c r="B278" s="32"/>
      <c r="C278" s="31"/>
      <c r="D278" s="158" t="s">
        <v>144</v>
      </c>
      <c r="E278" s="31"/>
      <c r="F278" s="159" t="s">
        <v>478</v>
      </c>
      <c r="G278" s="31"/>
      <c r="H278" s="31"/>
      <c r="I278" s="160"/>
      <c r="J278" s="31"/>
      <c r="K278" s="31"/>
      <c r="L278" s="32"/>
      <c r="M278" s="161"/>
      <c r="N278" s="162"/>
      <c r="O278" s="57"/>
      <c r="P278" s="57"/>
      <c r="Q278" s="57"/>
      <c r="R278" s="57"/>
      <c r="S278" s="57"/>
      <c r="T278" s="58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T278" s="16" t="s">
        <v>144</v>
      </c>
      <c r="AU278" s="16" t="s">
        <v>82</v>
      </c>
    </row>
    <row r="279" spans="1:65" s="2" customFormat="1" ht="24.2" customHeight="1">
      <c r="A279" s="31"/>
      <c r="B279" s="143"/>
      <c r="C279" s="144" t="s">
        <v>479</v>
      </c>
      <c r="D279" s="144" t="s">
        <v>124</v>
      </c>
      <c r="E279" s="145" t="s">
        <v>480</v>
      </c>
      <c r="F279" s="146" t="s">
        <v>481</v>
      </c>
      <c r="G279" s="147" t="s">
        <v>198</v>
      </c>
      <c r="H279" s="148">
        <v>197</v>
      </c>
      <c r="I279" s="149"/>
      <c r="J279" s="150">
        <f>ROUND(I279*H279,2)</f>
        <v>0</v>
      </c>
      <c r="K279" s="151"/>
      <c r="L279" s="32"/>
      <c r="M279" s="152" t="s">
        <v>1</v>
      </c>
      <c r="N279" s="153" t="s">
        <v>37</v>
      </c>
      <c r="O279" s="57"/>
      <c r="P279" s="154">
        <f>O279*H279</f>
        <v>0</v>
      </c>
      <c r="Q279" s="154">
        <v>0.00017</v>
      </c>
      <c r="R279" s="154">
        <f>Q279*H279</f>
        <v>0.033490000000000006</v>
      </c>
      <c r="S279" s="154">
        <v>0</v>
      </c>
      <c r="T279" s="155">
        <f>S279*H279</f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56" t="s">
        <v>128</v>
      </c>
      <c r="AT279" s="156" t="s">
        <v>124</v>
      </c>
      <c r="AU279" s="156" t="s">
        <v>82</v>
      </c>
      <c r="AY279" s="16" t="s">
        <v>122</v>
      </c>
      <c r="BE279" s="157">
        <f>IF(N279="základní",J279,0)</f>
        <v>0</v>
      </c>
      <c r="BF279" s="157">
        <f>IF(N279="snížená",J279,0)</f>
        <v>0</v>
      </c>
      <c r="BG279" s="157">
        <f>IF(N279="zákl. přenesená",J279,0)</f>
        <v>0</v>
      </c>
      <c r="BH279" s="157">
        <f>IF(N279="sníž. přenesená",J279,0)</f>
        <v>0</v>
      </c>
      <c r="BI279" s="157">
        <f>IF(N279="nulová",J279,0)</f>
        <v>0</v>
      </c>
      <c r="BJ279" s="16" t="s">
        <v>80</v>
      </c>
      <c r="BK279" s="157">
        <f>ROUND(I279*H279,2)</f>
        <v>0</v>
      </c>
      <c r="BL279" s="16" t="s">
        <v>128</v>
      </c>
      <c r="BM279" s="156" t="s">
        <v>482</v>
      </c>
    </row>
    <row r="280" spans="2:51" s="13" customFormat="1" ht="12">
      <c r="B280" s="163"/>
      <c r="D280" s="158" t="s">
        <v>156</v>
      </c>
      <c r="E280" s="164" t="s">
        <v>1</v>
      </c>
      <c r="F280" s="165" t="s">
        <v>483</v>
      </c>
      <c r="H280" s="166">
        <v>87</v>
      </c>
      <c r="I280" s="167"/>
      <c r="L280" s="163"/>
      <c r="M280" s="168"/>
      <c r="N280" s="169"/>
      <c r="O280" s="169"/>
      <c r="P280" s="169"/>
      <c r="Q280" s="169"/>
      <c r="R280" s="169"/>
      <c r="S280" s="169"/>
      <c r="T280" s="170"/>
      <c r="AT280" s="164" t="s">
        <v>156</v>
      </c>
      <c r="AU280" s="164" t="s">
        <v>82</v>
      </c>
      <c r="AV280" s="13" t="s">
        <v>82</v>
      </c>
      <c r="AW280" s="13" t="s">
        <v>29</v>
      </c>
      <c r="AX280" s="13" t="s">
        <v>72</v>
      </c>
      <c r="AY280" s="164" t="s">
        <v>122</v>
      </c>
    </row>
    <row r="281" spans="2:51" s="13" customFormat="1" ht="12">
      <c r="B281" s="163"/>
      <c r="D281" s="158" t="s">
        <v>156</v>
      </c>
      <c r="E281" s="164" t="s">
        <v>1</v>
      </c>
      <c r="F281" s="165" t="s">
        <v>484</v>
      </c>
      <c r="H281" s="166">
        <v>110</v>
      </c>
      <c r="I281" s="167"/>
      <c r="L281" s="163"/>
      <c r="M281" s="168"/>
      <c r="N281" s="169"/>
      <c r="O281" s="169"/>
      <c r="P281" s="169"/>
      <c r="Q281" s="169"/>
      <c r="R281" s="169"/>
      <c r="S281" s="169"/>
      <c r="T281" s="170"/>
      <c r="AT281" s="164" t="s">
        <v>156</v>
      </c>
      <c r="AU281" s="164" t="s">
        <v>82</v>
      </c>
      <c r="AV281" s="13" t="s">
        <v>82</v>
      </c>
      <c r="AW281" s="13" t="s">
        <v>29</v>
      </c>
      <c r="AX281" s="13" t="s">
        <v>72</v>
      </c>
      <c r="AY281" s="164" t="s">
        <v>122</v>
      </c>
    </row>
    <row r="282" spans="2:51" s="14" customFormat="1" ht="12">
      <c r="B282" s="186"/>
      <c r="D282" s="158" t="s">
        <v>156</v>
      </c>
      <c r="E282" s="187" t="s">
        <v>1</v>
      </c>
      <c r="F282" s="188" t="s">
        <v>244</v>
      </c>
      <c r="H282" s="189">
        <v>197</v>
      </c>
      <c r="I282" s="190"/>
      <c r="L282" s="186"/>
      <c r="M282" s="191"/>
      <c r="N282" s="192"/>
      <c r="O282" s="192"/>
      <c r="P282" s="192"/>
      <c r="Q282" s="192"/>
      <c r="R282" s="192"/>
      <c r="S282" s="192"/>
      <c r="T282" s="193"/>
      <c r="AT282" s="187" t="s">
        <v>156</v>
      </c>
      <c r="AU282" s="187" t="s">
        <v>82</v>
      </c>
      <c r="AV282" s="14" t="s">
        <v>128</v>
      </c>
      <c r="AW282" s="14" t="s">
        <v>29</v>
      </c>
      <c r="AX282" s="14" t="s">
        <v>80</v>
      </c>
      <c r="AY282" s="187" t="s">
        <v>122</v>
      </c>
    </row>
    <row r="283" spans="1:65" s="2" customFormat="1" ht="24.2" customHeight="1">
      <c r="A283" s="31"/>
      <c r="B283" s="143"/>
      <c r="C283" s="144" t="s">
        <v>485</v>
      </c>
      <c r="D283" s="144" t="s">
        <v>124</v>
      </c>
      <c r="E283" s="145" t="s">
        <v>486</v>
      </c>
      <c r="F283" s="146" t="s">
        <v>487</v>
      </c>
      <c r="G283" s="147" t="s">
        <v>198</v>
      </c>
      <c r="H283" s="148">
        <v>8.5</v>
      </c>
      <c r="I283" s="149"/>
      <c r="J283" s="150">
        <f>ROUND(I283*H283,2)</f>
        <v>0</v>
      </c>
      <c r="K283" s="151"/>
      <c r="L283" s="32"/>
      <c r="M283" s="152" t="s">
        <v>1</v>
      </c>
      <c r="N283" s="153" t="s">
        <v>37</v>
      </c>
      <c r="O283" s="57"/>
      <c r="P283" s="154">
        <f>O283*H283</f>
        <v>0</v>
      </c>
      <c r="Q283" s="154">
        <v>0.58897</v>
      </c>
      <c r="R283" s="154">
        <f>Q283*H283</f>
        <v>5.006245</v>
      </c>
      <c r="S283" s="154">
        <v>0</v>
      </c>
      <c r="T283" s="155">
        <f>S283*H283</f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56" t="s">
        <v>128</v>
      </c>
      <c r="AT283" s="156" t="s">
        <v>124</v>
      </c>
      <c r="AU283" s="156" t="s">
        <v>82</v>
      </c>
      <c r="AY283" s="16" t="s">
        <v>122</v>
      </c>
      <c r="BE283" s="157">
        <f>IF(N283="základní",J283,0)</f>
        <v>0</v>
      </c>
      <c r="BF283" s="157">
        <f>IF(N283="snížená",J283,0)</f>
        <v>0</v>
      </c>
      <c r="BG283" s="157">
        <f>IF(N283="zákl. přenesená",J283,0)</f>
        <v>0</v>
      </c>
      <c r="BH283" s="157">
        <f>IF(N283="sníž. přenesená",J283,0)</f>
        <v>0</v>
      </c>
      <c r="BI283" s="157">
        <f>IF(N283="nulová",J283,0)</f>
        <v>0</v>
      </c>
      <c r="BJ283" s="16" t="s">
        <v>80</v>
      </c>
      <c r="BK283" s="157">
        <f>ROUND(I283*H283,2)</f>
        <v>0</v>
      </c>
      <c r="BL283" s="16" t="s">
        <v>128</v>
      </c>
      <c r="BM283" s="156" t="s">
        <v>488</v>
      </c>
    </row>
    <row r="284" spans="1:65" s="2" customFormat="1" ht="16.5" customHeight="1">
      <c r="A284" s="31"/>
      <c r="B284" s="143"/>
      <c r="C284" s="175" t="s">
        <v>489</v>
      </c>
      <c r="D284" s="175" t="s">
        <v>206</v>
      </c>
      <c r="E284" s="176" t="s">
        <v>490</v>
      </c>
      <c r="F284" s="177" t="s">
        <v>491</v>
      </c>
      <c r="G284" s="178" t="s">
        <v>198</v>
      </c>
      <c r="H284" s="179">
        <v>8.585</v>
      </c>
      <c r="I284" s="180"/>
      <c r="J284" s="181">
        <f>ROUND(I284*H284,2)</f>
        <v>0</v>
      </c>
      <c r="K284" s="182"/>
      <c r="L284" s="183"/>
      <c r="M284" s="184" t="s">
        <v>1</v>
      </c>
      <c r="N284" s="185" t="s">
        <v>37</v>
      </c>
      <c r="O284" s="57"/>
      <c r="P284" s="154">
        <f>O284*H284</f>
        <v>0</v>
      </c>
      <c r="Q284" s="154">
        <v>0.188</v>
      </c>
      <c r="R284" s="154">
        <f>Q284*H284</f>
        <v>1.6139800000000002</v>
      </c>
      <c r="S284" s="154">
        <v>0</v>
      </c>
      <c r="T284" s="155">
        <f>S284*H284</f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56" t="s">
        <v>174</v>
      </c>
      <c r="AT284" s="156" t="s">
        <v>206</v>
      </c>
      <c r="AU284" s="156" t="s">
        <v>82</v>
      </c>
      <c r="AY284" s="16" t="s">
        <v>122</v>
      </c>
      <c r="BE284" s="157">
        <f>IF(N284="základní",J284,0)</f>
        <v>0</v>
      </c>
      <c r="BF284" s="157">
        <f>IF(N284="snížená",J284,0)</f>
        <v>0</v>
      </c>
      <c r="BG284" s="157">
        <f>IF(N284="zákl. přenesená",J284,0)</f>
        <v>0</v>
      </c>
      <c r="BH284" s="157">
        <f>IF(N284="sníž. přenesená",J284,0)</f>
        <v>0</v>
      </c>
      <c r="BI284" s="157">
        <f>IF(N284="nulová",J284,0)</f>
        <v>0</v>
      </c>
      <c r="BJ284" s="16" t="s">
        <v>80</v>
      </c>
      <c r="BK284" s="157">
        <f>ROUND(I284*H284,2)</f>
        <v>0</v>
      </c>
      <c r="BL284" s="16" t="s">
        <v>128</v>
      </c>
      <c r="BM284" s="156" t="s">
        <v>492</v>
      </c>
    </row>
    <row r="285" spans="2:51" s="13" customFormat="1" ht="12">
      <c r="B285" s="163"/>
      <c r="D285" s="158" t="s">
        <v>156</v>
      </c>
      <c r="F285" s="165" t="s">
        <v>493</v>
      </c>
      <c r="H285" s="166">
        <v>8.585</v>
      </c>
      <c r="I285" s="167"/>
      <c r="L285" s="163"/>
      <c r="M285" s="168"/>
      <c r="N285" s="169"/>
      <c r="O285" s="169"/>
      <c r="P285" s="169"/>
      <c r="Q285" s="169"/>
      <c r="R285" s="169"/>
      <c r="S285" s="169"/>
      <c r="T285" s="170"/>
      <c r="AT285" s="164" t="s">
        <v>156</v>
      </c>
      <c r="AU285" s="164" t="s">
        <v>82</v>
      </c>
      <c r="AV285" s="13" t="s">
        <v>82</v>
      </c>
      <c r="AW285" s="13" t="s">
        <v>3</v>
      </c>
      <c r="AX285" s="13" t="s">
        <v>80</v>
      </c>
      <c r="AY285" s="164" t="s">
        <v>122</v>
      </c>
    </row>
    <row r="286" spans="1:65" s="2" customFormat="1" ht="33" customHeight="1">
      <c r="A286" s="31"/>
      <c r="B286" s="143"/>
      <c r="C286" s="144" t="s">
        <v>494</v>
      </c>
      <c r="D286" s="144" t="s">
        <v>124</v>
      </c>
      <c r="E286" s="145" t="s">
        <v>495</v>
      </c>
      <c r="F286" s="146" t="s">
        <v>496</v>
      </c>
      <c r="G286" s="147" t="s">
        <v>198</v>
      </c>
      <c r="H286" s="148">
        <v>30</v>
      </c>
      <c r="I286" s="149"/>
      <c r="J286" s="150">
        <f>ROUND(I286*H286,2)</f>
        <v>0</v>
      </c>
      <c r="K286" s="151"/>
      <c r="L286" s="32"/>
      <c r="M286" s="152" t="s">
        <v>1</v>
      </c>
      <c r="N286" s="153" t="s">
        <v>37</v>
      </c>
      <c r="O286" s="57"/>
      <c r="P286" s="154">
        <f>O286*H286</f>
        <v>0</v>
      </c>
      <c r="Q286" s="154">
        <v>0</v>
      </c>
      <c r="R286" s="154">
        <f>Q286*H286</f>
        <v>0</v>
      </c>
      <c r="S286" s="154">
        <v>0</v>
      </c>
      <c r="T286" s="155">
        <f>S286*H286</f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56" t="s">
        <v>128</v>
      </c>
      <c r="AT286" s="156" t="s">
        <v>124</v>
      </c>
      <c r="AU286" s="156" t="s">
        <v>82</v>
      </c>
      <c r="AY286" s="16" t="s">
        <v>122</v>
      </c>
      <c r="BE286" s="157">
        <f>IF(N286="základní",J286,0)</f>
        <v>0</v>
      </c>
      <c r="BF286" s="157">
        <f>IF(N286="snížená",J286,0)</f>
        <v>0</v>
      </c>
      <c r="BG286" s="157">
        <f>IF(N286="zákl. přenesená",J286,0)</f>
        <v>0</v>
      </c>
      <c r="BH286" s="157">
        <f>IF(N286="sníž. přenesená",J286,0)</f>
        <v>0</v>
      </c>
      <c r="BI286" s="157">
        <f>IF(N286="nulová",J286,0)</f>
        <v>0</v>
      </c>
      <c r="BJ286" s="16" t="s">
        <v>80</v>
      </c>
      <c r="BK286" s="157">
        <f>ROUND(I286*H286,2)</f>
        <v>0</v>
      </c>
      <c r="BL286" s="16" t="s">
        <v>128</v>
      </c>
      <c r="BM286" s="156" t="s">
        <v>497</v>
      </c>
    </row>
    <row r="287" spans="2:51" s="13" customFormat="1" ht="12">
      <c r="B287" s="163"/>
      <c r="D287" s="158" t="s">
        <v>156</v>
      </c>
      <c r="E287" s="164" t="s">
        <v>1</v>
      </c>
      <c r="F287" s="165" t="s">
        <v>498</v>
      </c>
      <c r="H287" s="166">
        <v>30</v>
      </c>
      <c r="I287" s="167"/>
      <c r="L287" s="163"/>
      <c r="M287" s="168"/>
      <c r="N287" s="169"/>
      <c r="O287" s="169"/>
      <c r="P287" s="169"/>
      <c r="Q287" s="169"/>
      <c r="R287" s="169"/>
      <c r="S287" s="169"/>
      <c r="T287" s="170"/>
      <c r="AT287" s="164" t="s">
        <v>156</v>
      </c>
      <c r="AU287" s="164" t="s">
        <v>82</v>
      </c>
      <c r="AV287" s="13" t="s">
        <v>82</v>
      </c>
      <c r="AW287" s="13" t="s">
        <v>29</v>
      </c>
      <c r="AX287" s="13" t="s">
        <v>80</v>
      </c>
      <c r="AY287" s="164" t="s">
        <v>122</v>
      </c>
    </row>
    <row r="288" spans="1:65" s="2" customFormat="1" ht="16.5" customHeight="1">
      <c r="A288" s="31"/>
      <c r="B288" s="143"/>
      <c r="C288" s="175" t="s">
        <v>499</v>
      </c>
      <c r="D288" s="175" t="s">
        <v>206</v>
      </c>
      <c r="E288" s="176" t="s">
        <v>500</v>
      </c>
      <c r="F288" s="177" t="s">
        <v>501</v>
      </c>
      <c r="G288" s="178" t="s">
        <v>198</v>
      </c>
      <c r="H288" s="179">
        <v>30.45</v>
      </c>
      <c r="I288" s="180"/>
      <c r="J288" s="181">
        <f>ROUND(I288*H288,2)</f>
        <v>0</v>
      </c>
      <c r="K288" s="182"/>
      <c r="L288" s="183"/>
      <c r="M288" s="184" t="s">
        <v>1</v>
      </c>
      <c r="N288" s="185" t="s">
        <v>37</v>
      </c>
      <c r="O288" s="57"/>
      <c r="P288" s="154">
        <f>O288*H288</f>
        <v>0</v>
      </c>
      <c r="Q288" s="154">
        <v>0.0087</v>
      </c>
      <c r="R288" s="154">
        <f>Q288*H288</f>
        <v>0.26491499999999996</v>
      </c>
      <c r="S288" s="154">
        <v>0</v>
      </c>
      <c r="T288" s="155">
        <f>S288*H288</f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56" t="s">
        <v>174</v>
      </c>
      <c r="AT288" s="156" t="s">
        <v>206</v>
      </c>
      <c r="AU288" s="156" t="s">
        <v>82</v>
      </c>
      <c r="AY288" s="16" t="s">
        <v>122</v>
      </c>
      <c r="BE288" s="157">
        <f>IF(N288="základní",J288,0)</f>
        <v>0</v>
      </c>
      <c r="BF288" s="157">
        <f>IF(N288="snížená",J288,0)</f>
        <v>0</v>
      </c>
      <c r="BG288" s="157">
        <f>IF(N288="zákl. přenesená",J288,0)</f>
        <v>0</v>
      </c>
      <c r="BH288" s="157">
        <f>IF(N288="sníž. přenesená",J288,0)</f>
        <v>0</v>
      </c>
      <c r="BI288" s="157">
        <f>IF(N288="nulová",J288,0)</f>
        <v>0</v>
      </c>
      <c r="BJ288" s="16" t="s">
        <v>80</v>
      </c>
      <c r="BK288" s="157">
        <f>ROUND(I288*H288,2)</f>
        <v>0</v>
      </c>
      <c r="BL288" s="16" t="s">
        <v>128</v>
      </c>
      <c r="BM288" s="156" t="s">
        <v>502</v>
      </c>
    </row>
    <row r="289" spans="2:51" s="13" customFormat="1" ht="12">
      <c r="B289" s="163"/>
      <c r="D289" s="158" t="s">
        <v>156</v>
      </c>
      <c r="F289" s="165" t="s">
        <v>503</v>
      </c>
      <c r="H289" s="166">
        <v>30.45</v>
      </c>
      <c r="I289" s="167"/>
      <c r="L289" s="163"/>
      <c r="M289" s="168"/>
      <c r="N289" s="169"/>
      <c r="O289" s="169"/>
      <c r="P289" s="169"/>
      <c r="Q289" s="169"/>
      <c r="R289" s="169"/>
      <c r="S289" s="169"/>
      <c r="T289" s="170"/>
      <c r="AT289" s="164" t="s">
        <v>156</v>
      </c>
      <c r="AU289" s="164" t="s">
        <v>82</v>
      </c>
      <c r="AV289" s="13" t="s">
        <v>82</v>
      </c>
      <c r="AW289" s="13" t="s">
        <v>3</v>
      </c>
      <c r="AX289" s="13" t="s">
        <v>80</v>
      </c>
      <c r="AY289" s="164" t="s">
        <v>122</v>
      </c>
    </row>
    <row r="290" spans="1:65" s="2" customFormat="1" ht="33" customHeight="1">
      <c r="A290" s="31"/>
      <c r="B290" s="143"/>
      <c r="C290" s="144" t="s">
        <v>504</v>
      </c>
      <c r="D290" s="144" t="s">
        <v>124</v>
      </c>
      <c r="E290" s="145" t="s">
        <v>505</v>
      </c>
      <c r="F290" s="146" t="s">
        <v>506</v>
      </c>
      <c r="G290" s="147" t="s">
        <v>198</v>
      </c>
      <c r="H290" s="148">
        <v>10</v>
      </c>
      <c r="I290" s="149"/>
      <c r="J290" s="150">
        <f>ROUND(I290*H290,2)</f>
        <v>0</v>
      </c>
      <c r="K290" s="151"/>
      <c r="L290" s="32"/>
      <c r="M290" s="152" t="s">
        <v>1</v>
      </c>
      <c r="N290" s="153" t="s">
        <v>37</v>
      </c>
      <c r="O290" s="57"/>
      <c r="P290" s="154">
        <f>O290*H290</f>
        <v>0</v>
      </c>
      <c r="Q290" s="154">
        <v>0</v>
      </c>
      <c r="R290" s="154">
        <f>Q290*H290</f>
        <v>0</v>
      </c>
      <c r="S290" s="154">
        <v>0</v>
      </c>
      <c r="T290" s="155">
        <f>S290*H290</f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56" t="s">
        <v>128</v>
      </c>
      <c r="AT290" s="156" t="s">
        <v>124</v>
      </c>
      <c r="AU290" s="156" t="s">
        <v>82</v>
      </c>
      <c r="AY290" s="16" t="s">
        <v>122</v>
      </c>
      <c r="BE290" s="157">
        <f>IF(N290="základní",J290,0)</f>
        <v>0</v>
      </c>
      <c r="BF290" s="157">
        <f>IF(N290="snížená",J290,0)</f>
        <v>0</v>
      </c>
      <c r="BG290" s="157">
        <f>IF(N290="zákl. přenesená",J290,0)</f>
        <v>0</v>
      </c>
      <c r="BH290" s="157">
        <f>IF(N290="sníž. přenesená",J290,0)</f>
        <v>0</v>
      </c>
      <c r="BI290" s="157">
        <f>IF(N290="nulová",J290,0)</f>
        <v>0</v>
      </c>
      <c r="BJ290" s="16" t="s">
        <v>80</v>
      </c>
      <c r="BK290" s="157">
        <f>ROUND(I290*H290,2)</f>
        <v>0</v>
      </c>
      <c r="BL290" s="16" t="s">
        <v>128</v>
      </c>
      <c r="BM290" s="156" t="s">
        <v>507</v>
      </c>
    </row>
    <row r="291" spans="1:65" s="2" customFormat="1" ht="24.2" customHeight="1">
      <c r="A291" s="31"/>
      <c r="B291" s="143"/>
      <c r="C291" s="175" t="s">
        <v>508</v>
      </c>
      <c r="D291" s="175" t="s">
        <v>206</v>
      </c>
      <c r="E291" s="176" t="s">
        <v>509</v>
      </c>
      <c r="F291" s="177" t="s">
        <v>510</v>
      </c>
      <c r="G291" s="178" t="s">
        <v>198</v>
      </c>
      <c r="H291" s="179">
        <v>10.15</v>
      </c>
      <c r="I291" s="180"/>
      <c r="J291" s="181">
        <f>ROUND(I291*H291,2)</f>
        <v>0</v>
      </c>
      <c r="K291" s="182"/>
      <c r="L291" s="183"/>
      <c r="M291" s="184" t="s">
        <v>1</v>
      </c>
      <c r="N291" s="185" t="s">
        <v>37</v>
      </c>
      <c r="O291" s="57"/>
      <c r="P291" s="154">
        <f>O291*H291</f>
        <v>0</v>
      </c>
      <c r="Q291" s="154">
        <v>0.02483</v>
      </c>
      <c r="R291" s="154">
        <f>Q291*H291</f>
        <v>0.25202450000000004</v>
      </c>
      <c r="S291" s="154">
        <v>0</v>
      </c>
      <c r="T291" s="155">
        <f>S291*H291</f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56" t="s">
        <v>174</v>
      </c>
      <c r="AT291" s="156" t="s">
        <v>206</v>
      </c>
      <c r="AU291" s="156" t="s">
        <v>82</v>
      </c>
      <c r="AY291" s="16" t="s">
        <v>122</v>
      </c>
      <c r="BE291" s="157">
        <f>IF(N291="základní",J291,0)</f>
        <v>0</v>
      </c>
      <c r="BF291" s="157">
        <f>IF(N291="snížená",J291,0)</f>
        <v>0</v>
      </c>
      <c r="BG291" s="157">
        <f>IF(N291="zákl. přenesená",J291,0)</f>
        <v>0</v>
      </c>
      <c r="BH291" s="157">
        <f>IF(N291="sníž. přenesená",J291,0)</f>
        <v>0</v>
      </c>
      <c r="BI291" s="157">
        <f>IF(N291="nulová",J291,0)</f>
        <v>0</v>
      </c>
      <c r="BJ291" s="16" t="s">
        <v>80</v>
      </c>
      <c r="BK291" s="157">
        <f>ROUND(I291*H291,2)</f>
        <v>0</v>
      </c>
      <c r="BL291" s="16" t="s">
        <v>128</v>
      </c>
      <c r="BM291" s="156" t="s">
        <v>511</v>
      </c>
    </row>
    <row r="292" spans="2:51" s="13" customFormat="1" ht="12">
      <c r="B292" s="163"/>
      <c r="D292" s="158" t="s">
        <v>156</v>
      </c>
      <c r="F292" s="165" t="s">
        <v>512</v>
      </c>
      <c r="H292" s="166">
        <v>10.15</v>
      </c>
      <c r="I292" s="167"/>
      <c r="L292" s="163"/>
      <c r="M292" s="168"/>
      <c r="N292" s="169"/>
      <c r="O292" s="169"/>
      <c r="P292" s="169"/>
      <c r="Q292" s="169"/>
      <c r="R292" s="169"/>
      <c r="S292" s="169"/>
      <c r="T292" s="170"/>
      <c r="AT292" s="164" t="s">
        <v>156</v>
      </c>
      <c r="AU292" s="164" t="s">
        <v>82</v>
      </c>
      <c r="AV292" s="13" t="s">
        <v>82</v>
      </c>
      <c r="AW292" s="13" t="s">
        <v>3</v>
      </c>
      <c r="AX292" s="13" t="s">
        <v>80</v>
      </c>
      <c r="AY292" s="164" t="s">
        <v>122</v>
      </c>
    </row>
    <row r="293" spans="1:65" s="2" customFormat="1" ht="24.2" customHeight="1">
      <c r="A293" s="31"/>
      <c r="B293" s="143"/>
      <c r="C293" s="144" t="s">
        <v>513</v>
      </c>
      <c r="D293" s="144" t="s">
        <v>124</v>
      </c>
      <c r="E293" s="145" t="s">
        <v>514</v>
      </c>
      <c r="F293" s="146" t="s">
        <v>515</v>
      </c>
      <c r="G293" s="147" t="s">
        <v>198</v>
      </c>
      <c r="H293" s="148">
        <v>197</v>
      </c>
      <c r="I293" s="149"/>
      <c r="J293" s="150">
        <f>ROUND(I293*H293,2)</f>
        <v>0</v>
      </c>
      <c r="K293" s="151"/>
      <c r="L293" s="32"/>
      <c r="M293" s="152" t="s">
        <v>1</v>
      </c>
      <c r="N293" s="153" t="s">
        <v>37</v>
      </c>
      <c r="O293" s="57"/>
      <c r="P293" s="154">
        <f>O293*H293</f>
        <v>0</v>
      </c>
      <c r="Q293" s="154">
        <v>1E-05</v>
      </c>
      <c r="R293" s="154">
        <f>Q293*H293</f>
        <v>0.00197</v>
      </c>
      <c r="S293" s="154">
        <v>0</v>
      </c>
      <c r="T293" s="155">
        <f>S293*H293</f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56" t="s">
        <v>128</v>
      </c>
      <c r="AT293" s="156" t="s">
        <v>124</v>
      </c>
      <c r="AU293" s="156" t="s">
        <v>82</v>
      </c>
      <c r="AY293" s="16" t="s">
        <v>122</v>
      </c>
      <c r="BE293" s="157">
        <f>IF(N293="základní",J293,0)</f>
        <v>0</v>
      </c>
      <c r="BF293" s="157">
        <f>IF(N293="snížená",J293,0)</f>
        <v>0</v>
      </c>
      <c r="BG293" s="157">
        <f>IF(N293="zákl. přenesená",J293,0)</f>
        <v>0</v>
      </c>
      <c r="BH293" s="157">
        <f>IF(N293="sníž. přenesená",J293,0)</f>
        <v>0</v>
      </c>
      <c r="BI293" s="157">
        <f>IF(N293="nulová",J293,0)</f>
        <v>0</v>
      </c>
      <c r="BJ293" s="16" t="s">
        <v>80</v>
      </c>
      <c r="BK293" s="157">
        <f>ROUND(I293*H293,2)</f>
        <v>0</v>
      </c>
      <c r="BL293" s="16" t="s">
        <v>128</v>
      </c>
      <c r="BM293" s="156" t="s">
        <v>516</v>
      </c>
    </row>
    <row r="294" spans="2:51" s="13" customFormat="1" ht="12">
      <c r="B294" s="163"/>
      <c r="D294" s="158" t="s">
        <v>156</v>
      </c>
      <c r="E294" s="164" t="s">
        <v>1</v>
      </c>
      <c r="F294" s="165" t="s">
        <v>517</v>
      </c>
      <c r="H294" s="166">
        <v>14</v>
      </c>
      <c r="I294" s="167"/>
      <c r="L294" s="163"/>
      <c r="M294" s="168"/>
      <c r="N294" s="169"/>
      <c r="O294" s="169"/>
      <c r="P294" s="169"/>
      <c r="Q294" s="169"/>
      <c r="R294" s="169"/>
      <c r="S294" s="169"/>
      <c r="T294" s="170"/>
      <c r="AT294" s="164" t="s">
        <v>156</v>
      </c>
      <c r="AU294" s="164" t="s">
        <v>82</v>
      </c>
      <c r="AV294" s="13" t="s">
        <v>82</v>
      </c>
      <c r="AW294" s="13" t="s">
        <v>29</v>
      </c>
      <c r="AX294" s="13" t="s">
        <v>72</v>
      </c>
      <c r="AY294" s="164" t="s">
        <v>122</v>
      </c>
    </row>
    <row r="295" spans="2:51" s="13" customFormat="1" ht="12">
      <c r="B295" s="163"/>
      <c r="D295" s="158" t="s">
        <v>156</v>
      </c>
      <c r="E295" s="164" t="s">
        <v>1</v>
      </c>
      <c r="F295" s="165" t="s">
        <v>518</v>
      </c>
      <c r="H295" s="166">
        <v>96</v>
      </c>
      <c r="I295" s="167"/>
      <c r="L295" s="163"/>
      <c r="M295" s="168"/>
      <c r="N295" s="169"/>
      <c r="O295" s="169"/>
      <c r="P295" s="169"/>
      <c r="Q295" s="169"/>
      <c r="R295" s="169"/>
      <c r="S295" s="169"/>
      <c r="T295" s="170"/>
      <c r="AT295" s="164" t="s">
        <v>156</v>
      </c>
      <c r="AU295" s="164" t="s">
        <v>82</v>
      </c>
      <c r="AV295" s="13" t="s">
        <v>82</v>
      </c>
      <c r="AW295" s="13" t="s">
        <v>29</v>
      </c>
      <c r="AX295" s="13" t="s">
        <v>72</v>
      </c>
      <c r="AY295" s="164" t="s">
        <v>122</v>
      </c>
    </row>
    <row r="296" spans="2:51" s="13" customFormat="1" ht="12">
      <c r="B296" s="163"/>
      <c r="D296" s="158" t="s">
        <v>156</v>
      </c>
      <c r="E296" s="164" t="s">
        <v>1</v>
      </c>
      <c r="F296" s="165" t="s">
        <v>519</v>
      </c>
      <c r="H296" s="166">
        <v>87</v>
      </c>
      <c r="I296" s="167"/>
      <c r="L296" s="163"/>
      <c r="M296" s="168"/>
      <c r="N296" s="169"/>
      <c r="O296" s="169"/>
      <c r="P296" s="169"/>
      <c r="Q296" s="169"/>
      <c r="R296" s="169"/>
      <c r="S296" s="169"/>
      <c r="T296" s="170"/>
      <c r="AT296" s="164" t="s">
        <v>156</v>
      </c>
      <c r="AU296" s="164" t="s">
        <v>82</v>
      </c>
      <c r="AV296" s="13" t="s">
        <v>82</v>
      </c>
      <c r="AW296" s="13" t="s">
        <v>29</v>
      </c>
      <c r="AX296" s="13" t="s">
        <v>72</v>
      </c>
      <c r="AY296" s="164" t="s">
        <v>122</v>
      </c>
    </row>
    <row r="297" spans="2:51" s="14" customFormat="1" ht="12">
      <c r="B297" s="186"/>
      <c r="D297" s="158" t="s">
        <v>156</v>
      </c>
      <c r="E297" s="187" t="s">
        <v>1</v>
      </c>
      <c r="F297" s="188" t="s">
        <v>244</v>
      </c>
      <c r="H297" s="189">
        <v>197</v>
      </c>
      <c r="I297" s="190"/>
      <c r="L297" s="186"/>
      <c r="M297" s="191"/>
      <c r="N297" s="192"/>
      <c r="O297" s="192"/>
      <c r="P297" s="192"/>
      <c r="Q297" s="192"/>
      <c r="R297" s="192"/>
      <c r="S297" s="192"/>
      <c r="T297" s="193"/>
      <c r="AT297" s="187" t="s">
        <v>156</v>
      </c>
      <c r="AU297" s="187" t="s">
        <v>82</v>
      </c>
      <c r="AV297" s="14" t="s">
        <v>128</v>
      </c>
      <c r="AW297" s="14" t="s">
        <v>29</v>
      </c>
      <c r="AX297" s="14" t="s">
        <v>80</v>
      </c>
      <c r="AY297" s="187" t="s">
        <v>122</v>
      </c>
    </row>
    <row r="298" spans="1:65" s="2" customFormat="1" ht="24.2" customHeight="1">
      <c r="A298" s="31"/>
      <c r="B298" s="143"/>
      <c r="C298" s="144" t="s">
        <v>520</v>
      </c>
      <c r="D298" s="144" t="s">
        <v>124</v>
      </c>
      <c r="E298" s="145" t="s">
        <v>521</v>
      </c>
      <c r="F298" s="146" t="s">
        <v>522</v>
      </c>
      <c r="G298" s="147" t="s">
        <v>198</v>
      </c>
      <c r="H298" s="148">
        <v>26</v>
      </c>
      <c r="I298" s="149"/>
      <c r="J298" s="150">
        <f>ROUND(I298*H298,2)</f>
        <v>0</v>
      </c>
      <c r="K298" s="151"/>
      <c r="L298" s="32"/>
      <c r="M298" s="152" t="s">
        <v>1</v>
      </c>
      <c r="N298" s="153" t="s">
        <v>37</v>
      </c>
      <c r="O298" s="57"/>
      <c r="P298" s="154">
        <f>O298*H298</f>
        <v>0</v>
      </c>
      <c r="Q298" s="154">
        <v>0.14761</v>
      </c>
      <c r="R298" s="154">
        <f>Q298*H298</f>
        <v>3.8378599999999996</v>
      </c>
      <c r="S298" s="154">
        <v>0</v>
      </c>
      <c r="T298" s="155">
        <f>S298*H298</f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56" t="s">
        <v>128</v>
      </c>
      <c r="AT298" s="156" t="s">
        <v>124</v>
      </c>
      <c r="AU298" s="156" t="s">
        <v>82</v>
      </c>
      <c r="AY298" s="16" t="s">
        <v>122</v>
      </c>
      <c r="BE298" s="157">
        <f>IF(N298="základní",J298,0)</f>
        <v>0</v>
      </c>
      <c r="BF298" s="157">
        <f>IF(N298="snížená",J298,0)</f>
        <v>0</v>
      </c>
      <c r="BG298" s="157">
        <f>IF(N298="zákl. přenesená",J298,0)</f>
        <v>0</v>
      </c>
      <c r="BH298" s="157">
        <f>IF(N298="sníž. přenesená",J298,0)</f>
        <v>0</v>
      </c>
      <c r="BI298" s="157">
        <f>IF(N298="nulová",J298,0)</f>
        <v>0</v>
      </c>
      <c r="BJ298" s="16" t="s">
        <v>80</v>
      </c>
      <c r="BK298" s="157">
        <f>ROUND(I298*H298,2)</f>
        <v>0</v>
      </c>
      <c r="BL298" s="16" t="s">
        <v>128</v>
      </c>
      <c r="BM298" s="156" t="s">
        <v>523</v>
      </c>
    </row>
    <row r="299" spans="2:51" s="13" customFormat="1" ht="12">
      <c r="B299" s="163"/>
      <c r="D299" s="158" t="s">
        <v>156</v>
      </c>
      <c r="E299" s="164" t="s">
        <v>1</v>
      </c>
      <c r="F299" s="165" t="s">
        <v>311</v>
      </c>
      <c r="H299" s="166">
        <v>26</v>
      </c>
      <c r="I299" s="167"/>
      <c r="L299" s="163"/>
      <c r="M299" s="168"/>
      <c r="N299" s="169"/>
      <c r="O299" s="169"/>
      <c r="P299" s="169"/>
      <c r="Q299" s="169"/>
      <c r="R299" s="169"/>
      <c r="S299" s="169"/>
      <c r="T299" s="170"/>
      <c r="AT299" s="164" t="s">
        <v>156</v>
      </c>
      <c r="AU299" s="164" t="s">
        <v>82</v>
      </c>
      <c r="AV299" s="13" t="s">
        <v>82</v>
      </c>
      <c r="AW299" s="13" t="s">
        <v>29</v>
      </c>
      <c r="AX299" s="13" t="s">
        <v>80</v>
      </c>
      <c r="AY299" s="164" t="s">
        <v>122</v>
      </c>
    </row>
    <row r="300" spans="1:65" s="2" customFormat="1" ht="24.2" customHeight="1">
      <c r="A300" s="31"/>
      <c r="B300" s="143"/>
      <c r="C300" s="175" t="s">
        <v>524</v>
      </c>
      <c r="D300" s="175" t="s">
        <v>206</v>
      </c>
      <c r="E300" s="176" t="s">
        <v>525</v>
      </c>
      <c r="F300" s="177" t="s">
        <v>526</v>
      </c>
      <c r="G300" s="178" t="s">
        <v>198</v>
      </c>
      <c r="H300" s="179">
        <v>26</v>
      </c>
      <c r="I300" s="180"/>
      <c r="J300" s="181">
        <f>ROUND(I300*H300,2)</f>
        <v>0</v>
      </c>
      <c r="K300" s="182"/>
      <c r="L300" s="183"/>
      <c r="M300" s="184" t="s">
        <v>1</v>
      </c>
      <c r="N300" s="185" t="s">
        <v>37</v>
      </c>
      <c r="O300" s="57"/>
      <c r="P300" s="154">
        <f>O300*H300</f>
        <v>0</v>
      </c>
      <c r="Q300" s="154">
        <v>0.15332</v>
      </c>
      <c r="R300" s="154">
        <f>Q300*H300</f>
        <v>3.98632</v>
      </c>
      <c r="S300" s="154">
        <v>0</v>
      </c>
      <c r="T300" s="155">
        <f>S300*H300</f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56" t="s">
        <v>174</v>
      </c>
      <c r="AT300" s="156" t="s">
        <v>206</v>
      </c>
      <c r="AU300" s="156" t="s">
        <v>82</v>
      </c>
      <c r="AY300" s="16" t="s">
        <v>122</v>
      </c>
      <c r="BE300" s="157">
        <f>IF(N300="základní",J300,0)</f>
        <v>0</v>
      </c>
      <c r="BF300" s="157">
        <f>IF(N300="snížená",J300,0)</f>
        <v>0</v>
      </c>
      <c r="BG300" s="157">
        <f>IF(N300="zákl. přenesená",J300,0)</f>
        <v>0</v>
      </c>
      <c r="BH300" s="157">
        <f>IF(N300="sníž. přenesená",J300,0)</f>
        <v>0</v>
      </c>
      <c r="BI300" s="157">
        <f>IF(N300="nulová",J300,0)</f>
        <v>0</v>
      </c>
      <c r="BJ300" s="16" t="s">
        <v>80</v>
      </c>
      <c r="BK300" s="157">
        <f>ROUND(I300*H300,2)</f>
        <v>0</v>
      </c>
      <c r="BL300" s="16" t="s">
        <v>128</v>
      </c>
      <c r="BM300" s="156" t="s">
        <v>527</v>
      </c>
    </row>
    <row r="301" spans="1:65" s="2" customFormat="1" ht="24.2" customHeight="1">
      <c r="A301" s="31"/>
      <c r="B301" s="143"/>
      <c r="C301" s="144" t="s">
        <v>528</v>
      </c>
      <c r="D301" s="144" t="s">
        <v>124</v>
      </c>
      <c r="E301" s="145" t="s">
        <v>529</v>
      </c>
      <c r="F301" s="146" t="s">
        <v>530</v>
      </c>
      <c r="G301" s="147" t="s">
        <v>198</v>
      </c>
      <c r="H301" s="148">
        <v>63</v>
      </c>
      <c r="I301" s="149"/>
      <c r="J301" s="150">
        <f>ROUND(I301*H301,2)</f>
        <v>0</v>
      </c>
      <c r="K301" s="151"/>
      <c r="L301" s="32"/>
      <c r="M301" s="152" t="s">
        <v>1</v>
      </c>
      <c r="N301" s="153" t="s">
        <v>37</v>
      </c>
      <c r="O301" s="57"/>
      <c r="P301" s="154">
        <f>O301*H301</f>
        <v>0</v>
      </c>
      <c r="Q301" s="154">
        <v>0.75613</v>
      </c>
      <c r="R301" s="154">
        <f>Q301*H301</f>
        <v>47.63619</v>
      </c>
      <c r="S301" s="154">
        <v>0</v>
      </c>
      <c r="T301" s="155">
        <f>S301*H301</f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56" t="s">
        <v>128</v>
      </c>
      <c r="AT301" s="156" t="s">
        <v>124</v>
      </c>
      <c r="AU301" s="156" t="s">
        <v>82</v>
      </c>
      <c r="AY301" s="16" t="s">
        <v>122</v>
      </c>
      <c r="BE301" s="157">
        <f>IF(N301="základní",J301,0)</f>
        <v>0</v>
      </c>
      <c r="BF301" s="157">
        <f>IF(N301="snížená",J301,0)</f>
        <v>0</v>
      </c>
      <c r="BG301" s="157">
        <f>IF(N301="zákl. přenesená",J301,0)</f>
        <v>0</v>
      </c>
      <c r="BH301" s="157">
        <f>IF(N301="sníž. přenesená",J301,0)</f>
        <v>0</v>
      </c>
      <c r="BI301" s="157">
        <f>IF(N301="nulová",J301,0)</f>
        <v>0</v>
      </c>
      <c r="BJ301" s="16" t="s">
        <v>80</v>
      </c>
      <c r="BK301" s="157">
        <f>ROUND(I301*H301,2)</f>
        <v>0</v>
      </c>
      <c r="BL301" s="16" t="s">
        <v>128</v>
      </c>
      <c r="BM301" s="156" t="s">
        <v>531</v>
      </c>
    </row>
    <row r="302" spans="1:65" s="2" customFormat="1" ht="24.2" customHeight="1">
      <c r="A302" s="31"/>
      <c r="B302" s="143"/>
      <c r="C302" s="144" t="s">
        <v>532</v>
      </c>
      <c r="D302" s="144" t="s">
        <v>124</v>
      </c>
      <c r="E302" s="145" t="s">
        <v>533</v>
      </c>
      <c r="F302" s="146" t="s">
        <v>534</v>
      </c>
      <c r="G302" s="147" t="s">
        <v>198</v>
      </c>
      <c r="H302" s="148">
        <v>2072</v>
      </c>
      <c r="I302" s="149"/>
      <c r="J302" s="150">
        <f>ROUND(I302*H302,2)</f>
        <v>0</v>
      </c>
      <c r="K302" s="151"/>
      <c r="L302" s="32"/>
      <c r="M302" s="152" t="s">
        <v>1</v>
      </c>
      <c r="N302" s="153" t="s">
        <v>37</v>
      </c>
      <c r="O302" s="57"/>
      <c r="P302" s="154">
        <f>O302*H302</f>
        <v>0</v>
      </c>
      <c r="Q302" s="154">
        <v>0</v>
      </c>
      <c r="R302" s="154">
        <f>Q302*H302</f>
        <v>0</v>
      </c>
      <c r="S302" s="154">
        <v>0.194</v>
      </c>
      <c r="T302" s="155">
        <f>S302*H302</f>
        <v>401.968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56" t="s">
        <v>128</v>
      </c>
      <c r="AT302" s="156" t="s">
        <v>124</v>
      </c>
      <c r="AU302" s="156" t="s">
        <v>82</v>
      </c>
      <c r="AY302" s="16" t="s">
        <v>122</v>
      </c>
      <c r="BE302" s="157">
        <f>IF(N302="základní",J302,0)</f>
        <v>0</v>
      </c>
      <c r="BF302" s="157">
        <f>IF(N302="snížená",J302,0)</f>
        <v>0</v>
      </c>
      <c r="BG302" s="157">
        <f>IF(N302="zákl. přenesená",J302,0)</f>
        <v>0</v>
      </c>
      <c r="BH302" s="157">
        <f>IF(N302="sníž. přenesená",J302,0)</f>
        <v>0</v>
      </c>
      <c r="BI302" s="157">
        <f>IF(N302="nulová",J302,0)</f>
        <v>0</v>
      </c>
      <c r="BJ302" s="16" t="s">
        <v>80</v>
      </c>
      <c r="BK302" s="157">
        <f>ROUND(I302*H302,2)</f>
        <v>0</v>
      </c>
      <c r="BL302" s="16" t="s">
        <v>128</v>
      </c>
      <c r="BM302" s="156" t="s">
        <v>535</v>
      </c>
    </row>
    <row r="303" spans="2:51" s="13" customFormat="1" ht="12">
      <c r="B303" s="163"/>
      <c r="D303" s="158" t="s">
        <v>156</v>
      </c>
      <c r="E303" s="164" t="s">
        <v>1</v>
      </c>
      <c r="F303" s="165" t="s">
        <v>536</v>
      </c>
      <c r="H303" s="166">
        <v>2072</v>
      </c>
      <c r="I303" s="167"/>
      <c r="L303" s="163"/>
      <c r="M303" s="168"/>
      <c r="N303" s="169"/>
      <c r="O303" s="169"/>
      <c r="P303" s="169"/>
      <c r="Q303" s="169"/>
      <c r="R303" s="169"/>
      <c r="S303" s="169"/>
      <c r="T303" s="170"/>
      <c r="AT303" s="164" t="s">
        <v>156</v>
      </c>
      <c r="AU303" s="164" t="s">
        <v>82</v>
      </c>
      <c r="AV303" s="13" t="s">
        <v>82</v>
      </c>
      <c r="AW303" s="13" t="s">
        <v>29</v>
      </c>
      <c r="AX303" s="13" t="s">
        <v>80</v>
      </c>
      <c r="AY303" s="164" t="s">
        <v>122</v>
      </c>
    </row>
    <row r="304" spans="1:65" s="2" customFormat="1" ht="24.2" customHeight="1">
      <c r="A304" s="31"/>
      <c r="B304" s="143"/>
      <c r="C304" s="144" t="s">
        <v>537</v>
      </c>
      <c r="D304" s="144" t="s">
        <v>124</v>
      </c>
      <c r="E304" s="145" t="s">
        <v>538</v>
      </c>
      <c r="F304" s="146" t="s">
        <v>539</v>
      </c>
      <c r="G304" s="147" t="s">
        <v>198</v>
      </c>
      <c r="H304" s="148">
        <v>72</v>
      </c>
      <c r="I304" s="149"/>
      <c r="J304" s="150">
        <f>ROUND(I304*H304,2)</f>
        <v>0</v>
      </c>
      <c r="K304" s="151"/>
      <c r="L304" s="32"/>
      <c r="M304" s="152" t="s">
        <v>1</v>
      </c>
      <c r="N304" s="153" t="s">
        <v>37</v>
      </c>
      <c r="O304" s="57"/>
      <c r="P304" s="154">
        <f>O304*H304</f>
        <v>0</v>
      </c>
      <c r="Q304" s="154">
        <v>0</v>
      </c>
      <c r="R304" s="154">
        <f>Q304*H304</f>
        <v>0</v>
      </c>
      <c r="S304" s="154">
        <v>0.043</v>
      </c>
      <c r="T304" s="155">
        <f>S304*H304</f>
        <v>3.0959999999999996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56" t="s">
        <v>128</v>
      </c>
      <c r="AT304" s="156" t="s">
        <v>124</v>
      </c>
      <c r="AU304" s="156" t="s">
        <v>82</v>
      </c>
      <c r="AY304" s="16" t="s">
        <v>122</v>
      </c>
      <c r="BE304" s="157">
        <f>IF(N304="základní",J304,0)</f>
        <v>0</v>
      </c>
      <c r="BF304" s="157">
        <f>IF(N304="snížená",J304,0)</f>
        <v>0</v>
      </c>
      <c r="BG304" s="157">
        <f>IF(N304="zákl. přenesená",J304,0)</f>
        <v>0</v>
      </c>
      <c r="BH304" s="157">
        <f>IF(N304="sníž. přenesená",J304,0)</f>
        <v>0</v>
      </c>
      <c r="BI304" s="157">
        <f>IF(N304="nulová",J304,0)</f>
        <v>0</v>
      </c>
      <c r="BJ304" s="16" t="s">
        <v>80</v>
      </c>
      <c r="BK304" s="157">
        <f>ROUND(I304*H304,2)</f>
        <v>0</v>
      </c>
      <c r="BL304" s="16" t="s">
        <v>128</v>
      </c>
      <c r="BM304" s="156" t="s">
        <v>540</v>
      </c>
    </row>
    <row r="305" spans="2:51" s="13" customFormat="1" ht="12">
      <c r="B305" s="163"/>
      <c r="D305" s="158" t="s">
        <v>156</v>
      </c>
      <c r="E305" s="164" t="s">
        <v>1</v>
      </c>
      <c r="F305" s="165" t="s">
        <v>541</v>
      </c>
      <c r="H305" s="166">
        <v>8</v>
      </c>
      <c r="I305" s="167"/>
      <c r="L305" s="163"/>
      <c r="M305" s="168"/>
      <c r="N305" s="169"/>
      <c r="O305" s="169"/>
      <c r="P305" s="169"/>
      <c r="Q305" s="169"/>
      <c r="R305" s="169"/>
      <c r="S305" s="169"/>
      <c r="T305" s="170"/>
      <c r="AT305" s="164" t="s">
        <v>156</v>
      </c>
      <c r="AU305" s="164" t="s">
        <v>82</v>
      </c>
      <c r="AV305" s="13" t="s">
        <v>82</v>
      </c>
      <c r="AW305" s="13" t="s">
        <v>29</v>
      </c>
      <c r="AX305" s="13" t="s">
        <v>72</v>
      </c>
      <c r="AY305" s="164" t="s">
        <v>122</v>
      </c>
    </row>
    <row r="306" spans="2:51" s="13" customFormat="1" ht="12">
      <c r="B306" s="163"/>
      <c r="D306" s="158" t="s">
        <v>156</v>
      </c>
      <c r="E306" s="164" t="s">
        <v>1</v>
      </c>
      <c r="F306" s="165" t="s">
        <v>542</v>
      </c>
      <c r="H306" s="166">
        <v>9</v>
      </c>
      <c r="I306" s="167"/>
      <c r="L306" s="163"/>
      <c r="M306" s="168"/>
      <c r="N306" s="169"/>
      <c r="O306" s="169"/>
      <c r="P306" s="169"/>
      <c r="Q306" s="169"/>
      <c r="R306" s="169"/>
      <c r="S306" s="169"/>
      <c r="T306" s="170"/>
      <c r="AT306" s="164" t="s">
        <v>156</v>
      </c>
      <c r="AU306" s="164" t="s">
        <v>82</v>
      </c>
      <c r="AV306" s="13" t="s">
        <v>82</v>
      </c>
      <c r="AW306" s="13" t="s">
        <v>29</v>
      </c>
      <c r="AX306" s="13" t="s">
        <v>72</v>
      </c>
      <c r="AY306" s="164" t="s">
        <v>122</v>
      </c>
    </row>
    <row r="307" spans="2:51" s="13" customFormat="1" ht="12">
      <c r="B307" s="163"/>
      <c r="D307" s="158" t="s">
        <v>156</v>
      </c>
      <c r="E307" s="164" t="s">
        <v>1</v>
      </c>
      <c r="F307" s="165" t="s">
        <v>543</v>
      </c>
      <c r="H307" s="166">
        <v>55</v>
      </c>
      <c r="I307" s="167"/>
      <c r="L307" s="163"/>
      <c r="M307" s="168"/>
      <c r="N307" s="169"/>
      <c r="O307" s="169"/>
      <c r="P307" s="169"/>
      <c r="Q307" s="169"/>
      <c r="R307" s="169"/>
      <c r="S307" s="169"/>
      <c r="T307" s="170"/>
      <c r="AT307" s="164" t="s">
        <v>156</v>
      </c>
      <c r="AU307" s="164" t="s">
        <v>82</v>
      </c>
      <c r="AV307" s="13" t="s">
        <v>82</v>
      </c>
      <c r="AW307" s="13" t="s">
        <v>29</v>
      </c>
      <c r="AX307" s="13" t="s">
        <v>72</v>
      </c>
      <c r="AY307" s="164" t="s">
        <v>122</v>
      </c>
    </row>
    <row r="308" spans="2:51" s="14" customFormat="1" ht="12">
      <c r="B308" s="186"/>
      <c r="D308" s="158" t="s">
        <v>156</v>
      </c>
      <c r="E308" s="187" t="s">
        <v>1</v>
      </c>
      <c r="F308" s="188" t="s">
        <v>244</v>
      </c>
      <c r="H308" s="189">
        <v>72</v>
      </c>
      <c r="I308" s="190"/>
      <c r="L308" s="186"/>
      <c r="M308" s="191"/>
      <c r="N308" s="192"/>
      <c r="O308" s="192"/>
      <c r="P308" s="192"/>
      <c r="Q308" s="192"/>
      <c r="R308" s="192"/>
      <c r="S308" s="192"/>
      <c r="T308" s="193"/>
      <c r="AT308" s="187" t="s">
        <v>156</v>
      </c>
      <c r="AU308" s="187" t="s">
        <v>82</v>
      </c>
      <c r="AV308" s="14" t="s">
        <v>128</v>
      </c>
      <c r="AW308" s="14" t="s">
        <v>29</v>
      </c>
      <c r="AX308" s="14" t="s">
        <v>80</v>
      </c>
      <c r="AY308" s="187" t="s">
        <v>122</v>
      </c>
    </row>
    <row r="309" spans="1:65" s="2" customFormat="1" ht="24.2" customHeight="1">
      <c r="A309" s="31"/>
      <c r="B309" s="143"/>
      <c r="C309" s="144" t="s">
        <v>544</v>
      </c>
      <c r="D309" s="144" t="s">
        <v>124</v>
      </c>
      <c r="E309" s="145" t="s">
        <v>545</v>
      </c>
      <c r="F309" s="146" t="s">
        <v>546</v>
      </c>
      <c r="G309" s="147" t="s">
        <v>132</v>
      </c>
      <c r="H309" s="148">
        <v>13</v>
      </c>
      <c r="I309" s="149"/>
      <c r="J309" s="150">
        <f>ROUND(I309*H309,2)</f>
        <v>0</v>
      </c>
      <c r="K309" s="151"/>
      <c r="L309" s="32"/>
      <c r="M309" s="152" t="s">
        <v>1</v>
      </c>
      <c r="N309" s="153" t="s">
        <v>37</v>
      </c>
      <c r="O309" s="57"/>
      <c r="P309" s="154">
        <f>O309*H309</f>
        <v>0</v>
      </c>
      <c r="Q309" s="154">
        <v>0</v>
      </c>
      <c r="R309" s="154">
        <f>Q309*H309</f>
        <v>0</v>
      </c>
      <c r="S309" s="154">
        <v>0.082</v>
      </c>
      <c r="T309" s="155">
        <f>S309*H309</f>
        <v>1.066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56" t="s">
        <v>128</v>
      </c>
      <c r="AT309" s="156" t="s">
        <v>124</v>
      </c>
      <c r="AU309" s="156" t="s">
        <v>82</v>
      </c>
      <c r="AY309" s="16" t="s">
        <v>122</v>
      </c>
      <c r="BE309" s="157">
        <f>IF(N309="základní",J309,0)</f>
        <v>0</v>
      </c>
      <c r="BF309" s="157">
        <f>IF(N309="snížená",J309,0)</f>
        <v>0</v>
      </c>
      <c r="BG309" s="157">
        <f>IF(N309="zákl. přenesená",J309,0)</f>
        <v>0</v>
      </c>
      <c r="BH309" s="157">
        <f>IF(N309="sníž. přenesená",J309,0)</f>
        <v>0</v>
      </c>
      <c r="BI309" s="157">
        <f>IF(N309="nulová",J309,0)</f>
        <v>0</v>
      </c>
      <c r="BJ309" s="16" t="s">
        <v>80</v>
      </c>
      <c r="BK309" s="157">
        <f>ROUND(I309*H309,2)</f>
        <v>0</v>
      </c>
      <c r="BL309" s="16" t="s">
        <v>128</v>
      </c>
      <c r="BM309" s="156" t="s">
        <v>547</v>
      </c>
    </row>
    <row r="310" spans="1:47" s="2" customFormat="1" ht="19.5">
      <c r="A310" s="31"/>
      <c r="B310" s="32"/>
      <c r="C310" s="31"/>
      <c r="D310" s="158" t="s">
        <v>144</v>
      </c>
      <c r="E310" s="31"/>
      <c r="F310" s="159" t="s">
        <v>548</v>
      </c>
      <c r="G310" s="31"/>
      <c r="H310" s="31"/>
      <c r="I310" s="160"/>
      <c r="J310" s="31"/>
      <c r="K310" s="31"/>
      <c r="L310" s="32"/>
      <c r="M310" s="161"/>
      <c r="N310" s="162"/>
      <c r="O310" s="57"/>
      <c r="P310" s="57"/>
      <c r="Q310" s="57"/>
      <c r="R310" s="57"/>
      <c r="S310" s="57"/>
      <c r="T310" s="58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T310" s="16" t="s">
        <v>144</v>
      </c>
      <c r="AU310" s="16" t="s">
        <v>82</v>
      </c>
    </row>
    <row r="311" spans="1:65" s="2" customFormat="1" ht="24.2" customHeight="1">
      <c r="A311" s="31"/>
      <c r="B311" s="143"/>
      <c r="C311" s="144" t="s">
        <v>549</v>
      </c>
      <c r="D311" s="144" t="s">
        <v>124</v>
      </c>
      <c r="E311" s="145" t="s">
        <v>550</v>
      </c>
      <c r="F311" s="146" t="s">
        <v>551</v>
      </c>
      <c r="G311" s="147" t="s">
        <v>198</v>
      </c>
      <c r="H311" s="148">
        <v>4</v>
      </c>
      <c r="I311" s="149"/>
      <c r="J311" s="150">
        <f>ROUND(I311*H311,2)</f>
        <v>0</v>
      </c>
      <c r="K311" s="151"/>
      <c r="L311" s="32"/>
      <c r="M311" s="152" t="s">
        <v>1</v>
      </c>
      <c r="N311" s="153" t="s">
        <v>37</v>
      </c>
      <c r="O311" s="57"/>
      <c r="P311" s="154">
        <f>O311*H311</f>
        <v>0</v>
      </c>
      <c r="Q311" s="154">
        <v>0</v>
      </c>
      <c r="R311" s="154">
        <f>Q311*H311</f>
        <v>0</v>
      </c>
      <c r="S311" s="154">
        <v>0.35</v>
      </c>
      <c r="T311" s="155">
        <f>S311*H311</f>
        <v>1.4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156" t="s">
        <v>128</v>
      </c>
      <c r="AT311" s="156" t="s">
        <v>124</v>
      </c>
      <c r="AU311" s="156" t="s">
        <v>82</v>
      </c>
      <c r="AY311" s="16" t="s">
        <v>122</v>
      </c>
      <c r="BE311" s="157">
        <f>IF(N311="základní",J311,0)</f>
        <v>0</v>
      </c>
      <c r="BF311" s="157">
        <f>IF(N311="snížená",J311,0)</f>
        <v>0</v>
      </c>
      <c r="BG311" s="157">
        <f>IF(N311="zákl. přenesená",J311,0)</f>
        <v>0</v>
      </c>
      <c r="BH311" s="157">
        <f>IF(N311="sníž. přenesená",J311,0)</f>
        <v>0</v>
      </c>
      <c r="BI311" s="157">
        <f>IF(N311="nulová",J311,0)</f>
        <v>0</v>
      </c>
      <c r="BJ311" s="16" t="s">
        <v>80</v>
      </c>
      <c r="BK311" s="157">
        <f>ROUND(I311*H311,2)</f>
        <v>0</v>
      </c>
      <c r="BL311" s="16" t="s">
        <v>128</v>
      </c>
      <c r="BM311" s="156" t="s">
        <v>552</v>
      </c>
    </row>
    <row r="312" spans="2:63" s="12" customFormat="1" ht="22.9" customHeight="1">
      <c r="B312" s="130"/>
      <c r="D312" s="131" t="s">
        <v>71</v>
      </c>
      <c r="E312" s="141" t="s">
        <v>553</v>
      </c>
      <c r="F312" s="141" t="s">
        <v>554</v>
      </c>
      <c r="I312" s="133"/>
      <c r="J312" s="142">
        <f>BK312</f>
        <v>0</v>
      </c>
      <c r="L312" s="130"/>
      <c r="M312" s="135"/>
      <c r="N312" s="136"/>
      <c r="O312" s="136"/>
      <c r="P312" s="137">
        <f>SUM(P313:P326)</f>
        <v>0</v>
      </c>
      <c r="Q312" s="136"/>
      <c r="R312" s="137">
        <f>SUM(R313:R326)</f>
        <v>0</v>
      </c>
      <c r="S312" s="136"/>
      <c r="T312" s="138">
        <f>SUM(T313:T326)</f>
        <v>0</v>
      </c>
      <c r="AR312" s="131" t="s">
        <v>80</v>
      </c>
      <c r="AT312" s="139" t="s">
        <v>71</v>
      </c>
      <c r="AU312" s="139" t="s">
        <v>80</v>
      </c>
      <c r="AY312" s="131" t="s">
        <v>122</v>
      </c>
      <c r="BK312" s="140">
        <f>SUM(BK313:BK326)</f>
        <v>0</v>
      </c>
    </row>
    <row r="313" spans="1:65" s="2" customFormat="1" ht="21.75" customHeight="1">
      <c r="A313" s="31"/>
      <c r="B313" s="143"/>
      <c r="C313" s="144" t="s">
        <v>555</v>
      </c>
      <c r="D313" s="144" t="s">
        <v>124</v>
      </c>
      <c r="E313" s="145" t="s">
        <v>556</v>
      </c>
      <c r="F313" s="146" t="s">
        <v>557</v>
      </c>
      <c r="G313" s="147" t="s">
        <v>154</v>
      </c>
      <c r="H313" s="148">
        <v>724.5</v>
      </c>
      <c r="I313" s="149"/>
      <c r="J313" s="150">
        <f>ROUND(I313*H313,2)</f>
        <v>0</v>
      </c>
      <c r="K313" s="151"/>
      <c r="L313" s="32"/>
      <c r="M313" s="152" t="s">
        <v>1</v>
      </c>
      <c r="N313" s="153" t="s">
        <v>37</v>
      </c>
      <c r="O313" s="57"/>
      <c r="P313" s="154">
        <f>O313*H313</f>
        <v>0</v>
      </c>
      <c r="Q313" s="154">
        <v>0</v>
      </c>
      <c r="R313" s="154">
        <f>Q313*H313</f>
        <v>0</v>
      </c>
      <c r="S313" s="154">
        <v>0</v>
      </c>
      <c r="T313" s="155">
        <f>S313*H313</f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156" t="s">
        <v>128</v>
      </c>
      <c r="AT313" s="156" t="s">
        <v>124</v>
      </c>
      <c r="AU313" s="156" t="s">
        <v>82</v>
      </c>
      <c r="AY313" s="16" t="s">
        <v>122</v>
      </c>
      <c r="BE313" s="157">
        <f>IF(N313="základní",J313,0)</f>
        <v>0</v>
      </c>
      <c r="BF313" s="157">
        <f>IF(N313="snížená",J313,0)</f>
        <v>0</v>
      </c>
      <c r="BG313" s="157">
        <f>IF(N313="zákl. přenesená",J313,0)</f>
        <v>0</v>
      </c>
      <c r="BH313" s="157">
        <f>IF(N313="sníž. přenesená",J313,0)</f>
        <v>0</v>
      </c>
      <c r="BI313" s="157">
        <f>IF(N313="nulová",J313,0)</f>
        <v>0</v>
      </c>
      <c r="BJ313" s="16" t="s">
        <v>80</v>
      </c>
      <c r="BK313" s="157">
        <f>ROUND(I313*H313,2)</f>
        <v>0</v>
      </c>
      <c r="BL313" s="16" t="s">
        <v>128</v>
      </c>
      <c r="BM313" s="156" t="s">
        <v>558</v>
      </c>
    </row>
    <row r="314" spans="1:65" s="2" customFormat="1" ht="24.2" customHeight="1">
      <c r="A314" s="31"/>
      <c r="B314" s="143"/>
      <c r="C314" s="144" t="s">
        <v>559</v>
      </c>
      <c r="D314" s="144" t="s">
        <v>124</v>
      </c>
      <c r="E314" s="145" t="s">
        <v>560</v>
      </c>
      <c r="F314" s="146" t="s">
        <v>561</v>
      </c>
      <c r="G314" s="147" t="s">
        <v>154</v>
      </c>
      <c r="H314" s="148">
        <v>13765.5</v>
      </c>
      <c r="I314" s="149"/>
      <c r="J314" s="150">
        <f>ROUND(I314*H314,2)</f>
        <v>0</v>
      </c>
      <c r="K314" s="151"/>
      <c r="L314" s="32"/>
      <c r="M314" s="152" t="s">
        <v>1</v>
      </c>
      <c r="N314" s="153" t="s">
        <v>37</v>
      </c>
      <c r="O314" s="57"/>
      <c r="P314" s="154">
        <f>O314*H314</f>
        <v>0</v>
      </c>
      <c r="Q314" s="154">
        <v>0</v>
      </c>
      <c r="R314" s="154">
        <f>Q314*H314</f>
        <v>0</v>
      </c>
      <c r="S314" s="154">
        <v>0</v>
      </c>
      <c r="T314" s="155">
        <f>S314*H314</f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56" t="s">
        <v>128</v>
      </c>
      <c r="AT314" s="156" t="s">
        <v>124</v>
      </c>
      <c r="AU314" s="156" t="s">
        <v>82</v>
      </c>
      <c r="AY314" s="16" t="s">
        <v>122</v>
      </c>
      <c r="BE314" s="157">
        <f>IF(N314="základní",J314,0)</f>
        <v>0</v>
      </c>
      <c r="BF314" s="157">
        <f>IF(N314="snížená",J314,0)</f>
        <v>0</v>
      </c>
      <c r="BG314" s="157">
        <f>IF(N314="zákl. přenesená",J314,0)</f>
        <v>0</v>
      </c>
      <c r="BH314" s="157">
        <f>IF(N314="sníž. přenesená",J314,0)</f>
        <v>0</v>
      </c>
      <c r="BI314" s="157">
        <f>IF(N314="nulová",J314,0)</f>
        <v>0</v>
      </c>
      <c r="BJ314" s="16" t="s">
        <v>80</v>
      </c>
      <c r="BK314" s="157">
        <f>ROUND(I314*H314,2)</f>
        <v>0</v>
      </c>
      <c r="BL314" s="16" t="s">
        <v>128</v>
      </c>
      <c r="BM314" s="156" t="s">
        <v>562</v>
      </c>
    </row>
    <row r="315" spans="2:51" s="13" customFormat="1" ht="12">
      <c r="B315" s="163"/>
      <c r="D315" s="158" t="s">
        <v>156</v>
      </c>
      <c r="F315" s="165" t="s">
        <v>563</v>
      </c>
      <c r="H315" s="166">
        <v>13765.5</v>
      </c>
      <c r="I315" s="167"/>
      <c r="L315" s="163"/>
      <c r="M315" s="168"/>
      <c r="N315" s="169"/>
      <c r="O315" s="169"/>
      <c r="P315" s="169"/>
      <c r="Q315" s="169"/>
      <c r="R315" s="169"/>
      <c r="S315" s="169"/>
      <c r="T315" s="170"/>
      <c r="AT315" s="164" t="s">
        <v>156</v>
      </c>
      <c r="AU315" s="164" t="s">
        <v>82</v>
      </c>
      <c r="AV315" s="13" t="s">
        <v>82</v>
      </c>
      <c r="AW315" s="13" t="s">
        <v>3</v>
      </c>
      <c r="AX315" s="13" t="s">
        <v>80</v>
      </c>
      <c r="AY315" s="164" t="s">
        <v>122</v>
      </c>
    </row>
    <row r="316" spans="1:65" s="2" customFormat="1" ht="16.5" customHeight="1">
      <c r="A316" s="31"/>
      <c r="B316" s="143"/>
      <c r="C316" s="144" t="s">
        <v>564</v>
      </c>
      <c r="D316" s="144" t="s">
        <v>124</v>
      </c>
      <c r="E316" s="145" t="s">
        <v>565</v>
      </c>
      <c r="F316" s="146" t="s">
        <v>566</v>
      </c>
      <c r="G316" s="147" t="s">
        <v>154</v>
      </c>
      <c r="H316" s="148">
        <v>7.755</v>
      </c>
      <c r="I316" s="149"/>
      <c r="J316" s="150">
        <f>ROUND(I316*H316,2)</f>
        <v>0</v>
      </c>
      <c r="K316" s="151"/>
      <c r="L316" s="32"/>
      <c r="M316" s="152" t="s">
        <v>1</v>
      </c>
      <c r="N316" s="153" t="s">
        <v>37</v>
      </c>
      <c r="O316" s="57"/>
      <c r="P316" s="154">
        <f>O316*H316</f>
        <v>0</v>
      </c>
      <c r="Q316" s="154">
        <v>0</v>
      </c>
      <c r="R316" s="154">
        <f>Q316*H316</f>
        <v>0</v>
      </c>
      <c r="S316" s="154">
        <v>0</v>
      </c>
      <c r="T316" s="155">
        <f>S316*H316</f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56" t="s">
        <v>128</v>
      </c>
      <c r="AT316" s="156" t="s">
        <v>124</v>
      </c>
      <c r="AU316" s="156" t="s">
        <v>82</v>
      </c>
      <c r="AY316" s="16" t="s">
        <v>122</v>
      </c>
      <c r="BE316" s="157">
        <f>IF(N316="základní",J316,0)</f>
        <v>0</v>
      </c>
      <c r="BF316" s="157">
        <f>IF(N316="snížená",J316,0)</f>
        <v>0</v>
      </c>
      <c r="BG316" s="157">
        <f>IF(N316="zákl. přenesená",J316,0)</f>
        <v>0</v>
      </c>
      <c r="BH316" s="157">
        <f>IF(N316="sníž. přenesená",J316,0)</f>
        <v>0</v>
      </c>
      <c r="BI316" s="157">
        <f>IF(N316="nulová",J316,0)</f>
        <v>0</v>
      </c>
      <c r="BJ316" s="16" t="s">
        <v>80</v>
      </c>
      <c r="BK316" s="157">
        <f>ROUND(I316*H316,2)</f>
        <v>0</v>
      </c>
      <c r="BL316" s="16" t="s">
        <v>128</v>
      </c>
      <c r="BM316" s="156" t="s">
        <v>567</v>
      </c>
    </row>
    <row r="317" spans="2:51" s="13" customFormat="1" ht="12">
      <c r="B317" s="163"/>
      <c r="D317" s="158" t="s">
        <v>156</v>
      </c>
      <c r="E317" s="164" t="s">
        <v>1</v>
      </c>
      <c r="F317" s="165" t="s">
        <v>568</v>
      </c>
      <c r="H317" s="166">
        <v>1.4</v>
      </c>
      <c r="I317" s="167"/>
      <c r="L317" s="163"/>
      <c r="M317" s="168"/>
      <c r="N317" s="169"/>
      <c r="O317" s="169"/>
      <c r="P317" s="169"/>
      <c r="Q317" s="169"/>
      <c r="R317" s="169"/>
      <c r="S317" s="169"/>
      <c r="T317" s="170"/>
      <c r="AT317" s="164" t="s">
        <v>156</v>
      </c>
      <c r="AU317" s="164" t="s">
        <v>82</v>
      </c>
      <c r="AV317" s="13" t="s">
        <v>82</v>
      </c>
      <c r="AW317" s="13" t="s">
        <v>29</v>
      </c>
      <c r="AX317" s="13" t="s">
        <v>72</v>
      </c>
      <c r="AY317" s="164" t="s">
        <v>122</v>
      </c>
    </row>
    <row r="318" spans="2:51" s="13" customFormat="1" ht="12">
      <c r="B318" s="163"/>
      <c r="D318" s="158" t="s">
        <v>156</v>
      </c>
      <c r="E318" s="164" t="s">
        <v>1</v>
      </c>
      <c r="F318" s="165" t="s">
        <v>569</v>
      </c>
      <c r="H318" s="166">
        <v>6.355</v>
      </c>
      <c r="I318" s="167"/>
      <c r="L318" s="163"/>
      <c r="M318" s="168"/>
      <c r="N318" s="169"/>
      <c r="O318" s="169"/>
      <c r="P318" s="169"/>
      <c r="Q318" s="169"/>
      <c r="R318" s="169"/>
      <c r="S318" s="169"/>
      <c r="T318" s="170"/>
      <c r="AT318" s="164" t="s">
        <v>156</v>
      </c>
      <c r="AU318" s="164" t="s">
        <v>82</v>
      </c>
      <c r="AV318" s="13" t="s">
        <v>82</v>
      </c>
      <c r="AW318" s="13" t="s">
        <v>29</v>
      </c>
      <c r="AX318" s="13" t="s">
        <v>72</v>
      </c>
      <c r="AY318" s="164" t="s">
        <v>122</v>
      </c>
    </row>
    <row r="319" spans="2:51" s="14" customFormat="1" ht="12">
      <c r="B319" s="186"/>
      <c r="D319" s="158" t="s">
        <v>156</v>
      </c>
      <c r="E319" s="187" t="s">
        <v>1</v>
      </c>
      <c r="F319" s="188" t="s">
        <v>244</v>
      </c>
      <c r="H319" s="189">
        <v>7.755000000000001</v>
      </c>
      <c r="I319" s="190"/>
      <c r="L319" s="186"/>
      <c r="M319" s="191"/>
      <c r="N319" s="192"/>
      <c r="O319" s="192"/>
      <c r="P319" s="192"/>
      <c r="Q319" s="192"/>
      <c r="R319" s="192"/>
      <c r="S319" s="192"/>
      <c r="T319" s="193"/>
      <c r="AT319" s="187" t="s">
        <v>156</v>
      </c>
      <c r="AU319" s="187" t="s">
        <v>82</v>
      </c>
      <c r="AV319" s="14" t="s">
        <v>128</v>
      </c>
      <c r="AW319" s="14" t="s">
        <v>29</v>
      </c>
      <c r="AX319" s="14" t="s">
        <v>80</v>
      </c>
      <c r="AY319" s="187" t="s">
        <v>122</v>
      </c>
    </row>
    <row r="320" spans="1:65" s="2" customFormat="1" ht="24.2" customHeight="1">
      <c r="A320" s="31"/>
      <c r="B320" s="143"/>
      <c r="C320" s="144" t="s">
        <v>570</v>
      </c>
      <c r="D320" s="144" t="s">
        <v>124</v>
      </c>
      <c r="E320" s="145" t="s">
        <v>571</v>
      </c>
      <c r="F320" s="146" t="s">
        <v>572</v>
      </c>
      <c r="G320" s="147" t="s">
        <v>154</v>
      </c>
      <c r="H320" s="148">
        <v>147.345</v>
      </c>
      <c r="I320" s="149"/>
      <c r="J320" s="150">
        <f>ROUND(I320*H320,2)</f>
        <v>0</v>
      </c>
      <c r="K320" s="151"/>
      <c r="L320" s="32"/>
      <c r="M320" s="152" t="s">
        <v>1</v>
      </c>
      <c r="N320" s="153" t="s">
        <v>37</v>
      </c>
      <c r="O320" s="57"/>
      <c r="P320" s="154">
        <f>O320*H320</f>
        <v>0</v>
      </c>
      <c r="Q320" s="154">
        <v>0</v>
      </c>
      <c r="R320" s="154">
        <f>Q320*H320</f>
        <v>0</v>
      </c>
      <c r="S320" s="154">
        <v>0</v>
      </c>
      <c r="T320" s="155">
        <f>S320*H320</f>
        <v>0</v>
      </c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156" t="s">
        <v>128</v>
      </c>
      <c r="AT320" s="156" t="s">
        <v>124</v>
      </c>
      <c r="AU320" s="156" t="s">
        <v>82</v>
      </c>
      <c r="AY320" s="16" t="s">
        <v>122</v>
      </c>
      <c r="BE320" s="157">
        <f>IF(N320="základní",J320,0)</f>
        <v>0</v>
      </c>
      <c r="BF320" s="157">
        <f>IF(N320="snížená",J320,0)</f>
        <v>0</v>
      </c>
      <c r="BG320" s="157">
        <f>IF(N320="zákl. přenesená",J320,0)</f>
        <v>0</v>
      </c>
      <c r="BH320" s="157">
        <f>IF(N320="sníž. přenesená",J320,0)</f>
        <v>0</v>
      </c>
      <c r="BI320" s="157">
        <f>IF(N320="nulová",J320,0)</f>
        <v>0</v>
      </c>
      <c r="BJ320" s="16" t="s">
        <v>80</v>
      </c>
      <c r="BK320" s="157">
        <f>ROUND(I320*H320,2)</f>
        <v>0</v>
      </c>
      <c r="BL320" s="16" t="s">
        <v>128</v>
      </c>
      <c r="BM320" s="156" t="s">
        <v>573</v>
      </c>
    </row>
    <row r="321" spans="2:51" s="13" customFormat="1" ht="12">
      <c r="B321" s="163"/>
      <c r="D321" s="158" t="s">
        <v>156</v>
      </c>
      <c r="E321" s="164" t="s">
        <v>1</v>
      </c>
      <c r="F321" s="165" t="s">
        <v>574</v>
      </c>
      <c r="H321" s="166">
        <v>147.345</v>
      </c>
      <c r="I321" s="167"/>
      <c r="L321" s="163"/>
      <c r="M321" s="168"/>
      <c r="N321" s="169"/>
      <c r="O321" s="169"/>
      <c r="P321" s="169"/>
      <c r="Q321" s="169"/>
      <c r="R321" s="169"/>
      <c r="S321" s="169"/>
      <c r="T321" s="170"/>
      <c r="AT321" s="164" t="s">
        <v>156</v>
      </c>
      <c r="AU321" s="164" t="s">
        <v>82</v>
      </c>
      <c r="AV321" s="13" t="s">
        <v>82</v>
      </c>
      <c r="AW321" s="13" t="s">
        <v>29</v>
      </c>
      <c r="AX321" s="13" t="s">
        <v>80</v>
      </c>
      <c r="AY321" s="164" t="s">
        <v>122</v>
      </c>
    </row>
    <row r="322" spans="1:65" s="2" customFormat="1" ht="33" customHeight="1">
      <c r="A322" s="31"/>
      <c r="B322" s="143"/>
      <c r="C322" s="144" t="s">
        <v>575</v>
      </c>
      <c r="D322" s="144" t="s">
        <v>124</v>
      </c>
      <c r="E322" s="145" t="s">
        <v>576</v>
      </c>
      <c r="F322" s="146" t="s">
        <v>577</v>
      </c>
      <c r="G322" s="147" t="s">
        <v>154</v>
      </c>
      <c r="H322" s="148">
        <v>9.155</v>
      </c>
      <c r="I322" s="149"/>
      <c r="J322" s="150">
        <f>ROUND(I322*H322,2)</f>
        <v>0</v>
      </c>
      <c r="K322" s="151"/>
      <c r="L322" s="32"/>
      <c r="M322" s="152" t="s">
        <v>1</v>
      </c>
      <c r="N322" s="153" t="s">
        <v>37</v>
      </c>
      <c r="O322" s="57"/>
      <c r="P322" s="154">
        <f>O322*H322</f>
        <v>0</v>
      </c>
      <c r="Q322" s="154">
        <v>0</v>
      </c>
      <c r="R322" s="154">
        <f>Q322*H322</f>
        <v>0</v>
      </c>
      <c r="S322" s="154">
        <v>0</v>
      </c>
      <c r="T322" s="155">
        <f>S322*H322</f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56" t="s">
        <v>128</v>
      </c>
      <c r="AT322" s="156" t="s">
        <v>124</v>
      </c>
      <c r="AU322" s="156" t="s">
        <v>82</v>
      </c>
      <c r="AY322" s="16" t="s">
        <v>122</v>
      </c>
      <c r="BE322" s="157">
        <f>IF(N322="základní",J322,0)</f>
        <v>0</v>
      </c>
      <c r="BF322" s="157">
        <f>IF(N322="snížená",J322,0)</f>
        <v>0</v>
      </c>
      <c r="BG322" s="157">
        <f>IF(N322="zákl. přenesená",J322,0)</f>
        <v>0</v>
      </c>
      <c r="BH322" s="157">
        <f>IF(N322="sníž. přenesená",J322,0)</f>
        <v>0</v>
      </c>
      <c r="BI322" s="157">
        <f>IF(N322="nulová",J322,0)</f>
        <v>0</v>
      </c>
      <c r="BJ322" s="16" t="s">
        <v>80</v>
      </c>
      <c r="BK322" s="157">
        <f>ROUND(I322*H322,2)</f>
        <v>0</v>
      </c>
      <c r="BL322" s="16" t="s">
        <v>128</v>
      </c>
      <c r="BM322" s="156" t="s">
        <v>578</v>
      </c>
    </row>
    <row r="323" spans="2:51" s="13" customFormat="1" ht="12">
      <c r="B323" s="163"/>
      <c r="D323" s="158" t="s">
        <v>156</v>
      </c>
      <c r="E323" s="164" t="s">
        <v>1</v>
      </c>
      <c r="F323" s="165" t="s">
        <v>579</v>
      </c>
      <c r="H323" s="166">
        <v>9.155</v>
      </c>
      <c r="I323" s="167"/>
      <c r="L323" s="163"/>
      <c r="M323" s="168"/>
      <c r="N323" s="169"/>
      <c r="O323" s="169"/>
      <c r="P323" s="169"/>
      <c r="Q323" s="169"/>
      <c r="R323" s="169"/>
      <c r="S323" s="169"/>
      <c r="T323" s="170"/>
      <c r="AT323" s="164" t="s">
        <v>156</v>
      </c>
      <c r="AU323" s="164" t="s">
        <v>82</v>
      </c>
      <c r="AV323" s="13" t="s">
        <v>82</v>
      </c>
      <c r="AW323" s="13" t="s">
        <v>29</v>
      </c>
      <c r="AX323" s="13" t="s">
        <v>80</v>
      </c>
      <c r="AY323" s="164" t="s">
        <v>122</v>
      </c>
    </row>
    <row r="324" spans="1:65" s="2" customFormat="1" ht="24.2" customHeight="1">
      <c r="A324" s="31"/>
      <c r="B324" s="143"/>
      <c r="C324" s="144" t="s">
        <v>580</v>
      </c>
      <c r="D324" s="144" t="s">
        <v>124</v>
      </c>
      <c r="E324" s="145" t="s">
        <v>581</v>
      </c>
      <c r="F324" s="146" t="s">
        <v>258</v>
      </c>
      <c r="G324" s="147" t="s">
        <v>154</v>
      </c>
      <c r="H324" s="148">
        <v>402</v>
      </c>
      <c r="I324" s="149"/>
      <c r="J324" s="150">
        <f>ROUND(I324*H324,2)</f>
        <v>0</v>
      </c>
      <c r="K324" s="151"/>
      <c r="L324" s="32"/>
      <c r="M324" s="152" t="s">
        <v>1</v>
      </c>
      <c r="N324" s="153" t="s">
        <v>37</v>
      </c>
      <c r="O324" s="57"/>
      <c r="P324" s="154">
        <f>O324*H324</f>
        <v>0</v>
      </c>
      <c r="Q324" s="154">
        <v>0</v>
      </c>
      <c r="R324" s="154">
        <f>Q324*H324</f>
        <v>0</v>
      </c>
      <c r="S324" s="154">
        <v>0</v>
      </c>
      <c r="T324" s="155">
        <f>S324*H324</f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156" t="s">
        <v>128</v>
      </c>
      <c r="AT324" s="156" t="s">
        <v>124</v>
      </c>
      <c r="AU324" s="156" t="s">
        <v>82</v>
      </c>
      <c r="AY324" s="16" t="s">
        <v>122</v>
      </c>
      <c r="BE324" s="157">
        <f>IF(N324="základní",J324,0)</f>
        <v>0</v>
      </c>
      <c r="BF324" s="157">
        <f>IF(N324="snížená",J324,0)</f>
        <v>0</v>
      </c>
      <c r="BG324" s="157">
        <f>IF(N324="zákl. přenesená",J324,0)</f>
        <v>0</v>
      </c>
      <c r="BH324" s="157">
        <f>IF(N324="sníž. přenesená",J324,0)</f>
        <v>0</v>
      </c>
      <c r="BI324" s="157">
        <f>IF(N324="nulová",J324,0)</f>
        <v>0</v>
      </c>
      <c r="BJ324" s="16" t="s">
        <v>80</v>
      </c>
      <c r="BK324" s="157">
        <f>ROUND(I324*H324,2)</f>
        <v>0</v>
      </c>
      <c r="BL324" s="16" t="s">
        <v>128</v>
      </c>
      <c r="BM324" s="156" t="s">
        <v>582</v>
      </c>
    </row>
    <row r="325" spans="1:47" s="2" customFormat="1" ht="19.5">
      <c r="A325" s="31"/>
      <c r="B325" s="32"/>
      <c r="C325" s="31"/>
      <c r="D325" s="158" t="s">
        <v>144</v>
      </c>
      <c r="E325" s="31"/>
      <c r="F325" s="159" t="s">
        <v>583</v>
      </c>
      <c r="G325" s="31"/>
      <c r="H325" s="31"/>
      <c r="I325" s="160"/>
      <c r="J325" s="31"/>
      <c r="K325" s="31"/>
      <c r="L325" s="32"/>
      <c r="M325" s="161"/>
      <c r="N325" s="162"/>
      <c r="O325" s="57"/>
      <c r="P325" s="57"/>
      <c r="Q325" s="57"/>
      <c r="R325" s="57"/>
      <c r="S325" s="57"/>
      <c r="T325" s="58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T325" s="16" t="s">
        <v>144</v>
      </c>
      <c r="AU325" s="16" t="s">
        <v>82</v>
      </c>
    </row>
    <row r="326" spans="1:65" s="2" customFormat="1" ht="44.25" customHeight="1">
      <c r="A326" s="31"/>
      <c r="B326" s="143"/>
      <c r="C326" s="144" t="s">
        <v>584</v>
      </c>
      <c r="D326" s="144" t="s">
        <v>124</v>
      </c>
      <c r="E326" s="145" t="s">
        <v>585</v>
      </c>
      <c r="F326" s="146" t="s">
        <v>586</v>
      </c>
      <c r="G326" s="147" t="s">
        <v>154</v>
      </c>
      <c r="H326" s="148">
        <v>724.5</v>
      </c>
      <c r="I326" s="149"/>
      <c r="J326" s="150">
        <f>ROUND(I326*H326,2)</f>
        <v>0</v>
      </c>
      <c r="K326" s="151"/>
      <c r="L326" s="32"/>
      <c r="M326" s="152" t="s">
        <v>1</v>
      </c>
      <c r="N326" s="153" t="s">
        <v>37</v>
      </c>
      <c r="O326" s="57"/>
      <c r="P326" s="154">
        <f>O326*H326</f>
        <v>0</v>
      </c>
      <c r="Q326" s="154">
        <v>0</v>
      </c>
      <c r="R326" s="154">
        <f>Q326*H326</f>
        <v>0</v>
      </c>
      <c r="S326" s="154">
        <v>0</v>
      </c>
      <c r="T326" s="155">
        <f>S326*H326</f>
        <v>0</v>
      </c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R326" s="156" t="s">
        <v>128</v>
      </c>
      <c r="AT326" s="156" t="s">
        <v>124</v>
      </c>
      <c r="AU326" s="156" t="s">
        <v>82</v>
      </c>
      <c r="AY326" s="16" t="s">
        <v>122</v>
      </c>
      <c r="BE326" s="157">
        <f>IF(N326="základní",J326,0)</f>
        <v>0</v>
      </c>
      <c r="BF326" s="157">
        <f>IF(N326="snížená",J326,0)</f>
        <v>0</v>
      </c>
      <c r="BG326" s="157">
        <f>IF(N326="zákl. přenesená",J326,0)</f>
        <v>0</v>
      </c>
      <c r="BH326" s="157">
        <f>IF(N326="sníž. přenesená",J326,0)</f>
        <v>0</v>
      </c>
      <c r="BI326" s="157">
        <f>IF(N326="nulová",J326,0)</f>
        <v>0</v>
      </c>
      <c r="BJ326" s="16" t="s">
        <v>80</v>
      </c>
      <c r="BK326" s="157">
        <f>ROUND(I326*H326,2)</f>
        <v>0</v>
      </c>
      <c r="BL326" s="16" t="s">
        <v>128</v>
      </c>
      <c r="BM326" s="156" t="s">
        <v>587</v>
      </c>
    </row>
    <row r="327" spans="2:63" s="12" customFormat="1" ht="25.9" customHeight="1">
      <c r="B327" s="130"/>
      <c r="D327" s="131" t="s">
        <v>71</v>
      </c>
      <c r="E327" s="132" t="s">
        <v>158</v>
      </c>
      <c r="F327" s="132" t="s">
        <v>159</v>
      </c>
      <c r="I327" s="133"/>
      <c r="J327" s="134">
        <f>BK327</f>
        <v>0</v>
      </c>
      <c r="L327" s="130"/>
      <c r="M327" s="135"/>
      <c r="N327" s="136"/>
      <c r="O327" s="136"/>
      <c r="P327" s="137">
        <f>P328</f>
        <v>0</v>
      </c>
      <c r="Q327" s="136"/>
      <c r="R327" s="137">
        <f>R328</f>
        <v>0</v>
      </c>
      <c r="S327" s="136"/>
      <c r="T327" s="138">
        <f>T328</f>
        <v>0</v>
      </c>
      <c r="AR327" s="131" t="s">
        <v>151</v>
      </c>
      <c r="AT327" s="139" t="s">
        <v>71</v>
      </c>
      <c r="AU327" s="139" t="s">
        <v>72</v>
      </c>
      <c r="AY327" s="131" t="s">
        <v>122</v>
      </c>
      <c r="BK327" s="140">
        <f>BK328</f>
        <v>0</v>
      </c>
    </row>
    <row r="328" spans="2:63" s="12" customFormat="1" ht="22.9" customHeight="1">
      <c r="B328" s="130"/>
      <c r="D328" s="131" t="s">
        <v>71</v>
      </c>
      <c r="E328" s="141" t="s">
        <v>160</v>
      </c>
      <c r="F328" s="141" t="s">
        <v>161</v>
      </c>
      <c r="I328" s="133"/>
      <c r="J328" s="142">
        <f>BK328</f>
        <v>0</v>
      </c>
      <c r="L328" s="130"/>
      <c r="M328" s="135"/>
      <c r="N328" s="136"/>
      <c r="O328" s="136"/>
      <c r="P328" s="137">
        <f>SUM(P329:P330)</f>
        <v>0</v>
      </c>
      <c r="Q328" s="136"/>
      <c r="R328" s="137">
        <f>SUM(R329:R330)</f>
        <v>0</v>
      </c>
      <c r="S328" s="136"/>
      <c r="T328" s="138">
        <f>SUM(T329:T330)</f>
        <v>0</v>
      </c>
      <c r="AR328" s="131" t="s">
        <v>151</v>
      </c>
      <c r="AT328" s="139" t="s">
        <v>71</v>
      </c>
      <c r="AU328" s="139" t="s">
        <v>80</v>
      </c>
      <c r="AY328" s="131" t="s">
        <v>122</v>
      </c>
      <c r="BK328" s="140">
        <f>SUM(BK329:BK330)</f>
        <v>0</v>
      </c>
    </row>
    <row r="329" spans="1:65" s="2" customFormat="1" ht="24.2" customHeight="1">
      <c r="A329" s="31"/>
      <c r="B329" s="143"/>
      <c r="C329" s="144" t="s">
        <v>588</v>
      </c>
      <c r="D329" s="144" t="s">
        <v>124</v>
      </c>
      <c r="E329" s="145" t="s">
        <v>163</v>
      </c>
      <c r="F329" s="146" t="s">
        <v>589</v>
      </c>
      <c r="G329" s="147" t="s">
        <v>141</v>
      </c>
      <c r="H329" s="148">
        <v>1</v>
      </c>
      <c r="I329" s="149"/>
      <c r="J329" s="150">
        <f>ROUND(I329*H329,2)</f>
        <v>0</v>
      </c>
      <c r="K329" s="151"/>
      <c r="L329" s="32"/>
      <c r="M329" s="152" t="s">
        <v>1</v>
      </c>
      <c r="N329" s="153" t="s">
        <v>37</v>
      </c>
      <c r="O329" s="57"/>
      <c r="P329" s="154">
        <f>O329*H329</f>
        <v>0</v>
      </c>
      <c r="Q329" s="154">
        <v>0</v>
      </c>
      <c r="R329" s="154">
        <f>Q329*H329</f>
        <v>0</v>
      </c>
      <c r="S329" s="154">
        <v>0</v>
      </c>
      <c r="T329" s="155">
        <f>S329*H329</f>
        <v>0</v>
      </c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156" t="s">
        <v>142</v>
      </c>
      <c r="AT329" s="156" t="s">
        <v>124</v>
      </c>
      <c r="AU329" s="156" t="s">
        <v>82</v>
      </c>
      <c r="AY329" s="16" t="s">
        <v>122</v>
      </c>
      <c r="BE329" s="157">
        <f>IF(N329="základní",J329,0)</f>
        <v>0</v>
      </c>
      <c r="BF329" s="157">
        <f>IF(N329="snížená",J329,0)</f>
        <v>0</v>
      </c>
      <c r="BG329" s="157">
        <f>IF(N329="zákl. přenesená",J329,0)</f>
        <v>0</v>
      </c>
      <c r="BH329" s="157">
        <f>IF(N329="sníž. přenesená",J329,0)</f>
        <v>0</v>
      </c>
      <c r="BI329" s="157">
        <f>IF(N329="nulová",J329,0)</f>
        <v>0</v>
      </c>
      <c r="BJ329" s="16" t="s">
        <v>80</v>
      </c>
      <c r="BK329" s="157">
        <f>ROUND(I329*H329,2)</f>
        <v>0</v>
      </c>
      <c r="BL329" s="16" t="s">
        <v>142</v>
      </c>
      <c r="BM329" s="156" t="s">
        <v>590</v>
      </c>
    </row>
    <row r="330" spans="1:47" s="2" customFormat="1" ht="19.5">
      <c r="A330" s="31"/>
      <c r="B330" s="32"/>
      <c r="C330" s="31"/>
      <c r="D330" s="158" t="s">
        <v>144</v>
      </c>
      <c r="E330" s="31"/>
      <c r="F330" s="159" t="s">
        <v>591</v>
      </c>
      <c r="G330" s="31"/>
      <c r="H330" s="31"/>
      <c r="I330" s="160"/>
      <c r="J330" s="31"/>
      <c r="K330" s="31"/>
      <c r="L330" s="32"/>
      <c r="M330" s="171"/>
      <c r="N330" s="172"/>
      <c r="O330" s="173"/>
      <c r="P330" s="173"/>
      <c r="Q330" s="173"/>
      <c r="R330" s="173"/>
      <c r="S330" s="173"/>
      <c r="T330" s="174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T330" s="16" t="s">
        <v>144</v>
      </c>
      <c r="AU330" s="16" t="s">
        <v>82</v>
      </c>
    </row>
    <row r="331" spans="1:31" s="2" customFormat="1" ht="6.95" customHeight="1">
      <c r="A331" s="31"/>
      <c r="B331" s="46"/>
      <c r="C331" s="47"/>
      <c r="D331" s="47"/>
      <c r="E331" s="47"/>
      <c r="F331" s="47"/>
      <c r="G331" s="47"/>
      <c r="H331" s="47"/>
      <c r="I331" s="47"/>
      <c r="J331" s="47"/>
      <c r="K331" s="47"/>
      <c r="L331" s="32"/>
      <c r="M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</row>
  </sheetData>
  <autoFilter ref="C124:K330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88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s="1" customFormat="1" ht="24.95" customHeight="1">
      <c r="B4" s="19"/>
      <c r="D4" s="20" t="s">
        <v>92</v>
      </c>
      <c r="L4" s="19"/>
      <c r="M4" s="92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6" t="s">
        <v>16</v>
      </c>
      <c r="L6" s="19"/>
    </row>
    <row r="7" spans="2:12" s="1" customFormat="1" ht="16.5" customHeight="1">
      <c r="B7" s="19"/>
      <c r="E7" s="239" t="str">
        <f>'Rekapitulace stavby'!K6</f>
        <v>II/105 od kř. III/10529 Bratřejov - kř. MK Žemličkova Lhota - PD</v>
      </c>
      <c r="F7" s="240"/>
      <c r="G7" s="240"/>
      <c r="H7" s="240"/>
      <c r="L7" s="19"/>
    </row>
    <row r="8" spans="1:31" s="2" customFormat="1" ht="12" customHeight="1">
      <c r="A8" s="31"/>
      <c r="B8" s="32"/>
      <c r="C8" s="31"/>
      <c r="D8" s="26" t="s">
        <v>93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21" t="s">
        <v>592</v>
      </c>
      <c r="F9" s="238"/>
      <c r="G9" s="238"/>
      <c r="H9" s="238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2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26" t="s">
        <v>22</v>
      </c>
      <c r="J12" s="54">
        <f>'Rekapitulace stavby'!AN8</f>
        <v>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23</v>
      </c>
      <c r="E14" s="31"/>
      <c r="F14" s="31"/>
      <c r="G14" s="31"/>
      <c r="H14" s="31"/>
      <c r="I14" s="26" t="s">
        <v>24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26" t="s">
        <v>25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26</v>
      </c>
      <c r="E17" s="31"/>
      <c r="F17" s="31"/>
      <c r="G17" s="31"/>
      <c r="H17" s="31"/>
      <c r="I17" s="26" t="s">
        <v>24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41" t="str">
        <f>'Rekapitulace stavby'!E14</f>
        <v>Vyplň údaj</v>
      </c>
      <c r="F18" s="211"/>
      <c r="G18" s="211"/>
      <c r="H18" s="211"/>
      <c r="I18" s="26" t="s">
        <v>25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28</v>
      </c>
      <c r="E20" s="31"/>
      <c r="F20" s="31"/>
      <c r="G20" s="31"/>
      <c r="H20" s="31"/>
      <c r="I20" s="26" t="s">
        <v>24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26" t="s">
        <v>25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24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26" t="s">
        <v>25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3"/>
      <c r="B27" s="94"/>
      <c r="C27" s="93"/>
      <c r="D27" s="93"/>
      <c r="E27" s="215" t="s">
        <v>1</v>
      </c>
      <c r="F27" s="215"/>
      <c r="G27" s="215"/>
      <c r="H27" s="215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6" t="s">
        <v>32</v>
      </c>
      <c r="E30" s="31"/>
      <c r="F30" s="31"/>
      <c r="G30" s="31"/>
      <c r="H30" s="31"/>
      <c r="I30" s="31"/>
      <c r="J30" s="70">
        <f>ROUND(J124,2)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34</v>
      </c>
      <c r="G32" s="31"/>
      <c r="H32" s="31"/>
      <c r="I32" s="35" t="s">
        <v>33</v>
      </c>
      <c r="J32" s="35" t="s">
        <v>35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7" t="s">
        <v>36</v>
      </c>
      <c r="E33" s="26" t="s">
        <v>37</v>
      </c>
      <c r="F33" s="98">
        <f>ROUND((SUM(BE124:BE235)),2)</f>
        <v>0</v>
      </c>
      <c r="G33" s="31"/>
      <c r="H33" s="31"/>
      <c r="I33" s="99">
        <v>0.21</v>
      </c>
      <c r="J33" s="98">
        <f>ROUND(((SUM(BE124:BE235))*I33),2)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38</v>
      </c>
      <c r="F34" s="98">
        <f>ROUND((SUM(BF124:BF235)),2)</f>
        <v>0</v>
      </c>
      <c r="G34" s="31"/>
      <c r="H34" s="31"/>
      <c r="I34" s="99">
        <v>0.15</v>
      </c>
      <c r="J34" s="98">
        <f>ROUND(((SUM(BF124:BF235))*I34),2)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39</v>
      </c>
      <c r="F35" s="98">
        <f>ROUND((SUM(BG124:BG235)),2)</f>
        <v>0</v>
      </c>
      <c r="G35" s="31"/>
      <c r="H35" s="31"/>
      <c r="I35" s="99">
        <v>0.21</v>
      </c>
      <c r="J35" s="98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40</v>
      </c>
      <c r="F36" s="98">
        <f>ROUND((SUM(BH124:BH235)),2)</f>
        <v>0</v>
      </c>
      <c r="G36" s="31"/>
      <c r="H36" s="31"/>
      <c r="I36" s="99">
        <v>0.15</v>
      </c>
      <c r="J36" s="98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41</v>
      </c>
      <c r="F37" s="98">
        <f>ROUND((SUM(BI124:BI235)),2)</f>
        <v>0</v>
      </c>
      <c r="G37" s="31"/>
      <c r="H37" s="31"/>
      <c r="I37" s="99">
        <v>0</v>
      </c>
      <c r="J37" s="98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0"/>
      <c r="D39" s="101" t="s">
        <v>42</v>
      </c>
      <c r="E39" s="59"/>
      <c r="F39" s="59"/>
      <c r="G39" s="102" t="s">
        <v>43</v>
      </c>
      <c r="H39" s="103" t="s">
        <v>44</v>
      </c>
      <c r="I39" s="59"/>
      <c r="J39" s="104">
        <f>SUM(J30:J37)</f>
        <v>0</v>
      </c>
      <c r="K39" s="105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41"/>
      <c r="D50" s="42" t="s">
        <v>45</v>
      </c>
      <c r="E50" s="43"/>
      <c r="F50" s="43"/>
      <c r="G50" s="42" t="s">
        <v>46</v>
      </c>
      <c r="H50" s="43"/>
      <c r="I50" s="43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47</v>
      </c>
      <c r="E61" s="34"/>
      <c r="F61" s="106" t="s">
        <v>48</v>
      </c>
      <c r="G61" s="44" t="s">
        <v>47</v>
      </c>
      <c r="H61" s="34"/>
      <c r="I61" s="34"/>
      <c r="J61" s="107" t="s">
        <v>48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49</v>
      </c>
      <c r="E65" s="45"/>
      <c r="F65" s="45"/>
      <c r="G65" s="42" t="s">
        <v>50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47</v>
      </c>
      <c r="E76" s="34"/>
      <c r="F76" s="106" t="s">
        <v>48</v>
      </c>
      <c r="G76" s="44" t="s">
        <v>47</v>
      </c>
      <c r="H76" s="34"/>
      <c r="I76" s="34"/>
      <c r="J76" s="107" t="s">
        <v>48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95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39" t="str">
        <f>E7</f>
        <v>II/105 od kř. III/10529 Bratřejov - kř. MK Žemličkova Lhota - PD</v>
      </c>
      <c r="F85" s="240"/>
      <c r="G85" s="240"/>
      <c r="H85" s="240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93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21" t="str">
        <f>E9</f>
        <v>SO 101.2 - Silnice II/105 - úsek II.</v>
      </c>
      <c r="F87" s="238"/>
      <c r="G87" s="238"/>
      <c r="H87" s="238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26" t="s">
        <v>22</v>
      </c>
      <c r="J89" s="54">
        <f>IF(J12="","",J12)</f>
        <v>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23</v>
      </c>
      <c r="D91" s="31"/>
      <c r="E91" s="31"/>
      <c r="F91" s="24" t="str">
        <f>E15</f>
        <v xml:space="preserve"> </v>
      </c>
      <c r="G91" s="31"/>
      <c r="H91" s="31"/>
      <c r="I91" s="26" t="s">
        <v>28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26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08" t="s">
        <v>96</v>
      </c>
      <c r="D94" s="100"/>
      <c r="E94" s="100"/>
      <c r="F94" s="100"/>
      <c r="G94" s="100"/>
      <c r="H94" s="100"/>
      <c r="I94" s="100"/>
      <c r="J94" s="109" t="s">
        <v>97</v>
      </c>
      <c r="K94" s="100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0" t="s">
        <v>98</v>
      </c>
      <c r="D96" s="31"/>
      <c r="E96" s="31"/>
      <c r="F96" s="31"/>
      <c r="G96" s="31"/>
      <c r="H96" s="31"/>
      <c r="I96" s="31"/>
      <c r="J96" s="70">
        <f>J124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99</v>
      </c>
    </row>
    <row r="97" spans="2:12" s="9" customFormat="1" ht="24.95" customHeight="1">
      <c r="B97" s="111"/>
      <c r="D97" s="112" t="s">
        <v>100</v>
      </c>
      <c r="E97" s="113"/>
      <c r="F97" s="113"/>
      <c r="G97" s="113"/>
      <c r="H97" s="113"/>
      <c r="I97" s="113"/>
      <c r="J97" s="114">
        <f>J125</f>
        <v>0</v>
      </c>
      <c r="L97" s="111"/>
    </row>
    <row r="98" spans="2:12" s="10" customFormat="1" ht="19.9" customHeight="1">
      <c r="B98" s="115"/>
      <c r="D98" s="116" t="s">
        <v>101</v>
      </c>
      <c r="E98" s="117"/>
      <c r="F98" s="117"/>
      <c r="G98" s="117"/>
      <c r="H98" s="117"/>
      <c r="I98" s="117"/>
      <c r="J98" s="118">
        <f>J126</f>
        <v>0</v>
      </c>
      <c r="L98" s="115"/>
    </row>
    <row r="99" spans="2:12" s="10" customFormat="1" ht="19.9" customHeight="1">
      <c r="B99" s="115"/>
      <c r="D99" s="116" t="s">
        <v>180</v>
      </c>
      <c r="E99" s="117"/>
      <c r="F99" s="117"/>
      <c r="G99" s="117"/>
      <c r="H99" s="117"/>
      <c r="I99" s="117"/>
      <c r="J99" s="118">
        <f>J175</f>
        <v>0</v>
      </c>
      <c r="L99" s="115"/>
    </row>
    <row r="100" spans="2:12" s="10" customFormat="1" ht="19.9" customHeight="1">
      <c r="B100" s="115"/>
      <c r="D100" s="116" t="s">
        <v>182</v>
      </c>
      <c r="E100" s="117"/>
      <c r="F100" s="117"/>
      <c r="G100" s="117"/>
      <c r="H100" s="117"/>
      <c r="I100" s="117"/>
      <c r="J100" s="118">
        <f>J217</f>
        <v>0</v>
      </c>
      <c r="L100" s="115"/>
    </row>
    <row r="101" spans="2:12" s="10" customFormat="1" ht="19.9" customHeight="1">
      <c r="B101" s="115"/>
      <c r="D101" s="116" t="s">
        <v>183</v>
      </c>
      <c r="E101" s="117"/>
      <c r="F101" s="117"/>
      <c r="G101" s="117"/>
      <c r="H101" s="117"/>
      <c r="I101" s="117"/>
      <c r="J101" s="118">
        <f>J225</f>
        <v>0</v>
      </c>
      <c r="L101" s="115"/>
    </row>
    <row r="102" spans="2:12" s="9" customFormat="1" ht="24.95" customHeight="1">
      <c r="B102" s="111"/>
      <c r="D102" s="112" t="s">
        <v>104</v>
      </c>
      <c r="E102" s="113"/>
      <c r="F102" s="113"/>
      <c r="G102" s="113"/>
      <c r="H102" s="113"/>
      <c r="I102" s="113"/>
      <c r="J102" s="114">
        <f>J230</f>
        <v>0</v>
      </c>
      <c r="L102" s="111"/>
    </row>
    <row r="103" spans="2:12" s="10" customFormat="1" ht="19.9" customHeight="1">
      <c r="B103" s="115"/>
      <c r="D103" s="116" t="s">
        <v>105</v>
      </c>
      <c r="E103" s="117"/>
      <c r="F103" s="117"/>
      <c r="G103" s="117"/>
      <c r="H103" s="117"/>
      <c r="I103" s="117"/>
      <c r="J103" s="118">
        <f>J231</f>
        <v>0</v>
      </c>
      <c r="L103" s="115"/>
    </row>
    <row r="104" spans="2:12" s="10" customFormat="1" ht="19.9" customHeight="1">
      <c r="B104" s="115"/>
      <c r="D104" s="116" t="s">
        <v>106</v>
      </c>
      <c r="E104" s="117"/>
      <c r="F104" s="117"/>
      <c r="G104" s="117"/>
      <c r="H104" s="117"/>
      <c r="I104" s="117"/>
      <c r="J104" s="118">
        <f>J234</f>
        <v>0</v>
      </c>
      <c r="L104" s="115"/>
    </row>
    <row r="105" spans="1:31" s="2" customFormat="1" ht="21.75" customHeight="1">
      <c r="A105" s="31"/>
      <c r="B105" s="32"/>
      <c r="C105" s="31"/>
      <c r="D105" s="31"/>
      <c r="E105" s="31"/>
      <c r="F105" s="31"/>
      <c r="G105" s="31"/>
      <c r="H105" s="31"/>
      <c r="I105" s="31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10" spans="1:31" s="2" customFormat="1" ht="6.95" customHeight="1">
      <c r="A110" s="31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4.95" customHeight="1">
      <c r="A111" s="31"/>
      <c r="B111" s="32"/>
      <c r="C111" s="20" t="s">
        <v>107</v>
      </c>
      <c r="D111" s="31"/>
      <c r="E111" s="31"/>
      <c r="F111" s="31"/>
      <c r="G111" s="31"/>
      <c r="H111" s="31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1"/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16</v>
      </c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6.5" customHeight="1">
      <c r="A114" s="31"/>
      <c r="B114" s="32"/>
      <c r="C114" s="31"/>
      <c r="D114" s="31"/>
      <c r="E114" s="239" t="str">
        <f>E7</f>
        <v>II/105 od kř. III/10529 Bratřejov - kř. MK Žemličkova Lhota - PD</v>
      </c>
      <c r="F114" s="240"/>
      <c r="G114" s="240"/>
      <c r="H114" s="240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93</v>
      </c>
      <c r="D115" s="31"/>
      <c r="E115" s="31"/>
      <c r="F115" s="31"/>
      <c r="G115" s="31"/>
      <c r="H115" s="31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6.5" customHeight="1">
      <c r="A116" s="31"/>
      <c r="B116" s="32"/>
      <c r="C116" s="31"/>
      <c r="D116" s="31"/>
      <c r="E116" s="221" t="str">
        <f>E9</f>
        <v>SO 101.2 - Silnice II/105 - úsek II.</v>
      </c>
      <c r="F116" s="238"/>
      <c r="G116" s="238"/>
      <c r="H116" s="238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20</v>
      </c>
      <c r="D118" s="31"/>
      <c r="E118" s="31"/>
      <c r="F118" s="24" t="str">
        <f>F12</f>
        <v xml:space="preserve"> </v>
      </c>
      <c r="G118" s="31"/>
      <c r="H118" s="31"/>
      <c r="I118" s="26" t="s">
        <v>22</v>
      </c>
      <c r="J118" s="54">
        <f>IF(J12="","",J12)</f>
        <v>0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6" t="s">
        <v>23</v>
      </c>
      <c r="D120" s="31"/>
      <c r="E120" s="31"/>
      <c r="F120" s="24" t="str">
        <f>E15</f>
        <v xml:space="preserve"> </v>
      </c>
      <c r="G120" s="31"/>
      <c r="H120" s="31"/>
      <c r="I120" s="26" t="s">
        <v>28</v>
      </c>
      <c r="J120" s="29" t="str">
        <f>E21</f>
        <v xml:space="preserve"> </v>
      </c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5.2" customHeight="1">
      <c r="A121" s="31"/>
      <c r="B121" s="32"/>
      <c r="C121" s="26" t="s">
        <v>26</v>
      </c>
      <c r="D121" s="31"/>
      <c r="E121" s="31"/>
      <c r="F121" s="24" t="str">
        <f>IF(E18="","",E18)</f>
        <v>Vyplň údaj</v>
      </c>
      <c r="G121" s="31"/>
      <c r="H121" s="31"/>
      <c r="I121" s="26" t="s">
        <v>30</v>
      </c>
      <c r="J121" s="29" t="str">
        <f>E24</f>
        <v xml:space="preserve"> </v>
      </c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0.35" customHeigh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11" customFormat="1" ht="29.25" customHeight="1">
      <c r="A123" s="119"/>
      <c r="B123" s="120"/>
      <c r="C123" s="121" t="s">
        <v>108</v>
      </c>
      <c r="D123" s="122" t="s">
        <v>57</v>
      </c>
      <c r="E123" s="122" t="s">
        <v>53</v>
      </c>
      <c r="F123" s="122" t="s">
        <v>54</v>
      </c>
      <c r="G123" s="122" t="s">
        <v>109</v>
      </c>
      <c r="H123" s="122" t="s">
        <v>110</v>
      </c>
      <c r="I123" s="122" t="s">
        <v>111</v>
      </c>
      <c r="J123" s="123" t="s">
        <v>97</v>
      </c>
      <c r="K123" s="124" t="s">
        <v>112</v>
      </c>
      <c r="L123" s="125"/>
      <c r="M123" s="61" t="s">
        <v>1</v>
      </c>
      <c r="N123" s="62" t="s">
        <v>36</v>
      </c>
      <c r="O123" s="62" t="s">
        <v>113</v>
      </c>
      <c r="P123" s="62" t="s">
        <v>114</v>
      </c>
      <c r="Q123" s="62" t="s">
        <v>115</v>
      </c>
      <c r="R123" s="62" t="s">
        <v>116</v>
      </c>
      <c r="S123" s="62" t="s">
        <v>117</v>
      </c>
      <c r="T123" s="63" t="s">
        <v>118</v>
      </c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</row>
    <row r="124" spans="1:63" s="2" customFormat="1" ht="22.9" customHeight="1">
      <c r="A124" s="31"/>
      <c r="B124" s="32"/>
      <c r="C124" s="68" t="s">
        <v>119</v>
      </c>
      <c r="D124" s="31"/>
      <c r="E124" s="31"/>
      <c r="F124" s="31"/>
      <c r="G124" s="31"/>
      <c r="H124" s="31"/>
      <c r="I124" s="31"/>
      <c r="J124" s="126">
        <f>BK124</f>
        <v>0</v>
      </c>
      <c r="K124" s="31"/>
      <c r="L124" s="32"/>
      <c r="M124" s="64"/>
      <c r="N124" s="55"/>
      <c r="O124" s="65"/>
      <c r="P124" s="127">
        <f>P125+P230</f>
        <v>0</v>
      </c>
      <c r="Q124" s="65"/>
      <c r="R124" s="127">
        <f>R125+R230</f>
        <v>174.84325756</v>
      </c>
      <c r="S124" s="65"/>
      <c r="T124" s="128">
        <f>T125+T230</f>
        <v>906.472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71</v>
      </c>
      <c r="AU124" s="16" t="s">
        <v>99</v>
      </c>
      <c r="BK124" s="129">
        <f>BK125+BK230</f>
        <v>0</v>
      </c>
    </row>
    <row r="125" spans="2:63" s="12" customFormat="1" ht="25.9" customHeight="1">
      <c r="B125" s="130"/>
      <c r="D125" s="131" t="s">
        <v>71</v>
      </c>
      <c r="E125" s="132" t="s">
        <v>120</v>
      </c>
      <c r="F125" s="132" t="s">
        <v>121</v>
      </c>
      <c r="I125" s="133"/>
      <c r="J125" s="134">
        <f>BK125</f>
        <v>0</v>
      </c>
      <c r="L125" s="130"/>
      <c r="M125" s="135"/>
      <c r="N125" s="136"/>
      <c r="O125" s="136"/>
      <c r="P125" s="137">
        <f>P126+P175+P217+P225</f>
        <v>0</v>
      </c>
      <c r="Q125" s="136"/>
      <c r="R125" s="137">
        <f>R126+R175+R217+R225</f>
        <v>174.84325756</v>
      </c>
      <c r="S125" s="136"/>
      <c r="T125" s="138">
        <f>T126+T175+T217+T225</f>
        <v>906.472</v>
      </c>
      <c r="AR125" s="131" t="s">
        <v>80</v>
      </c>
      <c r="AT125" s="139" t="s">
        <v>71</v>
      </c>
      <c r="AU125" s="139" t="s">
        <v>72</v>
      </c>
      <c r="AY125" s="131" t="s">
        <v>122</v>
      </c>
      <c r="BK125" s="140">
        <f>BK126+BK175+BK217+BK225</f>
        <v>0</v>
      </c>
    </row>
    <row r="126" spans="2:63" s="12" customFormat="1" ht="22.9" customHeight="1">
      <c r="B126" s="130"/>
      <c r="D126" s="131" t="s">
        <v>71</v>
      </c>
      <c r="E126" s="141" t="s">
        <v>80</v>
      </c>
      <c r="F126" s="141" t="s">
        <v>123</v>
      </c>
      <c r="I126" s="133"/>
      <c r="J126" s="142">
        <f>BK126</f>
        <v>0</v>
      </c>
      <c r="L126" s="130"/>
      <c r="M126" s="135"/>
      <c r="N126" s="136"/>
      <c r="O126" s="136"/>
      <c r="P126" s="137">
        <f>SUM(P127:P174)</f>
        <v>0</v>
      </c>
      <c r="Q126" s="136"/>
      <c r="R126" s="137">
        <f>SUM(R127:R174)</f>
        <v>1.23406956</v>
      </c>
      <c r="S126" s="136"/>
      <c r="T126" s="138">
        <f>SUM(T127:T174)</f>
        <v>711.696</v>
      </c>
      <c r="AR126" s="131" t="s">
        <v>80</v>
      </c>
      <c r="AT126" s="139" t="s">
        <v>71</v>
      </c>
      <c r="AU126" s="139" t="s">
        <v>80</v>
      </c>
      <c r="AY126" s="131" t="s">
        <v>122</v>
      </c>
      <c r="BK126" s="140">
        <f>SUM(BK127:BK174)</f>
        <v>0</v>
      </c>
    </row>
    <row r="127" spans="1:65" s="2" customFormat="1" ht="24.2" customHeight="1">
      <c r="A127" s="31"/>
      <c r="B127" s="143"/>
      <c r="C127" s="144" t="s">
        <v>80</v>
      </c>
      <c r="D127" s="144" t="s">
        <v>124</v>
      </c>
      <c r="E127" s="145" t="s">
        <v>188</v>
      </c>
      <c r="F127" s="146" t="s">
        <v>189</v>
      </c>
      <c r="G127" s="147" t="s">
        <v>127</v>
      </c>
      <c r="H127" s="148">
        <v>426</v>
      </c>
      <c r="I127" s="149"/>
      <c r="J127" s="150">
        <f>ROUND(I127*H127,2)</f>
        <v>0</v>
      </c>
      <c r="K127" s="151"/>
      <c r="L127" s="32"/>
      <c r="M127" s="152" t="s">
        <v>1</v>
      </c>
      <c r="N127" s="153" t="s">
        <v>37</v>
      </c>
      <c r="O127" s="57"/>
      <c r="P127" s="154">
        <f>O127*H127</f>
        <v>0</v>
      </c>
      <c r="Q127" s="154">
        <v>0</v>
      </c>
      <c r="R127" s="154">
        <f>Q127*H127</f>
        <v>0</v>
      </c>
      <c r="S127" s="154">
        <v>0.75</v>
      </c>
      <c r="T127" s="155">
        <f>S127*H127</f>
        <v>319.5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56" t="s">
        <v>128</v>
      </c>
      <c r="AT127" s="156" t="s">
        <v>124</v>
      </c>
      <c r="AU127" s="156" t="s">
        <v>82</v>
      </c>
      <c r="AY127" s="16" t="s">
        <v>122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6" t="s">
        <v>80</v>
      </c>
      <c r="BK127" s="157">
        <f>ROUND(I127*H127,2)</f>
        <v>0</v>
      </c>
      <c r="BL127" s="16" t="s">
        <v>128</v>
      </c>
      <c r="BM127" s="156" t="s">
        <v>593</v>
      </c>
    </row>
    <row r="128" spans="1:65" s="2" customFormat="1" ht="33" customHeight="1">
      <c r="A128" s="31"/>
      <c r="B128" s="143"/>
      <c r="C128" s="144" t="s">
        <v>82</v>
      </c>
      <c r="D128" s="144" t="s">
        <v>124</v>
      </c>
      <c r="E128" s="145" t="s">
        <v>191</v>
      </c>
      <c r="F128" s="146" t="s">
        <v>192</v>
      </c>
      <c r="G128" s="147" t="s">
        <v>127</v>
      </c>
      <c r="H128" s="148">
        <v>5684</v>
      </c>
      <c r="I128" s="149"/>
      <c r="J128" s="150">
        <f>ROUND(I128*H128,2)</f>
        <v>0</v>
      </c>
      <c r="K128" s="151"/>
      <c r="L128" s="32"/>
      <c r="M128" s="152" t="s">
        <v>1</v>
      </c>
      <c r="N128" s="153" t="s">
        <v>37</v>
      </c>
      <c r="O128" s="57"/>
      <c r="P128" s="154">
        <f>O128*H128</f>
        <v>0</v>
      </c>
      <c r="Q128" s="154">
        <v>5E-05</v>
      </c>
      <c r="R128" s="154">
        <f>Q128*H128</f>
        <v>0.2842</v>
      </c>
      <c r="S128" s="154">
        <v>0.069</v>
      </c>
      <c r="T128" s="155">
        <f>S128*H128</f>
        <v>392.196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56" t="s">
        <v>128</v>
      </c>
      <c r="AT128" s="156" t="s">
        <v>124</v>
      </c>
      <c r="AU128" s="156" t="s">
        <v>82</v>
      </c>
      <c r="AY128" s="16" t="s">
        <v>122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6" t="s">
        <v>80</v>
      </c>
      <c r="BK128" s="157">
        <f>ROUND(I128*H128,2)</f>
        <v>0</v>
      </c>
      <c r="BL128" s="16" t="s">
        <v>128</v>
      </c>
      <c r="BM128" s="156" t="s">
        <v>594</v>
      </c>
    </row>
    <row r="129" spans="1:47" s="2" customFormat="1" ht="29.25">
      <c r="A129" s="31"/>
      <c r="B129" s="32"/>
      <c r="C129" s="31"/>
      <c r="D129" s="158" t="s">
        <v>144</v>
      </c>
      <c r="E129" s="31"/>
      <c r="F129" s="159" t="s">
        <v>194</v>
      </c>
      <c r="G129" s="31"/>
      <c r="H129" s="31"/>
      <c r="I129" s="160"/>
      <c r="J129" s="31"/>
      <c r="K129" s="31"/>
      <c r="L129" s="32"/>
      <c r="M129" s="161"/>
      <c r="N129" s="162"/>
      <c r="O129" s="57"/>
      <c r="P129" s="57"/>
      <c r="Q129" s="57"/>
      <c r="R129" s="57"/>
      <c r="S129" s="57"/>
      <c r="T129" s="58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6" t="s">
        <v>144</v>
      </c>
      <c r="AU129" s="16" t="s">
        <v>82</v>
      </c>
    </row>
    <row r="130" spans="2:51" s="13" customFormat="1" ht="12">
      <c r="B130" s="163"/>
      <c r="D130" s="158" t="s">
        <v>156</v>
      </c>
      <c r="E130" s="164" t="s">
        <v>1</v>
      </c>
      <c r="F130" s="165" t="s">
        <v>595</v>
      </c>
      <c r="H130" s="166">
        <v>5684</v>
      </c>
      <c r="I130" s="167"/>
      <c r="L130" s="163"/>
      <c r="M130" s="168"/>
      <c r="N130" s="169"/>
      <c r="O130" s="169"/>
      <c r="P130" s="169"/>
      <c r="Q130" s="169"/>
      <c r="R130" s="169"/>
      <c r="S130" s="169"/>
      <c r="T130" s="170"/>
      <c r="AT130" s="164" t="s">
        <v>156</v>
      </c>
      <c r="AU130" s="164" t="s">
        <v>82</v>
      </c>
      <c r="AV130" s="13" t="s">
        <v>82</v>
      </c>
      <c r="AW130" s="13" t="s">
        <v>29</v>
      </c>
      <c r="AX130" s="13" t="s">
        <v>80</v>
      </c>
      <c r="AY130" s="164" t="s">
        <v>122</v>
      </c>
    </row>
    <row r="131" spans="1:65" s="2" customFormat="1" ht="24.2" customHeight="1">
      <c r="A131" s="31"/>
      <c r="B131" s="143"/>
      <c r="C131" s="144" t="s">
        <v>138</v>
      </c>
      <c r="D131" s="144" t="s">
        <v>124</v>
      </c>
      <c r="E131" s="145" t="s">
        <v>200</v>
      </c>
      <c r="F131" s="146" t="s">
        <v>201</v>
      </c>
      <c r="G131" s="147" t="s">
        <v>202</v>
      </c>
      <c r="H131" s="148">
        <v>21.3</v>
      </c>
      <c r="I131" s="149"/>
      <c r="J131" s="150">
        <f>ROUND(I131*H131,2)</f>
        <v>0</v>
      </c>
      <c r="K131" s="151"/>
      <c r="L131" s="32"/>
      <c r="M131" s="152" t="s">
        <v>1</v>
      </c>
      <c r="N131" s="153" t="s">
        <v>37</v>
      </c>
      <c r="O131" s="57"/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56" t="s">
        <v>128</v>
      </c>
      <c r="AT131" s="156" t="s">
        <v>124</v>
      </c>
      <c r="AU131" s="156" t="s">
        <v>82</v>
      </c>
      <c r="AY131" s="16" t="s">
        <v>122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6" t="s">
        <v>80</v>
      </c>
      <c r="BK131" s="157">
        <f>ROUND(I131*H131,2)</f>
        <v>0</v>
      </c>
      <c r="BL131" s="16" t="s">
        <v>128</v>
      </c>
      <c r="BM131" s="156" t="s">
        <v>596</v>
      </c>
    </row>
    <row r="132" spans="1:47" s="2" customFormat="1" ht="29.25">
      <c r="A132" s="31"/>
      <c r="B132" s="32"/>
      <c r="C132" s="31"/>
      <c r="D132" s="158" t="s">
        <v>144</v>
      </c>
      <c r="E132" s="31"/>
      <c r="F132" s="159" t="s">
        <v>204</v>
      </c>
      <c r="G132" s="31"/>
      <c r="H132" s="31"/>
      <c r="I132" s="160"/>
      <c r="J132" s="31"/>
      <c r="K132" s="31"/>
      <c r="L132" s="32"/>
      <c r="M132" s="161"/>
      <c r="N132" s="162"/>
      <c r="O132" s="57"/>
      <c r="P132" s="57"/>
      <c r="Q132" s="57"/>
      <c r="R132" s="57"/>
      <c r="S132" s="57"/>
      <c r="T132" s="58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6" t="s">
        <v>144</v>
      </c>
      <c r="AU132" s="16" t="s">
        <v>82</v>
      </c>
    </row>
    <row r="133" spans="2:51" s="13" customFormat="1" ht="22.5">
      <c r="B133" s="163"/>
      <c r="D133" s="158" t="s">
        <v>156</v>
      </c>
      <c r="E133" s="164" t="s">
        <v>1</v>
      </c>
      <c r="F133" s="165" t="s">
        <v>597</v>
      </c>
      <c r="H133" s="166">
        <v>21.3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4" t="s">
        <v>156</v>
      </c>
      <c r="AU133" s="164" t="s">
        <v>82</v>
      </c>
      <c r="AV133" s="13" t="s">
        <v>82</v>
      </c>
      <c r="AW133" s="13" t="s">
        <v>29</v>
      </c>
      <c r="AX133" s="13" t="s">
        <v>80</v>
      </c>
      <c r="AY133" s="164" t="s">
        <v>122</v>
      </c>
    </row>
    <row r="134" spans="1:65" s="2" customFormat="1" ht="21.75" customHeight="1">
      <c r="A134" s="31"/>
      <c r="B134" s="143"/>
      <c r="C134" s="175" t="s">
        <v>128</v>
      </c>
      <c r="D134" s="175" t="s">
        <v>206</v>
      </c>
      <c r="E134" s="176" t="s">
        <v>207</v>
      </c>
      <c r="F134" s="177" t="s">
        <v>208</v>
      </c>
      <c r="G134" s="178" t="s">
        <v>154</v>
      </c>
      <c r="H134" s="179">
        <v>0.852</v>
      </c>
      <c r="I134" s="180"/>
      <c r="J134" s="181">
        <f>ROUND(I134*H134,2)</f>
        <v>0</v>
      </c>
      <c r="K134" s="182"/>
      <c r="L134" s="183"/>
      <c r="M134" s="184" t="s">
        <v>1</v>
      </c>
      <c r="N134" s="185" t="s">
        <v>37</v>
      </c>
      <c r="O134" s="57"/>
      <c r="P134" s="154">
        <f>O134*H134</f>
        <v>0</v>
      </c>
      <c r="Q134" s="154">
        <v>1</v>
      </c>
      <c r="R134" s="154">
        <f>Q134*H134</f>
        <v>0.852</v>
      </c>
      <c r="S134" s="154">
        <v>0</v>
      </c>
      <c r="T134" s="15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56" t="s">
        <v>174</v>
      </c>
      <c r="AT134" s="156" t="s">
        <v>206</v>
      </c>
      <c r="AU134" s="156" t="s">
        <v>82</v>
      </c>
      <c r="AY134" s="16" t="s">
        <v>122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6" t="s">
        <v>80</v>
      </c>
      <c r="BK134" s="157">
        <f>ROUND(I134*H134,2)</f>
        <v>0</v>
      </c>
      <c r="BL134" s="16" t="s">
        <v>128</v>
      </c>
      <c r="BM134" s="156" t="s">
        <v>598</v>
      </c>
    </row>
    <row r="135" spans="2:51" s="13" customFormat="1" ht="12">
      <c r="B135" s="163"/>
      <c r="D135" s="158" t="s">
        <v>156</v>
      </c>
      <c r="E135" s="164" t="s">
        <v>1</v>
      </c>
      <c r="F135" s="165" t="s">
        <v>599</v>
      </c>
      <c r="H135" s="166">
        <v>0.852</v>
      </c>
      <c r="I135" s="167"/>
      <c r="L135" s="163"/>
      <c r="M135" s="168"/>
      <c r="N135" s="169"/>
      <c r="O135" s="169"/>
      <c r="P135" s="169"/>
      <c r="Q135" s="169"/>
      <c r="R135" s="169"/>
      <c r="S135" s="169"/>
      <c r="T135" s="170"/>
      <c r="AT135" s="164" t="s">
        <v>156</v>
      </c>
      <c r="AU135" s="164" t="s">
        <v>82</v>
      </c>
      <c r="AV135" s="13" t="s">
        <v>82</v>
      </c>
      <c r="AW135" s="13" t="s">
        <v>29</v>
      </c>
      <c r="AX135" s="13" t="s">
        <v>80</v>
      </c>
      <c r="AY135" s="164" t="s">
        <v>122</v>
      </c>
    </row>
    <row r="136" spans="1:65" s="2" customFormat="1" ht="24.2" customHeight="1">
      <c r="A136" s="31"/>
      <c r="B136" s="143"/>
      <c r="C136" s="144" t="s">
        <v>151</v>
      </c>
      <c r="D136" s="144" t="s">
        <v>124</v>
      </c>
      <c r="E136" s="145" t="s">
        <v>211</v>
      </c>
      <c r="F136" s="146" t="s">
        <v>212</v>
      </c>
      <c r="G136" s="147" t="s">
        <v>127</v>
      </c>
      <c r="H136" s="148">
        <v>686.667</v>
      </c>
      <c r="I136" s="149"/>
      <c r="J136" s="150">
        <f>ROUND(I136*H136,2)</f>
        <v>0</v>
      </c>
      <c r="K136" s="151"/>
      <c r="L136" s="32"/>
      <c r="M136" s="152" t="s">
        <v>1</v>
      </c>
      <c r="N136" s="153" t="s">
        <v>37</v>
      </c>
      <c r="O136" s="57"/>
      <c r="P136" s="154">
        <f>O136*H136</f>
        <v>0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56" t="s">
        <v>128</v>
      </c>
      <c r="AT136" s="156" t="s">
        <v>124</v>
      </c>
      <c r="AU136" s="156" t="s">
        <v>82</v>
      </c>
      <c r="AY136" s="16" t="s">
        <v>122</v>
      </c>
      <c r="BE136" s="157">
        <f>IF(N136="základní",J136,0)</f>
        <v>0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6" t="s">
        <v>80</v>
      </c>
      <c r="BK136" s="157">
        <f>ROUND(I136*H136,2)</f>
        <v>0</v>
      </c>
      <c r="BL136" s="16" t="s">
        <v>128</v>
      </c>
      <c r="BM136" s="156" t="s">
        <v>213</v>
      </c>
    </row>
    <row r="137" spans="2:51" s="13" customFormat="1" ht="12">
      <c r="B137" s="163"/>
      <c r="D137" s="158" t="s">
        <v>156</v>
      </c>
      <c r="E137" s="164" t="s">
        <v>1</v>
      </c>
      <c r="F137" s="165" t="s">
        <v>600</v>
      </c>
      <c r="H137" s="166">
        <v>686.667</v>
      </c>
      <c r="I137" s="167"/>
      <c r="L137" s="163"/>
      <c r="M137" s="168"/>
      <c r="N137" s="169"/>
      <c r="O137" s="169"/>
      <c r="P137" s="169"/>
      <c r="Q137" s="169"/>
      <c r="R137" s="169"/>
      <c r="S137" s="169"/>
      <c r="T137" s="170"/>
      <c r="AT137" s="164" t="s">
        <v>156</v>
      </c>
      <c r="AU137" s="164" t="s">
        <v>82</v>
      </c>
      <c r="AV137" s="13" t="s">
        <v>82</v>
      </c>
      <c r="AW137" s="13" t="s">
        <v>29</v>
      </c>
      <c r="AX137" s="13" t="s">
        <v>80</v>
      </c>
      <c r="AY137" s="164" t="s">
        <v>122</v>
      </c>
    </row>
    <row r="138" spans="1:65" s="2" customFormat="1" ht="33" customHeight="1">
      <c r="A138" s="31"/>
      <c r="B138" s="143"/>
      <c r="C138" s="144" t="s">
        <v>162</v>
      </c>
      <c r="D138" s="144" t="s">
        <v>124</v>
      </c>
      <c r="E138" s="145" t="s">
        <v>216</v>
      </c>
      <c r="F138" s="146" t="s">
        <v>217</v>
      </c>
      <c r="G138" s="147" t="s">
        <v>202</v>
      </c>
      <c r="H138" s="148">
        <v>21.3</v>
      </c>
      <c r="I138" s="149"/>
      <c r="J138" s="150">
        <f>ROUND(I138*H138,2)</f>
        <v>0</v>
      </c>
      <c r="K138" s="151"/>
      <c r="L138" s="32"/>
      <c r="M138" s="152" t="s">
        <v>1</v>
      </c>
      <c r="N138" s="153" t="s">
        <v>37</v>
      </c>
      <c r="O138" s="57"/>
      <c r="P138" s="154">
        <f>O138*H138</f>
        <v>0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56" t="s">
        <v>128</v>
      </c>
      <c r="AT138" s="156" t="s">
        <v>124</v>
      </c>
      <c r="AU138" s="156" t="s">
        <v>82</v>
      </c>
      <c r="AY138" s="16" t="s">
        <v>122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6" t="s">
        <v>80</v>
      </c>
      <c r="BK138" s="157">
        <f>ROUND(I138*H138,2)</f>
        <v>0</v>
      </c>
      <c r="BL138" s="16" t="s">
        <v>128</v>
      </c>
      <c r="BM138" s="156" t="s">
        <v>601</v>
      </c>
    </row>
    <row r="139" spans="1:47" s="2" customFormat="1" ht="19.5">
      <c r="A139" s="31"/>
      <c r="B139" s="32"/>
      <c r="C139" s="31"/>
      <c r="D139" s="158" t="s">
        <v>144</v>
      </c>
      <c r="E139" s="31"/>
      <c r="F139" s="159" t="s">
        <v>219</v>
      </c>
      <c r="G139" s="31"/>
      <c r="H139" s="31"/>
      <c r="I139" s="160"/>
      <c r="J139" s="31"/>
      <c r="K139" s="31"/>
      <c r="L139" s="32"/>
      <c r="M139" s="161"/>
      <c r="N139" s="162"/>
      <c r="O139" s="57"/>
      <c r="P139" s="57"/>
      <c r="Q139" s="57"/>
      <c r="R139" s="57"/>
      <c r="S139" s="57"/>
      <c r="T139" s="58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6" t="s">
        <v>144</v>
      </c>
      <c r="AU139" s="16" t="s">
        <v>82</v>
      </c>
    </row>
    <row r="140" spans="2:51" s="13" customFormat="1" ht="22.5">
      <c r="B140" s="163"/>
      <c r="D140" s="158" t="s">
        <v>156</v>
      </c>
      <c r="E140" s="164" t="s">
        <v>1</v>
      </c>
      <c r="F140" s="165" t="s">
        <v>602</v>
      </c>
      <c r="H140" s="166">
        <v>21.3</v>
      </c>
      <c r="I140" s="167"/>
      <c r="L140" s="163"/>
      <c r="M140" s="168"/>
      <c r="N140" s="169"/>
      <c r="O140" s="169"/>
      <c r="P140" s="169"/>
      <c r="Q140" s="169"/>
      <c r="R140" s="169"/>
      <c r="S140" s="169"/>
      <c r="T140" s="170"/>
      <c r="AT140" s="164" t="s">
        <v>156</v>
      </c>
      <c r="AU140" s="164" t="s">
        <v>82</v>
      </c>
      <c r="AV140" s="13" t="s">
        <v>82</v>
      </c>
      <c r="AW140" s="13" t="s">
        <v>29</v>
      </c>
      <c r="AX140" s="13" t="s">
        <v>80</v>
      </c>
      <c r="AY140" s="164" t="s">
        <v>122</v>
      </c>
    </row>
    <row r="141" spans="1:65" s="2" customFormat="1" ht="24.2" customHeight="1">
      <c r="A141" s="31"/>
      <c r="B141" s="143"/>
      <c r="C141" s="144" t="s">
        <v>167</v>
      </c>
      <c r="D141" s="144" t="s">
        <v>124</v>
      </c>
      <c r="E141" s="145" t="s">
        <v>227</v>
      </c>
      <c r="F141" s="146" t="s">
        <v>228</v>
      </c>
      <c r="G141" s="147" t="s">
        <v>202</v>
      </c>
      <c r="H141" s="148">
        <v>17.28</v>
      </c>
      <c r="I141" s="149"/>
      <c r="J141" s="150">
        <f>ROUND(I141*H141,2)</f>
        <v>0</v>
      </c>
      <c r="K141" s="151"/>
      <c r="L141" s="32"/>
      <c r="M141" s="152" t="s">
        <v>1</v>
      </c>
      <c r="N141" s="153" t="s">
        <v>37</v>
      </c>
      <c r="O141" s="57"/>
      <c r="P141" s="154">
        <f>O141*H141</f>
        <v>0</v>
      </c>
      <c r="Q141" s="154">
        <v>0.00169</v>
      </c>
      <c r="R141" s="154">
        <f>Q141*H141</f>
        <v>0.029203200000000002</v>
      </c>
      <c r="S141" s="154">
        <v>0</v>
      </c>
      <c r="T141" s="15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56" t="s">
        <v>128</v>
      </c>
      <c r="AT141" s="156" t="s">
        <v>124</v>
      </c>
      <c r="AU141" s="156" t="s">
        <v>82</v>
      </c>
      <c r="AY141" s="16" t="s">
        <v>122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6" t="s">
        <v>80</v>
      </c>
      <c r="BK141" s="157">
        <f>ROUND(I141*H141,2)</f>
        <v>0</v>
      </c>
      <c r="BL141" s="16" t="s">
        <v>128</v>
      </c>
      <c r="BM141" s="156" t="s">
        <v>603</v>
      </c>
    </row>
    <row r="142" spans="2:51" s="13" customFormat="1" ht="22.5">
      <c r="B142" s="163"/>
      <c r="D142" s="158" t="s">
        <v>156</v>
      </c>
      <c r="E142" s="164" t="s">
        <v>1</v>
      </c>
      <c r="F142" s="165" t="s">
        <v>604</v>
      </c>
      <c r="H142" s="166">
        <v>17.28</v>
      </c>
      <c r="I142" s="167"/>
      <c r="L142" s="163"/>
      <c r="M142" s="168"/>
      <c r="N142" s="169"/>
      <c r="O142" s="169"/>
      <c r="P142" s="169"/>
      <c r="Q142" s="169"/>
      <c r="R142" s="169"/>
      <c r="S142" s="169"/>
      <c r="T142" s="170"/>
      <c r="AT142" s="164" t="s">
        <v>156</v>
      </c>
      <c r="AU142" s="164" t="s">
        <v>82</v>
      </c>
      <c r="AV142" s="13" t="s">
        <v>82</v>
      </c>
      <c r="AW142" s="13" t="s">
        <v>29</v>
      </c>
      <c r="AX142" s="13" t="s">
        <v>80</v>
      </c>
      <c r="AY142" s="164" t="s">
        <v>122</v>
      </c>
    </row>
    <row r="143" spans="1:65" s="2" customFormat="1" ht="37.9" customHeight="1">
      <c r="A143" s="31"/>
      <c r="B143" s="143"/>
      <c r="C143" s="144" t="s">
        <v>174</v>
      </c>
      <c r="D143" s="144" t="s">
        <v>124</v>
      </c>
      <c r="E143" s="145" t="s">
        <v>232</v>
      </c>
      <c r="F143" s="146" t="s">
        <v>233</v>
      </c>
      <c r="G143" s="147" t="s">
        <v>202</v>
      </c>
      <c r="H143" s="148">
        <v>63.7</v>
      </c>
      <c r="I143" s="149"/>
      <c r="J143" s="150">
        <f>ROUND(I143*H143,2)</f>
        <v>0</v>
      </c>
      <c r="K143" s="151"/>
      <c r="L143" s="32"/>
      <c r="M143" s="152" t="s">
        <v>1</v>
      </c>
      <c r="N143" s="153" t="s">
        <v>37</v>
      </c>
      <c r="O143" s="57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56" t="s">
        <v>128</v>
      </c>
      <c r="AT143" s="156" t="s">
        <v>124</v>
      </c>
      <c r="AU143" s="156" t="s">
        <v>82</v>
      </c>
      <c r="AY143" s="16" t="s">
        <v>122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6" t="s">
        <v>80</v>
      </c>
      <c r="BK143" s="157">
        <f>ROUND(I143*H143,2)</f>
        <v>0</v>
      </c>
      <c r="BL143" s="16" t="s">
        <v>128</v>
      </c>
      <c r="BM143" s="156" t="s">
        <v>234</v>
      </c>
    </row>
    <row r="144" spans="2:51" s="13" customFormat="1" ht="12">
      <c r="B144" s="163"/>
      <c r="D144" s="158" t="s">
        <v>156</v>
      </c>
      <c r="E144" s="164" t="s">
        <v>1</v>
      </c>
      <c r="F144" s="165" t="s">
        <v>605</v>
      </c>
      <c r="H144" s="166">
        <v>63.7</v>
      </c>
      <c r="I144" s="167"/>
      <c r="L144" s="163"/>
      <c r="M144" s="168"/>
      <c r="N144" s="169"/>
      <c r="O144" s="169"/>
      <c r="P144" s="169"/>
      <c r="Q144" s="169"/>
      <c r="R144" s="169"/>
      <c r="S144" s="169"/>
      <c r="T144" s="170"/>
      <c r="AT144" s="164" t="s">
        <v>156</v>
      </c>
      <c r="AU144" s="164" t="s">
        <v>82</v>
      </c>
      <c r="AV144" s="13" t="s">
        <v>82</v>
      </c>
      <c r="AW144" s="13" t="s">
        <v>29</v>
      </c>
      <c r="AX144" s="13" t="s">
        <v>80</v>
      </c>
      <c r="AY144" s="164" t="s">
        <v>122</v>
      </c>
    </row>
    <row r="145" spans="1:65" s="2" customFormat="1" ht="37.9" customHeight="1">
      <c r="A145" s="31"/>
      <c r="B145" s="143"/>
      <c r="C145" s="144" t="s">
        <v>221</v>
      </c>
      <c r="D145" s="144" t="s">
        <v>124</v>
      </c>
      <c r="E145" s="145" t="s">
        <v>237</v>
      </c>
      <c r="F145" s="146" t="s">
        <v>238</v>
      </c>
      <c r="G145" s="147" t="s">
        <v>202</v>
      </c>
      <c r="H145" s="148">
        <v>188</v>
      </c>
      <c r="I145" s="149"/>
      <c r="J145" s="150">
        <f>ROUND(I145*H145,2)</f>
        <v>0</v>
      </c>
      <c r="K145" s="151"/>
      <c r="L145" s="32"/>
      <c r="M145" s="152" t="s">
        <v>1</v>
      </c>
      <c r="N145" s="153" t="s">
        <v>37</v>
      </c>
      <c r="O145" s="57"/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56" t="s">
        <v>128</v>
      </c>
      <c r="AT145" s="156" t="s">
        <v>124</v>
      </c>
      <c r="AU145" s="156" t="s">
        <v>82</v>
      </c>
      <c r="AY145" s="16" t="s">
        <v>122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6" t="s">
        <v>80</v>
      </c>
      <c r="BK145" s="157">
        <f>ROUND(I145*H145,2)</f>
        <v>0</v>
      </c>
      <c r="BL145" s="16" t="s">
        <v>128</v>
      </c>
      <c r="BM145" s="156" t="s">
        <v>239</v>
      </c>
    </row>
    <row r="146" spans="2:51" s="13" customFormat="1" ht="12">
      <c r="B146" s="163"/>
      <c r="D146" s="158" t="s">
        <v>156</v>
      </c>
      <c r="E146" s="164" t="s">
        <v>1</v>
      </c>
      <c r="F146" s="165" t="s">
        <v>606</v>
      </c>
      <c r="H146" s="166">
        <v>103</v>
      </c>
      <c r="I146" s="167"/>
      <c r="L146" s="163"/>
      <c r="M146" s="168"/>
      <c r="N146" s="169"/>
      <c r="O146" s="169"/>
      <c r="P146" s="169"/>
      <c r="Q146" s="169"/>
      <c r="R146" s="169"/>
      <c r="S146" s="169"/>
      <c r="T146" s="170"/>
      <c r="AT146" s="164" t="s">
        <v>156</v>
      </c>
      <c r="AU146" s="164" t="s">
        <v>82</v>
      </c>
      <c r="AV146" s="13" t="s">
        <v>82</v>
      </c>
      <c r="AW146" s="13" t="s">
        <v>29</v>
      </c>
      <c r="AX146" s="13" t="s">
        <v>72</v>
      </c>
      <c r="AY146" s="164" t="s">
        <v>122</v>
      </c>
    </row>
    <row r="147" spans="2:51" s="13" customFormat="1" ht="12">
      <c r="B147" s="163"/>
      <c r="D147" s="158" t="s">
        <v>156</v>
      </c>
      <c r="E147" s="164" t="s">
        <v>1</v>
      </c>
      <c r="F147" s="165" t="s">
        <v>607</v>
      </c>
      <c r="H147" s="166">
        <v>63.7</v>
      </c>
      <c r="I147" s="167"/>
      <c r="L147" s="163"/>
      <c r="M147" s="168"/>
      <c r="N147" s="169"/>
      <c r="O147" s="169"/>
      <c r="P147" s="169"/>
      <c r="Q147" s="169"/>
      <c r="R147" s="169"/>
      <c r="S147" s="169"/>
      <c r="T147" s="170"/>
      <c r="AT147" s="164" t="s">
        <v>156</v>
      </c>
      <c r="AU147" s="164" t="s">
        <v>82</v>
      </c>
      <c r="AV147" s="13" t="s">
        <v>82</v>
      </c>
      <c r="AW147" s="13" t="s">
        <v>29</v>
      </c>
      <c r="AX147" s="13" t="s">
        <v>72</v>
      </c>
      <c r="AY147" s="164" t="s">
        <v>122</v>
      </c>
    </row>
    <row r="148" spans="2:51" s="13" customFormat="1" ht="12">
      <c r="B148" s="163"/>
      <c r="D148" s="158" t="s">
        <v>156</v>
      </c>
      <c r="E148" s="164" t="s">
        <v>1</v>
      </c>
      <c r="F148" s="165" t="s">
        <v>608</v>
      </c>
      <c r="H148" s="166">
        <v>21.3</v>
      </c>
      <c r="I148" s="167"/>
      <c r="L148" s="163"/>
      <c r="M148" s="168"/>
      <c r="N148" s="169"/>
      <c r="O148" s="169"/>
      <c r="P148" s="169"/>
      <c r="Q148" s="169"/>
      <c r="R148" s="169"/>
      <c r="S148" s="169"/>
      <c r="T148" s="170"/>
      <c r="AT148" s="164" t="s">
        <v>156</v>
      </c>
      <c r="AU148" s="164" t="s">
        <v>82</v>
      </c>
      <c r="AV148" s="13" t="s">
        <v>82</v>
      </c>
      <c r="AW148" s="13" t="s">
        <v>29</v>
      </c>
      <c r="AX148" s="13" t="s">
        <v>72</v>
      </c>
      <c r="AY148" s="164" t="s">
        <v>122</v>
      </c>
    </row>
    <row r="149" spans="2:51" s="14" customFormat="1" ht="12">
      <c r="B149" s="186"/>
      <c r="D149" s="158" t="s">
        <v>156</v>
      </c>
      <c r="E149" s="187" t="s">
        <v>1</v>
      </c>
      <c r="F149" s="188" t="s">
        <v>244</v>
      </c>
      <c r="H149" s="189">
        <v>188</v>
      </c>
      <c r="I149" s="190"/>
      <c r="L149" s="186"/>
      <c r="M149" s="191"/>
      <c r="N149" s="192"/>
      <c r="O149" s="192"/>
      <c r="P149" s="192"/>
      <c r="Q149" s="192"/>
      <c r="R149" s="192"/>
      <c r="S149" s="192"/>
      <c r="T149" s="193"/>
      <c r="AT149" s="187" t="s">
        <v>156</v>
      </c>
      <c r="AU149" s="187" t="s">
        <v>82</v>
      </c>
      <c r="AV149" s="14" t="s">
        <v>128</v>
      </c>
      <c r="AW149" s="14" t="s">
        <v>29</v>
      </c>
      <c r="AX149" s="14" t="s">
        <v>80</v>
      </c>
      <c r="AY149" s="187" t="s">
        <v>122</v>
      </c>
    </row>
    <row r="150" spans="1:65" s="2" customFormat="1" ht="37.9" customHeight="1">
      <c r="A150" s="31"/>
      <c r="B150" s="143"/>
      <c r="C150" s="144" t="s">
        <v>226</v>
      </c>
      <c r="D150" s="144" t="s">
        <v>124</v>
      </c>
      <c r="E150" s="145" t="s">
        <v>246</v>
      </c>
      <c r="F150" s="146" t="s">
        <v>247</v>
      </c>
      <c r="G150" s="147" t="s">
        <v>202</v>
      </c>
      <c r="H150" s="148">
        <v>1615</v>
      </c>
      <c r="I150" s="149"/>
      <c r="J150" s="150">
        <f>ROUND(I150*H150,2)</f>
        <v>0</v>
      </c>
      <c r="K150" s="151"/>
      <c r="L150" s="32"/>
      <c r="M150" s="152" t="s">
        <v>1</v>
      </c>
      <c r="N150" s="153" t="s">
        <v>37</v>
      </c>
      <c r="O150" s="57"/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56" t="s">
        <v>128</v>
      </c>
      <c r="AT150" s="156" t="s">
        <v>124</v>
      </c>
      <c r="AU150" s="156" t="s">
        <v>82</v>
      </c>
      <c r="AY150" s="16" t="s">
        <v>122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6" t="s">
        <v>80</v>
      </c>
      <c r="BK150" s="157">
        <f>ROUND(I150*H150,2)</f>
        <v>0</v>
      </c>
      <c r="BL150" s="16" t="s">
        <v>128</v>
      </c>
      <c r="BM150" s="156" t="s">
        <v>609</v>
      </c>
    </row>
    <row r="151" spans="1:47" s="2" customFormat="1" ht="19.5">
      <c r="A151" s="31"/>
      <c r="B151" s="32"/>
      <c r="C151" s="31"/>
      <c r="D151" s="158" t="s">
        <v>144</v>
      </c>
      <c r="E151" s="31"/>
      <c r="F151" s="159" t="s">
        <v>249</v>
      </c>
      <c r="G151" s="31"/>
      <c r="H151" s="31"/>
      <c r="I151" s="160"/>
      <c r="J151" s="31"/>
      <c r="K151" s="31"/>
      <c r="L151" s="32"/>
      <c r="M151" s="161"/>
      <c r="N151" s="162"/>
      <c r="O151" s="57"/>
      <c r="P151" s="57"/>
      <c r="Q151" s="57"/>
      <c r="R151" s="57"/>
      <c r="S151" s="57"/>
      <c r="T151" s="58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6" t="s">
        <v>144</v>
      </c>
      <c r="AU151" s="16" t="s">
        <v>82</v>
      </c>
    </row>
    <row r="152" spans="2:51" s="13" customFormat="1" ht="12">
      <c r="B152" s="163"/>
      <c r="D152" s="158" t="s">
        <v>156</v>
      </c>
      <c r="E152" s="164" t="s">
        <v>1</v>
      </c>
      <c r="F152" s="165" t="s">
        <v>610</v>
      </c>
      <c r="H152" s="166">
        <v>85</v>
      </c>
      <c r="I152" s="167"/>
      <c r="L152" s="163"/>
      <c r="M152" s="168"/>
      <c r="N152" s="169"/>
      <c r="O152" s="169"/>
      <c r="P152" s="169"/>
      <c r="Q152" s="169"/>
      <c r="R152" s="169"/>
      <c r="S152" s="169"/>
      <c r="T152" s="170"/>
      <c r="AT152" s="164" t="s">
        <v>156</v>
      </c>
      <c r="AU152" s="164" t="s">
        <v>82</v>
      </c>
      <c r="AV152" s="13" t="s">
        <v>82</v>
      </c>
      <c r="AW152" s="13" t="s">
        <v>29</v>
      </c>
      <c r="AX152" s="13" t="s">
        <v>80</v>
      </c>
      <c r="AY152" s="164" t="s">
        <v>122</v>
      </c>
    </row>
    <row r="153" spans="2:51" s="13" customFormat="1" ht="12">
      <c r="B153" s="163"/>
      <c r="D153" s="158" t="s">
        <v>156</v>
      </c>
      <c r="F153" s="165" t="s">
        <v>611</v>
      </c>
      <c r="H153" s="166">
        <v>1615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4" t="s">
        <v>156</v>
      </c>
      <c r="AU153" s="164" t="s">
        <v>82</v>
      </c>
      <c r="AV153" s="13" t="s">
        <v>82</v>
      </c>
      <c r="AW153" s="13" t="s">
        <v>3</v>
      </c>
      <c r="AX153" s="13" t="s">
        <v>80</v>
      </c>
      <c r="AY153" s="164" t="s">
        <v>122</v>
      </c>
    </row>
    <row r="154" spans="1:65" s="2" customFormat="1" ht="33" customHeight="1">
      <c r="A154" s="31"/>
      <c r="B154" s="143"/>
      <c r="C154" s="144" t="s">
        <v>231</v>
      </c>
      <c r="D154" s="144" t="s">
        <v>124</v>
      </c>
      <c r="E154" s="145" t="s">
        <v>254</v>
      </c>
      <c r="F154" s="146" t="s">
        <v>255</v>
      </c>
      <c r="G154" s="147" t="s">
        <v>202</v>
      </c>
      <c r="H154" s="148">
        <v>21.3</v>
      </c>
      <c r="I154" s="149"/>
      <c r="J154" s="150">
        <f>ROUND(I154*H154,2)</f>
        <v>0</v>
      </c>
      <c r="K154" s="151"/>
      <c r="L154" s="32"/>
      <c r="M154" s="152" t="s">
        <v>1</v>
      </c>
      <c r="N154" s="153" t="s">
        <v>37</v>
      </c>
      <c r="O154" s="57"/>
      <c r="P154" s="154">
        <f>O154*H154</f>
        <v>0</v>
      </c>
      <c r="Q154" s="154">
        <v>0</v>
      </c>
      <c r="R154" s="154">
        <f>Q154*H154</f>
        <v>0</v>
      </c>
      <c r="S154" s="154">
        <v>0</v>
      </c>
      <c r="T154" s="15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56" t="s">
        <v>128</v>
      </c>
      <c r="AT154" s="156" t="s">
        <v>124</v>
      </c>
      <c r="AU154" s="156" t="s">
        <v>82</v>
      </c>
      <c r="AY154" s="16" t="s">
        <v>122</v>
      </c>
      <c r="BE154" s="157">
        <f>IF(N154="základní",J154,0)</f>
        <v>0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6" t="s">
        <v>80</v>
      </c>
      <c r="BK154" s="157">
        <f>ROUND(I154*H154,2)</f>
        <v>0</v>
      </c>
      <c r="BL154" s="16" t="s">
        <v>128</v>
      </c>
      <c r="BM154" s="156" t="s">
        <v>612</v>
      </c>
    </row>
    <row r="155" spans="1:47" s="2" customFormat="1" ht="19.5">
      <c r="A155" s="31"/>
      <c r="B155" s="32"/>
      <c r="C155" s="31"/>
      <c r="D155" s="158" t="s">
        <v>144</v>
      </c>
      <c r="E155" s="31"/>
      <c r="F155" s="159" t="s">
        <v>219</v>
      </c>
      <c r="G155" s="31"/>
      <c r="H155" s="31"/>
      <c r="I155" s="160"/>
      <c r="J155" s="31"/>
      <c r="K155" s="31"/>
      <c r="L155" s="32"/>
      <c r="M155" s="161"/>
      <c r="N155" s="162"/>
      <c r="O155" s="57"/>
      <c r="P155" s="57"/>
      <c r="Q155" s="57"/>
      <c r="R155" s="57"/>
      <c r="S155" s="57"/>
      <c r="T155" s="58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T155" s="16" t="s">
        <v>144</v>
      </c>
      <c r="AU155" s="16" t="s">
        <v>82</v>
      </c>
    </row>
    <row r="156" spans="2:51" s="13" customFormat="1" ht="22.5">
      <c r="B156" s="163"/>
      <c r="D156" s="158" t="s">
        <v>156</v>
      </c>
      <c r="E156" s="164" t="s">
        <v>1</v>
      </c>
      <c r="F156" s="165" t="s">
        <v>597</v>
      </c>
      <c r="H156" s="166">
        <v>21.3</v>
      </c>
      <c r="I156" s="167"/>
      <c r="L156" s="163"/>
      <c r="M156" s="168"/>
      <c r="N156" s="169"/>
      <c r="O156" s="169"/>
      <c r="P156" s="169"/>
      <c r="Q156" s="169"/>
      <c r="R156" s="169"/>
      <c r="S156" s="169"/>
      <c r="T156" s="170"/>
      <c r="AT156" s="164" t="s">
        <v>156</v>
      </c>
      <c r="AU156" s="164" t="s">
        <v>82</v>
      </c>
      <c r="AV156" s="13" t="s">
        <v>82</v>
      </c>
      <c r="AW156" s="13" t="s">
        <v>29</v>
      </c>
      <c r="AX156" s="13" t="s">
        <v>80</v>
      </c>
      <c r="AY156" s="164" t="s">
        <v>122</v>
      </c>
    </row>
    <row r="157" spans="1:65" s="2" customFormat="1" ht="24.2" customHeight="1">
      <c r="A157" s="31"/>
      <c r="B157" s="143"/>
      <c r="C157" s="144" t="s">
        <v>236</v>
      </c>
      <c r="D157" s="144" t="s">
        <v>124</v>
      </c>
      <c r="E157" s="145" t="s">
        <v>257</v>
      </c>
      <c r="F157" s="146" t="s">
        <v>258</v>
      </c>
      <c r="G157" s="147" t="s">
        <v>154</v>
      </c>
      <c r="H157" s="148">
        <v>161.5</v>
      </c>
      <c r="I157" s="149"/>
      <c r="J157" s="150">
        <f>ROUND(I157*H157,2)</f>
        <v>0</v>
      </c>
      <c r="K157" s="151"/>
      <c r="L157" s="32"/>
      <c r="M157" s="152" t="s">
        <v>1</v>
      </c>
      <c r="N157" s="153" t="s">
        <v>37</v>
      </c>
      <c r="O157" s="57"/>
      <c r="P157" s="154">
        <f>O157*H157</f>
        <v>0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56" t="s">
        <v>128</v>
      </c>
      <c r="AT157" s="156" t="s">
        <v>124</v>
      </c>
      <c r="AU157" s="156" t="s">
        <v>82</v>
      </c>
      <c r="AY157" s="16" t="s">
        <v>122</v>
      </c>
      <c r="BE157" s="157">
        <f>IF(N157="základní",J157,0)</f>
        <v>0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6" t="s">
        <v>80</v>
      </c>
      <c r="BK157" s="157">
        <f>ROUND(I157*H157,2)</f>
        <v>0</v>
      </c>
      <c r="BL157" s="16" t="s">
        <v>128</v>
      </c>
      <c r="BM157" s="156" t="s">
        <v>259</v>
      </c>
    </row>
    <row r="158" spans="2:51" s="13" customFormat="1" ht="12">
      <c r="B158" s="163"/>
      <c r="D158" s="158" t="s">
        <v>156</v>
      </c>
      <c r="E158" s="164" t="s">
        <v>1</v>
      </c>
      <c r="F158" s="165" t="s">
        <v>613</v>
      </c>
      <c r="H158" s="166">
        <v>161.5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4" t="s">
        <v>156</v>
      </c>
      <c r="AU158" s="164" t="s">
        <v>82</v>
      </c>
      <c r="AV158" s="13" t="s">
        <v>82</v>
      </c>
      <c r="AW158" s="13" t="s">
        <v>29</v>
      </c>
      <c r="AX158" s="13" t="s">
        <v>80</v>
      </c>
      <c r="AY158" s="164" t="s">
        <v>122</v>
      </c>
    </row>
    <row r="159" spans="1:65" s="2" customFormat="1" ht="16.5" customHeight="1">
      <c r="A159" s="31"/>
      <c r="B159" s="143"/>
      <c r="C159" s="144" t="s">
        <v>245</v>
      </c>
      <c r="D159" s="144" t="s">
        <v>124</v>
      </c>
      <c r="E159" s="145" t="s">
        <v>267</v>
      </c>
      <c r="F159" s="146" t="s">
        <v>268</v>
      </c>
      <c r="G159" s="147" t="s">
        <v>202</v>
      </c>
      <c r="H159" s="148">
        <v>188</v>
      </c>
      <c r="I159" s="149"/>
      <c r="J159" s="150">
        <f>ROUND(I159*H159,2)</f>
        <v>0</v>
      </c>
      <c r="K159" s="151"/>
      <c r="L159" s="32"/>
      <c r="M159" s="152" t="s">
        <v>1</v>
      </c>
      <c r="N159" s="153" t="s">
        <v>37</v>
      </c>
      <c r="O159" s="57"/>
      <c r="P159" s="154">
        <f>O159*H159</f>
        <v>0</v>
      </c>
      <c r="Q159" s="154">
        <v>0</v>
      </c>
      <c r="R159" s="154">
        <f>Q159*H159</f>
        <v>0</v>
      </c>
      <c r="S159" s="154">
        <v>0</v>
      </c>
      <c r="T159" s="155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56" t="s">
        <v>128</v>
      </c>
      <c r="AT159" s="156" t="s">
        <v>124</v>
      </c>
      <c r="AU159" s="156" t="s">
        <v>82</v>
      </c>
      <c r="AY159" s="16" t="s">
        <v>122</v>
      </c>
      <c r="BE159" s="157">
        <f>IF(N159="základní",J159,0)</f>
        <v>0</v>
      </c>
      <c r="BF159" s="157">
        <f>IF(N159="snížená",J159,0)</f>
        <v>0</v>
      </c>
      <c r="BG159" s="157">
        <f>IF(N159="zákl. přenesená",J159,0)</f>
        <v>0</v>
      </c>
      <c r="BH159" s="157">
        <f>IF(N159="sníž. přenesená",J159,0)</f>
        <v>0</v>
      </c>
      <c r="BI159" s="157">
        <f>IF(N159="nulová",J159,0)</f>
        <v>0</v>
      </c>
      <c r="BJ159" s="16" t="s">
        <v>80</v>
      </c>
      <c r="BK159" s="157">
        <f>ROUND(I159*H159,2)</f>
        <v>0</v>
      </c>
      <c r="BL159" s="16" t="s">
        <v>128</v>
      </c>
      <c r="BM159" s="156" t="s">
        <v>269</v>
      </c>
    </row>
    <row r="160" spans="2:51" s="13" customFormat="1" ht="12">
      <c r="B160" s="163"/>
      <c r="D160" s="158" t="s">
        <v>156</v>
      </c>
      <c r="E160" s="164" t="s">
        <v>1</v>
      </c>
      <c r="F160" s="165" t="s">
        <v>614</v>
      </c>
      <c r="H160" s="166">
        <v>103</v>
      </c>
      <c r="I160" s="167"/>
      <c r="L160" s="163"/>
      <c r="M160" s="168"/>
      <c r="N160" s="169"/>
      <c r="O160" s="169"/>
      <c r="P160" s="169"/>
      <c r="Q160" s="169"/>
      <c r="R160" s="169"/>
      <c r="S160" s="169"/>
      <c r="T160" s="170"/>
      <c r="AT160" s="164" t="s">
        <v>156</v>
      </c>
      <c r="AU160" s="164" t="s">
        <v>82</v>
      </c>
      <c r="AV160" s="13" t="s">
        <v>82</v>
      </c>
      <c r="AW160" s="13" t="s">
        <v>29</v>
      </c>
      <c r="AX160" s="13" t="s">
        <v>72</v>
      </c>
      <c r="AY160" s="164" t="s">
        <v>122</v>
      </c>
    </row>
    <row r="161" spans="2:51" s="13" customFormat="1" ht="12">
      <c r="B161" s="163"/>
      <c r="D161" s="158" t="s">
        <v>156</v>
      </c>
      <c r="E161" s="164" t="s">
        <v>1</v>
      </c>
      <c r="F161" s="165" t="s">
        <v>615</v>
      </c>
      <c r="H161" s="166">
        <v>63.7</v>
      </c>
      <c r="I161" s="167"/>
      <c r="L161" s="163"/>
      <c r="M161" s="168"/>
      <c r="N161" s="169"/>
      <c r="O161" s="169"/>
      <c r="P161" s="169"/>
      <c r="Q161" s="169"/>
      <c r="R161" s="169"/>
      <c r="S161" s="169"/>
      <c r="T161" s="170"/>
      <c r="AT161" s="164" t="s">
        <v>156</v>
      </c>
      <c r="AU161" s="164" t="s">
        <v>82</v>
      </c>
      <c r="AV161" s="13" t="s">
        <v>82</v>
      </c>
      <c r="AW161" s="13" t="s">
        <v>29</v>
      </c>
      <c r="AX161" s="13" t="s">
        <v>72</v>
      </c>
      <c r="AY161" s="164" t="s">
        <v>122</v>
      </c>
    </row>
    <row r="162" spans="2:51" s="13" customFormat="1" ht="12">
      <c r="B162" s="163"/>
      <c r="D162" s="158" t="s">
        <v>156</v>
      </c>
      <c r="E162" s="164" t="s">
        <v>1</v>
      </c>
      <c r="F162" s="165" t="s">
        <v>608</v>
      </c>
      <c r="H162" s="166">
        <v>21.3</v>
      </c>
      <c r="I162" s="167"/>
      <c r="L162" s="163"/>
      <c r="M162" s="168"/>
      <c r="N162" s="169"/>
      <c r="O162" s="169"/>
      <c r="P162" s="169"/>
      <c r="Q162" s="169"/>
      <c r="R162" s="169"/>
      <c r="S162" s="169"/>
      <c r="T162" s="170"/>
      <c r="AT162" s="164" t="s">
        <v>156</v>
      </c>
      <c r="AU162" s="164" t="s">
        <v>82</v>
      </c>
      <c r="AV162" s="13" t="s">
        <v>82</v>
      </c>
      <c r="AW162" s="13" t="s">
        <v>29</v>
      </c>
      <c r="AX162" s="13" t="s">
        <v>72</v>
      </c>
      <c r="AY162" s="164" t="s">
        <v>122</v>
      </c>
    </row>
    <row r="163" spans="2:51" s="14" customFormat="1" ht="12">
      <c r="B163" s="186"/>
      <c r="D163" s="158" t="s">
        <v>156</v>
      </c>
      <c r="E163" s="187" t="s">
        <v>1</v>
      </c>
      <c r="F163" s="188" t="s">
        <v>244</v>
      </c>
      <c r="H163" s="189">
        <v>188</v>
      </c>
      <c r="I163" s="190"/>
      <c r="L163" s="186"/>
      <c r="M163" s="191"/>
      <c r="N163" s="192"/>
      <c r="O163" s="192"/>
      <c r="P163" s="192"/>
      <c r="Q163" s="192"/>
      <c r="R163" s="192"/>
      <c r="S163" s="192"/>
      <c r="T163" s="193"/>
      <c r="AT163" s="187" t="s">
        <v>156</v>
      </c>
      <c r="AU163" s="187" t="s">
        <v>82</v>
      </c>
      <c r="AV163" s="14" t="s">
        <v>128</v>
      </c>
      <c r="AW163" s="14" t="s">
        <v>29</v>
      </c>
      <c r="AX163" s="14" t="s">
        <v>80</v>
      </c>
      <c r="AY163" s="187" t="s">
        <v>122</v>
      </c>
    </row>
    <row r="164" spans="1:65" s="2" customFormat="1" ht="16.5" customHeight="1">
      <c r="A164" s="31"/>
      <c r="B164" s="143"/>
      <c r="C164" s="144" t="s">
        <v>253</v>
      </c>
      <c r="D164" s="144" t="s">
        <v>124</v>
      </c>
      <c r="E164" s="145" t="s">
        <v>278</v>
      </c>
      <c r="F164" s="146" t="s">
        <v>279</v>
      </c>
      <c r="G164" s="147" t="s">
        <v>198</v>
      </c>
      <c r="H164" s="148">
        <v>91</v>
      </c>
      <c r="I164" s="149"/>
      <c r="J164" s="150">
        <f>ROUND(I164*H164,2)</f>
        <v>0</v>
      </c>
      <c r="K164" s="151"/>
      <c r="L164" s="32"/>
      <c r="M164" s="152" t="s">
        <v>1</v>
      </c>
      <c r="N164" s="153" t="s">
        <v>37</v>
      </c>
      <c r="O164" s="57"/>
      <c r="P164" s="154">
        <f>O164*H164</f>
        <v>0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56" t="s">
        <v>128</v>
      </c>
      <c r="AT164" s="156" t="s">
        <v>124</v>
      </c>
      <c r="AU164" s="156" t="s">
        <v>82</v>
      </c>
      <c r="AY164" s="16" t="s">
        <v>122</v>
      </c>
      <c r="BE164" s="157">
        <f>IF(N164="základní",J164,0)</f>
        <v>0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16" t="s">
        <v>80</v>
      </c>
      <c r="BK164" s="157">
        <f>ROUND(I164*H164,2)</f>
        <v>0</v>
      </c>
      <c r="BL164" s="16" t="s">
        <v>128</v>
      </c>
      <c r="BM164" s="156" t="s">
        <v>280</v>
      </c>
    </row>
    <row r="165" spans="1:47" s="2" customFormat="1" ht="19.5">
      <c r="A165" s="31"/>
      <c r="B165" s="32"/>
      <c r="C165" s="31"/>
      <c r="D165" s="158" t="s">
        <v>144</v>
      </c>
      <c r="E165" s="31"/>
      <c r="F165" s="159" t="s">
        <v>281</v>
      </c>
      <c r="G165" s="31"/>
      <c r="H165" s="31"/>
      <c r="I165" s="160"/>
      <c r="J165" s="31"/>
      <c r="K165" s="31"/>
      <c r="L165" s="32"/>
      <c r="M165" s="161"/>
      <c r="N165" s="162"/>
      <c r="O165" s="57"/>
      <c r="P165" s="57"/>
      <c r="Q165" s="57"/>
      <c r="R165" s="57"/>
      <c r="S165" s="57"/>
      <c r="T165" s="58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T165" s="16" t="s">
        <v>144</v>
      </c>
      <c r="AU165" s="16" t="s">
        <v>82</v>
      </c>
    </row>
    <row r="166" spans="1:65" s="2" customFormat="1" ht="24.2" customHeight="1">
      <c r="A166" s="31"/>
      <c r="B166" s="143"/>
      <c r="C166" s="144" t="s">
        <v>8</v>
      </c>
      <c r="D166" s="144" t="s">
        <v>124</v>
      </c>
      <c r="E166" s="145" t="s">
        <v>283</v>
      </c>
      <c r="F166" s="146" t="s">
        <v>284</v>
      </c>
      <c r="G166" s="147" t="s">
        <v>127</v>
      </c>
      <c r="H166" s="148">
        <v>686.667</v>
      </c>
      <c r="I166" s="149"/>
      <c r="J166" s="150">
        <f>ROUND(I166*H166,2)</f>
        <v>0</v>
      </c>
      <c r="K166" s="151"/>
      <c r="L166" s="32"/>
      <c r="M166" s="152" t="s">
        <v>1</v>
      </c>
      <c r="N166" s="153" t="s">
        <v>37</v>
      </c>
      <c r="O166" s="57"/>
      <c r="P166" s="154">
        <f>O166*H166</f>
        <v>0</v>
      </c>
      <c r="Q166" s="154">
        <v>8E-05</v>
      </c>
      <c r="R166" s="154">
        <f>Q166*H166</f>
        <v>0.05493336000000001</v>
      </c>
      <c r="S166" s="154">
        <v>0</v>
      </c>
      <c r="T166" s="155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56" t="s">
        <v>128</v>
      </c>
      <c r="AT166" s="156" t="s">
        <v>124</v>
      </c>
      <c r="AU166" s="156" t="s">
        <v>82</v>
      </c>
      <c r="AY166" s="16" t="s">
        <v>122</v>
      </c>
      <c r="BE166" s="157">
        <f>IF(N166="základní",J166,0)</f>
        <v>0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6" t="s">
        <v>80</v>
      </c>
      <c r="BK166" s="157">
        <f>ROUND(I166*H166,2)</f>
        <v>0</v>
      </c>
      <c r="BL166" s="16" t="s">
        <v>128</v>
      </c>
      <c r="BM166" s="156" t="s">
        <v>285</v>
      </c>
    </row>
    <row r="167" spans="1:65" s="2" customFormat="1" ht="16.5" customHeight="1">
      <c r="A167" s="31"/>
      <c r="B167" s="143"/>
      <c r="C167" s="175" t="s">
        <v>261</v>
      </c>
      <c r="D167" s="175" t="s">
        <v>206</v>
      </c>
      <c r="E167" s="176" t="s">
        <v>286</v>
      </c>
      <c r="F167" s="177" t="s">
        <v>287</v>
      </c>
      <c r="G167" s="178" t="s">
        <v>288</v>
      </c>
      <c r="H167" s="179">
        <v>13.733</v>
      </c>
      <c r="I167" s="180"/>
      <c r="J167" s="181">
        <f>ROUND(I167*H167,2)</f>
        <v>0</v>
      </c>
      <c r="K167" s="182"/>
      <c r="L167" s="183"/>
      <c r="M167" s="184" t="s">
        <v>1</v>
      </c>
      <c r="N167" s="185" t="s">
        <v>37</v>
      </c>
      <c r="O167" s="57"/>
      <c r="P167" s="154">
        <f>O167*H167</f>
        <v>0</v>
      </c>
      <c r="Q167" s="154">
        <v>0.001</v>
      </c>
      <c r="R167" s="154">
        <f>Q167*H167</f>
        <v>0.013733</v>
      </c>
      <c r="S167" s="154">
        <v>0</v>
      </c>
      <c r="T167" s="155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56" t="s">
        <v>174</v>
      </c>
      <c r="AT167" s="156" t="s">
        <v>206</v>
      </c>
      <c r="AU167" s="156" t="s">
        <v>82</v>
      </c>
      <c r="AY167" s="16" t="s">
        <v>122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6" t="s">
        <v>80</v>
      </c>
      <c r="BK167" s="157">
        <f>ROUND(I167*H167,2)</f>
        <v>0</v>
      </c>
      <c r="BL167" s="16" t="s">
        <v>128</v>
      </c>
      <c r="BM167" s="156" t="s">
        <v>289</v>
      </c>
    </row>
    <row r="168" spans="2:51" s="13" customFormat="1" ht="12">
      <c r="B168" s="163"/>
      <c r="D168" s="158" t="s">
        <v>156</v>
      </c>
      <c r="F168" s="165" t="s">
        <v>616</v>
      </c>
      <c r="H168" s="166">
        <v>13.733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4" t="s">
        <v>156</v>
      </c>
      <c r="AU168" s="164" t="s">
        <v>82</v>
      </c>
      <c r="AV168" s="13" t="s">
        <v>82</v>
      </c>
      <c r="AW168" s="13" t="s">
        <v>3</v>
      </c>
      <c r="AX168" s="13" t="s">
        <v>80</v>
      </c>
      <c r="AY168" s="164" t="s">
        <v>122</v>
      </c>
    </row>
    <row r="169" spans="1:65" s="2" customFormat="1" ht="24.2" customHeight="1">
      <c r="A169" s="31"/>
      <c r="B169" s="143"/>
      <c r="C169" s="144" t="s">
        <v>266</v>
      </c>
      <c r="D169" s="144" t="s">
        <v>124</v>
      </c>
      <c r="E169" s="145" t="s">
        <v>292</v>
      </c>
      <c r="F169" s="146" t="s">
        <v>293</v>
      </c>
      <c r="G169" s="147" t="s">
        <v>127</v>
      </c>
      <c r="H169" s="148">
        <v>686.667</v>
      </c>
      <c r="I169" s="149"/>
      <c r="J169" s="150">
        <f>ROUND(I169*H169,2)</f>
        <v>0</v>
      </c>
      <c r="K169" s="151"/>
      <c r="L169" s="32"/>
      <c r="M169" s="152" t="s">
        <v>1</v>
      </c>
      <c r="N169" s="153" t="s">
        <v>37</v>
      </c>
      <c r="O169" s="57"/>
      <c r="P169" s="154">
        <f>O169*H169</f>
        <v>0</v>
      </c>
      <c r="Q169" s="154">
        <v>0</v>
      </c>
      <c r="R169" s="154">
        <f>Q169*H169</f>
        <v>0</v>
      </c>
      <c r="S169" s="154">
        <v>0</v>
      </c>
      <c r="T169" s="155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56" t="s">
        <v>128</v>
      </c>
      <c r="AT169" s="156" t="s">
        <v>124</v>
      </c>
      <c r="AU169" s="156" t="s">
        <v>82</v>
      </c>
      <c r="AY169" s="16" t="s">
        <v>122</v>
      </c>
      <c r="BE169" s="157">
        <f>IF(N169="základní",J169,0)</f>
        <v>0</v>
      </c>
      <c r="BF169" s="157">
        <f>IF(N169="snížená",J169,0)</f>
        <v>0</v>
      </c>
      <c r="BG169" s="157">
        <f>IF(N169="zákl. přenesená",J169,0)</f>
        <v>0</v>
      </c>
      <c r="BH169" s="157">
        <f>IF(N169="sníž. přenesená",J169,0)</f>
        <v>0</v>
      </c>
      <c r="BI169" s="157">
        <f>IF(N169="nulová",J169,0)</f>
        <v>0</v>
      </c>
      <c r="BJ169" s="16" t="s">
        <v>80</v>
      </c>
      <c r="BK169" s="157">
        <f>ROUND(I169*H169,2)</f>
        <v>0</v>
      </c>
      <c r="BL169" s="16" t="s">
        <v>128</v>
      </c>
      <c r="BM169" s="156" t="s">
        <v>294</v>
      </c>
    </row>
    <row r="170" spans="2:51" s="13" customFormat="1" ht="12">
      <c r="B170" s="163"/>
      <c r="D170" s="158" t="s">
        <v>156</v>
      </c>
      <c r="E170" s="164" t="s">
        <v>1</v>
      </c>
      <c r="F170" s="165" t="s">
        <v>617</v>
      </c>
      <c r="H170" s="166">
        <v>686.667</v>
      </c>
      <c r="I170" s="167"/>
      <c r="L170" s="163"/>
      <c r="M170" s="168"/>
      <c r="N170" s="169"/>
      <c r="O170" s="169"/>
      <c r="P170" s="169"/>
      <c r="Q170" s="169"/>
      <c r="R170" s="169"/>
      <c r="S170" s="169"/>
      <c r="T170" s="170"/>
      <c r="AT170" s="164" t="s">
        <v>156</v>
      </c>
      <c r="AU170" s="164" t="s">
        <v>82</v>
      </c>
      <c r="AV170" s="13" t="s">
        <v>82</v>
      </c>
      <c r="AW170" s="13" t="s">
        <v>29</v>
      </c>
      <c r="AX170" s="13" t="s">
        <v>80</v>
      </c>
      <c r="AY170" s="164" t="s">
        <v>122</v>
      </c>
    </row>
    <row r="171" spans="1:65" s="2" customFormat="1" ht="21.75" customHeight="1">
      <c r="A171" s="31"/>
      <c r="B171" s="143"/>
      <c r="C171" s="144" t="s">
        <v>272</v>
      </c>
      <c r="D171" s="144" t="s">
        <v>124</v>
      </c>
      <c r="E171" s="145" t="s">
        <v>296</v>
      </c>
      <c r="F171" s="146" t="s">
        <v>297</v>
      </c>
      <c r="G171" s="147" t="s">
        <v>127</v>
      </c>
      <c r="H171" s="148">
        <v>2060</v>
      </c>
      <c r="I171" s="149"/>
      <c r="J171" s="150">
        <f>ROUND(I171*H171,2)</f>
        <v>0</v>
      </c>
      <c r="K171" s="151"/>
      <c r="L171" s="32"/>
      <c r="M171" s="152" t="s">
        <v>1</v>
      </c>
      <c r="N171" s="153" t="s">
        <v>37</v>
      </c>
      <c r="O171" s="57"/>
      <c r="P171" s="154">
        <f>O171*H171</f>
        <v>0</v>
      </c>
      <c r="Q171" s="154">
        <v>0</v>
      </c>
      <c r="R171" s="154">
        <f>Q171*H171</f>
        <v>0</v>
      </c>
      <c r="S171" s="154">
        <v>0</v>
      </c>
      <c r="T171" s="155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56" t="s">
        <v>128</v>
      </c>
      <c r="AT171" s="156" t="s">
        <v>124</v>
      </c>
      <c r="AU171" s="156" t="s">
        <v>82</v>
      </c>
      <c r="AY171" s="16" t="s">
        <v>122</v>
      </c>
      <c r="BE171" s="157">
        <f>IF(N171="základní",J171,0)</f>
        <v>0</v>
      </c>
      <c r="BF171" s="157">
        <f>IF(N171="snížená",J171,0)</f>
        <v>0</v>
      </c>
      <c r="BG171" s="157">
        <f>IF(N171="zákl. přenesená",J171,0)</f>
        <v>0</v>
      </c>
      <c r="BH171" s="157">
        <f>IF(N171="sníž. přenesená",J171,0)</f>
        <v>0</v>
      </c>
      <c r="BI171" s="157">
        <f>IF(N171="nulová",J171,0)</f>
        <v>0</v>
      </c>
      <c r="BJ171" s="16" t="s">
        <v>80</v>
      </c>
      <c r="BK171" s="157">
        <f>ROUND(I171*H171,2)</f>
        <v>0</v>
      </c>
      <c r="BL171" s="16" t="s">
        <v>128</v>
      </c>
      <c r="BM171" s="156" t="s">
        <v>298</v>
      </c>
    </row>
    <row r="172" spans="2:51" s="13" customFormat="1" ht="12">
      <c r="B172" s="163"/>
      <c r="D172" s="158" t="s">
        <v>156</v>
      </c>
      <c r="E172" s="164" t="s">
        <v>1</v>
      </c>
      <c r="F172" s="165" t="s">
        <v>215</v>
      </c>
      <c r="H172" s="166">
        <v>2060</v>
      </c>
      <c r="I172" s="167"/>
      <c r="L172" s="163"/>
      <c r="M172" s="168"/>
      <c r="N172" s="169"/>
      <c r="O172" s="169"/>
      <c r="P172" s="169"/>
      <c r="Q172" s="169"/>
      <c r="R172" s="169"/>
      <c r="S172" s="169"/>
      <c r="T172" s="170"/>
      <c r="AT172" s="164" t="s">
        <v>156</v>
      </c>
      <c r="AU172" s="164" t="s">
        <v>82</v>
      </c>
      <c r="AV172" s="13" t="s">
        <v>82</v>
      </c>
      <c r="AW172" s="13" t="s">
        <v>29</v>
      </c>
      <c r="AX172" s="13" t="s">
        <v>80</v>
      </c>
      <c r="AY172" s="164" t="s">
        <v>122</v>
      </c>
    </row>
    <row r="173" spans="1:65" s="2" customFormat="1" ht="21.75" customHeight="1">
      <c r="A173" s="31"/>
      <c r="B173" s="143"/>
      <c r="C173" s="144" t="s">
        <v>277</v>
      </c>
      <c r="D173" s="144" t="s">
        <v>124</v>
      </c>
      <c r="E173" s="145" t="s">
        <v>300</v>
      </c>
      <c r="F173" s="146" t="s">
        <v>301</v>
      </c>
      <c r="G173" s="147" t="s">
        <v>202</v>
      </c>
      <c r="H173" s="148">
        <v>6.18</v>
      </c>
      <c r="I173" s="149"/>
      <c r="J173" s="150">
        <f>ROUND(I173*H173,2)</f>
        <v>0</v>
      </c>
      <c r="K173" s="151"/>
      <c r="L173" s="32"/>
      <c r="M173" s="152" t="s">
        <v>1</v>
      </c>
      <c r="N173" s="153" t="s">
        <v>37</v>
      </c>
      <c r="O173" s="57"/>
      <c r="P173" s="154">
        <f>O173*H173</f>
        <v>0</v>
      </c>
      <c r="Q173" s="154">
        <v>0</v>
      </c>
      <c r="R173" s="154">
        <f>Q173*H173</f>
        <v>0</v>
      </c>
      <c r="S173" s="154">
        <v>0</v>
      </c>
      <c r="T173" s="15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56" t="s">
        <v>128</v>
      </c>
      <c r="AT173" s="156" t="s">
        <v>124</v>
      </c>
      <c r="AU173" s="156" t="s">
        <v>82</v>
      </c>
      <c r="AY173" s="16" t="s">
        <v>122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6" t="s">
        <v>80</v>
      </c>
      <c r="BK173" s="157">
        <f>ROUND(I173*H173,2)</f>
        <v>0</v>
      </c>
      <c r="BL173" s="16" t="s">
        <v>128</v>
      </c>
      <c r="BM173" s="156" t="s">
        <v>302</v>
      </c>
    </row>
    <row r="174" spans="2:51" s="13" customFormat="1" ht="12">
      <c r="B174" s="163"/>
      <c r="D174" s="158" t="s">
        <v>156</v>
      </c>
      <c r="E174" s="164" t="s">
        <v>1</v>
      </c>
      <c r="F174" s="165" t="s">
        <v>303</v>
      </c>
      <c r="H174" s="166">
        <v>6.18</v>
      </c>
      <c r="I174" s="167"/>
      <c r="L174" s="163"/>
      <c r="M174" s="168"/>
      <c r="N174" s="169"/>
      <c r="O174" s="169"/>
      <c r="P174" s="169"/>
      <c r="Q174" s="169"/>
      <c r="R174" s="169"/>
      <c r="S174" s="169"/>
      <c r="T174" s="170"/>
      <c r="AT174" s="164" t="s">
        <v>156</v>
      </c>
      <c r="AU174" s="164" t="s">
        <v>82</v>
      </c>
      <c r="AV174" s="13" t="s">
        <v>82</v>
      </c>
      <c r="AW174" s="13" t="s">
        <v>29</v>
      </c>
      <c r="AX174" s="13" t="s">
        <v>80</v>
      </c>
      <c r="AY174" s="164" t="s">
        <v>122</v>
      </c>
    </row>
    <row r="175" spans="2:63" s="12" customFormat="1" ht="22.9" customHeight="1">
      <c r="B175" s="130"/>
      <c r="D175" s="131" t="s">
        <v>71</v>
      </c>
      <c r="E175" s="141" t="s">
        <v>151</v>
      </c>
      <c r="F175" s="141" t="s">
        <v>310</v>
      </c>
      <c r="I175" s="133"/>
      <c r="J175" s="142">
        <f>BK175</f>
        <v>0</v>
      </c>
      <c r="L175" s="130"/>
      <c r="M175" s="135"/>
      <c r="N175" s="136"/>
      <c r="O175" s="136"/>
      <c r="P175" s="137">
        <f>SUM(P176:P216)</f>
        <v>0</v>
      </c>
      <c r="Q175" s="136"/>
      <c r="R175" s="137">
        <f>SUM(R176:R216)</f>
        <v>173.504048</v>
      </c>
      <c r="S175" s="136"/>
      <c r="T175" s="138">
        <f>SUM(T176:T216)</f>
        <v>0</v>
      </c>
      <c r="AR175" s="131" t="s">
        <v>80</v>
      </c>
      <c r="AT175" s="139" t="s">
        <v>71</v>
      </c>
      <c r="AU175" s="139" t="s">
        <v>80</v>
      </c>
      <c r="AY175" s="131" t="s">
        <v>122</v>
      </c>
      <c r="BK175" s="140">
        <f>SUM(BK176:BK216)</f>
        <v>0</v>
      </c>
    </row>
    <row r="176" spans="1:65" s="2" customFormat="1" ht="21.75" customHeight="1">
      <c r="A176" s="31"/>
      <c r="B176" s="143"/>
      <c r="C176" s="144" t="s">
        <v>282</v>
      </c>
      <c r="D176" s="144" t="s">
        <v>124</v>
      </c>
      <c r="E176" s="145" t="s">
        <v>312</v>
      </c>
      <c r="F176" s="146" t="s">
        <v>313</v>
      </c>
      <c r="G176" s="147" t="s">
        <v>127</v>
      </c>
      <c r="H176" s="148">
        <v>185</v>
      </c>
      <c r="I176" s="149"/>
      <c r="J176" s="150">
        <f>ROUND(I176*H176,2)</f>
        <v>0</v>
      </c>
      <c r="K176" s="151"/>
      <c r="L176" s="32"/>
      <c r="M176" s="152" t="s">
        <v>1</v>
      </c>
      <c r="N176" s="153" t="s">
        <v>37</v>
      </c>
      <c r="O176" s="57"/>
      <c r="P176" s="154">
        <f>O176*H176</f>
        <v>0</v>
      </c>
      <c r="Q176" s="154">
        <v>0</v>
      </c>
      <c r="R176" s="154">
        <f>Q176*H176</f>
        <v>0</v>
      </c>
      <c r="S176" s="154">
        <v>0</v>
      </c>
      <c r="T176" s="155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56" t="s">
        <v>128</v>
      </c>
      <c r="AT176" s="156" t="s">
        <v>124</v>
      </c>
      <c r="AU176" s="156" t="s">
        <v>82</v>
      </c>
      <c r="AY176" s="16" t="s">
        <v>122</v>
      </c>
      <c r="BE176" s="157">
        <f>IF(N176="základní",J176,0)</f>
        <v>0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6" t="s">
        <v>80</v>
      </c>
      <c r="BK176" s="157">
        <f>ROUND(I176*H176,2)</f>
        <v>0</v>
      </c>
      <c r="BL176" s="16" t="s">
        <v>128</v>
      </c>
      <c r="BM176" s="156" t="s">
        <v>618</v>
      </c>
    </row>
    <row r="177" spans="1:65" s="2" customFormat="1" ht="24.2" customHeight="1">
      <c r="A177" s="31"/>
      <c r="B177" s="143"/>
      <c r="C177" s="144" t="s">
        <v>7</v>
      </c>
      <c r="D177" s="144" t="s">
        <v>124</v>
      </c>
      <c r="E177" s="145" t="s">
        <v>317</v>
      </c>
      <c r="F177" s="146" t="s">
        <v>318</v>
      </c>
      <c r="G177" s="147" t="s">
        <v>127</v>
      </c>
      <c r="H177" s="148">
        <v>3963</v>
      </c>
      <c r="I177" s="149"/>
      <c r="J177" s="150">
        <f>ROUND(I177*H177,2)</f>
        <v>0</v>
      </c>
      <c r="K177" s="151"/>
      <c r="L177" s="32"/>
      <c r="M177" s="152" t="s">
        <v>1</v>
      </c>
      <c r="N177" s="153" t="s">
        <v>37</v>
      </c>
      <c r="O177" s="57"/>
      <c r="P177" s="154">
        <f>O177*H177</f>
        <v>0</v>
      </c>
      <c r="Q177" s="154">
        <v>0</v>
      </c>
      <c r="R177" s="154">
        <f>Q177*H177</f>
        <v>0</v>
      </c>
      <c r="S177" s="154">
        <v>0</v>
      </c>
      <c r="T177" s="155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56" t="s">
        <v>128</v>
      </c>
      <c r="AT177" s="156" t="s">
        <v>124</v>
      </c>
      <c r="AU177" s="156" t="s">
        <v>82</v>
      </c>
      <c r="AY177" s="16" t="s">
        <v>122</v>
      </c>
      <c r="BE177" s="157">
        <f>IF(N177="základní",J177,0)</f>
        <v>0</v>
      </c>
      <c r="BF177" s="157">
        <f>IF(N177="snížená",J177,0)</f>
        <v>0</v>
      </c>
      <c r="BG177" s="157">
        <f>IF(N177="zákl. přenesená",J177,0)</f>
        <v>0</v>
      </c>
      <c r="BH177" s="157">
        <f>IF(N177="sníž. přenesená",J177,0)</f>
        <v>0</v>
      </c>
      <c r="BI177" s="157">
        <f>IF(N177="nulová",J177,0)</f>
        <v>0</v>
      </c>
      <c r="BJ177" s="16" t="s">
        <v>80</v>
      </c>
      <c r="BK177" s="157">
        <f>ROUND(I177*H177,2)</f>
        <v>0</v>
      </c>
      <c r="BL177" s="16" t="s">
        <v>128</v>
      </c>
      <c r="BM177" s="156" t="s">
        <v>619</v>
      </c>
    </row>
    <row r="178" spans="1:47" s="2" customFormat="1" ht="29.25">
      <c r="A178" s="31"/>
      <c r="B178" s="32"/>
      <c r="C178" s="31"/>
      <c r="D178" s="158" t="s">
        <v>144</v>
      </c>
      <c r="E178" s="31"/>
      <c r="F178" s="159" t="s">
        <v>320</v>
      </c>
      <c r="G178" s="31"/>
      <c r="H178" s="31"/>
      <c r="I178" s="160"/>
      <c r="J178" s="31"/>
      <c r="K178" s="31"/>
      <c r="L178" s="32"/>
      <c r="M178" s="161"/>
      <c r="N178" s="162"/>
      <c r="O178" s="57"/>
      <c r="P178" s="57"/>
      <c r="Q178" s="57"/>
      <c r="R178" s="57"/>
      <c r="S178" s="57"/>
      <c r="T178" s="58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T178" s="16" t="s">
        <v>144</v>
      </c>
      <c r="AU178" s="16" t="s">
        <v>82</v>
      </c>
    </row>
    <row r="179" spans="2:51" s="13" customFormat="1" ht="12">
      <c r="B179" s="163"/>
      <c r="D179" s="158" t="s">
        <v>156</v>
      </c>
      <c r="E179" s="164" t="s">
        <v>1</v>
      </c>
      <c r="F179" s="165" t="s">
        <v>620</v>
      </c>
      <c r="H179" s="166">
        <v>553.8</v>
      </c>
      <c r="I179" s="167"/>
      <c r="L179" s="163"/>
      <c r="M179" s="168"/>
      <c r="N179" s="169"/>
      <c r="O179" s="169"/>
      <c r="P179" s="169"/>
      <c r="Q179" s="169"/>
      <c r="R179" s="169"/>
      <c r="S179" s="169"/>
      <c r="T179" s="170"/>
      <c r="AT179" s="164" t="s">
        <v>156</v>
      </c>
      <c r="AU179" s="164" t="s">
        <v>82</v>
      </c>
      <c r="AV179" s="13" t="s">
        <v>82</v>
      </c>
      <c r="AW179" s="13" t="s">
        <v>29</v>
      </c>
      <c r="AX179" s="13" t="s">
        <v>72</v>
      </c>
      <c r="AY179" s="164" t="s">
        <v>122</v>
      </c>
    </row>
    <row r="180" spans="2:51" s="13" customFormat="1" ht="22.5">
      <c r="B180" s="163"/>
      <c r="D180" s="158" t="s">
        <v>156</v>
      </c>
      <c r="E180" s="164" t="s">
        <v>1</v>
      </c>
      <c r="F180" s="165" t="s">
        <v>621</v>
      </c>
      <c r="H180" s="166">
        <v>3409.2</v>
      </c>
      <c r="I180" s="167"/>
      <c r="L180" s="163"/>
      <c r="M180" s="168"/>
      <c r="N180" s="169"/>
      <c r="O180" s="169"/>
      <c r="P180" s="169"/>
      <c r="Q180" s="169"/>
      <c r="R180" s="169"/>
      <c r="S180" s="169"/>
      <c r="T180" s="170"/>
      <c r="AT180" s="164" t="s">
        <v>156</v>
      </c>
      <c r="AU180" s="164" t="s">
        <v>82</v>
      </c>
      <c r="AV180" s="13" t="s">
        <v>82</v>
      </c>
      <c r="AW180" s="13" t="s">
        <v>29</v>
      </c>
      <c r="AX180" s="13" t="s">
        <v>72</v>
      </c>
      <c r="AY180" s="164" t="s">
        <v>122</v>
      </c>
    </row>
    <row r="181" spans="2:51" s="14" customFormat="1" ht="12">
      <c r="B181" s="186"/>
      <c r="D181" s="158" t="s">
        <v>156</v>
      </c>
      <c r="E181" s="187" t="s">
        <v>1</v>
      </c>
      <c r="F181" s="188" t="s">
        <v>244</v>
      </c>
      <c r="H181" s="189">
        <v>3963</v>
      </c>
      <c r="I181" s="190"/>
      <c r="L181" s="186"/>
      <c r="M181" s="191"/>
      <c r="N181" s="192"/>
      <c r="O181" s="192"/>
      <c r="P181" s="192"/>
      <c r="Q181" s="192"/>
      <c r="R181" s="192"/>
      <c r="S181" s="192"/>
      <c r="T181" s="193"/>
      <c r="AT181" s="187" t="s">
        <v>156</v>
      </c>
      <c r="AU181" s="187" t="s">
        <v>82</v>
      </c>
      <c r="AV181" s="14" t="s">
        <v>128</v>
      </c>
      <c r="AW181" s="14" t="s">
        <v>29</v>
      </c>
      <c r="AX181" s="14" t="s">
        <v>80</v>
      </c>
      <c r="AY181" s="187" t="s">
        <v>122</v>
      </c>
    </row>
    <row r="182" spans="1:65" s="2" customFormat="1" ht="33" customHeight="1">
      <c r="A182" s="31"/>
      <c r="B182" s="143"/>
      <c r="C182" s="144" t="s">
        <v>291</v>
      </c>
      <c r="D182" s="144" t="s">
        <v>124</v>
      </c>
      <c r="E182" s="145" t="s">
        <v>622</v>
      </c>
      <c r="F182" s="146" t="s">
        <v>623</v>
      </c>
      <c r="G182" s="147" t="s">
        <v>127</v>
      </c>
      <c r="H182" s="148">
        <v>1405.8</v>
      </c>
      <c r="I182" s="149"/>
      <c r="J182" s="150">
        <f>ROUND(I182*H182,2)</f>
        <v>0</v>
      </c>
      <c r="K182" s="151"/>
      <c r="L182" s="32"/>
      <c r="M182" s="152" t="s">
        <v>1</v>
      </c>
      <c r="N182" s="153" t="s">
        <v>37</v>
      </c>
      <c r="O182" s="57"/>
      <c r="P182" s="154">
        <f>O182*H182</f>
        <v>0</v>
      </c>
      <c r="Q182" s="154">
        <v>0</v>
      </c>
      <c r="R182" s="154">
        <f>Q182*H182</f>
        <v>0</v>
      </c>
      <c r="S182" s="154">
        <v>0</v>
      </c>
      <c r="T182" s="155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56" t="s">
        <v>128</v>
      </c>
      <c r="AT182" s="156" t="s">
        <v>124</v>
      </c>
      <c r="AU182" s="156" t="s">
        <v>82</v>
      </c>
      <c r="AY182" s="16" t="s">
        <v>122</v>
      </c>
      <c r="BE182" s="157">
        <f>IF(N182="základní",J182,0)</f>
        <v>0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6" t="s">
        <v>80</v>
      </c>
      <c r="BK182" s="157">
        <f>ROUND(I182*H182,2)</f>
        <v>0</v>
      </c>
      <c r="BL182" s="16" t="s">
        <v>128</v>
      </c>
      <c r="BM182" s="156" t="s">
        <v>624</v>
      </c>
    </row>
    <row r="183" spans="2:51" s="13" customFormat="1" ht="12">
      <c r="B183" s="163"/>
      <c r="D183" s="158" t="s">
        <v>156</v>
      </c>
      <c r="E183" s="164" t="s">
        <v>1</v>
      </c>
      <c r="F183" s="165" t="s">
        <v>625</v>
      </c>
      <c r="H183" s="166">
        <v>468.6</v>
      </c>
      <c r="I183" s="167"/>
      <c r="L183" s="163"/>
      <c r="M183" s="168"/>
      <c r="N183" s="169"/>
      <c r="O183" s="169"/>
      <c r="P183" s="169"/>
      <c r="Q183" s="169"/>
      <c r="R183" s="169"/>
      <c r="S183" s="169"/>
      <c r="T183" s="170"/>
      <c r="AT183" s="164" t="s">
        <v>156</v>
      </c>
      <c r="AU183" s="164" t="s">
        <v>82</v>
      </c>
      <c r="AV183" s="13" t="s">
        <v>82</v>
      </c>
      <c r="AW183" s="13" t="s">
        <v>29</v>
      </c>
      <c r="AX183" s="13" t="s">
        <v>72</v>
      </c>
      <c r="AY183" s="164" t="s">
        <v>122</v>
      </c>
    </row>
    <row r="184" spans="2:51" s="13" customFormat="1" ht="12">
      <c r="B184" s="163"/>
      <c r="D184" s="158" t="s">
        <v>156</v>
      </c>
      <c r="E184" s="164" t="s">
        <v>1</v>
      </c>
      <c r="F184" s="165" t="s">
        <v>626</v>
      </c>
      <c r="H184" s="166">
        <v>937.2</v>
      </c>
      <c r="I184" s="167"/>
      <c r="L184" s="163"/>
      <c r="M184" s="168"/>
      <c r="N184" s="169"/>
      <c r="O184" s="169"/>
      <c r="P184" s="169"/>
      <c r="Q184" s="169"/>
      <c r="R184" s="169"/>
      <c r="S184" s="169"/>
      <c r="T184" s="170"/>
      <c r="AT184" s="164" t="s">
        <v>156</v>
      </c>
      <c r="AU184" s="164" t="s">
        <v>82</v>
      </c>
      <c r="AV184" s="13" t="s">
        <v>82</v>
      </c>
      <c r="AW184" s="13" t="s">
        <v>29</v>
      </c>
      <c r="AX184" s="13" t="s">
        <v>72</v>
      </c>
      <c r="AY184" s="164" t="s">
        <v>122</v>
      </c>
    </row>
    <row r="185" spans="2:51" s="14" customFormat="1" ht="12">
      <c r="B185" s="186"/>
      <c r="D185" s="158" t="s">
        <v>156</v>
      </c>
      <c r="E185" s="187" t="s">
        <v>1</v>
      </c>
      <c r="F185" s="188" t="s">
        <v>244</v>
      </c>
      <c r="H185" s="189">
        <v>1405.8000000000002</v>
      </c>
      <c r="I185" s="190"/>
      <c r="L185" s="186"/>
      <c r="M185" s="191"/>
      <c r="N185" s="192"/>
      <c r="O185" s="192"/>
      <c r="P185" s="192"/>
      <c r="Q185" s="192"/>
      <c r="R185" s="192"/>
      <c r="S185" s="192"/>
      <c r="T185" s="193"/>
      <c r="AT185" s="187" t="s">
        <v>156</v>
      </c>
      <c r="AU185" s="187" t="s">
        <v>82</v>
      </c>
      <c r="AV185" s="14" t="s">
        <v>128</v>
      </c>
      <c r="AW185" s="14" t="s">
        <v>29</v>
      </c>
      <c r="AX185" s="14" t="s">
        <v>80</v>
      </c>
      <c r="AY185" s="187" t="s">
        <v>122</v>
      </c>
    </row>
    <row r="186" spans="1:65" s="2" customFormat="1" ht="21.75" customHeight="1">
      <c r="A186" s="31"/>
      <c r="B186" s="143"/>
      <c r="C186" s="144" t="s">
        <v>295</v>
      </c>
      <c r="D186" s="144" t="s">
        <v>124</v>
      </c>
      <c r="E186" s="145" t="s">
        <v>337</v>
      </c>
      <c r="F186" s="146" t="s">
        <v>338</v>
      </c>
      <c r="G186" s="147" t="s">
        <v>202</v>
      </c>
      <c r="H186" s="148">
        <v>30.12</v>
      </c>
      <c r="I186" s="149"/>
      <c r="J186" s="150">
        <f>ROUND(I186*H186,2)</f>
        <v>0</v>
      </c>
      <c r="K186" s="151"/>
      <c r="L186" s="32"/>
      <c r="M186" s="152" t="s">
        <v>1</v>
      </c>
      <c r="N186" s="153" t="s">
        <v>37</v>
      </c>
      <c r="O186" s="57"/>
      <c r="P186" s="154">
        <f>O186*H186</f>
        <v>0</v>
      </c>
      <c r="Q186" s="154">
        <v>0</v>
      </c>
      <c r="R186" s="154">
        <f>Q186*H186</f>
        <v>0</v>
      </c>
      <c r="S186" s="154">
        <v>0</v>
      </c>
      <c r="T186" s="155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56" t="s">
        <v>128</v>
      </c>
      <c r="AT186" s="156" t="s">
        <v>124</v>
      </c>
      <c r="AU186" s="156" t="s">
        <v>82</v>
      </c>
      <c r="AY186" s="16" t="s">
        <v>122</v>
      </c>
      <c r="BE186" s="157">
        <f>IF(N186="základní",J186,0)</f>
        <v>0</v>
      </c>
      <c r="BF186" s="157">
        <f>IF(N186="snížená",J186,0)</f>
        <v>0</v>
      </c>
      <c r="BG186" s="157">
        <f>IF(N186="zákl. přenesená",J186,0)</f>
        <v>0</v>
      </c>
      <c r="BH186" s="157">
        <f>IF(N186="sníž. přenesená",J186,0)</f>
        <v>0</v>
      </c>
      <c r="BI186" s="157">
        <f>IF(N186="nulová",J186,0)</f>
        <v>0</v>
      </c>
      <c r="BJ186" s="16" t="s">
        <v>80</v>
      </c>
      <c r="BK186" s="157">
        <f>ROUND(I186*H186,2)</f>
        <v>0</v>
      </c>
      <c r="BL186" s="16" t="s">
        <v>128</v>
      </c>
      <c r="BM186" s="156" t="s">
        <v>339</v>
      </c>
    </row>
    <row r="187" spans="1:47" s="2" customFormat="1" ht="19.5">
      <c r="A187" s="31"/>
      <c r="B187" s="32"/>
      <c r="C187" s="31"/>
      <c r="D187" s="158" t="s">
        <v>144</v>
      </c>
      <c r="E187" s="31"/>
      <c r="F187" s="159" t="s">
        <v>340</v>
      </c>
      <c r="G187" s="31"/>
      <c r="H187" s="31"/>
      <c r="I187" s="160"/>
      <c r="J187" s="31"/>
      <c r="K187" s="31"/>
      <c r="L187" s="32"/>
      <c r="M187" s="161"/>
      <c r="N187" s="162"/>
      <c r="O187" s="57"/>
      <c r="P187" s="57"/>
      <c r="Q187" s="57"/>
      <c r="R187" s="57"/>
      <c r="S187" s="57"/>
      <c r="T187" s="58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T187" s="16" t="s">
        <v>144</v>
      </c>
      <c r="AU187" s="16" t="s">
        <v>82</v>
      </c>
    </row>
    <row r="188" spans="2:51" s="13" customFormat="1" ht="22.5">
      <c r="B188" s="163"/>
      <c r="D188" s="158" t="s">
        <v>156</v>
      </c>
      <c r="E188" s="164" t="s">
        <v>1</v>
      </c>
      <c r="F188" s="165" t="s">
        <v>627</v>
      </c>
      <c r="H188" s="166">
        <v>30.12</v>
      </c>
      <c r="I188" s="167"/>
      <c r="L188" s="163"/>
      <c r="M188" s="168"/>
      <c r="N188" s="169"/>
      <c r="O188" s="169"/>
      <c r="P188" s="169"/>
      <c r="Q188" s="169"/>
      <c r="R188" s="169"/>
      <c r="S188" s="169"/>
      <c r="T188" s="170"/>
      <c r="AT188" s="164" t="s">
        <v>156</v>
      </c>
      <c r="AU188" s="164" t="s">
        <v>82</v>
      </c>
      <c r="AV188" s="13" t="s">
        <v>82</v>
      </c>
      <c r="AW188" s="13" t="s">
        <v>29</v>
      </c>
      <c r="AX188" s="13" t="s">
        <v>80</v>
      </c>
      <c r="AY188" s="164" t="s">
        <v>122</v>
      </c>
    </row>
    <row r="189" spans="1:65" s="2" customFormat="1" ht="21.75" customHeight="1">
      <c r="A189" s="31"/>
      <c r="B189" s="143"/>
      <c r="C189" s="144" t="s">
        <v>299</v>
      </c>
      <c r="D189" s="144" t="s">
        <v>124</v>
      </c>
      <c r="E189" s="145" t="s">
        <v>343</v>
      </c>
      <c r="F189" s="146" t="s">
        <v>344</v>
      </c>
      <c r="G189" s="147" t="s">
        <v>127</v>
      </c>
      <c r="H189" s="148">
        <v>502</v>
      </c>
      <c r="I189" s="149"/>
      <c r="J189" s="150">
        <f>ROUND(I189*H189,2)</f>
        <v>0</v>
      </c>
      <c r="K189" s="151"/>
      <c r="L189" s="32"/>
      <c r="M189" s="152" t="s">
        <v>1</v>
      </c>
      <c r="N189" s="153" t="s">
        <v>37</v>
      </c>
      <c r="O189" s="57"/>
      <c r="P189" s="154">
        <f>O189*H189</f>
        <v>0</v>
      </c>
      <c r="Q189" s="154">
        <v>0.324</v>
      </c>
      <c r="R189" s="154">
        <f>Q189*H189</f>
        <v>162.648</v>
      </c>
      <c r="S189" s="154">
        <v>0</v>
      </c>
      <c r="T189" s="155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56" t="s">
        <v>128</v>
      </c>
      <c r="AT189" s="156" t="s">
        <v>124</v>
      </c>
      <c r="AU189" s="156" t="s">
        <v>82</v>
      </c>
      <c r="AY189" s="16" t="s">
        <v>122</v>
      </c>
      <c r="BE189" s="157">
        <f>IF(N189="základní",J189,0)</f>
        <v>0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6" t="s">
        <v>80</v>
      </c>
      <c r="BK189" s="157">
        <f>ROUND(I189*H189,2)</f>
        <v>0</v>
      </c>
      <c r="BL189" s="16" t="s">
        <v>128</v>
      </c>
      <c r="BM189" s="156" t="s">
        <v>628</v>
      </c>
    </row>
    <row r="190" spans="2:51" s="13" customFormat="1" ht="22.5">
      <c r="B190" s="163"/>
      <c r="D190" s="158" t="s">
        <v>156</v>
      </c>
      <c r="E190" s="164" t="s">
        <v>1</v>
      </c>
      <c r="F190" s="165" t="s">
        <v>629</v>
      </c>
      <c r="H190" s="166">
        <v>502</v>
      </c>
      <c r="I190" s="167"/>
      <c r="L190" s="163"/>
      <c r="M190" s="168"/>
      <c r="N190" s="169"/>
      <c r="O190" s="169"/>
      <c r="P190" s="169"/>
      <c r="Q190" s="169"/>
      <c r="R190" s="169"/>
      <c r="S190" s="169"/>
      <c r="T190" s="170"/>
      <c r="AT190" s="164" t="s">
        <v>156</v>
      </c>
      <c r="AU190" s="164" t="s">
        <v>82</v>
      </c>
      <c r="AV190" s="13" t="s">
        <v>82</v>
      </c>
      <c r="AW190" s="13" t="s">
        <v>29</v>
      </c>
      <c r="AX190" s="13" t="s">
        <v>80</v>
      </c>
      <c r="AY190" s="164" t="s">
        <v>122</v>
      </c>
    </row>
    <row r="191" spans="1:65" s="2" customFormat="1" ht="24.2" customHeight="1">
      <c r="A191" s="31"/>
      <c r="B191" s="143"/>
      <c r="C191" s="144" t="s">
        <v>305</v>
      </c>
      <c r="D191" s="144" t="s">
        <v>124</v>
      </c>
      <c r="E191" s="145" t="s">
        <v>348</v>
      </c>
      <c r="F191" s="146" t="s">
        <v>349</v>
      </c>
      <c r="G191" s="147" t="s">
        <v>202</v>
      </c>
      <c r="H191" s="148">
        <v>5.02</v>
      </c>
      <c r="I191" s="149"/>
      <c r="J191" s="150">
        <f>ROUND(I191*H191,2)</f>
        <v>0</v>
      </c>
      <c r="K191" s="151"/>
      <c r="L191" s="32"/>
      <c r="M191" s="152" t="s">
        <v>1</v>
      </c>
      <c r="N191" s="153" t="s">
        <v>37</v>
      </c>
      <c r="O191" s="57"/>
      <c r="P191" s="154">
        <f>O191*H191</f>
        <v>0</v>
      </c>
      <c r="Q191" s="154">
        <v>1.85</v>
      </c>
      <c r="R191" s="154">
        <f>Q191*H191</f>
        <v>9.286999999999999</v>
      </c>
      <c r="S191" s="154">
        <v>0</v>
      </c>
      <c r="T191" s="155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56" t="s">
        <v>128</v>
      </c>
      <c r="AT191" s="156" t="s">
        <v>124</v>
      </c>
      <c r="AU191" s="156" t="s">
        <v>82</v>
      </c>
      <c r="AY191" s="16" t="s">
        <v>122</v>
      </c>
      <c r="BE191" s="157">
        <f>IF(N191="základní",J191,0)</f>
        <v>0</v>
      </c>
      <c r="BF191" s="157">
        <f>IF(N191="snížená",J191,0)</f>
        <v>0</v>
      </c>
      <c r="BG191" s="157">
        <f>IF(N191="zákl. přenesená",J191,0)</f>
        <v>0</v>
      </c>
      <c r="BH191" s="157">
        <f>IF(N191="sníž. přenesená",J191,0)</f>
        <v>0</v>
      </c>
      <c r="BI191" s="157">
        <f>IF(N191="nulová",J191,0)</f>
        <v>0</v>
      </c>
      <c r="BJ191" s="16" t="s">
        <v>80</v>
      </c>
      <c r="BK191" s="157">
        <f>ROUND(I191*H191,2)</f>
        <v>0</v>
      </c>
      <c r="BL191" s="16" t="s">
        <v>128</v>
      </c>
      <c r="BM191" s="156" t="s">
        <v>350</v>
      </c>
    </row>
    <row r="192" spans="2:51" s="13" customFormat="1" ht="22.5">
      <c r="B192" s="163"/>
      <c r="D192" s="158" t="s">
        <v>156</v>
      </c>
      <c r="E192" s="164" t="s">
        <v>1</v>
      </c>
      <c r="F192" s="165" t="s">
        <v>630</v>
      </c>
      <c r="H192" s="166">
        <v>5.02</v>
      </c>
      <c r="I192" s="167"/>
      <c r="L192" s="163"/>
      <c r="M192" s="168"/>
      <c r="N192" s="169"/>
      <c r="O192" s="169"/>
      <c r="P192" s="169"/>
      <c r="Q192" s="169"/>
      <c r="R192" s="169"/>
      <c r="S192" s="169"/>
      <c r="T192" s="170"/>
      <c r="AT192" s="164" t="s">
        <v>156</v>
      </c>
      <c r="AU192" s="164" t="s">
        <v>82</v>
      </c>
      <c r="AV192" s="13" t="s">
        <v>82</v>
      </c>
      <c r="AW192" s="13" t="s">
        <v>29</v>
      </c>
      <c r="AX192" s="13" t="s">
        <v>80</v>
      </c>
      <c r="AY192" s="164" t="s">
        <v>122</v>
      </c>
    </row>
    <row r="193" spans="1:65" s="2" customFormat="1" ht="24.2" customHeight="1">
      <c r="A193" s="31"/>
      <c r="B193" s="143"/>
      <c r="C193" s="144" t="s">
        <v>311</v>
      </c>
      <c r="D193" s="144" t="s">
        <v>124</v>
      </c>
      <c r="E193" s="145" t="s">
        <v>353</v>
      </c>
      <c r="F193" s="146" t="s">
        <v>354</v>
      </c>
      <c r="G193" s="147" t="s">
        <v>198</v>
      </c>
      <c r="H193" s="148">
        <v>556.4</v>
      </c>
      <c r="I193" s="149"/>
      <c r="J193" s="150">
        <f>ROUND(I193*H193,2)</f>
        <v>0</v>
      </c>
      <c r="K193" s="151"/>
      <c r="L193" s="32"/>
      <c r="M193" s="152" t="s">
        <v>1</v>
      </c>
      <c r="N193" s="153" t="s">
        <v>37</v>
      </c>
      <c r="O193" s="57"/>
      <c r="P193" s="154">
        <f>O193*H193</f>
        <v>0</v>
      </c>
      <c r="Q193" s="154">
        <v>0.00282</v>
      </c>
      <c r="R193" s="154">
        <f>Q193*H193</f>
        <v>1.569048</v>
      </c>
      <c r="S193" s="154">
        <v>0</v>
      </c>
      <c r="T193" s="155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56" t="s">
        <v>128</v>
      </c>
      <c r="AT193" s="156" t="s">
        <v>124</v>
      </c>
      <c r="AU193" s="156" t="s">
        <v>82</v>
      </c>
      <c r="AY193" s="16" t="s">
        <v>122</v>
      </c>
      <c r="BE193" s="157">
        <f>IF(N193="základní",J193,0)</f>
        <v>0</v>
      </c>
      <c r="BF193" s="157">
        <f>IF(N193="snížená",J193,0)</f>
        <v>0</v>
      </c>
      <c r="BG193" s="157">
        <f>IF(N193="zákl. přenesená",J193,0)</f>
        <v>0</v>
      </c>
      <c r="BH193" s="157">
        <f>IF(N193="sníž. přenesená",J193,0)</f>
        <v>0</v>
      </c>
      <c r="BI193" s="157">
        <f>IF(N193="nulová",J193,0)</f>
        <v>0</v>
      </c>
      <c r="BJ193" s="16" t="s">
        <v>80</v>
      </c>
      <c r="BK193" s="157">
        <f>ROUND(I193*H193,2)</f>
        <v>0</v>
      </c>
      <c r="BL193" s="16" t="s">
        <v>128</v>
      </c>
      <c r="BM193" s="156" t="s">
        <v>355</v>
      </c>
    </row>
    <row r="194" spans="2:51" s="13" customFormat="1" ht="12">
      <c r="B194" s="163"/>
      <c r="D194" s="158" t="s">
        <v>156</v>
      </c>
      <c r="E194" s="164" t="s">
        <v>1</v>
      </c>
      <c r="F194" s="165" t="s">
        <v>631</v>
      </c>
      <c r="H194" s="166">
        <v>556.4</v>
      </c>
      <c r="I194" s="167"/>
      <c r="L194" s="163"/>
      <c r="M194" s="168"/>
      <c r="N194" s="169"/>
      <c r="O194" s="169"/>
      <c r="P194" s="169"/>
      <c r="Q194" s="169"/>
      <c r="R194" s="169"/>
      <c r="S194" s="169"/>
      <c r="T194" s="170"/>
      <c r="AT194" s="164" t="s">
        <v>156</v>
      </c>
      <c r="AU194" s="164" t="s">
        <v>82</v>
      </c>
      <c r="AV194" s="13" t="s">
        <v>82</v>
      </c>
      <c r="AW194" s="13" t="s">
        <v>29</v>
      </c>
      <c r="AX194" s="13" t="s">
        <v>80</v>
      </c>
      <c r="AY194" s="164" t="s">
        <v>122</v>
      </c>
    </row>
    <row r="195" spans="1:65" s="2" customFormat="1" ht="24.2" customHeight="1">
      <c r="A195" s="31"/>
      <c r="B195" s="143"/>
      <c r="C195" s="144" t="s">
        <v>316</v>
      </c>
      <c r="D195" s="144" t="s">
        <v>124</v>
      </c>
      <c r="E195" s="145" t="s">
        <v>358</v>
      </c>
      <c r="F195" s="146" t="s">
        <v>359</v>
      </c>
      <c r="G195" s="147" t="s">
        <v>127</v>
      </c>
      <c r="H195" s="148">
        <v>553.8</v>
      </c>
      <c r="I195" s="149"/>
      <c r="J195" s="150">
        <f>ROUND(I195*H195,2)</f>
        <v>0</v>
      </c>
      <c r="K195" s="151"/>
      <c r="L195" s="32"/>
      <c r="M195" s="152" t="s">
        <v>1</v>
      </c>
      <c r="N195" s="153" t="s">
        <v>37</v>
      </c>
      <c r="O195" s="57"/>
      <c r="P195" s="154">
        <f>O195*H195</f>
        <v>0</v>
      </c>
      <c r="Q195" s="154">
        <v>0</v>
      </c>
      <c r="R195" s="154">
        <f>Q195*H195</f>
        <v>0</v>
      </c>
      <c r="S195" s="154">
        <v>0</v>
      </c>
      <c r="T195" s="155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56" t="s">
        <v>128</v>
      </c>
      <c r="AT195" s="156" t="s">
        <v>124</v>
      </c>
      <c r="AU195" s="156" t="s">
        <v>82</v>
      </c>
      <c r="AY195" s="16" t="s">
        <v>122</v>
      </c>
      <c r="BE195" s="157">
        <f>IF(N195="základní",J195,0)</f>
        <v>0</v>
      </c>
      <c r="BF195" s="157">
        <f>IF(N195="snížená",J195,0)</f>
        <v>0</v>
      </c>
      <c r="BG195" s="157">
        <f>IF(N195="zákl. přenesená",J195,0)</f>
        <v>0</v>
      </c>
      <c r="BH195" s="157">
        <f>IF(N195="sníž. přenesená",J195,0)</f>
        <v>0</v>
      </c>
      <c r="BI195" s="157">
        <f>IF(N195="nulová",J195,0)</f>
        <v>0</v>
      </c>
      <c r="BJ195" s="16" t="s">
        <v>80</v>
      </c>
      <c r="BK195" s="157">
        <f>ROUND(I195*H195,2)</f>
        <v>0</v>
      </c>
      <c r="BL195" s="16" t="s">
        <v>128</v>
      </c>
      <c r="BM195" s="156" t="s">
        <v>360</v>
      </c>
    </row>
    <row r="196" spans="1:47" s="2" customFormat="1" ht="29.25">
      <c r="A196" s="31"/>
      <c r="B196" s="32"/>
      <c r="C196" s="31"/>
      <c r="D196" s="158" t="s">
        <v>144</v>
      </c>
      <c r="E196" s="31"/>
      <c r="F196" s="159" t="s">
        <v>320</v>
      </c>
      <c r="G196" s="31"/>
      <c r="H196" s="31"/>
      <c r="I196" s="160"/>
      <c r="J196" s="31"/>
      <c r="K196" s="31"/>
      <c r="L196" s="32"/>
      <c r="M196" s="161"/>
      <c r="N196" s="162"/>
      <c r="O196" s="57"/>
      <c r="P196" s="57"/>
      <c r="Q196" s="57"/>
      <c r="R196" s="57"/>
      <c r="S196" s="57"/>
      <c r="T196" s="58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T196" s="16" t="s">
        <v>144</v>
      </c>
      <c r="AU196" s="16" t="s">
        <v>82</v>
      </c>
    </row>
    <row r="197" spans="2:51" s="13" customFormat="1" ht="12">
      <c r="B197" s="163"/>
      <c r="D197" s="158" t="s">
        <v>156</v>
      </c>
      <c r="E197" s="164" t="s">
        <v>1</v>
      </c>
      <c r="F197" s="165" t="s">
        <v>632</v>
      </c>
      <c r="H197" s="166">
        <v>553.8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4" t="s">
        <v>156</v>
      </c>
      <c r="AU197" s="164" t="s">
        <v>82</v>
      </c>
      <c r="AV197" s="13" t="s">
        <v>82</v>
      </c>
      <c r="AW197" s="13" t="s">
        <v>29</v>
      </c>
      <c r="AX197" s="13" t="s">
        <v>72</v>
      </c>
      <c r="AY197" s="164" t="s">
        <v>122</v>
      </c>
    </row>
    <row r="198" spans="2:51" s="14" customFormat="1" ht="12">
      <c r="B198" s="186"/>
      <c r="D198" s="158" t="s">
        <v>156</v>
      </c>
      <c r="E198" s="187" t="s">
        <v>1</v>
      </c>
      <c r="F198" s="188" t="s">
        <v>244</v>
      </c>
      <c r="H198" s="189">
        <v>553.8</v>
      </c>
      <c r="I198" s="190"/>
      <c r="L198" s="186"/>
      <c r="M198" s="191"/>
      <c r="N198" s="192"/>
      <c r="O198" s="192"/>
      <c r="P198" s="192"/>
      <c r="Q198" s="192"/>
      <c r="R198" s="192"/>
      <c r="S198" s="192"/>
      <c r="T198" s="193"/>
      <c r="AT198" s="187" t="s">
        <v>156</v>
      </c>
      <c r="AU198" s="187" t="s">
        <v>82</v>
      </c>
      <c r="AV198" s="14" t="s">
        <v>128</v>
      </c>
      <c r="AW198" s="14" t="s">
        <v>29</v>
      </c>
      <c r="AX198" s="14" t="s">
        <v>80</v>
      </c>
      <c r="AY198" s="187" t="s">
        <v>122</v>
      </c>
    </row>
    <row r="199" spans="1:65" s="2" customFormat="1" ht="24.2" customHeight="1">
      <c r="A199" s="31"/>
      <c r="B199" s="143"/>
      <c r="C199" s="144" t="s">
        <v>323</v>
      </c>
      <c r="D199" s="144" t="s">
        <v>124</v>
      </c>
      <c r="E199" s="145" t="s">
        <v>364</v>
      </c>
      <c r="F199" s="146" t="s">
        <v>365</v>
      </c>
      <c r="G199" s="147" t="s">
        <v>127</v>
      </c>
      <c r="H199" s="148">
        <v>6292.65</v>
      </c>
      <c r="I199" s="149"/>
      <c r="J199" s="150">
        <f>ROUND(I199*H199,2)</f>
        <v>0</v>
      </c>
      <c r="K199" s="151"/>
      <c r="L199" s="32"/>
      <c r="M199" s="152" t="s">
        <v>1</v>
      </c>
      <c r="N199" s="153" t="s">
        <v>37</v>
      </c>
      <c r="O199" s="57"/>
      <c r="P199" s="154">
        <f>O199*H199</f>
        <v>0</v>
      </c>
      <c r="Q199" s="154">
        <v>0</v>
      </c>
      <c r="R199" s="154">
        <f>Q199*H199</f>
        <v>0</v>
      </c>
      <c r="S199" s="154">
        <v>0</v>
      </c>
      <c r="T199" s="155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56" t="s">
        <v>128</v>
      </c>
      <c r="AT199" s="156" t="s">
        <v>124</v>
      </c>
      <c r="AU199" s="156" t="s">
        <v>82</v>
      </c>
      <c r="AY199" s="16" t="s">
        <v>122</v>
      </c>
      <c r="BE199" s="157">
        <f>IF(N199="základní",J199,0)</f>
        <v>0</v>
      </c>
      <c r="BF199" s="157">
        <f>IF(N199="snížená",J199,0)</f>
        <v>0</v>
      </c>
      <c r="BG199" s="157">
        <f>IF(N199="zákl. přenesená",J199,0)</f>
        <v>0</v>
      </c>
      <c r="BH199" s="157">
        <f>IF(N199="sníž. přenesená",J199,0)</f>
        <v>0</v>
      </c>
      <c r="BI199" s="157">
        <f>IF(N199="nulová",J199,0)</f>
        <v>0</v>
      </c>
      <c r="BJ199" s="16" t="s">
        <v>80</v>
      </c>
      <c r="BK199" s="157">
        <f>ROUND(I199*H199,2)</f>
        <v>0</v>
      </c>
      <c r="BL199" s="16" t="s">
        <v>128</v>
      </c>
      <c r="BM199" s="156" t="s">
        <v>366</v>
      </c>
    </row>
    <row r="200" spans="2:51" s="13" customFormat="1" ht="12">
      <c r="B200" s="163"/>
      <c r="D200" s="158" t="s">
        <v>156</v>
      </c>
      <c r="E200" s="164" t="s">
        <v>1</v>
      </c>
      <c r="F200" s="165" t="s">
        <v>633</v>
      </c>
      <c r="H200" s="166">
        <v>4077.45</v>
      </c>
      <c r="I200" s="167"/>
      <c r="L200" s="163"/>
      <c r="M200" s="168"/>
      <c r="N200" s="169"/>
      <c r="O200" s="169"/>
      <c r="P200" s="169"/>
      <c r="Q200" s="169"/>
      <c r="R200" s="169"/>
      <c r="S200" s="169"/>
      <c r="T200" s="170"/>
      <c r="AT200" s="164" t="s">
        <v>156</v>
      </c>
      <c r="AU200" s="164" t="s">
        <v>82</v>
      </c>
      <c r="AV200" s="13" t="s">
        <v>82</v>
      </c>
      <c r="AW200" s="13" t="s">
        <v>29</v>
      </c>
      <c r="AX200" s="13" t="s">
        <v>72</v>
      </c>
      <c r="AY200" s="164" t="s">
        <v>122</v>
      </c>
    </row>
    <row r="201" spans="2:51" s="13" customFormat="1" ht="22.5">
      <c r="B201" s="163"/>
      <c r="D201" s="158" t="s">
        <v>156</v>
      </c>
      <c r="E201" s="164" t="s">
        <v>1</v>
      </c>
      <c r="F201" s="165" t="s">
        <v>634</v>
      </c>
      <c r="H201" s="166">
        <v>1341.9</v>
      </c>
      <c r="I201" s="167"/>
      <c r="L201" s="163"/>
      <c r="M201" s="168"/>
      <c r="N201" s="169"/>
      <c r="O201" s="169"/>
      <c r="P201" s="169"/>
      <c r="Q201" s="169"/>
      <c r="R201" s="169"/>
      <c r="S201" s="169"/>
      <c r="T201" s="170"/>
      <c r="AT201" s="164" t="s">
        <v>156</v>
      </c>
      <c r="AU201" s="164" t="s">
        <v>82</v>
      </c>
      <c r="AV201" s="13" t="s">
        <v>82</v>
      </c>
      <c r="AW201" s="13" t="s">
        <v>29</v>
      </c>
      <c r="AX201" s="13" t="s">
        <v>72</v>
      </c>
      <c r="AY201" s="164" t="s">
        <v>122</v>
      </c>
    </row>
    <row r="202" spans="2:51" s="13" customFormat="1" ht="12">
      <c r="B202" s="163"/>
      <c r="D202" s="158" t="s">
        <v>156</v>
      </c>
      <c r="E202" s="164" t="s">
        <v>1</v>
      </c>
      <c r="F202" s="165" t="s">
        <v>635</v>
      </c>
      <c r="H202" s="166">
        <v>873.3</v>
      </c>
      <c r="I202" s="167"/>
      <c r="L202" s="163"/>
      <c r="M202" s="168"/>
      <c r="N202" s="169"/>
      <c r="O202" s="169"/>
      <c r="P202" s="169"/>
      <c r="Q202" s="169"/>
      <c r="R202" s="169"/>
      <c r="S202" s="169"/>
      <c r="T202" s="170"/>
      <c r="AT202" s="164" t="s">
        <v>156</v>
      </c>
      <c r="AU202" s="164" t="s">
        <v>82</v>
      </c>
      <c r="AV202" s="13" t="s">
        <v>82</v>
      </c>
      <c r="AW202" s="13" t="s">
        <v>29</v>
      </c>
      <c r="AX202" s="13" t="s">
        <v>72</v>
      </c>
      <c r="AY202" s="164" t="s">
        <v>122</v>
      </c>
    </row>
    <row r="203" spans="2:51" s="14" customFormat="1" ht="12">
      <c r="B203" s="186"/>
      <c r="D203" s="158" t="s">
        <v>156</v>
      </c>
      <c r="E203" s="187" t="s">
        <v>1</v>
      </c>
      <c r="F203" s="188" t="s">
        <v>244</v>
      </c>
      <c r="H203" s="189">
        <v>6292.650000000001</v>
      </c>
      <c r="I203" s="190"/>
      <c r="L203" s="186"/>
      <c r="M203" s="191"/>
      <c r="N203" s="192"/>
      <c r="O203" s="192"/>
      <c r="P203" s="192"/>
      <c r="Q203" s="192"/>
      <c r="R203" s="192"/>
      <c r="S203" s="192"/>
      <c r="T203" s="193"/>
      <c r="AT203" s="187" t="s">
        <v>156</v>
      </c>
      <c r="AU203" s="187" t="s">
        <v>82</v>
      </c>
      <c r="AV203" s="14" t="s">
        <v>128</v>
      </c>
      <c r="AW203" s="14" t="s">
        <v>29</v>
      </c>
      <c r="AX203" s="14" t="s">
        <v>80</v>
      </c>
      <c r="AY203" s="187" t="s">
        <v>122</v>
      </c>
    </row>
    <row r="204" spans="1:65" s="2" customFormat="1" ht="33" customHeight="1">
      <c r="A204" s="31"/>
      <c r="B204" s="143"/>
      <c r="C204" s="144" t="s">
        <v>329</v>
      </c>
      <c r="D204" s="144" t="s">
        <v>124</v>
      </c>
      <c r="E204" s="145" t="s">
        <v>371</v>
      </c>
      <c r="F204" s="146" t="s">
        <v>372</v>
      </c>
      <c r="G204" s="147" t="s">
        <v>127</v>
      </c>
      <c r="H204" s="148">
        <v>2841</v>
      </c>
      <c r="I204" s="149"/>
      <c r="J204" s="150">
        <f>ROUND(I204*H204,2)</f>
        <v>0</v>
      </c>
      <c r="K204" s="151"/>
      <c r="L204" s="32"/>
      <c r="M204" s="152" t="s">
        <v>1</v>
      </c>
      <c r="N204" s="153" t="s">
        <v>37</v>
      </c>
      <c r="O204" s="57"/>
      <c r="P204" s="154">
        <f>O204*H204</f>
        <v>0</v>
      </c>
      <c r="Q204" s="154">
        <v>0</v>
      </c>
      <c r="R204" s="154">
        <f>Q204*H204</f>
        <v>0</v>
      </c>
      <c r="S204" s="154">
        <v>0</v>
      </c>
      <c r="T204" s="155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56" t="s">
        <v>128</v>
      </c>
      <c r="AT204" s="156" t="s">
        <v>124</v>
      </c>
      <c r="AU204" s="156" t="s">
        <v>82</v>
      </c>
      <c r="AY204" s="16" t="s">
        <v>122</v>
      </c>
      <c r="BE204" s="157">
        <f>IF(N204="základní",J204,0)</f>
        <v>0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6" t="s">
        <v>80</v>
      </c>
      <c r="BK204" s="157">
        <f>ROUND(I204*H204,2)</f>
        <v>0</v>
      </c>
      <c r="BL204" s="16" t="s">
        <v>128</v>
      </c>
      <c r="BM204" s="156" t="s">
        <v>373</v>
      </c>
    </row>
    <row r="205" spans="2:51" s="13" customFormat="1" ht="12">
      <c r="B205" s="163"/>
      <c r="D205" s="158" t="s">
        <v>156</v>
      </c>
      <c r="E205" s="164" t="s">
        <v>1</v>
      </c>
      <c r="F205" s="165" t="s">
        <v>636</v>
      </c>
      <c r="H205" s="166">
        <v>1989</v>
      </c>
      <c r="I205" s="167"/>
      <c r="L205" s="163"/>
      <c r="M205" s="168"/>
      <c r="N205" s="169"/>
      <c r="O205" s="169"/>
      <c r="P205" s="169"/>
      <c r="Q205" s="169"/>
      <c r="R205" s="169"/>
      <c r="S205" s="169"/>
      <c r="T205" s="170"/>
      <c r="AT205" s="164" t="s">
        <v>156</v>
      </c>
      <c r="AU205" s="164" t="s">
        <v>82</v>
      </c>
      <c r="AV205" s="13" t="s">
        <v>82</v>
      </c>
      <c r="AW205" s="13" t="s">
        <v>29</v>
      </c>
      <c r="AX205" s="13" t="s">
        <v>72</v>
      </c>
      <c r="AY205" s="164" t="s">
        <v>122</v>
      </c>
    </row>
    <row r="206" spans="2:51" s="13" customFormat="1" ht="12">
      <c r="B206" s="163"/>
      <c r="D206" s="158" t="s">
        <v>156</v>
      </c>
      <c r="E206" s="164" t="s">
        <v>1</v>
      </c>
      <c r="F206" s="165" t="s">
        <v>637</v>
      </c>
      <c r="H206" s="166">
        <v>426</v>
      </c>
      <c r="I206" s="167"/>
      <c r="L206" s="163"/>
      <c r="M206" s="168"/>
      <c r="N206" s="169"/>
      <c r="O206" s="169"/>
      <c r="P206" s="169"/>
      <c r="Q206" s="169"/>
      <c r="R206" s="169"/>
      <c r="S206" s="169"/>
      <c r="T206" s="170"/>
      <c r="AT206" s="164" t="s">
        <v>156</v>
      </c>
      <c r="AU206" s="164" t="s">
        <v>82</v>
      </c>
      <c r="AV206" s="13" t="s">
        <v>82</v>
      </c>
      <c r="AW206" s="13" t="s">
        <v>29</v>
      </c>
      <c r="AX206" s="13" t="s">
        <v>72</v>
      </c>
      <c r="AY206" s="164" t="s">
        <v>122</v>
      </c>
    </row>
    <row r="207" spans="2:51" s="13" customFormat="1" ht="12">
      <c r="B207" s="163"/>
      <c r="D207" s="158" t="s">
        <v>156</v>
      </c>
      <c r="E207" s="164" t="s">
        <v>1</v>
      </c>
      <c r="F207" s="165" t="s">
        <v>638</v>
      </c>
      <c r="H207" s="166">
        <v>426</v>
      </c>
      <c r="I207" s="167"/>
      <c r="L207" s="163"/>
      <c r="M207" s="168"/>
      <c r="N207" s="169"/>
      <c r="O207" s="169"/>
      <c r="P207" s="169"/>
      <c r="Q207" s="169"/>
      <c r="R207" s="169"/>
      <c r="S207" s="169"/>
      <c r="T207" s="170"/>
      <c r="AT207" s="164" t="s">
        <v>156</v>
      </c>
      <c r="AU207" s="164" t="s">
        <v>82</v>
      </c>
      <c r="AV207" s="13" t="s">
        <v>82</v>
      </c>
      <c r="AW207" s="13" t="s">
        <v>29</v>
      </c>
      <c r="AX207" s="13" t="s">
        <v>72</v>
      </c>
      <c r="AY207" s="164" t="s">
        <v>122</v>
      </c>
    </row>
    <row r="208" spans="2:51" s="14" customFormat="1" ht="12">
      <c r="B208" s="186"/>
      <c r="D208" s="158" t="s">
        <v>156</v>
      </c>
      <c r="E208" s="187" t="s">
        <v>1</v>
      </c>
      <c r="F208" s="188" t="s">
        <v>244</v>
      </c>
      <c r="H208" s="189">
        <v>2841</v>
      </c>
      <c r="I208" s="190"/>
      <c r="L208" s="186"/>
      <c r="M208" s="191"/>
      <c r="N208" s="192"/>
      <c r="O208" s="192"/>
      <c r="P208" s="192"/>
      <c r="Q208" s="192"/>
      <c r="R208" s="192"/>
      <c r="S208" s="192"/>
      <c r="T208" s="193"/>
      <c r="AT208" s="187" t="s">
        <v>156</v>
      </c>
      <c r="AU208" s="187" t="s">
        <v>82</v>
      </c>
      <c r="AV208" s="14" t="s">
        <v>128</v>
      </c>
      <c r="AW208" s="14" t="s">
        <v>29</v>
      </c>
      <c r="AX208" s="14" t="s">
        <v>80</v>
      </c>
      <c r="AY208" s="187" t="s">
        <v>122</v>
      </c>
    </row>
    <row r="209" spans="1:65" s="2" customFormat="1" ht="24.2" customHeight="1">
      <c r="A209" s="31"/>
      <c r="B209" s="143"/>
      <c r="C209" s="144" t="s">
        <v>336</v>
      </c>
      <c r="D209" s="144" t="s">
        <v>124</v>
      </c>
      <c r="E209" s="145" t="s">
        <v>639</v>
      </c>
      <c r="F209" s="146" t="s">
        <v>640</v>
      </c>
      <c r="G209" s="147" t="s">
        <v>127</v>
      </c>
      <c r="H209" s="148">
        <v>894.6</v>
      </c>
      <c r="I209" s="149"/>
      <c r="J209" s="150">
        <f>ROUND(I209*H209,2)</f>
        <v>0</v>
      </c>
      <c r="K209" s="151"/>
      <c r="L209" s="32"/>
      <c r="M209" s="152" t="s">
        <v>1</v>
      </c>
      <c r="N209" s="153" t="s">
        <v>37</v>
      </c>
      <c r="O209" s="57"/>
      <c r="P209" s="154">
        <f>O209*H209</f>
        <v>0</v>
      </c>
      <c r="Q209" s="154">
        <v>0</v>
      </c>
      <c r="R209" s="154">
        <f>Q209*H209</f>
        <v>0</v>
      </c>
      <c r="S209" s="154">
        <v>0</v>
      </c>
      <c r="T209" s="155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56" t="s">
        <v>128</v>
      </c>
      <c r="AT209" s="156" t="s">
        <v>124</v>
      </c>
      <c r="AU209" s="156" t="s">
        <v>82</v>
      </c>
      <c r="AY209" s="16" t="s">
        <v>122</v>
      </c>
      <c r="BE209" s="157">
        <f>IF(N209="základní",J209,0)</f>
        <v>0</v>
      </c>
      <c r="BF209" s="157">
        <f>IF(N209="snížená",J209,0)</f>
        <v>0</v>
      </c>
      <c r="BG209" s="157">
        <f>IF(N209="zákl. přenesená",J209,0)</f>
        <v>0</v>
      </c>
      <c r="BH209" s="157">
        <f>IF(N209="sníž. přenesená",J209,0)</f>
        <v>0</v>
      </c>
      <c r="BI209" s="157">
        <f>IF(N209="nulová",J209,0)</f>
        <v>0</v>
      </c>
      <c r="BJ209" s="16" t="s">
        <v>80</v>
      </c>
      <c r="BK209" s="157">
        <f>ROUND(I209*H209,2)</f>
        <v>0</v>
      </c>
      <c r="BL209" s="16" t="s">
        <v>128</v>
      </c>
      <c r="BM209" s="156" t="s">
        <v>641</v>
      </c>
    </row>
    <row r="210" spans="2:51" s="13" customFormat="1" ht="12">
      <c r="B210" s="163"/>
      <c r="D210" s="158" t="s">
        <v>156</v>
      </c>
      <c r="E210" s="164" t="s">
        <v>1</v>
      </c>
      <c r="F210" s="165" t="s">
        <v>637</v>
      </c>
      <c r="H210" s="166">
        <v>426</v>
      </c>
      <c r="I210" s="167"/>
      <c r="L210" s="163"/>
      <c r="M210" s="168"/>
      <c r="N210" s="169"/>
      <c r="O210" s="169"/>
      <c r="P210" s="169"/>
      <c r="Q210" s="169"/>
      <c r="R210" s="169"/>
      <c r="S210" s="169"/>
      <c r="T210" s="170"/>
      <c r="AT210" s="164" t="s">
        <v>156</v>
      </c>
      <c r="AU210" s="164" t="s">
        <v>82</v>
      </c>
      <c r="AV210" s="13" t="s">
        <v>82</v>
      </c>
      <c r="AW210" s="13" t="s">
        <v>29</v>
      </c>
      <c r="AX210" s="13" t="s">
        <v>72</v>
      </c>
      <c r="AY210" s="164" t="s">
        <v>122</v>
      </c>
    </row>
    <row r="211" spans="2:51" s="13" customFormat="1" ht="12">
      <c r="B211" s="163"/>
      <c r="D211" s="158" t="s">
        <v>156</v>
      </c>
      <c r="E211" s="164" t="s">
        <v>1</v>
      </c>
      <c r="F211" s="165" t="s">
        <v>638</v>
      </c>
      <c r="H211" s="166">
        <v>426</v>
      </c>
      <c r="I211" s="167"/>
      <c r="L211" s="163"/>
      <c r="M211" s="168"/>
      <c r="N211" s="169"/>
      <c r="O211" s="169"/>
      <c r="P211" s="169"/>
      <c r="Q211" s="169"/>
      <c r="R211" s="169"/>
      <c r="S211" s="169"/>
      <c r="T211" s="170"/>
      <c r="AT211" s="164" t="s">
        <v>156</v>
      </c>
      <c r="AU211" s="164" t="s">
        <v>82</v>
      </c>
      <c r="AV211" s="13" t="s">
        <v>82</v>
      </c>
      <c r="AW211" s="13" t="s">
        <v>29</v>
      </c>
      <c r="AX211" s="13" t="s">
        <v>72</v>
      </c>
      <c r="AY211" s="164" t="s">
        <v>122</v>
      </c>
    </row>
    <row r="212" spans="2:51" s="14" customFormat="1" ht="12">
      <c r="B212" s="186"/>
      <c r="D212" s="158" t="s">
        <v>156</v>
      </c>
      <c r="E212" s="187" t="s">
        <v>1</v>
      </c>
      <c r="F212" s="188" t="s">
        <v>244</v>
      </c>
      <c r="H212" s="189">
        <v>852</v>
      </c>
      <c r="I212" s="190"/>
      <c r="L212" s="186"/>
      <c r="M212" s="191"/>
      <c r="N212" s="192"/>
      <c r="O212" s="192"/>
      <c r="P212" s="192"/>
      <c r="Q212" s="192"/>
      <c r="R212" s="192"/>
      <c r="S212" s="192"/>
      <c r="T212" s="193"/>
      <c r="AT212" s="187" t="s">
        <v>156</v>
      </c>
      <c r="AU212" s="187" t="s">
        <v>82</v>
      </c>
      <c r="AV212" s="14" t="s">
        <v>128</v>
      </c>
      <c r="AW212" s="14" t="s">
        <v>29</v>
      </c>
      <c r="AX212" s="14" t="s">
        <v>80</v>
      </c>
      <c r="AY212" s="187" t="s">
        <v>122</v>
      </c>
    </row>
    <row r="213" spans="2:51" s="13" customFormat="1" ht="12">
      <c r="B213" s="163"/>
      <c r="D213" s="158" t="s">
        <v>156</v>
      </c>
      <c r="F213" s="165" t="s">
        <v>642</v>
      </c>
      <c r="H213" s="166">
        <v>894.6</v>
      </c>
      <c r="I213" s="167"/>
      <c r="L213" s="163"/>
      <c r="M213" s="168"/>
      <c r="N213" s="169"/>
      <c r="O213" s="169"/>
      <c r="P213" s="169"/>
      <c r="Q213" s="169"/>
      <c r="R213" s="169"/>
      <c r="S213" s="169"/>
      <c r="T213" s="170"/>
      <c r="AT213" s="164" t="s">
        <v>156</v>
      </c>
      <c r="AU213" s="164" t="s">
        <v>82</v>
      </c>
      <c r="AV213" s="13" t="s">
        <v>82</v>
      </c>
      <c r="AW213" s="13" t="s">
        <v>3</v>
      </c>
      <c r="AX213" s="13" t="s">
        <v>80</v>
      </c>
      <c r="AY213" s="164" t="s">
        <v>122</v>
      </c>
    </row>
    <row r="214" spans="1:65" s="2" customFormat="1" ht="24.2" customHeight="1">
      <c r="A214" s="31"/>
      <c r="B214" s="143"/>
      <c r="C214" s="144" t="s">
        <v>342</v>
      </c>
      <c r="D214" s="144" t="s">
        <v>124</v>
      </c>
      <c r="E214" s="145" t="s">
        <v>643</v>
      </c>
      <c r="F214" s="146" t="s">
        <v>644</v>
      </c>
      <c r="G214" s="147" t="s">
        <v>127</v>
      </c>
      <c r="H214" s="148">
        <v>2088.45</v>
      </c>
      <c r="I214" s="149"/>
      <c r="J214" s="150">
        <f>ROUND(I214*H214,2)</f>
        <v>0</v>
      </c>
      <c r="K214" s="151"/>
      <c r="L214" s="32"/>
      <c r="M214" s="152" t="s">
        <v>1</v>
      </c>
      <c r="N214" s="153" t="s">
        <v>37</v>
      </c>
      <c r="O214" s="57"/>
      <c r="P214" s="154">
        <f>O214*H214</f>
        <v>0</v>
      </c>
      <c r="Q214" s="154">
        <v>0</v>
      </c>
      <c r="R214" s="154">
        <f>Q214*H214</f>
        <v>0</v>
      </c>
      <c r="S214" s="154">
        <v>0</v>
      </c>
      <c r="T214" s="155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56" t="s">
        <v>128</v>
      </c>
      <c r="AT214" s="156" t="s">
        <v>124</v>
      </c>
      <c r="AU214" s="156" t="s">
        <v>82</v>
      </c>
      <c r="AY214" s="16" t="s">
        <v>122</v>
      </c>
      <c r="BE214" s="157">
        <f>IF(N214="základní",J214,0)</f>
        <v>0</v>
      </c>
      <c r="BF214" s="157">
        <f>IF(N214="snížená",J214,0)</f>
        <v>0</v>
      </c>
      <c r="BG214" s="157">
        <f>IF(N214="zákl. přenesená",J214,0)</f>
        <v>0</v>
      </c>
      <c r="BH214" s="157">
        <f>IF(N214="sníž. přenesená",J214,0)</f>
        <v>0</v>
      </c>
      <c r="BI214" s="157">
        <f>IF(N214="nulová",J214,0)</f>
        <v>0</v>
      </c>
      <c r="BJ214" s="16" t="s">
        <v>80</v>
      </c>
      <c r="BK214" s="157">
        <f>ROUND(I214*H214,2)</f>
        <v>0</v>
      </c>
      <c r="BL214" s="16" t="s">
        <v>128</v>
      </c>
      <c r="BM214" s="156" t="s">
        <v>645</v>
      </c>
    </row>
    <row r="215" spans="1:47" s="2" customFormat="1" ht="19.5">
      <c r="A215" s="31"/>
      <c r="B215" s="32"/>
      <c r="C215" s="31"/>
      <c r="D215" s="158" t="s">
        <v>144</v>
      </c>
      <c r="E215" s="31"/>
      <c r="F215" s="159" t="s">
        <v>646</v>
      </c>
      <c r="G215" s="31"/>
      <c r="H215" s="31"/>
      <c r="I215" s="160"/>
      <c r="J215" s="31"/>
      <c r="K215" s="31"/>
      <c r="L215" s="32"/>
      <c r="M215" s="161"/>
      <c r="N215" s="162"/>
      <c r="O215" s="57"/>
      <c r="P215" s="57"/>
      <c r="Q215" s="57"/>
      <c r="R215" s="57"/>
      <c r="S215" s="57"/>
      <c r="T215" s="58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T215" s="16" t="s">
        <v>144</v>
      </c>
      <c r="AU215" s="16" t="s">
        <v>82</v>
      </c>
    </row>
    <row r="216" spans="2:51" s="13" customFormat="1" ht="12">
      <c r="B216" s="163"/>
      <c r="D216" s="158" t="s">
        <v>156</v>
      </c>
      <c r="F216" s="165" t="s">
        <v>647</v>
      </c>
      <c r="H216" s="166">
        <v>2088.45</v>
      </c>
      <c r="I216" s="167"/>
      <c r="L216" s="163"/>
      <c r="M216" s="168"/>
      <c r="N216" s="169"/>
      <c r="O216" s="169"/>
      <c r="P216" s="169"/>
      <c r="Q216" s="169"/>
      <c r="R216" s="169"/>
      <c r="S216" s="169"/>
      <c r="T216" s="170"/>
      <c r="AT216" s="164" t="s">
        <v>156</v>
      </c>
      <c r="AU216" s="164" t="s">
        <v>82</v>
      </c>
      <c r="AV216" s="13" t="s">
        <v>82</v>
      </c>
      <c r="AW216" s="13" t="s">
        <v>3</v>
      </c>
      <c r="AX216" s="13" t="s">
        <v>80</v>
      </c>
      <c r="AY216" s="164" t="s">
        <v>122</v>
      </c>
    </row>
    <row r="217" spans="2:63" s="12" customFormat="1" ht="22.9" customHeight="1">
      <c r="B217" s="130"/>
      <c r="D217" s="131" t="s">
        <v>71</v>
      </c>
      <c r="E217" s="141" t="s">
        <v>221</v>
      </c>
      <c r="F217" s="141" t="s">
        <v>403</v>
      </c>
      <c r="I217" s="133"/>
      <c r="J217" s="142">
        <f>BK217</f>
        <v>0</v>
      </c>
      <c r="L217" s="130"/>
      <c r="M217" s="135"/>
      <c r="N217" s="136"/>
      <c r="O217" s="136"/>
      <c r="P217" s="137">
        <f>SUM(P218:P224)</f>
        <v>0</v>
      </c>
      <c r="Q217" s="136"/>
      <c r="R217" s="137">
        <f>SUM(R218:R224)</f>
        <v>0.10514</v>
      </c>
      <c r="S217" s="136"/>
      <c r="T217" s="138">
        <f>SUM(T218:T224)</f>
        <v>194.776</v>
      </c>
      <c r="AR217" s="131" t="s">
        <v>80</v>
      </c>
      <c r="AT217" s="139" t="s">
        <v>71</v>
      </c>
      <c r="AU217" s="139" t="s">
        <v>80</v>
      </c>
      <c r="AY217" s="131" t="s">
        <v>122</v>
      </c>
      <c r="BK217" s="140">
        <f>SUM(BK218:BK224)</f>
        <v>0</v>
      </c>
    </row>
    <row r="218" spans="1:65" s="2" customFormat="1" ht="16.5" customHeight="1">
      <c r="A218" s="31"/>
      <c r="B218" s="143"/>
      <c r="C218" s="144" t="s">
        <v>347</v>
      </c>
      <c r="D218" s="144" t="s">
        <v>124</v>
      </c>
      <c r="E218" s="145" t="s">
        <v>405</v>
      </c>
      <c r="F218" s="146" t="s">
        <v>406</v>
      </c>
      <c r="G218" s="147" t="s">
        <v>148</v>
      </c>
      <c r="H218" s="148">
        <v>1</v>
      </c>
      <c r="I218" s="149"/>
      <c r="J218" s="150">
        <f>ROUND(I218*H218,2)</f>
        <v>0</v>
      </c>
      <c r="K218" s="151"/>
      <c r="L218" s="32"/>
      <c r="M218" s="152" t="s">
        <v>1</v>
      </c>
      <c r="N218" s="153" t="s">
        <v>37</v>
      </c>
      <c r="O218" s="57"/>
      <c r="P218" s="154">
        <f>O218*H218</f>
        <v>0</v>
      </c>
      <c r="Q218" s="154">
        <v>0</v>
      </c>
      <c r="R218" s="154">
        <f>Q218*H218</f>
        <v>0</v>
      </c>
      <c r="S218" s="154">
        <v>0</v>
      </c>
      <c r="T218" s="155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56" t="s">
        <v>128</v>
      </c>
      <c r="AT218" s="156" t="s">
        <v>124</v>
      </c>
      <c r="AU218" s="156" t="s">
        <v>82</v>
      </c>
      <c r="AY218" s="16" t="s">
        <v>122</v>
      </c>
      <c r="BE218" s="157">
        <f>IF(N218="základní",J218,0)</f>
        <v>0</v>
      </c>
      <c r="BF218" s="157">
        <f>IF(N218="snížená",J218,0)</f>
        <v>0</v>
      </c>
      <c r="BG218" s="157">
        <f>IF(N218="zákl. přenesená",J218,0)</f>
        <v>0</v>
      </c>
      <c r="BH218" s="157">
        <f>IF(N218="sníž. přenesená",J218,0)</f>
        <v>0</v>
      </c>
      <c r="BI218" s="157">
        <f>IF(N218="nulová",J218,0)</f>
        <v>0</v>
      </c>
      <c r="BJ218" s="16" t="s">
        <v>80</v>
      </c>
      <c r="BK218" s="157">
        <f>ROUND(I218*H218,2)</f>
        <v>0</v>
      </c>
      <c r="BL218" s="16" t="s">
        <v>128</v>
      </c>
      <c r="BM218" s="156" t="s">
        <v>648</v>
      </c>
    </row>
    <row r="219" spans="1:65" s="2" customFormat="1" ht="24.2" customHeight="1">
      <c r="A219" s="31"/>
      <c r="B219" s="143"/>
      <c r="C219" s="144" t="s">
        <v>352</v>
      </c>
      <c r="D219" s="144" t="s">
        <v>124</v>
      </c>
      <c r="E219" s="145" t="s">
        <v>409</v>
      </c>
      <c r="F219" s="146" t="s">
        <v>410</v>
      </c>
      <c r="G219" s="147" t="s">
        <v>132</v>
      </c>
      <c r="H219" s="148">
        <v>50</v>
      </c>
      <c r="I219" s="149"/>
      <c r="J219" s="150">
        <f>ROUND(I219*H219,2)</f>
        <v>0</v>
      </c>
      <c r="K219" s="151"/>
      <c r="L219" s="32"/>
      <c r="M219" s="152" t="s">
        <v>1</v>
      </c>
      <c r="N219" s="153" t="s">
        <v>37</v>
      </c>
      <c r="O219" s="57"/>
      <c r="P219" s="154">
        <f>O219*H219</f>
        <v>0</v>
      </c>
      <c r="Q219" s="154">
        <v>0</v>
      </c>
      <c r="R219" s="154">
        <f>Q219*H219</f>
        <v>0</v>
      </c>
      <c r="S219" s="154">
        <v>0</v>
      </c>
      <c r="T219" s="155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56" t="s">
        <v>128</v>
      </c>
      <c r="AT219" s="156" t="s">
        <v>124</v>
      </c>
      <c r="AU219" s="156" t="s">
        <v>82</v>
      </c>
      <c r="AY219" s="16" t="s">
        <v>122</v>
      </c>
      <c r="BE219" s="157">
        <f>IF(N219="základní",J219,0)</f>
        <v>0</v>
      </c>
      <c r="BF219" s="157">
        <f>IF(N219="snížená",J219,0)</f>
        <v>0</v>
      </c>
      <c r="BG219" s="157">
        <f>IF(N219="zákl. přenesená",J219,0)</f>
        <v>0</v>
      </c>
      <c r="BH219" s="157">
        <f>IF(N219="sníž. přenesená",J219,0)</f>
        <v>0</v>
      </c>
      <c r="BI219" s="157">
        <f>IF(N219="nulová",J219,0)</f>
        <v>0</v>
      </c>
      <c r="BJ219" s="16" t="s">
        <v>80</v>
      </c>
      <c r="BK219" s="157">
        <f>ROUND(I219*H219,2)</f>
        <v>0</v>
      </c>
      <c r="BL219" s="16" t="s">
        <v>128</v>
      </c>
      <c r="BM219" s="156" t="s">
        <v>411</v>
      </c>
    </row>
    <row r="220" spans="1:65" s="2" customFormat="1" ht="16.5" customHeight="1">
      <c r="A220" s="31"/>
      <c r="B220" s="143"/>
      <c r="C220" s="175" t="s">
        <v>357</v>
      </c>
      <c r="D220" s="175" t="s">
        <v>206</v>
      </c>
      <c r="E220" s="176" t="s">
        <v>416</v>
      </c>
      <c r="F220" s="177" t="s">
        <v>417</v>
      </c>
      <c r="G220" s="178" t="s">
        <v>132</v>
      </c>
      <c r="H220" s="179">
        <v>50</v>
      </c>
      <c r="I220" s="180"/>
      <c r="J220" s="181">
        <f>ROUND(I220*H220,2)</f>
        <v>0</v>
      </c>
      <c r="K220" s="182"/>
      <c r="L220" s="183"/>
      <c r="M220" s="184" t="s">
        <v>1</v>
      </c>
      <c r="N220" s="185" t="s">
        <v>37</v>
      </c>
      <c r="O220" s="57"/>
      <c r="P220" s="154">
        <f>O220*H220</f>
        <v>0</v>
      </c>
      <c r="Q220" s="154">
        <v>0.0021</v>
      </c>
      <c r="R220" s="154">
        <f>Q220*H220</f>
        <v>0.105</v>
      </c>
      <c r="S220" s="154">
        <v>0</v>
      </c>
      <c r="T220" s="155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56" t="s">
        <v>174</v>
      </c>
      <c r="AT220" s="156" t="s">
        <v>206</v>
      </c>
      <c r="AU220" s="156" t="s">
        <v>82</v>
      </c>
      <c r="AY220" s="16" t="s">
        <v>122</v>
      </c>
      <c r="BE220" s="157">
        <f>IF(N220="základní",J220,0)</f>
        <v>0</v>
      </c>
      <c r="BF220" s="157">
        <f>IF(N220="snížená",J220,0)</f>
        <v>0</v>
      </c>
      <c r="BG220" s="157">
        <f>IF(N220="zákl. přenesená",J220,0)</f>
        <v>0</v>
      </c>
      <c r="BH220" s="157">
        <f>IF(N220="sníž. přenesená",J220,0)</f>
        <v>0</v>
      </c>
      <c r="BI220" s="157">
        <f>IF(N220="nulová",J220,0)</f>
        <v>0</v>
      </c>
      <c r="BJ220" s="16" t="s">
        <v>80</v>
      </c>
      <c r="BK220" s="157">
        <f>ROUND(I220*H220,2)</f>
        <v>0</v>
      </c>
      <c r="BL220" s="16" t="s">
        <v>128</v>
      </c>
      <c r="BM220" s="156" t="s">
        <v>418</v>
      </c>
    </row>
    <row r="221" spans="1:65" s="2" customFormat="1" ht="24.2" customHeight="1">
      <c r="A221" s="31"/>
      <c r="B221" s="143"/>
      <c r="C221" s="144" t="s">
        <v>363</v>
      </c>
      <c r="D221" s="144" t="s">
        <v>124</v>
      </c>
      <c r="E221" s="145" t="s">
        <v>514</v>
      </c>
      <c r="F221" s="146" t="s">
        <v>515</v>
      </c>
      <c r="G221" s="147" t="s">
        <v>198</v>
      </c>
      <c r="H221" s="148">
        <v>14</v>
      </c>
      <c r="I221" s="149"/>
      <c r="J221" s="150">
        <f>ROUND(I221*H221,2)</f>
        <v>0</v>
      </c>
      <c r="K221" s="151"/>
      <c r="L221" s="32"/>
      <c r="M221" s="152" t="s">
        <v>1</v>
      </c>
      <c r="N221" s="153" t="s">
        <v>37</v>
      </c>
      <c r="O221" s="57"/>
      <c r="P221" s="154">
        <f>O221*H221</f>
        <v>0</v>
      </c>
      <c r="Q221" s="154">
        <v>1E-05</v>
      </c>
      <c r="R221" s="154">
        <f>Q221*H221</f>
        <v>0.00014000000000000001</v>
      </c>
      <c r="S221" s="154">
        <v>0</v>
      </c>
      <c r="T221" s="155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56" t="s">
        <v>128</v>
      </c>
      <c r="AT221" s="156" t="s">
        <v>124</v>
      </c>
      <c r="AU221" s="156" t="s">
        <v>82</v>
      </c>
      <c r="AY221" s="16" t="s">
        <v>122</v>
      </c>
      <c r="BE221" s="157">
        <f>IF(N221="základní",J221,0)</f>
        <v>0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6" t="s">
        <v>80</v>
      </c>
      <c r="BK221" s="157">
        <f>ROUND(I221*H221,2)</f>
        <v>0</v>
      </c>
      <c r="BL221" s="16" t="s">
        <v>128</v>
      </c>
      <c r="BM221" s="156" t="s">
        <v>516</v>
      </c>
    </row>
    <row r="222" spans="2:51" s="13" customFormat="1" ht="12">
      <c r="B222" s="163"/>
      <c r="D222" s="158" t="s">
        <v>156</v>
      </c>
      <c r="E222" s="164" t="s">
        <v>1</v>
      </c>
      <c r="F222" s="165" t="s">
        <v>649</v>
      </c>
      <c r="H222" s="166">
        <v>14</v>
      </c>
      <c r="I222" s="167"/>
      <c r="L222" s="163"/>
      <c r="M222" s="168"/>
      <c r="N222" s="169"/>
      <c r="O222" s="169"/>
      <c r="P222" s="169"/>
      <c r="Q222" s="169"/>
      <c r="R222" s="169"/>
      <c r="S222" s="169"/>
      <c r="T222" s="170"/>
      <c r="AT222" s="164" t="s">
        <v>156</v>
      </c>
      <c r="AU222" s="164" t="s">
        <v>82</v>
      </c>
      <c r="AV222" s="13" t="s">
        <v>82</v>
      </c>
      <c r="AW222" s="13" t="s">
        <v>29</v>
      </c>
      <c r="AX222" s="13" t="s">
        <v>80</v>
      </c>
      <c r="AY222" s="164" t="s">
        <v>122</v>
      </c>
    </row>
    <row r="223" spans="1:65" s="2" customFormat="1" ht="24.2" customHeight="1">
      <c r="A223" s="31"/>
      <c r="B223" s="143"/>
      <c r="C223" s="144" t="s">
        <v>370</v>
      </c>
      <c r="D223" s="144" t="s">
        <v>124</v>
      </c>
      <c r="E223" s="145" t="s">
        <v>533</v>
      </c>
      <c r="F223" s="146" t="s">
        <v>534</v>
      </c>
      <c r="G223" s="147" t="s">
        <v>198</v>
      </c>
      <c r="H223" s="148">
        <v>1004</v>
      </c>
      <c r="I223" s="149"/>
      <c r="J223" s="150">
        <f>ROUND(I223*H223,2)</f>
        <v>0</v>
      </c>
      <c r="K223" s="151"/>
      <c r="L223" s="32"/>
      <c r="M223" s="152" t="s">
        <v>1</v>
      </c>
      <c r="N223" s="153" t="s">
        <v>37</v>
      </c>
      <c r="O223" s="57"/>
      <c r="P223" s="154">
        <f>O223*H223</f>
        <v>0</v>
      </c>
      <c r="Q223" s="154">
        <v>0</v>
      </c>
      <c r="R223" s="154">
        <f>Q223*H223</f>
        <v>0</v>
      </c>
      <c r="S223" s="154">
        <v>0.194</v>
      </c>
      <c r="T223" s="155">
        <f>S223*H223</f>
        <v>194.776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56" t="s">
        <v>128</v>
      </c>
      <c r="AT223" s="156" t="s">
        <v>124</v>
      </c>
      <c r="AU223" s="156" t="s">
        <v>82</v>
      </c>
      <c r="AY223" s="16" t="s">
        <v>122</v>
      </c>
      <c r="BE223" s="157">
        <f>IF(N223="základní",J223,0)</f>
        <v>0</v>
      </c>
      <c r="BF223" s="157">
        <f>IF(N223="snížená",J223,0)</f>
        <v>0</v>
      </c>
      <c r="BG223" s="157">
        <f>IF(N223="zákl. přenesená",J223,0)</f>
        <v>0</v>
      </c>
      <c r="BH223" s="157">
        <f>IF(N223="sníž. přenesená",J223,0)</f>
        <v>0</v>
      </c>
      <c r="BI223" s="157">
        <f>IF(N223="nulová",J223,0)</f>
        <v>0</v>
      </c>
      <c r="BJ223" s="16" t="s">
        <v>80</v>
      </c>
      <c r="BK223" s="157">
        <f>ROUND(I223*H223,2)</f>
        <v>0</v>
      </c>
      <c r="BL223" s="16" t="s">
        <v>128</v>
      </c>
      <c r="BM223" s="156" t="s">
        <v>535</v>
      </c>
    </row>
    <row r="224" spans="2:51" s="13" customFormat="1" ht="12">
      <c r="B224" s="163"/>
      <c r="D224" s="158" t="s">
        <v>156</v>
      </c>
      <c r="E224" s="164" t="s">
        <v>1</v>
      </c>
      <c r="F224" s="165" t="s">
        <v>650</v>
      </c>
      <c r="H224" s="166">
        <v>1004</v>
      </c>
      <c r="I224" s="167"/>
      <c r="L224" s="163"/>
      <c r="M224" s="168"/>
      <c r="N224" s="169"/>
      <c r="O224" s="169"/>
      <c r="P224" s="169"/>
      <c r="Q224" s="169"/>
      <c r="R224" s="169"/>
      <c r="S224" s="169"/>
      <c r="T224" s="170"/>
      <c r="AT224" s="164" t="s">
        <v>156</v>
      </c>
      <c r="AU224" s="164" t="s">
        <v>82</v>
      </c>
      <c r="AV224" s="13" t="s">
        <v>82</v>
      </c>
      <c r="AW224" s="13" t="s">
        <v>29</v>
      </c>
      <c r="AX224" s="13" t="s">
        <v>80</v>
      </c>
      <c r="AY224" s="164" t="s">
        <v>122</v>
      </c>
    </row>
    <row r="225" spans="2:63" s="12" customFormat="1" ht="22.9" customHeight="1">
      <c r="B225" s="130"/>
      <c r="D225" s="131" t="s">
        <v>71</v>
      </c>
      <c r="E225" s="141" t="s">
        <v>553</v>
      </c>
      <c r="F225" s="141" t="s">
        <v>554</v>
      </c>
      <c r="I225" s="133"/>
      <c r="J225" s="142">
        <f>BK225</f>
        <v>0</v>
      </c>
      <c r="L225" s="130"/>
      <c r="M225" s="135"/>
      <c r="N225" s="136"/>
      <c r="O225" s="136"/>
      <c r="P225" s="137">
        <f>SUM(P226:P229)</f>
        <v>0</v>
      </c>
      <c r="Q225" s="136"/>
      <c r="R225" s="137">
        <f>SUM(R226:R229)</f>
        <v>0</v>
      </c>
      <c r="S225" s="136"/>
      <c r="T225" s="138">
        <f>SUM(T226:T229)</f>
        <v>0</v>
      </c>
      <c r="AR225" s="131" t="s">
        <v>80</v>
      </c>
      <c r="AT225" s="139" t="s">
        <v>71</v>
      </c>
      <c r="AU225" s="139" t="s">
        <v>80</v>
      </c>
      <c r="AY225" s="131" t="s">
        <v>122</v>
      </c>
      <c r="BK225" s="140">
        <f>SUM(BK226:BK229)</f>
        <v>0</v>
      </c>
    </row>
    <row r="226" spans="1:65" s="2" customFormat="1" ht="21.75" customHeight="1">
      <c r="A226" s="31"/>
      <c r="B226" s="143"/>
      <c r="C226" s="144" t="s">
        <v>377</v>
      </c>
      <c r="D226" s="144" t="s">
        <v>124</v>
      </c>
      <c r="E226" s="145" t="s">
        <v>556</v>
      </c>
      <c r="F226" s="146" t="s">
        <v>557</v>
      </c>
      <c r="G226" s="147" t="s">
        <v>154</v>
      </c>
      <c r="H226" s="148">
        <v>319.5</v>
      </c>
      <c r="I226" s="149"/>
      <c r="J226" s="150">
        <f>ROUND(I226*H226,2)</f>
        <v>0</v>
      </c>
      <c r="K226" s="151"/>
      <c r="L226" s="32"/>
      <c r="M226" s="152" t="s">
        <v>1</v>
      </c>
      <c r="N226" s="153" t="s">
        <v>37</v>
      </c>
      <c r="O226" s="57"/>
      <c r="P226" s="154">
        <f>O226*H226</f>
        <v>0</v>
      </c>
      <c r="Q226" s="154">
        <v>0</v>
      </c>
      <c r="R226" s="154">
        <f>Q226*H226</f>
        <v>0</v>
      </c>
      <c r="S226" s="154">
        <v>0</v>
      </c>
      <c r="T226" s="155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56" t="s">
        <v>128</v>
      </c>
      <c r="AT226" s="156" t="s">
        <v>124</v>
      </c>
      <c r="AU226" s="156" t="s">
        <v>82</v>
      </c>
      <c r="AY226" s="16" t="s">
        <v>122</v>
      </c>
      <c r="BE226" s="157">
        <f>IF(N226="základní",J226,0)</f>
        <v>0</v>
      </c>
      <c r="BF226" s="157">
        <f>IF(N226="snížená",J226,0)</f>
        <v>0</v>
      </c>
      <c r="BG226" s="157">
        <f>IF(N226="zákl. přenesená",J226,0)</f>
        <v>0</v>
      </c>
      <c r="BH226" s="157">
        <f>IF(N226="sníž. přenesená",J226,0)</f>
        <v>0</v>
      </c>
      <c r="BI226" s="157">
        <f>IF(N226="nulová",J226,0)</f>
        <v>0</v>
      </c>
      <c r="BJ226" s="16" t="s">
        <v>80</v>
      </c>
      <c r="BK226" s="157">
        <f>ROUND(I226*H226,2)</f>
        <v>0</v>
      </c>
      <c r="BL226" s="16" t="s">
        <v>128</v>
      </c>
      <c r="BM226" s="156" t="s">
        <v>558</v>
      </c>
    </row>
    <row r="227" spans="1:65" s="2" customFormat="1" ht="24.2" customHeight="1">
      <c r="A227" s="31"/>
      <c r="B227" s="143"/>
      <c r="C227" s="144" t="s">
        <v>382</v>
      </c>
      <c r="D227" s="144" t="s">
        <v>124</v>
      </c>
      <c r="E227" s="145" t="s">
        <v>560</v>
      </c>
      <c r="F227" s="146" t="s">
        <v>561</v>
      </c>
      <c r="G227" s="147" t="s">
        <v>154</v>
      </c>
      <c r="H227" s="148">
        <v>6070.5</v>
      </c>
      <c r="I227" s="149"/>
      <c r="J227" s="150">
        <f>ROUND(I227*H227,2)</f>
        <v>0</v>
      </c>
      <c r="K227" s="151"/>
      <c r="L227" s="32"/>
      <c r="M227" s="152" t="s">
        <v>1</v>
      </c>
      <c r="N227" s="153" t="s">
        <v>37</v>
      </c>
      <c r="O227" s="57"/>
      <c r="P227" s="154">
        <f>O227*H227</f>
        <v>0</v>
      </c>
      <c r="Q227" s="154">
        <v>0</v>
      </c>
      <c r="R227" s="154">
        <f>Q227*H227</f>
        <v>0</v>
      </c>
      <c r="S227" s="154">
        <v>0</v>
      </c>
      <c r="T227" s="155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56" t="s">
        <v>128</v>
      </c>
      <c r="AT227" s="156" t="s">
        <v>124</v>
      </c>
      <c r="AU227" s="156" t="s">
        <v>82</v>
      </c>
      <c r="AY227" s="16" t="s">
        <v>122</v>
      </c>
      <c r="BE227" s="157">
        <f>IF(N227="základní",J227,0)</f>
        <v>0</v>
      </c>
      <c r="BF227" s="157">
        <f>IF(N227="snížená",J227,0)</f>
        <v>0</v>
      </c>
      <c r="BG227" s="157">
        <f>IF(N227="zákl. přenesená",J227,0)</f>
        <v>0</v>
      </c>
      <c r="BH227" s="157">
        <f>IF(N227="sníž. přenesená",J227,0)</f>
        <v>0</v>
      </c>
      <c r="BI227" s="157">
        <f>IF(N227="nulová",J227,0)</f>
        <v>0</v>
      </c>
      <c r="BJ227" s="16" t="s">
        <v>80</v>
      </c>
      <c r="BK227" s="157">
        <f>ROUND(I227*H227,2)</f>
        <v>0</v>
      </c>
      <c r="BL227" s="16" t="s">
        <v>128</v>
      </c>
      <c r="BM227" s="156" t="s">
        <v>562</v>
      </c>
    </row>
    <row r="228" spans="2:51" s="13" customFormat="1" ht="12">
      <c r="B228" s="163"/>
      <c r="D228" s="158" t="s">
        <v>156</v>
      </c>
      <c r="F228" s="165" t="s">
        <v>651</v>
      </c>
      <c r="H228" s="166">
        <v>6070.5</v>
      </c>
      <c r="I228" s="167"/>
      <c r="L228" s="163"/>
      <c r="M228" s="168"/>
      <c r="N228" s="169"/>
      <c r="O228" s="169"/>
      <c r="P228" s="169"/>
      <c r="Q228" s="169"/>
      <c r="R228" s="169"/>
      <c r="S228" s="169"/>
      <c r="T228" s="170"/>
      <c r="AT228" s="164" t="s">
        <v>156</v>
      </c>
      <c r="AU228" s="164" t="s">
        <v>82</v>
      </c>
      <c r="AV228" s="13" t="s">
        <v>82</v>
      </c>
      <c r="AW228" s="13" t="s">
        <v>3</v>
      </c>
      <c r="AX228" s="13" t="s">
        <v>80</v>
      </c>
      <c r="AY228" s="164" t="s">
        <v>122</v>
      </c>
    </row>
    <row r="229" spans="1:65" s="2" customFormat="1" ht="44.25" customHeight="1">
      <c r="A229" s="31"/>
      <c r="B229" s="143"/>
      <c r="C229" s="144" t="s">
        <v>388</v>
      </c>
      <c r="D229" s="144" t="s">
        <v>124</v>
      </c>
      <c r="E229" s="145" t="s">
        <v>585</v>
      </c>
      <c r="F229" s="146" t="s">
        <v>586</v>
      </c>
      <c r="G229" s="147" t="s">
        <v>154</v>
      </c>
      <c r="H229" s="148">
        <v>319.5</v>
      </c>
      <c r="I229" s="149"/>
      <c r="J229" s="150">
        <f>ROUND(I229*H229,2)</f>
        <v>0</v>
      </c>
      <c r="K229" s="151"/>
      <c r="L229" s="32"/>
      <c r="M229" s="152" t="s">
        <v>1</v>
      </c>
      <c r="N229" s="153" t="s">
        <v>37</v>
      </c>
      <c r="O229" s="57"/>
      <c r="P229" s="154">
        <f>O229*H229</f>
        <v>0</v>
      </c>
      <c r="Q229" s="154">
        <v>0</v>
      </c>
      <c r="R229" s="154">
        <f>Q229*H229</f>
        <v>0</v>
      </c>
      <c r="S229" s="154">
        <v>0</v>
      </c>
      <c r="T229" s="155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56" t="s">
        <v>128</v>
      </c>
      <c r="AT229" s="156" t="s">
        <v>124</v>
      </c>
      <c r="AU229" s="156" t="s">
        <v>82</v>
      </c>
      <c r="AY229" s="16" t="s">
        <v>122</v>
      </c>
      <c r="BE229" s="157">
        <f>IF(N229="základní",J229,0)</f>
        <v>0</v>
      </c>
      <c r="BF229" s="157">
        <f>IF(N229="snížená",J229,0)</f>
        <v>0</v>
      </c>
      <c r="BG229" s="157">
        <f>IF(N229="zákl. přenesená",J229,0)</f>
        <v>0</v>
      </c>
      <c r="BH229" s="157">
        <f>IF(N229="sníž. přenesená",J229,0)</f>
        <v>0</v>
      </c>
      <c r="BI229" s="157">
        <f>IF(N229="nulová",J229,0)</f>
        <v>0</v>
      </c>
      <c r="BJ229" s="16" t="s">
        <v>80</v>
      </c>
      <c r="BK229" s="157">
        <f>ROUND(I229*H229,2)</f>
        <v>0</v>
      </c>
      <c r="BL229" s="16" t="s">
        <v>128</v>
      </c>
      <c r="BM229" s="156" t="s">
        <v>587</v>
      </c>
    </row>
    <row r="230" spans="2:63" s="12" customFormat="1" ht="25.9" customHeight="1">
      <c r="B230" s="130"/>
      <c r="D230" s="131" t="s">
        <v>71</v>
      </c>
      <c r="E230" s="132" t="s">
        <v>158</v>
      </c>
      <c r="F230" s="132" t="s">
        <v>159</v>
      </c>
      <c r="I230" s="133"/>
      <c r="J230" s="134">
        <f>BK230</f>
        <v>0</v>
      </c>
      <c r="L230" s="130"/>
      <c r="M230" s="135"/>
      <c r="N230" s="136"/>
      <c r="O230" s="136"/>
      <c r="P230" s="137">
        <f>P231+P234</f>
        <v>0</v>
      </c>
      <c r="Q230" s="136"/>
      <c r="R230" s="137">
        <f>R231+R234</f>
        <v>0</v>
      </c>
      <c r="S230" s="136"/>
      <c r="T230" s="138">
        <f>T231+T234</f>
        <v>0</v>
      </c>
      <c r="AR230" s="131" t="s">
        <v>151</v>
      </c>
      <c r="AT230" s="139" t="s">
        <v>71</v>
      </c>
      <c r="AU230" s="139" t="s">
        <v>72</v>
      </c>
      <c r="AY230" s="131" t="s">
        <v>122</v>
      </c>
      <c r="BK230" s="140">
        <f>BK231+BK234</f>
        <v>0</v>
      </c>
    </row>
    <row r="231" spans="2:63" s="12" customFormat="1" ht="22.9" customHeight="1">
      <c r="B231" s="130"/>
      <c r="D231" s="131" t="s">
        <v>71</v>
      </c>
      <c r="E231" s="141" t="s">
        <v>160</v>
      </c>
      <c r="F231" s="141" t="s">
        <v>161</v>
      </c>
      <c r="I231" s="133"/>
      <c r="J231" s="142">
        <f>BK231</f>
        <v>0</v>
      </c>
      <c r="L231" s="130"/>
      <c r="M231" s="135"/>
      <c r="N231" s="136"/>
      <c r="O231" s="136"/>
      <c r="P231" s="137">
        <f>SUM(P232:P233)</f>
        <v>0</v>
      </c>
      <c r="Q231" s="136"/>
      <c r="R231" s="137">
        <f>SUM(R232:R233)</f>
        <v>0</v>
      </c>
      <c r="S231" s="136"/>
      <c r="T231" s="138">
        <f>SUM(T232:T233)</f>
        <v>0</v>
      </c>
      <c r="AR231" s="131" t="s">
        <v>151</v>
      </c>
      <c r="AT231" s="139" t="s">
        <v>71</v>
      </c>
      <c r="AU231" s="139" t="s">
        <v>80</v>
      </c>
      <c r="AY231" s="131" t="s">
        <v>122</v>
      </c>
      <c r="BK231" s="140">
        <f>SUM(BK232:BK233)</f>
        <v>0</v>
      </c>
    </row>
    <row r="232" spans="1:65" s="2" customFormat="1" ht="24.2" customHeight="1">
      <c r="A232" s="31"/>
      <c r="B232" s="143"/>
      <c r="C232" s="144" t="s">
        <v>394</v>
      </c>
      <c r="D232" s="144" t="s">
        <v>124</v>
      </c>
      <c r="E232" s="145" t="s">
        <v>163</v>
      </c>
      <c r="F232" s="146" t="s">
        <v>589</v>
      </c>
      <c r="G232" s="147" t="s">
        <v>141</v>
      </c>
      <c r="H232" s="148">
        <v>1</v>
      </c>
      <c r="I232" s="149"/>
      <c r="J232" s="150">
        <f>ROUND(I232*H232,2)</f>
        <v>0</v>
      </c>
      <c r="K232" s="151"/>
      <c r="L232" s="32"/>
      <c r="M232" s="152" t="s">
        <v>1</v>
      </c>
      <c r="N232" s="153" t="s">
        <v>37</v>
      </c>
      <c r="O232" s="57"/>
      <c r="P232" s="154">
        <f>O232*H232</f>
        <v>0</v>
      </c>
      <c r="Q232" s="154">
        <v>0</v>
      </c>
      <c r="R232" s="154">
        <f>Q232*H232</f>
        <v>0</v>
      </c>
      <c r="S232" s="154">
        <v>0</v>
      </c>
      <c r="T232" s="155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56" t="s">
        <v>142</v>
      </c>
      <c r="AT232" s="156" t="s">
        <v>124</v>
      </c>
      <c r="AU232" s="156" t="s">
        <v>82</v>
      </c>
      <c r="AY232" s="16" t="s">
        <v>122</v>
      </c>
      <c r="BE232" s="157">
        <f>IF(N232="základní",J232,0)</f>
        <v>0</v>
      </c>
      <c r="BF232" s="157">
        <f>IF(N232="snížená",J232,0)</f>
        <v>0</v>
      </c>
      <c r="BG232" s="157">
        <f>IF(N232="zákl. přenesená",J232,0)</f>
        <v>0</v>
      </c>
      <c r="BH232" s="157">
        <f>IF(N232="sníž. přenesená",J232,0)</f>
        <v>0</v>
      </c>
      <c r="BI232" s="157">
        <f>IF(N232="nulová",J232,0)</f>
        <v>0</v>
      </c>
      <c r="BJ232" s="16" t="s">
        <v>80</v>
      </c>
      <c r="BK232" s="157">
        <f>ROUND(I232*H232,2)</f>
        <v>0</v>
      </c>
      <c r="BL232" s="16" t="s">
        <v>142</v>
      </c>
      <c r="BM232" s="156" t="s">
        <v>590</v>
      </c>
    </row>
    <row r="233" spans="1:47" s="2" customFormat="1" ht="19.5">
      <c r="A233" s="31"/>
      <c r="B233" s="32"/>
      <c r="C233" s="31"/>
      <c r="D233" s="158" t="s">
        <v>144</v>
      </c>
      <c r="E233" s="31"/>
      <c r="F233" s="159" t="s">
        <v>591</v>
      </c>
      <c r="G233" s="31"/>
      <c r="H233" s="31"/>
      <c r="I233" s="160"/>
      <c r="J233" s="31"/>
      <c r="K233" s="31"/>
      <c r="L233" s="32"/>
      <c r="M233" s="161"/>
      <c r="N233" s="162"/>
      <c r="O233" s="57"/>
      <c r="P233" s="57"/>
      <c r="Q233" s="57"/>
      <c r="R233" s="57"/>
      <c r="S233" s="57"/>
      <c r="T233" s="58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T233" s="16" t="s">
        <v>144</v>
      </c>
      <c r="AU233" s="16" t="s">
        <v>82</v>
      </c>
    </row>
    <row r="234" spans="2:63" s="12" customFormat="1" ht="22.9" customHeight="1">
      <c r="B234" s="130"/>
      <c r="D234" s="131" t="s">
        <v>71</v>
      </c>
      <c r="E234" s="141" t="s">
        <v>172</v>
      </c>
      <c r="F234" s="141" t="s">
        <v>173</v>
      </c>
      <c r="I234" s="133"/>
      <c r="J234" s="142">
        <f>BK234</f>
        <v>0</v>
      </c>
      <c r="L234" s="130"/>
      <c r="M234" s="135"/>
      <c r="N234" s="136"/>
      <c r="O234" s="136"/>
      <c r="P234" s="137">
        <f>P235</f>
        <v>0</v>
      </c>
      <c r="Q234" s="136"/>
      <c r="R234" s="137">
        <f>R235</f>
        <v>0</v>
      </c>
      <c r="S234" s="136"/>
      <c r="T234" s="138">
        <f>T235</f>
        <v>0</v>
      </c>
      <c r="AR234" s="131" t="s">
        <v>151</v>
      </c>
      <c r="AT234" s="139" t="s">
        <v>71</v>
      </c>
      <c r="AU234" s="139" t="s">
        <v>80</v>
      </c>
      <c r="AY234" s="131" t="s">
        <v>122</v>
      </c>
      <c r="BK234" s="140">
        <f>BK235</f>
        <v>0</v>
      </c>
    </row>
    <row r="235" spans="1:65" s="2" customFormat="1" ht="16.5" customHeight="1">
      <c r="A235" s="31"/>
      <c r="B235" s="143"/>
      <c r="C235" s="144" t="s">
        <v>399</v>
      </c>
      <c r="D235" s="144" t="s">
        <v>124</v>
      </c>
      <c r="E235" s="145" t="s">
        <v>175</v>
      </c>
      <c r="F235" s="146" t="s">
        <v>173</v>
      </c>
      <c r="G235" s="147" t="s">
        <v>141</v>
      </c>
      <c r="H235" s="148">
        <v>1</v>
      </c>
      <c r="I235" s="149"/>
      <c r="J235" s="150">
        <f>ROUND(I235*H235,2)</f>
        <v>0</v>
      </c>
      <c r="K235" s="151"/>
      <c r="L235" s="32"/>
      <c r="M235" s="194" t="s">
        <v>1</v>
      </c>
      <c r="N235" s="195" t="s">
        <v>37</v>
      </c>
      <c r="O235" s="173"/>
      <c r="P235" s="196">
        <f>O235*H235</f>
        <v>0</v>
      </c>
      <c r="Q235" s="196">
        <v>0</v>
      </c>
      <c r="R235" s="196">
        <f>Q235*H235</f>
        <v>0</v>
      </c>
      <c r="S235" s="196">
        <v>0</v>
      </c>
      <c r="T235" s="197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56" t="s">
        <v>142</v>
      </c>
      <c r="AT235" s="156" t="s">
        <v>124</v>
      </c>
      <c r="AU235" s="156" t="s">
        <v>82</v>
      </c>
      <c r="AY235" s="16" t="s">
        <v>122</v>
      </c>
      <c r="BE235" s="157">
        <f>IF(N235="základní",J235,0)</f>
        <v>0</v>
      </c>
      <c r="BF235" s="157">
        <f>IF(N235="snížená",J235,0)</f>
        <v>0</v>
      </c>
      <c r="BG235" s="157">
        <f>IF(N235="zákl. přenesená",J235,0)</f>
        <v>0</v>
      </c>
      <c r="BH235" s="157">
        <f>IF(N235="sníž. přenesená",J235,0)</f>
        <v>0</v>
      </c>
      <c r="BI235" s="157">
        <f>IF(N235="nulová",J235,0)</f>
        <v>0</v>
      </c>
      <c r="BJ235" s="16" t="s">
        <v>80</v>
      </c>
      <c r="BK235" s="157">
        <f>ROUND(I235*H235,2)</f>
        <v>0</v>
      </c>
      <c r="BL235" s="16" t="s">
        <v>142</v>
      </c>
      <c r="BM235" s="156" t="s">
        <v>652</v>
      </c>
    </row>
    <row r="236" spans="1:31" s="2" customFormat="1" ht="6.95" customHeight="1">
      <c r="A236" s="31"/>
      <c r="B236" s="46"/>
      <c r="C236" s="47"/>
      <c r="D236" s="47"/>
      <c r="E236" s="47"/>
      <c r="F236" s="47"/>
      <c r="G236" s="47"/>
      <c r="H236" s="47"/>
      <c r="I236" s="47"/>
      <c r="J236" s="47"/>
      <c r="K236" s="47"/>
      <c r="L236" s="32"/>
      <c r="M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</row>
  </sheetData>
  <autoFilter ref="C123:K23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91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s="1" customFormat="1" ht="24.95" customHeight="1">
      <c r="B4" s="19"/>
      <c r="D4" s="20" t="s">
        <v>92</v>
      </c>
      <c r="L4" s="19"/>
      <c r="M4" s="92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6" t="s">
        <v>16</v>
      </c>
      <c r="L6" s="19"/>
    </row>
    <row r="7" spans="2:12" s="1" customFormat="1" ht="16.5" customHeight="1">
      <c r="B7" s="19"/>
      <c r="E7" s="239" t="str">
        <f>'Rekapitulace stavby'!K6</f>
        <v>II/105 od kř. III/10529 Bratřejov - kř. MK Žemličkova Lhota - PD</v>
      </c>
      <c r="F7" s="240"/>
      <c r="G7" s="240"/>
      <c r="H7" s="240"/>
      <c r="L7" s="19"/>
    </row>
    <row r="8" spans="1:31" s="2" customFormat="1" ht="12" customHeight="1">
      <c r="A8" s="31"/>
      <c r="B8" s="32"/>
      <c r="C8" s="31"/>
      <c r="D8" s="26" t="s">
        <v>93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21" t="s">
        <v>653</v>
      </c>
      <c r="F9" s="238"/>
      <c r="G9" s="238"/>
      <c r="H9" s="238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2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26" t="s">
        <v>22</v>
      </c>
      <c r="J12" s="54">
        <f>'Rekapitulace stavby'!AN8</f>
        <v>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23</v>
      </c>
      <c r="E14" s="31"/>
      <c r="F14" s="31"/>
      <c r="G14" s="31"/>
      <c r="H14" s="31"/>
      <c r="I14" s="26" t="s">
        <v>24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26" t="s">
        <v>25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26</v>
      </c>
      <c r="E17" s="31"/>
      <c r="F17" s="31"/>
      <c r="G17" s="31"/>
      <c r="H17" s="31"/>
      <c r="I17" s="26" t="s">
        <v>24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41" t="str">
        <f>'Rekapitulace stavby'!E14</f>
        <v>Vyplň údaj</v>
      </c>
      <c r="F18" s="211"/>
      <c r="G18" s="211"/>
      <c r="H18" s="211"/>
      <c r="I18" s="26" t="s">
        <v>25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28</v>
      </c>
      <c r="E20" s="31"/>
      <c r="F20" s="31"/>
      <c r="G20" s="31"/>
      <c r="H20" s="31"/>
      <c r="I20" s="26" t="s">
        <v>24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26" t="s">
        <v>25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24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26" t="s">
        <v>25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3"/>
      <c r="B27" s="94"/>
      <c r="C27" s="93"/>
      <c r="D27" s="93"/>
      <c r="E27" s="215" t="s">
        <v>1</v>
      </c>
      <c r="F27" s="215"/>
      <c r="G27" s="215"/>
      <c r="H27" s="215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6" t="s">
        <v>32</v>
      </c>
      <c r="E30" s="31"/>
      <c r="F30" s="31"/>
      <c r="G30" s="31"/>
      <c r="H30" s="31"/>
      <c r="I30" s="31"/>
      <c r="J30" s="70">
        <f>ROUND(J118,2)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34</v>
      </c>
      <c r="G32" s="31"/>
      <c r="H32" s="31"/>
      <c r="I32" s="35" t="s">
        <v>33</v>
      </c>
      <c r="J32" s="35" t="s">
        <v>35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7" t="s">
        <v>36</v>
      </c>
      <c r="E33" s="26" t="s">
        <v>37</v>
      </c>
      <c r="F33" s="98">
        <f>ROUND((SUM(BE118:BE121)),2)</f>
        <v>0</v>
      </c>
      <c r="G33" s="31"/>
      <c r="H33" s="31"/>
      <c r="I33" s="99">
        <v>0.21</v>
      </c>
      <c r="J33" s="98">
        <f>ROUND(((SUM(BE118:BE121))*I33),2)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38</v>
      </c>
      <c r="F34" s="98">
        <f>ROUND((SUM(BF118:BF121)),2)</f>
        <v>0</v>
      </c>
      <c r="G34" s="31"/>
      <c r="H34" s="31"/>
      <c r="I34" s="99">
        <v>0.15</v>
      </c>
      <c r="J34" s="98">
        <f>ROUND(((SUM(BF118:BF121))*I34),2)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39</v>
      </c>
      <c r="F35" s="98">
        <f>ROUND((SUM(BG118:BG121)),2)</f>
        <v>0</v>
      </c>
      <c r="G35" s="31"/>
      <c r="H35" s="31"/>
      <c r="I35" s="99">
        <v>0.21</v>
      </c>
      <c r="J35" s="98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40</v>
      </c>
      <c r="F36" s="98">
        <f>ROUND((SUM(BH118:BH121)),2)</f>
        <v>0</v>
      </c>
      <c r="G36" s="31"/>
      <c r="H36" s="31"/>
      <c r="I36" s="99">
        <v>0.15</v>
      </c>
      <c r="J36" s="98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41</v>
      </c>
      <c r="F37" s="98">
        <f>ROUND((SUM(BI118:BI121)),2)</f>
        <v>0</v>
      </c>
      <c r="G37" s="31"/>
      <c r="H37" s="31"/>
      <c r="I37" s="99">
        <v>0</v>
      </c>
      <c r="J37" s="98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0"/>
      <c r="D39" s="101" t="s">
        <v>42</v>
      </c>
      <c r="E39" s="59"/>
      <c r="F39" s="59"/>
      <c r="G39" s="102" t="s">
        <v>43</v>
      </c>
      <c r="H39" s="103" t="s">
        <v>44</v>
      </c>
      <c r="I39" s="59"/>
      <c r="J39" s="104">
        <f>SUM(J30:J37)</f>
        <v>0</v>
      </c>
      <c r="K39" s="105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41"/>
      <c r="D50" s="42" t="s">
        <v>45</v>
      </c>
      <c r="E50" s="43"/>
      <c r="F50" s="43"/>
      <c r="G50" s="42" t="s">
        <v>46</v>
      </c>
      <c r="H50" s="43"/>
      <c r="I50" s="43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47</v>
      </c>
      <c r="E61" s="34"/>
      <c r="F61" s="106" t="s">
        <v>48</v>
      </c>
      <c r="G61" s="44" t="s">
        <v>47</v>
      </c>
      <c r="H61" s="34"/>
      <c r="I61" s="34"/>
      <c r="J61" s="107" t="s">
        <v>48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49</v>
      </c>
      <c r="E65" s="45"/>
      <c r="F65" s="45"/>
      <c r="G65" s="42" t="s">
        <v>50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47</v>
      </c>
      <c r="E76" s="34"/>
      <c r="F76" s="106" t="s">
        <v>48</v>
      </c>
      <c r="G76" s="44" t="s">
        <v>47</v>
      </c>
      <c r="H76" s="34"/>
      <c r="I76" s="34"/>
      <c r="J76" s="107" t="s">
        <v>48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95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39" t="str">
        <f>E7</f>
        <v>II/105 od kř. III/10529 Bratřejov - kř. MK Žemličkova Lhota - PD</v>
      </c>
      <c r="F85" s="240"/>
      <c r="G85" s="240"/>
      <c r="H85" s="240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93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21" t="str">
        <f>E9</f>
        <v>SO 182 -  Dopravně inženýrská opatření</v>
      </c>
      <c r="F87" s="238"/>
      <c r="G87" s="238"/>
      <c r="H87" s="238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26" t="s">
        <v>22</v>
      </c>
      <c r="J89" s="54">
        <f>IF(J12="","",J12)</f>
        <v>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23</v>
      </c>
      <c r="D91" s="31"/>
      <c r="E91" s="31"/>
      <c r="F91" s="24" t="str">
        <f>E15</f>
        <v xml:space="preserve"> </v>
      </c>
      <c r="G91" s="31"/>
      <c r="H91" s="31"/>
      <c r="I91" s="26" t="s">
        <v>28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26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08" t="s">
        <v>96</v>
      </c>
      <c r="D94" s="100"/>
      <c r="E94" s="100"/>
      <c r="F94" s="100"/>
      <c r="G94" s="100"/>
      <c r="H94" s="100"/>
      <c r="I94" s="100"/>
      <c r="J94" s="109" t="s">
        <v>97</v>
      </c>
      <c r="K94" s="100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0" t="s">
        <v>98</v>
      </c>
      <c r="D96" s="31"/>
      <c r="E96" s="31"/>
      <c r="F96" s="31"/>
      <c r="G96" s="31"/>
      <c r="H96" s="31"/>
      <c r="I96" s="31"/>
      <c r="J96" s="70">
        <f>J118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99</v>
      </c>
    </row>
    <row r="97" spans="2:12" s="9" customFormat="1" ht="24.95" customHeight="1">
      <c r="B97" s="111"/>
      <c r="D97" s="112" t="s">
        <v>102</v>
      </c>
      <c r="E97" s="113"/>
      <c r="F97" s="113"/>
      <c r="G97" s="113"/>
      <c r="H97" s="113"/>
      <c r="I97" s="113"/>
      <c r="J97" s="114">
        <f>J119</f>
        <v>0</v>
      </c>
      <c r="L97" s="111"/>
    </row>
    <row r="98" spans="2:12" s="10" customFormat="1" ht="19.9" customHeight="1">
      <c r="B98" s="115"/>
      <c r="D98" s="116" t="s">
        <v>103</v>
      </c>
      <c r="E98" s="117"/>
      <c r="F98" s="117"/>
      <c r="G98" s="117"/>
      <c r="H98" s="117"/>
      <c r="I98" s="117"/>
      <c r="J98" s="118">
        <f>J120</f>
        <v>0</v>
      </c>
      <c r="L98" s="115"/>
    </row>
    <row r="99" spans="1:31" s="2" customFormat="1" ht="21.75" customHeight="1">
      <c r="A99" s="31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>
      <c r="A100" s="31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4" spans="1:31" s="2" customFormat="1" ht="6.95" customHeight="1">
      <c r="A104" s="31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5" customHeight="1">
      <c r="A105" s="31"/>
      <c r="B105" s="32"/>
      <c r="C105" s="20" t="s">
        <v>107</v>
      </c>
      <c r="D105" s="31"/>
      <c r="E105" s="31"/>
      <c r="F105" s="31"/>
      <c r="G105" s="31"/>
      <c r="H105" s="31"/>
      <c r="I105" s="31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1"/>
      <c r="E107" s="31"/>
      <c r="F107" s="31"/>
      <c r="G107" s="31"/>
      <c r="H107" s="31"/>
      <c r="I107" s="31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1"/>
      <c r="D108" s="31"/>
      <c r="E108" s="239" t="str">
        <f>E7</f>
        <v>II/105 od kř. III/10529 Bratřejov - kř. MK Žemličkova Lhota - PD</v>
      </c>
      <c r="F108" s="240"/>
      <c r="G108" s="240"/>
      <c r="H108" s="240"/>
      <c r="I108" s="31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93</v>
      </c>
      <c r="D109" s="31"/>
      <c r="E109" s="31"/>
      <c r="F109" s="31"/>
      <c r="G109" s="31"/>
      <c r="H109" s="31"/>
      <c r="I109" s="31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1"/>
      <c r="D110" s="31"/>
      <c r="E110" s="221" t="str">
        <f>E9</f>
        <v>SO 182 -  Dopravně inženýrská opatření</v>
      </c>
      <c r="F110" s="238"/>
      <c r="G110" s="238"/>
      <c r="H110" s="238"/>
      <c r="I110" s="31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1"/>
      <c r="E112" s="31"/>
      <c r="F112" s="24" t="str">
        <f>F12</f>
        <v xml:space="preserve"> </v>
      </c>
      <c r="G112" s="31"/>
      <c r="H112" s="31"/>
      <c r="I112" s="26" t="s">
        <v>22</v>
      </c>
      <c r="J112" s="54">
        <f>IF(J12="","",J12)</f>
        <v>0</v>
      </c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2" customHeight="1">
      <c r="A114" s="31"/>
      <c r="B114" s="32"/>
      <c r="C114" s="26" t="s">
        <v>23</v>
      </c>
      <c r="D114" s="31"/>
      <c r="E114" s="31"/>
      <c r="F114" s="24" t="str">
        <f>E15</f>
        <v xml:space="preserve"> </v>
      </c>
      <c r="G114" s="31"/>
      <c r="H114" s="31"/>
      <c r="I114" s="26" t="s">
        <v>28</v>
      </c>
      <c r="J114" s="29" t="str">
        <f>E21</f>
        <v xml:space="preserve"> 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2" customHeight="1">
      <c r="A115" s="31"/>
      <c r="B115" s="32"/>
      <c r="C115" s="26" t="s">
        <v>26</v>
      </c>
      <c r="D115" s="31"/>
      <c r="E115" s="31"/>
      <c r="F115" s="24" t="str">
        <f>IF(E18="","",E18)</f>
        <v>Vyplň údaj</v>
      </c>
      <c r="G115" s="31"/>
      <c r="H115" s="31"/>
      <c r="I115" s="26" t="s">
        <v>30</v>
      </c>
      <c r="J115" s="29" t="str">
        <f>E24</f>
        <v xml:space="preserve"> 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0.35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1" customFormat="1" ht="29.25" customHeight="1">
      <c r="A117" s="119"/>
      <c r="B117" s="120"/>
      <c r="C117" s="121" t="s">
        <v>108</v>
      </c>
      <c r="D117" s="122" t="s">
        <v>57</v>
      </c>
      <c r="E117" s="122" t="s">
        <v>53</v>
      </c>
      <c r="F117" s="122" t="s">
        <v>54</v>
      </c>
      <c r="G117" s="122" t="s">
        <v>109</v>
      </c>
      <c r="H117" s="122" t="s">
        <v>110</v>
      </c>
      <c r="I117" s="122" t="s">
        <v>111</v>
      </c>
      <c r="J117" s="123" t="s">
        <v>97</v>
      </c>
      <c r="K117" s="124" t="s">
        <v>112</v>
      </c>
      <c r="L117" s="125"/>
      <c r="M117" s="61" t="s">
        <v>1</v>
      </c>
      <c r="N117" s="62" t="s">
        <v>36</v>
      </c>
      <c r="O117" s="62" t="s">
        <v>113</v>
      </c>
      <c r="P117" s="62" t="s">
        <v>114</v>
      </c>
      <c r="Q117" s="62" t="s">
        <v>115</v>
      </c>
      <c r="R117" s="62" t="s">
        <v>116</v>
      </c>
      <c r="S117" s="62" t="s">
        <v>117</v>
      </c>
      <c r="T117" s="63" t="s">
        <v>118</v>
      </c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</row>
    <row r="118" spans="1:63" s="2" customFormat="1" ht="22.9" customHeight="1">
      <c r="A118" s="31"/>
      <c r="B118" s="32"/>
      <c r="C118" s="68" t="s">
        <v>119</v>
      </c>
      <c r="D118" s="31"/>
      <c r="E118" s="31"/>
      <c r="F118" s="31"/>
      <c r="G118" s="31"/>
      <c r="H118" s="31"/>
      <c r="I118" s="31"/>
      <c r="J118" s="126">
        <f>BK118</f>
        <v>0</v>
      </c>
      <c r="K118" s="31"/>
      <c r="L118" s="32"/>
      <c r="M118" s="64"/>
      <c r="N118" s="55"/>
      <c r="O118" s="65"/>
      <c r="P118" s="127">
        <f>P119</f>
        <v>0</v>
      </c>
      <c r="Q118" s="65"/>
      <c r="R118" s="127">
        <f>R119</f>
        <v>0</v>
      </c>
      <c r="S118" s="65"/>
      <c r="T118" s="128">
        <f>T119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6" t="s">
        <v>71</v>
      </c>
      <c r="AU118" s="16" t="s">
        <v>99</v>
      </c>
      <c r="BK118" s="129">
        <f>BK119</f>
        <v>0</v>
      </c>
    </row>
    <row r="119" spans="2:63" s="12" customFormat="1" ht="25.9" customHeight="1">
      <c r="B119" s="130"/>
      <c r="D119" s="131" t="s">
        <v>71</v>
      </c>
      <c r="E119" s="132" t="s">
        <v>134</v>
      </c>
      <c r="F119" s="132" t="s">
        <v>135</v>
      </c>
      <c r="I119" s="133"/>
      <c r="J119" s="134">
        <f>BK119</f>
        <v>0</v>
      </c>
      <c r="L119" s="130"/>
      <c r="M119" s="135"/>
      <c r="N119" s="136"/>
      <c r="O119" s="136"/>
      <c r="P119" s="137">
        <f>P120</f>
        <v>0</v>
      </c>
      <c r="Q119" s="136"/>
      <c r="R119" s="137">
        <f>R120</f>
        <v>0</v>
      </c>
      <c r="S119" s="136"/>
      <c r="T119" s="138">
        <f>T120</f>
        <v>0</v>
      </c>
      <c r="AR119" s="131" t="s">
        <v>128</v>
      </c>
      <c r="AT119" s="139" t="s">
        <v>71</v>
      </c>
      <c r="AU119" s="139" t="s">
        <v>72</v>
      </c>
      <c r="AY119" s="131" t="s">
        <v>122</v>
      </c>
      <c r="BK119" s="140">
        <f>BK120</f>
        <v>0</v>
      </c>
    </row>
    <row r="120" spans="2:63" s="12" customFormat="1" ht="22.9" customHeight="1">
      <c r="B120" s="130"/>
      <c r="D120" s="131" t="s">
        <v>71</v>
      </c>
      <c r="E120" s="141" t="s">
        <v>136</v>
      </c>
      <c r="F120" s="141" t="s">
        <v>137</v>
      </c>
      <c r="I120" s="133"/>
      <c r="J120" s="142">
        <f>BK120</f>
        <v>0</v>
      </c>
      <c r="L120" s="130"/>
      <c r="M120" s="135"/>
      <c r="N120" s="136"/>
      <c r="O120" s="136"/>
      <c r="P120" s="137">
        <f>P121</f>
        <v>0</v>
      </c>
      <c r="Q120" s="136"/>
      <c r="R120" s="137">
        <f>R121</f>
        <v>0</v>
      </c>
      <c r="S120" s="136"/>
      <c r="T120" s="138">
        <f>T121</f>
        <v>0</v>
      </c>
      <c r="AR120" s="131" t="s">
        <v>128</v>
      </c>
      <c r="AT120" s="139" t="s">
        <v>71</v>
      </c>
      <c r="AU120" s="139" t="s">
        <v>80</v>
      </c>
      <c r="AY120" s="131" t="s">
        <v>122</v>
      </c>
      <c r="BK120" s="140">
        <f>BK121</f>
        <v>0</v>
      </c>
    </row>
    <row r="121" spans="1:65" s="2" customFormat="1" ht="16.5" customHeight="1">
      <c r="A121" s="31"/>
      <c r="B121" s="143"/>
      <c r="C121" s="144" t="s">
        <v>80</v>
      </c>
      <c r="D121" s="144" t="s">
        <v>124</v>
      </c>
      <c r="E121" s="145" t="s">
        <v>654</v>
      </c>
      <c r="F121" s="146" t="s">
        <v>655</v>
      </c>
      <c r="G121" s="147" t="s">
        <v>148</v>
      </c>
      <c r="H121" s="148">
        <v>1</v>
      </c>
      <c r="I121" s="149"/>
      <c r="J121" s="150">
        <f>ROUND(I121*H121,2)</f>
        <v>0</v>
      </c>
      <c r="K121" s="151"/>
      <c r="L121" s="32"/>
      <c r="M121" s="194" t="s">
        <v>1</v>
      </c>
      <c r="N121" s="195" t="s">
        <v>37</v>
      </c>
      <c r="O121" s="173"/>
      <c r="P121" s="196">
        <f>O121*H121</f>
        <v>0</v>
      </c>
      <c r="Q121" s="196">
        <v>0</v>
      </c>
      <c r="R121" s="196">
        <f>Q121*H121</f>
        <v>0</v>
      </c>
      <c r="S121" s="196">
        <v>0</v>
      </c>
      <c r="T121" s="197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56" t="s">
        <v>149</v>
      </c>
      <c r="AT121" s="156" t="s">
        <v>124</v>
      </c>
      <c r="AU121" s="156" t="s">
        <v>82</v>
      </c>
      <c r="AY121" s="16" t="s">
        <v>122</v>
      </c>
      <c r="BE121" s="157">
        <f>IF(N121="základní",J121,0)</f>
        <v>0</v>
      </c>
      <c r="BF121" s="157">
        <f>IF(N121="snížená",J121,0)</f>
        <v>0</v>
      </c>
      <c r="BG121" s="157">
        <f>IF(N121="zákl. přenesená",J121,0)</f>
        <v>0</v>
      </c>
      <c r="BH121" s="157">
        <f>IF(N121="sníž. přenesená",J121,0)</f>
        <v>0</v>
      </c>
      <c r="BI121" s="157">
        <f>IF(N121="nulová",J121,0)</f>
        <v>0</v>
      </c>
      <c r="BJ121" s="16" t="s">
        <v>80</v>
      </c>
      <c r="BK121" s="157">
        <f>ROUND(I121*H121,2)</f>
        <v>0</v>
      </c>
      <c r="BL121" s="16" t="s">
        <v>149</v>
      </c>
      <c r="BM121" s="156" t="s">
        <v>656</v>
      </c>
    </row>
    <row r="122" spans="1:31" s="2" customFormat="1" ht="6.95" customHeight="1">
      <c r="A122" s="31"/>
      <c r="B122" s="46"/>
      <c r="C122" s="47"/>
      <c r="D122" s="47"/>
      <c r="E122" s="47"/>
      <c r="F122" s="47"/>
      <c r="G122" s="47"/>
      <c r="H122" s="47"/>
      <c r="I122" s="47"/>
      <c r="J122" s="47"/>
      <c r="K122" s="47"/>
      <c r="L122" s="32"/>
      <c r="M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</sheetData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Hanzlová Kateřina, Ing.</dc:creator>
  <cp:keywords/>
  <dc:description/>
  <cp:lastModifiedBy>Luděk Beneš</cp:lastModifiedBy>
  <dcterms:created xsi:type="dcterms:W3CDTF">2022-09-01T09:52:29Z</dcterms:created>
  <dcterms:modified xsi:type="dcterms:W3CDTF">2022-12-22T10:47:56Z</dcterms:modified>
  <cp:category/>
  <cp:version/>
  <cp:contentType/>
  <cp:contentStatus/>
</cp:coreProperties>
</file>