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01" sheetId="2" r:id="rId2"/>
    <sheet name="SO 101" sheetId="3" r:id="rId3"/>
    <sheet name="SO 102" sheetId="4" r:id="rId4"/>
    <sheet name="SO 201" sheetId="5" r:id="rId5"/>
  </sheets>
  <definedNames/>
  <calcPr fullCalcOnLoad="1"/>
</workbook>
</file>

<file path=xl/sharedStrings.xml><?xml version="1.0" encoding="utf-8"?>
<sst xmlns="http://schemas.openxmlformats.org/spreadsheetml/2006/main" count="863" uniqueCount="380">
  <si>
    <t>Soupis objektů s DPH</t>
  </si>
  <si>
    <t>Stavba:3239 - III/24427 BYŠICE, MOST EV.Č. 24427-2 PŘES POTOK ZA OBCÍ BYŠICE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</si>
  <si>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</si>
  <si>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</si>
  <si>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</si>
  <si>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</si>
  <si>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</si>
  <si>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</si>
  <si>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</si>
  <si>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</si>
  <si>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</si>
  <si>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</si>
  <si>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</si>
  <si>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</si>
  <si>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Příloha k formuláři pro ocenění nabídky</t>
  </si>
  <si>
    <t>Stavba</t>
  </si>
  <si>
    <t>číslo a název SO</t>
  </si>
  <si>
    <t>číslo a název rozpočtu:</t>
  </si>
  <si>
    <t>3239</t>
  </si>
  <si>
    <t>III/24427 BYŠICE, MOST EV.Č. 24427-2 PŘES POTOK ZA OBCÍ BYŠICE</t>
  </si>
  <si>
    <t>SO 001</t>
  </si>
  <si>
    <t>Demolice stávajícího mostu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</si>
  <si>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</si>
  <si>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</si>
  <si>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</si>
  <si>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</si>
  <si>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</si>
  <si>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</si>
  <si>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</si>
  <si>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</si>
  <si>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</si>
  <si>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</si>
  <si>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</si>
  <si>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</si>
  <si>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</si>
  <si>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</si>
  <si>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</si>
  <si>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</si>
  <si>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</si>
  <si>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</si>
  <si>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</si>
  <si>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</si>
  <si>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014112</t>
  </si>
  <si>
    <t/>
  </si>
  <si>
    <t>POPLATKY ZA SKLÁDKU TYP S-IO (INERTNÍ ODPAD)</t>
  </si>
  <si>
    <t xml:space="preserve">T         </t>
  </si>
  <si>
    <t>40,3*2,3+6,66*2,5+2,0*2,3+42,9*1,8+176,3*1,9=526,130 [A]</t>
  </si>
  <si>
    <t>014132</t>
  </si>
  <si>
    <t>POPLATKY ZA SKLÁDKU TYP S-NO (NEBEZPEČNÝ ODPAD)
odfrézované živičné vrstvy vozovky zatříděné dle PAU do ZAS-T3</t>
  </si>
  <si>
    <t>1,6*2,3=3,680 [A]</t>
  </si>
  <si>
    <t>02821</t>
  </si>
  <si>
    <t>PRŮZKUMNÉ PRÁCE ARCHEOLOGICKÉ NA POVRCHU</t>
  </si>
  <si>
    <t xml:space="preserve">KPL       </t>
  </si>
  <si>
    <t>02920</t>
  </si>
  <si>
    <t>OSTATNÍ POŽADAVKY - OCHRANA ŽIVOTNÍHO PROSTŘEDÍ
Vybavení stavby dle hvarijního plánu</t>
  </si>
  <si>
    <t>1=1,000 [A]</t>
  </si>
  <si>
    <t>02940</t>
  </si>
  <si>
    <t>OSTATNÍ POŽADAVKY - VYPRACOVÁNÍ DOKUMENTACE
Technologický plán bourání</t>
  </si>
  <si>
    <t>02943</t>
  </si>
  <si>
    <t>OSTATNÍ POŽADAVKY - VYPRACOVÁNÍ RDS</t>
  </si>
  <si>
    <t>02991</t>
  </si>
  <si>
    <t>OSTATNÍ POŽADAVKY - INFORMAČNÍ TABULE
Informační tabule - během stavby</t>
  </si>
  <si>
    <t xml:space="preserve">KUS       </t>
  </si>
  <si>
    <t>Zemní práce</t>
  </si>
  <si>
    <t>112218</t>
  </si>
  <si>
    <t>ODSTRANĚNÍ PAŘEZŮ D DO 0,5M, ODVOZ DO 20KM</t>
  </si>
  <si>
    <t>113348</t>
  </si>
  <si>
    <t>ODSTRAN PODKL ZPEVNĚNÝCH PLOCH S CEM POJIVEM, ODVOZ DO 20KM</t>
  </si>
  <si>
    <t xml:space="preserve">M3        </t>
  </si>
  <si>
    <t>5,05*5,3*0,13=3,479 [A]</t>
  </si>
  <si>
    <t>113728</t>
  </si>
  <si>
    <t>FRÉZOVÁNÍ ZPEVNĚNÝCH PLOCH ASFALTOVÝCH, ODVOZ DO 20KM</t>
  </si>
  <si>
    <t>0,06*5,3*5,05=1,606 [A]</t>
  </si>
  <si>
    <t>11372B</t>
  </si>
  <si>
    <t>FRÉZOVÁNÍ ZPEVNĚNÝCH PLOCH ASFALTOVÝCH - DOPRAVA</t>
  </si>
  <si>
    <t xml:space="preserve">tkm       </t>
  </si>
  <si>
    <t>3,68*20=73,600 [A]</t>
  </si>
  <si>
    <t>131738</t>
  </si>
  <si>
    <t>HLOUBENÍ JAM ZAPAŽ I NEPAŽ TŘ. I, ODVOZ DO 20KM</t>
  </si>
  <si>
    <t>(8,59+8,9)*10,08=176,299 [A]</t>
  </si>
  <si>
    <t>Základy</t>
  </si>
  <si>
    <t>23217</t>
  </si>
  <si>
    <t>ŠTĚTOVÉ STĚNY BERANĚNÉ Z KOVOVÝCH DÍLCŮ DOČASNÉ (HMOTNOST)</t>
  </si>
  <si>
    <t>0,155*(5,0*(5,3+10,1+5,03+5,3+10,1+5,3))=31,876 [A]</t>
  </si>
  <si>
    <t>Ostatní konstrukce a práce</t>
  </si>
  <si>
    <t>9</t>
  </si>
  <si>
    <t>9111A3</t>
  </si>
  <si>
    <t>ZÁBRADLÍ SILNIČNÍ S VODOR MADLY - DEMONTÁŽ S PŘESUNEM</t>
  </si>
  <si>
    <t xml:space="preserve">M         </t>
  </si>
  <si>
    <t>2*4,2=8,400 [A]</t>
  </si>
  <si>
    <t>914A23</t>
  </si>
  <si>
    <t>EV ČÍSLO MOSTU OCEL S FÓLIÍ TŘ.1 DEMONTÁŽ</t>
  </si>
  <si>
    <t>2=2,000 [A]</t>
  </si>
  <si>
    <t>966138</t>
  </si>
  <si>
    <t>BOURÁNÍ KONSTRUKCÍ Z KAMENE NA MC S ODVOZEM DO 20KM</t>
  </si>
  <si>
    <t>1,2*5,8*2,4*2+1,2*0,6*2,4*4=40,320 [A]</t>
  </si>
  <si>
    <t>966158</t>
  </si>
  <si>
    <t>BOURÁNÍ KONSTRUKCÍ Z PROST BETONU S ODVOZEM DO 20KM</t>
  </si>
  <si>
    <t>(0,05+0,1)*0,5*5,3*5,05=2,007 [A]</t>
  </si>
  <si>
    <t>966168</t>
  </si>
  <si>
    <t>BOURÁNÍ KONSTRUKCÍ ZE ŽELEZOBETONU S ODVOZEM DO 20KM</t>
  </si>
  <si>
    <t>1,32*5,05=6,666 [A]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</si>
  <si>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</si>
  <si>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</si>
  <si>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</si>
  <si>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</si>
  <si>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</si>
  <si>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</si>
  <si>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</si>
  <si>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101</t>
  </si>
  <si>
    <t>Komunikace</t>
  </si>
  <si>
    <t>POPLATKY ZA SKLÁDKU TYP S-IO (INERTNÍ ODPAD)
přebytečný výkopek a podkladní vrstvy vozovky</t>
  </si>
  <si>
    <t>24,333*1,8+20,567*2,1+3,836*1,7=93,511 [A]</t>
  </si>
  <si>
    <t>odpad z frézování asfaltových vrstev:  8,993*2,4=21,583 [A]</t>
  </si>
  <si>
    <t>02944</t>
  </si>
  <si>
    <t>OSTAT POŽADAVKY - DOKUMENTACE SKUTEČ PROVEDENÍ V DIGIT FORMĚ</t>
  </si>
  <si>
    <t>112018</t>
  </si>
  <si>
    <t>KÁCENÍ STROMŮ D KMENE DO 0,5M S ODSTRANĚNÍM PAŘEZŮ, ODVOZ DO 20KM</t>
  </si>
  <si>
    <t>113328</t>
  </si>
  <si>
    <t>ODSTRAN PODKL ZPEVNĚNÝCH PLOCH Z KAMENIVA NESTMEL, ODVOZ DO 20KM</t>
  </si>
  <si>
    <t>ze situace a příčných řezů
(38,867+66,93)*1,15*0,20=24,333 [A]</t>
  </si>
  <si>
    <t>ze situace a příčných řezů
(38,867+66,93)*1,08*0,18=20,567 [A]</t>
  </si>
  <si>
    <t>ze situace a příčných řezů
(38,867+66,93)*0,085=8,993 [A]</t>
  </si>
  <si>
    <t>8,993*2,4*20=431,664 [A]</t>
  </si>
  <si>
    <t>121101</t>
  </si>
  <si>
    <t>SEJMUTÍ ORNICE NEBO LESNÍ PŮDY S ODVOZEM DO 1KM</t>
  </si>
  <si>
    <t>(37,0+52,0)*0,2=17,800 [A]</t>
  </si>
  <si>
    <t>125731</t>
  </si>
  <si>
    <t>VYKOPÁVKY ZE ZEMNÍKŮ A SKLÁDEK TŘ. I, ODVOZ DO 1KM
sejmutá ornice pro zpětné ohumusování</t>
  </si>
  <si>
    <t>17120</t>
  </si>
  <si>
    <t>ULOŽENÍ SYPANINY DO NÁSYPŮ A NA SKLÁDKY BEZ ZHUTNĚNÍ
sejmutá ornice</t>
  </si>
  <si>
    <t>123838</t>
  </si>
  <si>
    <t>ODKOP PRO SPOD STAVBU SILNIC A ŽELEZNIC TŘ. II, ODVOZ DO 20KM
výkop pro rozšíření vozovky</t>
  </si>
  <si>
    <t>(2,15+2,75+1,74+2,95)*0,4=3,836 [A]</t>
  </si>
  <si>
    <t>ULOŽENÍ SYPANINY DO NÁSYPŮ A NA SKLÁDKY BEZ ZHUTNĚNÍ
přebytečný výkopek a vybouraný materiál</t>
  </si>
  <si>
    <t>24,333+20,567+3,836=48,736 [A]</t>
  </si>
  <si>
    <t>173103</t>
  </si>
  <si>
    <t>ZEMNÍ KRAJNICE A DOSYPÁVKY SE ZHUT DO 100% PS</t>
  </si>
  <si>
    <t>0,649*7,12+0,509*10,26+0,219*18,48+0,045*7,1=14,210 [A]</t>
  </si>
  <si>
    <t>125736</t>
  </si>
  <si>
    <t>VYKOPÁVKY ZE ZEMNÍKŮ A SKLÁDEK TŘ. I, ODVOZ DO 12KM
materiál pro dosypávku krajnic</t>
  </si>
  <si>
    <t>18233</t>
  </si>
  <si>
    <t>ROZPROSTŘENÍ ORNICE V ROVINĚ V TL DO 0,20M</t>
  </si>
  <si>
    <t xml:space="preserve">M2        </t>
  </si>
  <si>
    <t>32,4+46,7=79,100 [A]</t>
  </si>
  <si>
    <t>289972</t>
  </si>
  <si>
    <t>OPLÁŠTĚNÍ (ZPEVNĚNÍ) Z GEOMŘÍŽOVIN
překrytí spár navazujích vrstev vozovky</t>
  </si>
  <si>
    <t>(3,86+3,85+3,75+3,67)*0,5=7,565 [A]</t>
  </si>
  <si>
    <t>56143</t>
  </si>
  <si>
    <t>KAMENIVO ZPEVNĚNÉ CEMENTEM TL. DO 150MM
tl 140 mm,  SC; C 8/10</t>
  </si>
  <si>
    <t>ze situace a příčných řezů
46,815*1,08+68,578*1,12=127,368 [A]</t>
  </si>
  <si>
    <t>56334</t>
  </si>
  <si>
    <t>VOZOVKOVÉ VRSTVY ZE ŠTĚRKODRTI TL. DO 200MM</t>
  </si>
  <si>
    <t>ze situace a příčných řezů
46,815*1,18+68,578*1,02=125,191 [A]</t>
  </si>
  <si>
    <t>56932</t>
  </si>
  <si>
    <t>ZPEVNĚNÍ KRAJNIC ZE ŠTĚRKODRTI TL DO 100MM
v šířce 0,5 m</t>
  </si>
  <si>
    <t>ze situace
(7,12+10,26+18,48+15,15)*0,5=25,505 [A]</t>
  </si>
  <si>
    <t>572123</t>
  </si>
  <si>
    <t>INFILTRAČNÍ POSTŘIK Z EMULZE DO 1,0KG/M2
0,8 kg/m2</t>
  </si>
  <si>
    <t>572213</t>
  </si>
  <si>
    <t>SPOJOVACÍ POSTŘIK Z EMULZE DO 0,5KG/M2
0,25 kg/m2</t>
  </si>
  <si>
    <t>574A33</t>
  </si>
  <si>
    <t>ASFALTOVÝ BETON PRO OBRUSNÉ VRSTVY ACO 11 TL. 40MM
obrusná vrstva</t>
  </si>
  <si>
    <t>ze situace
3,858+46,815+68,578+11,156=130,407 [A]</t>
  </si>
  <si>
    <t>574D66</t>
  </si>
  <si>
    <t>ASFALTOVÝ BETON PRO LOŽNÍ VRSTVY MODIFIK ACL 16+, 16S TL. 70MM</t>
  </si>
  <si>
    <t>ze siuace
(1,928+46,815+68,578+9,321)*1,025=129,808 [A]</t>
  </si>
  <si>
    <t>9113B1</t>
  </si>
  <si>
    <t>SVODIDLO OCEL SILNIČ JEDNOSTR, ÚROVEŇ ZADRŽ H1 -DODÁVKA A MONTÁŽ
svodla v návaznosti na svodidla na mostě</t>
  </si>
  <si>
    <t>5,56+8,54+9,44+7,1=30,640 [A]</t>
  </si>
  <si>
    <t>914123</t>
  </si>
  <si>
    <t>DOPRAVNÍ ZNAČKY ZÁKLADNÍ VELIKOSTI OCELOVÉ FÓLIE TŘ 1 - DEMONTÁŽ
Demontáž dopravního značení omezujícího nosnost mostu včetně sloupků a patky</t>
  </si>
  <si>
    <t>919111</t>
  </si>
  <si>
    <t>ŘEZÁNÍ ASFALTOVÉHO KRYTU VOZOVEK TL DO 50MM
řezání obrusné a ložní vrstvy v napojení na stávající vozovku</t>
  </si>
  <si>
    <t>3,86+3,85+3,75+3,67=15,130 [A]</t>
  </si>
  <si>
    <t>SO 102</t>
  </si>
  <si>
    <t>Dopravně inženýrská opatření</t>
  </si>
  <si>
    <t>FRÉZOVÁNÍ ZPEVNĚNÝCH PLOCH ASFALTOVÝCH, ODVOZ DO 20KM
při napojení opravovaného úseku na stávající vozovku (položka bude čerpána se souhlasem TDS a investora)</t>
  </si>
  <si>
    <t>4*5,5*1,0*0,05=1,100 [A]</t>
  </si>
  <si>
    <t>58910</t>
  </si>
  <si>
    <t>VÝPLŇ SPAR ASFALTEM
při napojení opravovaného úseku na stávající vozovku (položka bude čerpána se souhlasem TDS a investora)</t>
  </si>
  <si>
    <t>4*5,5=22,000 [A]</t>
  </si>
  <si>
    <t>577212</t>
  </si>
  <si>
    <t>VRSTVY PRO OBNOVU, OPRAVY - SPOJ POSTŘIK DO 0,5KG/M2
oprava objízdné trasy na 4% její plochy (položka bude čerpána se souhlasem TDS a investora)</t>
  </si>
  <si>
    <t>7800*5,5*0,04=1 716,000 [A]</t>
  </si>
  <si>
    <t>5774AE</t>
  </si>
  <si>
    <t>VRSTVY PRO OBNOVU A OPRAVY Z ASF BETONU ACO 11+, 11S
pro opravu objízdné trasy na cca 4% plochy (položka bude čerpána se souhlasem TDS a investora)</t>
  </si>
  <si>
    <t>7800*5,5*0,04*0,05=85,800 [A]</t>
  </si>
  <si>
    <t>914162</t>
  </si>
  <si>
    <t>DOPRAVNÍ ZNAČKY ZÁKLADNÍ VELIKOSTI HLINÍKOVÉ FÓLIE TŘ 1 - MONTÁŽ S PŘEMÍSTĚNÍM
B1 4ks, IP10a 3ks,  IP10b 1ks, IS11b 4ks, IS11c 1ks, E3b 2ks</t>
  </si>
  <si>
    <t>4+3+1+4+1+2=15,000 [A]</t>
  </si>
  <si>
    <t>914163</t>
  </si>
  <si>
    <t xml:space="preserve">DOPRAVNÍ ZNAČKY ZÁKLADNÍ VELIKOSTI HLINÍKOVÉ FÓLIE TŘ 1 - DEMONTÁŽ
</t>
  </si>
  <si>
    <t>914169</t>
  </si>
  <si>
    <t>DOPRAV ZNAČKY ZÁKL VEL HLINÍK FÓLIE TŘ 1 - NÁJEMNÉ</t>
  </si>
  <si>
    <t xml:space="preserve">KSDEN     </t>
  </si>
  <si>
    <t>15*180=2 700,000 [A]</t>
  </si>
  <si>
    <t>914461</t>
  </si>
  <si>
    <t>DOPRAVNÍ ZNAČKY 100X150CM HLINÍKOVÉ FÓLIE TŘ 1 - DODÁVKA A MONTÁŽ
IP 22  4 ks</t>
  </si>
  <si>
    <t>914463</t>
  </si>
  <si>
    <t>DOPRAVNÍ ZNAČKY 100X150CM HLINÍKOVÉ FÓLIE TŘ 1 - DEMONTÁŽ
IP 22</t>
  </si>
  <si>
    <t>914952</t>
  </si>
  <si>
    <t>SLOUPKY A STOJKY DZ Z JÄKL PROF PRO OCEL STOJAN MONT S PŘESUN</t>
  </si>
  <si>
    <t>11+4=15,000 [A]</t>
  </si>
  <si>
    <t>914953</t>
  </si>
  <si>
    <t xml:space="preserve">SLOUPKY A STOJKY DZ Z JÄKL PROFILŮ PRO OCEL STOJAN DEMONTÁŽ
</t>
  </si>
  <si>
    <t>914959</t>
  </si>
  <si>
    <t>SLOUP A STOJKY DZ Z JÄKL PRO OCEL STOJAN NÁJEMNÉ</t>
  </si>
  <si>
    <t>916132</t>
  </si>
  <si>
    <t>DOPRAV SVĚTLO VÝSTRAŽ SOUPRAVA 5KS - MONTÁŽ S PŘESUNEM</t>
  </si>
  <si>
    <t>916133</t>
  </si>
  <si>
    <t xml:space="preserve">DOPRAV SVĚTLO VÝSTRAŽ SOUPRAVA 5KS - DEMONTÁŽ
</t>
  </si>
  <si>
    <t>916139</t>
  </si>
  <si>
    <t>DOPRAVNÍ SVĚTLO VÝSTRAŽNÉ SOUPRAVA 5 KUSŮ - NÁJEMNÉ</t>
  </si>
  <si>
    <t>2*180=360,000 [A]</t>
  </si>
  <si>
    <t>916312</t>
  </si>
  <si>
    <t>DOPRAVNÍ ZÁBRANY Z2 S FÓLIÍ TŘ 1 - MONTÁŽ S PŘESUNEM</t>
  </si>
  <si>
    <t>916313</t>
  </si>
  <si>
    <t xml:space="preserve">DOPRAVNÍ ZÁBRANY Z2 S FÓLIÍ TŘ 1 - DEMONTÁŽ
</t>
  </si>
  <si>
    <t>916319</t>
  </si>
  <si>
    <t>DOPRAVNÍ ZÁBRANY Z2 - NÁJEMNÉ</t>
  </si>
  <si>
    <t>ŘEZÁNÍ ASFALTOVÉHO KRYTU VOZOVEK TL DO 50MM
při napojení opravovaného úseku na stávající vozovku (položka bude čerpána se souhlasem TDS a investora)</t>
  </si>
  <si>
    <t>SO 201</t>
  </si>
  <si>
    <t>Most přes Košátecký potok</t>
  </si>
  <si>
    <t>64,6*1,8=116,280 [A]</t>
  </si>
  <si>
    <t>02742</t>
  </si>
  <si>
    <t>PROVIZORNÍ LÁVKY
Lávka sloužící stavbě</t>
  </si>
  <si>
    <t>1,2*12,0=14,400 [A]</t>
  </si>
  <si>
    <t>029412</t>
  </si>
  <si>
    <t>OSTATNÍ POŽADAVKY - VYPRACOVÁNÍ MOSTNÍHO LISTU</t>
  </si>
  <si>
    <t>OSTAT POŽADAVKY - DOKUMENTACE SKUTEČ PROVEDENÍ V DIGIT FORMĚ
i v listiné podobě</t>
  </si>
  <si>
    <t>02945</t>
  </si>
  <si>
    <t>OSTAT POŽADAVKY - GEOMETRICKÝ PLÁN</t>
  </si>
  <si>
    <t xml:space="preserve">HM        </t>
  </si>
  <si>
    <t>0,5=0,500 [A]</t>
  </si>
  <si>
    <t>02953</t>
  </si>
  <si>
    <t>OSTATNÍ POŽADAVKY - HLAVNÍ MOSTNÍ PROHLÍDKA</t>
  </si>
  <si>
    <t>02971</t>
  </si>
  <si>
    <t>OSTAT POŽADAVKY - GEOTECHNICKÝ MONITORING NA POVRCHU</t>
  </si>
  <si>
    <t>OSTATNÍ POŽADAVKY - INFORMAČNÍ TABULE
Trvalá publicita</t>
  </si>
  <si>
    <t>03110</t>
  </si>
  <si>
    <t>ZAŘÍZENÍ STAVENIŠTĚ - KANCELÁŘE</t>
  </si>
  <si>
    <t>03210</t>
  </si>
  <si>
    <t>ZAŘÍZENÍ PRO DODÁVKU ELEKTRICKÉHO PROUDU</t>
  </si>
  <si>
    <t>111204</t>
  </si>
  <si>
    <t>ODSTRANĚNÍ KŘOVIN S ODVOZEM DO 5KM</t>
  </si>
  <si>
    <t>4*30,0=120,000 [A]</t>
  </si>
  <si>
    <t>124738</t>
  </si>
  <si>
    <t>VYKOPÁVKY PRO KORYTA VODOTEČÍ TŘ. I, ODVOZ DO 20KM
úprava koryta</t>
  </si>
  <si>
    <t>5,0*0,3*1,2+6,3*14,5*0,45=42,908 [A]</t>
  </si>
  <si>
    <t>17250</t>
  </si>
  <si>
    <t>ZŘÍZENÍ TĚSNĚNÍ ZE ZEMIN NEPROPUSTNÝCH</t>
  </si>
  <si>
    <t>7,6*0,15*1,6*2=3,648 [A]</t>
  </si>
  <si>
    <t>17481</t>
  </si>
  <si>
    <t>ZÁSYP JAM A RÝH Z NAKUPOVANÝCH MATERIÁLŮ</t>
  </si>
  <si>
    <t>(2,3+2,4)*10,1=47,470 [A]</t>
  </si>
  <si>
    <t>212635</t>
  </si>
  <si>
    <t>TRATIVODY KOMPL Z TRUB Z PLAST HM DN DO 150MM, RÝHA TŘ I</t>
  </si>
  <si>
    <t>19,5+13,4+2*12,0=56,900 [A]</t>
  </si>
  <si>
    <t>21341</t>
  </si>
  <si>
    <t>DRENÁŽNÍ VRSTVY Z PLASTBETONU (PLASTMALTY)</t>
  </si>
  <si>
    <t>0,25*0,04*8,5=0,085 [A]</t>
  </si>
  <si>
    <t>21452</t>
  </si>
  <si>
    <t>SANAČNÍ VRSTVY Z KAMENIVA DRCENÉHO</t>
  </si>
  <si>
    <t>10,7*3,3*0,3*2=21,186 [A]</t>
  </si>
  <si>
    <t>224324</t>
  </si>
  <si>
    <t>PILOTY ZE ŽELEZOBETONU C25/30</t>
  </si>
  <si>
    <t>0,312*18*9,0=50,544 [A]</t>
  </si>
  <si>
    <t>224365</t>
  </si>
  <si>
    <t>VÝZTUŽ PILOT Z OCELI 10505, B500B</t>
  </si>
  <si>
    <t>18*9,5*0,038=6,498 [A]</t>
  </si>
  <si>
    <t>237171</t>
  </si>
  <si>
    <t>VYTAŽENÍ ŠTĚTOVÝCH STĚN Z KOVOVÝCH DÍLCŮ (HMOTNOST)</t>
  </si>
  <si>
    <t>264128</t>
  </si>
  <si>
    <t>VRTY PRO PILOTY TŘ. I D DO 600MM</t>
  </si>
  <si>
    <t>0,312*18*11,5=64,584 [A]</t>
  </si>
  <si>
    <t>272324</t>
  </si>
  <si>
    <t>ZÁKLADY ZE ŽELEZOBETONU DO C25/30 (B30)</t>
  </si>
  <si>
    <t>1,7*0,8*8,6*2=23,392 [A]</t>
  </si>
  <si>
    <t>272365</t>
  </si>
  <si>
    <t>VÝZTUŽ ZÁKLADŮ Z OCELI 10505, B500B</t>
  </si>
  <si>
    <t>0,382*23,4=8,939 [A]</t>
  </si>
  <si>
    <t>Svislé konstrukce</t>
  </si>
  <si>
    <t>31717</t>
  </si>
  <si>
    <t>KOVOVÉ KONSTRUKCE PRO KOTVENÍ ŘÍMSY</t>
  </si>
  <si>
    <t xml:space="preserve">KG        </t>
  </si>
  <si>
    <t>(12+11)*5,9=135,700 [A]</t>
  </si>
  <si>
    <t>317325</t>
  </si>
  <si>
    <t>ŘÍMSY ZE ŽELEZOBETONU DO C30/37 (B37)</t>
  </si>
  <si>
    <t>0,24*(10,81+11,01)=5,237 [A]</t>
  </si>
  <si>
    <t>317365</t>
  </si>
  <si>
    <t>VÝZTUŽ ŘÍMS Z OCELI 10505, B500B</t>
  </si>
  <si>
    <t>0,044*(11,01+10,81)=0,960 [A]</t>
  </si>
  <si>
    <t>389325</t>
  </si>
  <si>
    <t>MOSTNÍ RÁMOVÉ KONSTRUKCE ZE ŽELEZOBETONU C30/37</t>
  </si>
  <si>
    <t>6,0*7,6+1,26*1,54*0,55*4=49,869 [A]</t>
  </si>
  <si>
    <t>389365</t>
  </si>
  <si>
    <t>VÝZTUŽ MOSTNÍ RÁMOVÉ KONSTRUKCE Z OCELI 10505, B500B</t>
  </si>
  <si>
    <t>49,8*0,178=8,864 [A]</t>
  </si>
  <si>
    <t>Vodorovné konstrukce</t>
  </si>
  <si>
    <t>431212</t>
  </si>
  <si>
    <t>SCHODIŠŤ KONSTR Z LOM KAMENE NA MC</t>
  </si>
  <si>
    <t>0,8*0,3*0,25*(9+8)=1,020 [A]</t>
  </si>
  <si>
    <t>451312</t>
  </si>
  <si>
    <t>PODKLADNÍ A VÝPLŇOVÉ VRSTVY Z PROSTÉHO BETONU C12/15</t>
  </si>
  <si>
    <t>0,15*3,3*10,01*2+6,3*15,3*0,25+0,15*(8,0+8,6+6,0+16,0)=39,797 [A]</t>
  </si>
  <si>
    <t>457324</t>
  </si>
  <si>
    <t>VYROVNÁVACÍ A SPÁD ŽELEZOBETON DO C25/30 (B30)</t>
  </si>
  <si>
    <t>6,5*0,54*2=7,020 [A]</t>
  </si>
  <si>
    <t>461313</t>
  </si>
  <si>
    <t>PATKY Z PROSTÉHO BETONU C16/20</t>
  </si>
  <si>
    <t>0,8*0,6*(2,94+3,0+1,7+5,2+1,7+2,2)=8,035 [A]</t>
  </si>
  <si>
    <t>465512</t>
  </si>
  <si>
    <t>DLAŽBY Z LOMOVÉHO KAMENE NA MC</t>
  </si>
  <si>
    <t>84,2*0,3+(8,0+8,6+6,0+16,0)*0,25=34,910 [A]</t>
  </si>
  <si>
    <t>SPOJOVACÍ POSTŘIK Z EMULZE DO 0,5KG/M2</t>
  </si>
  <si>
    <t>6,5*8,5=55,250 [A]</t>
  </si>
  <si>
    <t>ASFALTOVÝ BETON PRO OBRUSNÉ VRSTVY ACO 11 TL. 40MM</t>
  </si>
  <si>
    <t>574C45</t>
  </si>
  <si>
    <t>ASFALTOVÝ BETON PRO LOŽNÍ VRSTVY ACL 16 TL. 50MM</t>
  </si>
  <si>
    <t>575C53</t>
  </si>
  <si>
    <t>LITÝ ASFALT MA IV (OCHRANA MOSTNÍ IZOLACE) 11 TL. 40MM</t>
  </si>
  <si>
    <t>Přidružená stavební výroba</t>
  </si>
  <si>
    <t>711211</t>
  </si>
  <si>
    <t>IZOLACE ZVLÁŠT KONSTR PROTI ZEM VLHK ASFALT NÁTĚRY</t>
  </si>
  <si>
    <t>1,26*0,5*6+0,5*0,55*4+0,5*8,53*2=13,410 [A]</t>
  </si>
  <si>
    <t>711221</t>
  </si>
  <si>
    <t>IZOLACE ZVLÁŠT KONSTR PROTI TLAK VODĚ ASFALT NÁTĚRY</t>
  </si>
  <si>
    <t>(2*(0,8+0,35+0,5)+1,7)*8,53*2+1,26*0,5*8+0,55*0,5*4=91,440 [A]</t>
  </si>
  <si>
    <t>711432</t>
  </si>
  <si>
    <t>IZOLACE MOSTOVEK POD ŘÍMSOU ASFALTOVÝMI PÁSY</t>
  </si>
  <si>
    <t>0,8*8,5=6,800 [A]</t>
  </si>
  <si>
    <t>711442</t>
  </si>
  <si>
    <t>IZOLACE MOSTOVEK CELOPLOŠNÁ ASFALTOVÝMI PÁSY S PEČETÍCÍ VRSTVOU</t>
  </si>
  <si>
    <t>7,6*10,5=79,800 [A]</t>
  </si>
  <si>
    <t>711509</t>
  </si>
  <si>
    <t>OCHRANA IZOLACE NA POVRCHU TEXTILIÍ</t>
  </si>
  <si>
    <t>1,26*0,5*6+0,5*0,55*4+0,5*8,53*2+(2*(0,8+0,35+0,5)+1,7)*8,53*2+1,26*0,5*8+0,55*0,5*4=104,850 [A]</t>
  </si>
  <si>
    <t>78382</t>
  </si>
  <si>
    <t>NÁTĚRY BETON KONSTR TYP S2 (OS-B)</t>
  </si>
  <si>
    <t>7,3*2+6,3*7,6=62,480 [A]</t>
  </si>
  <si>
    <t>78384</t>
  </si>
  <si>
    <t>NÁTĚRY BETON KONSTR TYP S5 (OS-DI)</t>
  </si>
  <si>
    <t>(0,25+0,35+0,8+0,15)*(11,01+10,81)=33,821 [A]</t>
  </si>
  <si>
    <t>Potrubí</t>
  </si>
  <si>
    <t>83434</t>
  </si>
  <si>
    <t>POTRUBÍ Z TRUB KAMENINOVÝCH DN DO 200MM</t>
  </si>
  <si>
    <t>4=4,000 [A]</t>
  </si>
  <si>
    <t>9117C1</t>
  </si>
  <si>
    <t>SVOD OCEL ZÁBRADEL ÚROVEŇ ZADRŽ H2 - DODÁVKA A MONTÁŽ</t>
  </si>
  <si>
    <t>24=24,000 [A]</t>
  </si>
  <si>
    <t>91355</t>
  </si>
  <si>
    <t>EVIDENČNÍ ČÍSLO MOSTU</t>
  </si>
  <si>
    <t>916819</t>
  </si>
  <si>
    <t>ODDĚL OPLOCENÍ S PODSTAVCI DRÁTĚNNÉ - NÁJEMNÉ</t>
  </si>
  <si>
    <t xml:space="preserve">MDEN      </t>
  </si>
  <si>
    <t>55,0*120=6 600,000 [A]</t>
  </si>
  <si>
    <t>916822</t>
  </si>
  <si>
    <t>ODDĚL OPLOCENÍ S PODSTAVCI PLASTOVÉ - MONTÁŽ S PŘESUNEM</t>
  </si>
  <si>
    <t>916813</t>
  </si>
  <si>
    <t xml:space="preserve">ODDĚL OPLOCENÍ S PODSTAVCI DRÁTĚNNÉ - DEMONTÁŽ
</t>
  </si>
  <si>
    <t>ŘEZÁNÍ ASFALTOVÉHO KRYTU VOZOVEK TL DO 50MM</t>
  </si>
  <si>
    <t>2*6,5+11,01+10,81=34,820 [A]</t>
  </si>
  <si>
    <t>931183</t>
  </si>
  <si>
    <t>VÝPLŇ DILATAČNÍCH SPAR Z POLYSTYRENU TL 30MM</t>
  </si>
  <si>
    <t>4*0,24=0,960 [A]</t>
  </si>
  <si>
    <t>931315</t>
  </si>
  <si>
    <t>TĚSNĚNÍ DILATAČ SPAR ASF ZÁLIVKOU PRŮŘ DO 600MM2</t>
  </si>
  <si>
    <t>931385</t>
  </si>
  <si>
    <t>TĚSNĚNÍ DILATAČNÍCH SPAR SILIKONOVÝM TMELEM PRŮŘEZU DO 600MM2</t>
  </si>
  <si>
    <t>(0,25+0,35+0,8+0,15)*4=6,200 [A]</t>
  </si>
  <si>
    <t>933333</t>
  </si>
  <si>
    <t>ZKOUŠKA INTEGRITY ULTRAZVUKEM ODRAZ METOD PIT PILOT SYSTÉMOVÝCH</t>
  </si>
  <si>
    <t>18=18,000 [A]</t>
  </si>
  <si>
    <t>93651</t>
  </si>
  <si>
    <t>LIMNIGRAFICKÁ LAŤ KOVOVÁ</t>
  </si>
  <si>
    <t>94890</t>
  </si>
  <si>
    <t>PODPĚRNÉ SKRUŽE - ZŘÍZENÍ A ODSTRANĚNÍ</t>
  </si>
  <si>
    <t xml:space="preserve">M3OP      </t>
  </si>
  <si>
    <t>6,32*10,0*1,1=69,520 [A]</t>
  </si>
</sst>
</file>

<file path=xl/styles.xml><?xml version="1.0" encoding="utf-8"?>
<styleSheet xmlns="http://schemas.openxmlformats.org/spreadsheetml/2006/main">
  <numFmts count="2">
    <numFmt numFmtId="177" formatCode="### ### ### ##0.00"/>
    <numFmt numFmtId="178" formatCode="### ### ### ##0.000"/>
  </numFmts>
  <fonts count="6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77" fontId="1" fillId="2" borderId="0" xfId="0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Border="1" applyAlignment="1" applyProtection="1">
      <alignment horizontal="right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178" fontId="0" fillId="0" borderId="1" xfId="0" applyNumberFormat="1" applyFont="1" applyFill="1" applyBorder="1" applyAlignment="1" applyProtection="1">
      <alignment vertical="center"/>
      <protection/>
    </xf>
    <xf numFmtId="0" fontId="4" fillId="0" borderId="2" xfId="0" applyNumberFormat="1" applyFont="1" applyFill="1" applyBorder="1" applyAlignment="1" applyProtection="1">
      <alignment vertical="center"/>
      <protection/>
    </xf>
    <xf numFmtId="177" fontId="0" fillId="0" borderId="3" xfId="0" applyNumberFormat="1" applyBorder="1" applyAlignment="1" applyProtection="1">
      <alignment vertical="center"/>
      <protection locked="0"/>
    </xf>
    <xf numFmtId="177" fontId="0" fillId="0" borderId="1" xfId="0" applyNumberFormat="1" applyFont="1" applyFill="1" applyBorder="1" applyAlignment="1" applyProtection="1">
      <alignment vertical="center"/>
      <protection/>
    </xf>
    <xf numFmtId="177" fontId="0" fillId="0" borderId="1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77" fontId="4" fillId="2" borderId="0" xfId="0" applyNumberFormat="1" applyFont="1" applyFill="1" applyBorder="1" applyAlignment="1" applyProtection="1">
      <alignment vertical="center"/>
      <protection/>
    </xf>
    <xf numFmtId="0" fontId="5" fillId="0" borderId="1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ht="12.75" customHeight="1">
      <c r="A1" s="5" t="s">
        <v>13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SUM(C11:C14)</f>
      </c>
      <c r="G7" t="s">
        <v>6</v>
      </c>
      <c r="H7">
        <v>15</v>
      </c>
    </row>
    <row r="8" spans="2:8" ht="12.75" customHeight="1">
      <c r="B8" s="3" t="s">
        <v>4</v>
      </c>
      <c r="C8" s="2">
        <f>SUM(E11:E14)</f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7" t="s">
        <v>20</v>
      </c>
      <c r="B11" s="7" t="s">
        <v>21</v>
      </c>
      <c r="C11" s="12">
        <f>'SO 001'!H67</f>
      </c>
      <c r="D11" s="12">
        <f>'SO 001'!P67</f>
      </c>
      <c r="E11" s="12">
        <f>C11+D11</f>
      </c>
    </row>
    <row r="12" spans="1:5" ht="12.75" customHeight="1">
      <c r="A12" s="7" t="s">
        <v>109</v>
      </c>
      <c r="B12" s="7" t="s">
        <v>110</v>
      </c>
      <c r="C12" s="12">
        <f>'SO 101'!H82</f>
      </c>
      <c r="D12" s="12">
        <f>'SO 101'!P82</f>
      </c>
      <c r="E12" s="12">
        <f>C12+D12</f>
      </c>
    </row>
    <row r="13" spans="1:5" ht="12.75" customHeight="1">
      <c r="A13" s="7" t="s">
        <v>175</v>
      </c>
      <c r="B13" s="7" t="s">
        <v>176</v>
      </c>
      <c r="C13" s="12">
        <f>'SO 102'!H63</f>
      </c>
      <c r="D13" s="12">
        <f>'SO 102'!P63</f>
      </c>
      <c r="E13" s="12">
        <f>C13+D13</f>
      </c>
    </row>
    <row r="14" spans="1:5" ht="12.75" customHeight="1">
      <c r="A14" s="7" t="s">
        <v>222</v>
      </c>
      <c r="B14" s="7" t="s">
        <v>223</v>
      </c>
      <c r="C14" s="12">
        <f>'SO 201'!H159</f>
      </c>
      <c r="D14" s="12">
        <f>'SO 201'!P159</f>
      </c>
      <c r="E14" s="12">
        <f>C14+D14</f>
      </c>
    </row>
  </sheetData>
  <sheetProtection formatColumns="0"/>
  <hyperlinks>
    <hyperlink ref="A11" location="#'SO 001'!A1" tooltip="Odkaz na stranku objektu [SO 001]" display="SO 001"/>
    <hyperlink ref="A12" location="#'SO 101'!A1" tooltip="Odkaz na stranku objektu [SO 101]" display="SO 101"/>
    <hyperlink ref="A13" location="#'SO 102'!A1" tooltip="Odkaz na stranku objektu [SO 102]" display="SO 102"/>
    <hyperlink ref="A14" location="#'SO 201'!A1" tooltip="Odkaz na stranku objektu [SO 201]" display="SO 201"/>
  </hyperlinks>
  <printOptions/>
  <pageMargins left="0.75" right="0.75" top="1" bottom="1" header="0.5" footer="0.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20</v>
      </c>
      <c r="D5" s="5" t="s">
        <v>21</v>
      </c>
      <c r="E5" s="5"/>
    </row>
    <row r="6" spans="1:5" ht="12.75" customHeight="1">
      <c r="A6" t="s">
        <v>17</v>
      </c>
      <c r="C6" s="5" t="s">
        <v>20</v>
      </c>
      <c r="D6" s="5" t="s">
        <v>21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22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/>
      <c r="O8" t="s">
        <v>32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30</v>
      </c>
      <c r="H9" s="4" t="s">
        <v>31</v>
      </c>
      <c r="O9" t="s">
        <v>11</v>
      </c>
    </row>
    <row r="10" spans="1:8" ht="14.25">
      <c r="A10" s="4" t="s">
        <v>23</v>
      </c>
      <c r="B10" s="4" t="s">
        <v>33</v>
      </c>
      <c r="C10" s="4" t="s">
        <v>34</v>
      </c>
      <c r="D10" s="4" t="s">
        <v>35</v>
      </c>
      <c r="E10" s="4" t="s">
        <v>36</v>
      </c>
      <c r="F10" s="4" t="s">
        <v>37</v>
      </c>
      <c r="G10" s="4" t="s">
        <v>38</v>
      </c>
      <c r="H10" s="4" t="s">
        <v>39</v>
      </c>
    </row>
    <row r="11" spans="1:8" ht="12.75" customHeight="1">
      <c r="A11" s="8"/>
      <c r="B11" s="8"/>
      <c r="C11" s="8" t="s">
        <v>41</v>
      </c>
      <c r="D11" s="8" t="s">
        <v>40</v>
      </c>
      <c r="E11" s="8"/>
      <c r="F11" s="10"/>
      <c r="G11" s="8"/>
      <c r="H11" s="10"/>
    </row>
    <row r="12" spans="1:16" ht="12.75">
      <c r="A12" s="7">
        <v>1</v>
      </c>
      <c r="B12" s="7" t="s">
        <v>42</v>
      </c>
      <c r="C12" s="7" t="s">
        <v>43</v>
      </c>
      <c r="D12" s="7" t="s">
        <v>44</v>
      </c>
      <c r="E12" s="7" t="s">
        <v>45</v>
      </c>
      <c r="F12" s="9">
        <v>526.13</v>
      </c>
      <c r="G12" s="13"/>
      <c r="H12" s="12">
        <f>ROUND((G12*F12),2)</f>
      </c>
      <c r="O12">
        <f>rekapitulace!H8</f>
      </c>
      <c r="P12">
        <f>O12/100*H12</f>
      </c>
    </row>
    <row r="13" ht="89.25">
      <c r="D13" s="14" t="s">
        <v>46</v>
      </c>
    </row>
    <row r="14" spans="1:16" ht="12.75">
      <c r="A14" s="7">
        <v>2</v>
      </c>
      <c r="B14" s="7" t="s">
        <v>47</v>
      </c>
      <c r="C14" s="7" t="s">
        <v>43</v>
      </c>
      <c r="D14" s="7" t="s">
        <v>48</v>
      </c>
      <c r="E14" s="7" t="s">
        <v>45</v>
      </c>
      <c r="F14" s="9">
        <v>3.68</v>
      </c>
      <c r="G14" s="13"/>
      <c r="H14" s="12">
        <f>ROUND((G14*F14),2)</f>
      </c>
      <c r="O14">
        <f>rekapitulace!H8</f>
      </c>
      <c r="P14">
        <f>O14/100*H14</f>
      </c>
    </row>
    <row r="15" ht="25.5">
      <c r="D15" s="14" t="s">
        <v>49</v>
      </c>
    </row>
    <row r="16" spans="1:16" ht="12.75">
      <c r="A16" s="7">
        <v>3</v>
      </c>
      <c r="B16" s="7" t="s">
        <v>50</v>
      </c>
      <c r="C16" s="7" t="s">
        <v>43</v>
      </c>
      <c r="D16" s="7" t="s">
        <v>51</v>
      </c>
      <c r="E16" s="7" t="s">
        <v>52</v>
      </c>
      <c r="F16" s="9">
        <v>1</v>
      </c>
      <c r="G16" s="13"/>
      <c r="H16" s="12">
        <f>ROUND((G16*F16),2)</f>
      </c>
      <c r="O16">
        <f>rekapitulace!H8</f>
      </c>
      <c r="P16">
        <f>O16/100*H16</f>
      </c>
    </row>
    <row r="17" spans="1:16" ht="12.75">
      <c r="A17" s="7">
        <v>4</v>
      </c>
      <c r="B17" s="7" t="s">
        <v>53</v>
      </c>
      <c r="C17" s="7" t="s">
        <v>43</v>
      </c>
      <c r="D17" s="7" t="s">
        <v>54</v>
      </c>
      <c r="E17" s="7" t="s">
        <v>52</v>
      </c>
      <c r="F17" s="9">
        <v>1</v>
      </c>
      <c r="G17" s="13"/>
      <c r="H17" s="12">
        <f>ROUND((G17*F17),2)</f>
      </c>
      <c r="O17">
        <f>rekapitulace!H8</f>
      </c>
      <c r="P17">
        <f>O17/100*H17</f>
      </c>
    </row>
    <row r="18" ht="25.5">
      <c r="D18" s="14" t="s">
        <v>55</v>
      </c>
    </row>
    <row r="19" spans="1:16" ht="12.75">
      <c r="A19" s="7">
        <v>5</v>
      </c>
      <c r="B19" s="7" t="s">
        <v>56</v>
      </c>
      <c r="C19" s="7" t="s">
        <v>43</v>
      </c>
      <c r="D19" s="7" t="s">
        <v>57</v>
      </c>
      <c r="E19" s="7" t="s">
        <v>52</v>
      </c>
      <c r="F19" s="9">
        <v>1</v>
      </c>
      <c r="G19" s="13"/>
      <c r="H19" s="12">
        <f>ROUND((G19*F19),2)</f>
      </c>
      <c r="O19">
        <f>rekapitulace!H8</f>
      </c>
      <c r="P19">
        <f>O19/100*H19</f>
      </c>
    </row>
    <row r="20" ht="25.5">
      <c r="D20" s="14" t="s">
        <v>55</v>
      </c>
    </row>
    <row r="21" spans="1:16" ht="12.75">
      <c r="A21" s="7">
        <v>6</v>
      </c>
      <c r="B21" s="7" t="s">
        <v>58</v>
      </c>
      <c r="C21" s="7" t="s">
        <v>43</v>
      </c>
      <c r="D21" s="7" t="s">
        <v>59</v>
      </c>
      <c r="E21" s="7" t="s">
        <v>52</v>
      </c>
      <c r="F21" s="9">
        <v>1</v>
      </c>
      <c r="G21" s="13"/>
      <c r="H21" s="12">
        <f>ROUND((G21*F21),2)</f>
      </c>
      <c r="O21">
        <f>rekapitulace!H8</f>
      </c>
      <c r="P21">
        <f>O21/100*H21</f>
      </c>
    </row>
    <row r="22" ht="25.5">
      <c r="D22" s="14" t="s">
        <v>55</v>
      </c>
    </row>
    <row r="23" spans="1:16" ht="12.75">
      <c r="A23" s="7">
        <v>7</v>
      </c>
      <c r="B23" s="7" t="s">
        <v>60</v>
      </c>
      <c r="C23" s="7" t="s">
        <v>43</v>
      </c>
      <c r="D23" s="7" t="s">
        <v>61</v>
      </c>
      <c r="E23" s="7" t="s">
        <v>62</v>
      </c>
      <c r="F23" s="9">
        <v>1</v>
      </c>
      <c r="G23" s="13"/>
      <c r="H23" s="12">
        <f>ROUND((G23*F23),2)</f>
      </c>
      <c r="O23">
        <f>rekapitulace!H8</f>
      </c>
      <c r="P23">
        <f>O23/100*H23</f>
      </c>
    </row>
    <row r="24" ht="25.5">
      <c r="D24" s="14" t="s">
        <v>55</v>
      </c>
    </row>
    <row r="25" spans="1:16" ht="12.75" customHeight="1">
      <c r="A25" s="15"/>
      <c r="B25" s="15"/>
      <c r="C25" s="15" t="s">
        <v>41</v>
      </c>
      <c r="D25" s="15" t="s">
        <v>40</v>
      </c>
      <c r="E25" s="15"/>
      <c r="F25" s="15"/>
      <c r="G25" s="15"/>
      <c r="H25" s="15">
        <f>SUM(H12:H24)</f>
      </c>
      <c r="P25">
        <f>ROUND(SUM(P12:P24),2)</f>
      </c>
    </row>
    <row r="27" spans="1:8" ht="12.75" customHeight="1">
      <c r="A27" s="8"/>
      <c r="B27" s="8"/>
      <c r="C27" s="8" t="s">
        <v>23</v>
      </c>
      <c r="D27" s="8" t="s">
        <v>63</v>
      </c>
      <c r="E27" s="8"/>
      <c r="F27" s="10"/>
      <c r="G27" s="8"/>
      <c r="H27" s="10"/>
    </row>
    <row r="28" spans="1:16" ht="12.75">
      <c r="A28" s="7">
        <v>8</v>
      </c>
      <c r="B28" s="7" t="s">
        <v>64</v>
      </c>
      <c r="C28" s="7" t="s">
        <v>43</v>
      </c>
      <c r="D28" s="7" t="s">
        <v>65</v>
      </c>
      <c r="E28" s="7" t="s">
        <v>62</v>
      </c>
      <c r="F28" s="9">
        <v>1</v>
      </c>
      <c r="G28" s="13"/>
      <c r="H28" s="12">
        <f>ROUND((G28*F28),2)</f>
      </c>
      <c r="O28">
        <f>rekapitulace!H8</f>
      </c>
      <c r="P28">
        <f>O28/100*H28</f>
      </c>
    </row>
    <row r="29" ht="25.5">
      <c r="D29" s="14" t="s">
        <v>55</v>
      </c>
    </row>
    <row r="30" spans="1:16" ht="12.75">
      <c r="A30" s="7">
        <v>9</v>
      </c>
      <c r="B30" s="7" t="s">
        <v>66</v>
      </c>
      <c r="C30" s="7" t="s">
        <v>43</v>
      </c>
      <c r="D30" s="7" t="s">
        <v>67</v>
      </c>
      <c r="E30" s="7" t="s">
        <v>68</v>
      </c>
      <c r="F30" s="9">
        <v>3.479</v>
      </c>
      <c r="G30" s="13"/>
      <c r="H30" s="12">
        <f>ROUND((G30*F30),2)</f>
      </c>
      <c r="O30">
        <f>rekapitulace!H8</f>
      </c>
      <c r="P30">
        <f>O30/100*H30</f>
      </c>
    </row>
    <row r="31" ht="38.25">
      <c r="D31" s="14" t="s">
        <v>69</v>
      </c>
    </row>
    <row r="32" spans="1:16" ht="12.75">
      <c r="A32" s="7">
        <v>10</v>
      </c>
      <c r="B32" s="7" t="s">
        <v>70</v>
      </c>
      <c r="C32" s="7" t="s">
        <v>43</v>
      </c>
      <c r="D32" s="7" t="s">
        <v>71</v>
      </c>
      <c r="E32" s="7" t="s">
        <v>68</v>
      </c>
      <c r="F32" s="9">
        <v>1.606</v>
      </c>
      <c r="G32" s="13"/>
      <c r="H32" s="12">
        <f>ROUND((G32*F32),2)</f>
      </c>
      <c r="O32">
        <f>rekapitulace!H8</f>
      </c>
      <c r="P32">
        <f>O32/100*H32</f>
      </c>
    </row>
    <row r="33" ht="38.25">
      <c r="D33" s="14" t="s">
        <v>72</v>
      </c>
    </row>
    <row r="34" spans="1:16" ht="12.75">
      <c r="A34" s="7">
        <v>11</v>
      </c>
      <c r="B34" s="7" t="s">
        <v>73</v>
      </c>
      <c r="C34" s="7" t="s">
        <v>43</v>
      </c>
      <c r="D34" s="7" t="s">
        <v>74</v>
      </c>
      <c r="E34" s="7" t="s">
        <v>75</v>
      </c>
      <c r="F34" s="9">
        <v>73.6</v>
      </c>
      <c r="G34" s="13"/>
      <c r="H34" s="12">
        <f>ROUND((G34*F34),2)</f>
      </c>
      <c r="O34">
        <f>rekapitulace!H8</f>
      </c>
      <c r="P34">
        <f>O34/100*H34</f>
      </c>
    </row>
    <row r="35" ht="25.5">
      <c r="D35" s="14" t="s">
        <v>76</v>
      </c>
    </row>
    <row r="36" spans="1:16" ht="12.75">
      <c r="A36" s="7">
        <v>12</v>
      </c>
      <c r="B36" s="7" t="s">
        <v>77</v>
      </c>
      <c r="C36" s="7" t="s">
        <v>43</v>
      </c>
      <c r="D36" s="7" t="s">
        <v>78</v>
      </c>
      <c r="E36" s="7" t="s">
        <v>68</v>
      </c>
      <c r="F36" s="9">
        <v>176.299</v>
      </c>
      <c r="G36" s="13"/>
      <c r="H36" s="12">
        <f>ROUND((G36*F36),2)</f>
      </c>
      <c r="O36">
        <f>rekapitulace!H8</f>
      </c>
      <c r="P36">
        <f>O36/100*H36</f>
      </c>
    </row>
    <row r="37" ht="38.25">
      <c r="D37" s="14" t="s">
        <v>79</v>
      </c>
    </row>
    <row r="38" spans="1:16" ht="12.75" customHeight="1">
      <c r="A38" s="15"/>
      <c r="B38" s="15"/>
      <c r="C38" s="15" t="s">
        <v>23</v>
      </c>
      <c r="D38" s="15" t="s">
        <v>63</v>
      </c>
      <c r="E38" s="15"/>
      <c r="F38" s="15"/>
      <c r="G38" s="15"/>
      <c r="H38" s="15">
        <f>SUM(H28:H37)</f>
      </c>
      <c r="P38">
        <f>ROUND(SUM(P28:P37),2)</f>
      </c>
    </row>
    <row r="40" spans="1:8" ht="12.75" customHeight="1">
      <c r="A40" s="8"/>
      <c r="B40" s="8"/>
      <c r="C40" s="8" t="s">
        <v>33</v>
      </c>
      <c r="D40" s="8" t="s">
        <v>80</v>
      </c>
      <c r="E40" s="8"/>
      <c r="F40" s="10"/>
      <c r="G40" s="8"/>
      <c r="H40" s="10"/>
    </row>
    <row r="41" spans="1:16" ht="12.75">
      <c r="A41" s="7">
        <v>13</v>
      </c>
      <c r="B41" s="7" t="s">
        <v>81</v>
      </c>
      <c r="C41" s="7" t="s">
        <v>43</v>
      </c>
      <c r="D41" s="7" t="s">
        <v>82</v>
      </c>
      <c r="E41" s="7" t="s">
        <v>45</v>
      </c>
      <c r="F41" s="9">
        <v>31.876</v>
      </c>
      <c r="G41" s="13"/>
      <c r="H41" s="12">
        <f>ROUND((G41*F41),2)</f>
      </c>
      <c r="O41">
        <f>rekapitulace!H8</f>
      </c>
      <c r="P41">
        <f>O41/100*H41</f>
      </c>
    </row>
    <row r="42" ht="76.5">
      <c r="D42" s="14" t="s">
        <v>83</v>
      </c>
    </row>
    <row r="43" spans="1:16" ht="12.75" customHeight="1">
      <c r="A43" s="15"/>
      <c r="B43" s="15"/>
      <c r="C43" s="15" t="s">
        <v>33</v>
      </c>
      <c r="D43" s="15" t="s">
        <v>80</v>
      </c>
      <c r="E43" s="15"/>
      <c r="F43" s="15"/>
      <c r="G43" s="15"/>
      <c r="H43" s="15">
        <f>SUM(H41:H42)</f>
      </c>
      <c r="P43">
        <f>ROUND(SUM(P41:P42),2)</f>
      </c>
    </row>
    <row r="45" spans="1:8" ht="12.75" customHeight="1">
      <c r="A45" s="8"/>
      <c r="B45" s="8"/>
      <c r="C45" s="8" t="s">
        <v>85</v>
      </c>
      <c r="D45" s="8" t="s">
        <v>84</v>
      </c>
      <c r="E45" s="8"/>
      <c r="F45" s="10"/>
      <c r="G45" s="8"/>
      <c r="H45" s="10"/>
    </row>
    <row r="46" spans="1:16" ht="12.75">
      <c r="A46" s="7">
        <v>14</v>
      </c>
      <c r="B46" s="7" t="s">
        <v>86</v>
      </c>
      <c r="C46" s="7" t="s">
        <v>43</v>
      </c>
      <c r="D46" s="7" t="s">
        <v>87</v>
      </c>
      <c r="E46" s="7" t="s">
        <v>88</v>
      </c>
      <c r="F46" s="9">
        <v>8.4</v>
      </c>
      <c r="G46" s="13"/>
      <c r="H46" s="12">
        <f>ROUND((G46*F46),2)</f>
      </c>
      <c r="O46">
        <f>rekapitulace!H8</f>
      </c>
      <c r="P46">
        <f>O46/100*H46</f>
      </c>
    </row>
    <row r="47" ht="25.5">
      <c r="D47" s="14" t="s">
        <v>89</v>
      </c>
    </row>
    <row r="48" spans="1:16" ht="12.75">
      <c r="A48" s="7">
        <v>15</v>
      </c>
      <c r="B48" s="7" t="s">
        <v>90</v>
      </c>
      <c r="C48" s="7" t="s">
        <v>43</v>
      </c>
      <c r="D48" s="7" t="s">
        <v>91</v>
      </c>
      <c r="E48" s="7" t="s">
        <v>62</v>
      </c>
      <c r="F48" s="9">
        <v>2</v>
      </c>
      <c r="G48" s="13"/>
      <c r="H48" s="12">
        <f>ROUND((G48*F48),2)</f>
      </c>
      <c r="O48">
        <f>rekapitulace!H8</f>
      </c>
      <c r="P48">
        <f>O48/100*H48</f>
      </c>
    </row>
    <row r="49" ht="25.5">
      <c r="D49" s="14" t="s">
        <v>92</v>
      </c>
    </row>
    <row r="50" spans="1:16" ht="12.75">
      <c r="A50" s="7">
        <v>16</v>
      </c>
      <c r="B50" s="7" t="s">
        <v>93</v>
      </c>
      <c r="C50" s="7" t="s">
        <v>43</v>
      </c>
      <c r="D50" s="7" t="s">
        <v>94</v>
      </c>
      <c r="E50" s="7" t="s">
        <v>68</v>
      </c>
      <c r="F50" s="9">
        <v>40.32</v>
      </c>
      <c r="G50" s="13"/>
      <c r="H50" s="12">
        <f>ROUND((G50*F50),2)</f>
      </c>
      <c r="O50">
        <f>rekapitulace!H8</f>
      </c>
      <c r="P50">
        <f>O50/100*H50</f>
      </c>
    </row>
    <row r="51" ht="63.75">
      <c r="D51" s="14" t="s">
        <v>95</v>
      </c>
    </row>
    <row r="52" spans="1:16" ht="12.75">
      <c r="A52" s="7">
        <v>17</v>
      </c>
      <c r="B52" s="7" t="s">
        <v>96</v>
      </c>
      <c r="C52" s="7" t="s">
        <v>43</v>
      </c>
      <c r="D52" s="7" t="s">
        <v>97</v>
      </c>
      <c r="E52" s="7" t="s">
        <v>68</v>
      </c>
      <c r="F52" s="9">
        <v>2.007</v>
      </c>
      <c r="G52" s="13"/>
      <c r="H52" s="12">
        <f>ROUND((G52*F52),2)</f>
      </c>
      <c r="O52">
        <f>rekapitulace!H8</f>
      </c>
      <c r="P52">
        <f>O52/100*H52</f>
      </c>
    </row>
    <row r="53" ht="51">
      <c r="D53" s="14" t="s">
        <v>98</v>
      </c>
    </row>
    <row r="54" spans="1:16" ht="12.75">
      <c r="A54" s="7">
        <v>18</v>
      </c>
      <c r="B54" s="7" t="s">
        <v>99</v>
      </c>
      <c r="C54" s="7" t="s">
        <v>43</v>
      </c>
      <c r="D54" s="7" t="s">
        <v>100</v>
      </c>
      <c r="E54" s="7" t="s">
        <v>68</v>
      </c>
      <c r="F54" s="9">
        <v>6.666</v>
      </c>
      <c r="G54" s="13"/>
      <c r="H54" s="12">
        <f>ROUND((G54*F54),2)</f>
      </c>
      <c r="O54">
        <f>rekapitulace!H8</f>
      </c>
      <c r="P54">
        <f>O54/100*H54</f>
      </c>
    </row>
    <row r="55" ht="38.25">
      <c r="D55" s="14" t="s">
        <v>101</v>
      </c>
    </row>
    <row r="56" spans="1:16" ht="12.75" customHeight="1">
      <c r="A56" s="15"/>
      <c r="B56" s="15"/>
      <c r="C56" s="15" t="s">
        <v>85</v>
      </c>
      <c r="D56" s="15" t="s">
        <v>84</v>
      </c>
      <c r="E56" s="15"/>
      <c r="F56" s="15"/>
      <c r="G56" s="15"/>
      <c r="H56" s="15">
        <f>SUM(H46:H55)</f>
      </c>
      <c r="P56">
        <f>ROUND(SUM(P46:P55),2)</f>
      </c>
    </row>
    <row r="58" spans="1:16" ht="12.75" customHeight="1">
      <c r="A58" s="15"/>
      <c r="B58" s="15"/>
      <c r="C58" s="15"/>
      <c r="D58" s="15" t="s">
        <v>102</v>
      </c>
      <c r="E58" s="15"/>
      <c r="F58" s="15"/>
      <c r="G58" s="15"/>
      <c r="H58" s="15">
        <f>+H25+H38+H43+H56</f>
      </c>
      <c r="P58">
        <f>+P25+P38+P43+P56</f>
      </c>
    </row>
    <row r="60" spans="1:8" ht="12.75" customHeight="1">
      <c r="A60" s="8" t="s">
        <v>103</v>
      </c>
      <c r="B60" s="8"/>
      <c r="C60" s="8"/>
      <c r="D60" s="8"/>
      <c r="E60" s="8"/>
      <c r="F60" s="8"/>
      <c r="G60" s="8"/>
      <c r="H60" s="8"/>
    </row>
    <row r="61" spans="1:8" ht="12.75" customHeight="1">
      <c r="A61" s="8"/>
      <c r="B61" s="8"/>
      <c r="C61" s="8"/>
      <c r="D61" s="8" t="s">
        <v>104</v>
      </c>
      <c r="E61" s="8"/>
      <c r="F61" s="8"/>
      <c r="G61" s="8"/>
      <c r="H61" s="8"/>
    </row>
    <row r="62" spans="1:16" ht="12.75" customHeight="1">
      <c r="A62" s="15"/>
      <c r="B62" s="15"/>
      <c r="C62" s="15"/>
      <c r="D62" s="15" t="s">
        <v>105</v>
      </c>
      <c r="E62" s="15"/>
      <c r="F62" s="15"/>
      <c r="G62" s="15"/>
      <c r="H62" s="15">
        <v>0</v>
      </c>
      <c r="P62">
        <v>0</v>
      </c>
    </row>
    <row r="63" spans="1:8" ht="12.75" customHeight="1">
      <c r="A63" s="15"/>
      <c r="B63" s="15"/>
      <c r="C63" s="15"/>
      <c r="D63" s="15" t="s">
        <v>106</v>
      </c>
      <c r="E63" s="15"/>
      <c r="F63" s="15"/>
      <c r="G63" s="15"/>
      <c r="H63" s="15"/>
    </row>
    <row r="64" spans="1:16" ht="12.75" customHeight="1">
      <c r="A64" s="15"/>
      <c r="B64" s="15"/>
      <c r="C64" s="15"/>
      <c r="D64" s="15" t="s">
        <v>107</v>
      </c>
      <c r="E64" s="15"/>
      <c r="F64" s="15"/>
      <c r="G64" s="15"/>
      <c r="H64" s="15">
        <v>0</v>
      </c>
      <c r="P64">
        <v>0</v>
      </c>
    </row>
    <row r="65" spans="1:16" ht="12.75" customHeight="1">
      <c r="A65" s="15"/>
      <c r="B65" s="15"/>
      <c r="C65" s="15"/>
      <c r="D65" s="15" t="s">
        <v>108</v>
      </c>
      <c r="E65" s="15"/>
      <c r="F65" s="15"/>
      <c r="G65" s="15"/>
      <c r="H65" s="15">
        <f>H62+H64</f>
      </c>
      <c r="P65">
        <f>P62+P64</f>
      </c>
    </row>
    <row r="67" spans="1:16" ht="12.75" customHeight="1">
      <c r="A67" s="15"/>
      <c r="B67" s="15"/>
      <c r="C67" s="15"/>
      <c r="D67" s="15" t="s">
        <v>108</v>
      </c>
      <c r="E67" s="15"/>
      <c r="F67" s="15"/>
      <c r="G67" s="15"/>
      <c r="H67" s="15">
        <f>H58+H65</f>
      </c>
      <c r="P67">
        <f>P58+P65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109</v>
      </c>
      <c r="D5" s="5" t="s">
        <v>110</v>
      </c>
      <c r="E5" s="5"/>
    </row>
    <row r="6" spans="1:5" ht="12.75" customHeight="1">
      <c r="A6" t="s">
        <v>17</v>
      </c>
      <c r="C6" s="5" t="s">
        <v>109</v>
      </c>
      <c r="D6" s="5" t="s">
        <v>110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22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/>
      <c r="O8" t="s">
        <v>32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30</v>
      </c>
      <c r="H9" s="4" t="s">
        <v>31</v>
      </c>
      <c r="O9" t="s">
        <v>11</v>
      </c>
    </row>
    <row r="10" spans="1:8" ht="14.25">
      <c r="A10" s="4" t="s">
        <v>23</v>
      </c>
      <c r="B10" s="4" t="s">
        <v>33</v>
      </c>
      <c r="C10" s="4" t="s">
        <v>34</v>
      </c>
      <c r="D10" s="4" t="s">
        <v>35</v>
      </c>
      <c r="E10" s="4" t="s">
        <v>36</v>
      </c>
      <c r="F10" s="4" t="s">
        <v>37</v>
      </c>
      <c r="G10" s="4" t="s">
        <v>38</v>
      </c>
      <c r="H10" s="4" t="s">
        <v>39</v>
      </c>
    </row>
    <row r="11" spans="1:8" ht="12.75" customHeight="1">
      <c r="A11" s="8"/>
      <c r="B11" s="8"/>
      <c r="C11" s="8" t="s">
        <v>41</v>
      </c>
      <c r="D11" s="8" t="s">
        <v>40</v>
      </c>
      <c r="E11" s="8"/>
      <c r="F11" s="10"/>
      <c r="G11" s="8"/>
      <c r="H11" s="10"/>
    </row>
    <row r="12" spans="1:16" ht="12.75">
      <c r="A12" s="7">
        <v>1</v>
      </c>
      <c r="B12" s="7" t="s">
        <v>42</v>
      </c>
      <c r="C12" s="7" t="s">
        <v>43</v>
      </c>
      <c r="D12" s="7" t="s">
        <v>111</v>
      </c>
      <c r="E12" s="7" t="s">
        <v>45</v>
      </c>
      <c r="F12" s="9">
        <v>93.511</v>
      </c>
      <c r="G12" s="13"/>
      <c r="H12" s="12">
        <f>ROUND((G12*F12),2)</f>
      </c>
      <c r="O12">
        <f>rekapitulace!H8</f>
      </c>
      <c r="P12">
        <f>O12/100*H12</f>
      </c>
    </row>
    <row r="13" ht="63.75">
      <c r="D13" s="14" t="s">
        <v>112</v>
      </c>
    </row>
    <row r="14" spans="1:16" ht="12.75">
      <c r="A14" s="7">
        <v>2</v>
      </c>
      <c r="B14" s="7" t="s">
        <v>47</v>
      </c>
      <c r="C14" s="7" t="s">
        <v>43</v>
      </c>
      <c r="D14" s="7" t="s">
        <v>48</v>
      </c>
      <c r="E14" s="7" t="s">
        <v>45</v>
      </c>
      <c r="F14" s="9">
        <v>21.583</v>
      </c>
      <c r="G14" s="13"/>
      <c r="H14" s="12">
        <f>ROUND((G14*F14),2)</f>
      </c>
      <c r="O14">
        <f>rekapitulace!H8</f>
      </c>
      <c r="P14">
        <f>O14/100*H14</f>
      </c>
    </row>
    <row r="15" ht="89.25">
      <c r="D15" s="14" t="s">
        <v>113</v>
      </c>
    </row>
    <row r="16" spans="1:16" ht="12.75">
      <c r="A16" s="7">
        <v>3</v>
      </c>
      <c r="B16" s="7" t="s">
        <v>58</v>
      </c>
      <c r="C16" s="7" t="s">
        <v>43</v>
      </c>
      <c r="D16" s="7" t="s">
        <v>59</v>
      </c>
      <c r="E16" s="7" t="s">
        <v>52</v>
      </c>
      <c r="F16" s="9">
        <v>1</v>
      </c>
      <c r="G16" s="13"/>
      <c r="H16" s="12">
        <f>ROUND((G16*F16),2)</f>
      </c>
      <c r="O16">
        <f>rekapitulace!H8</f>
      </c>
      <c r="P16">
        <f>O16/100*H16</f>
      </c>
    </row>
    <row r="17" spans="1:16" ht="12.75">
      <c r="A17" s="7">
        <v>4</v>
      </c>
      <c r="B17" s="7" t="s">
        <v>114</v>
      </c>
      <c r="C17" s="7" t="s">
        <v>43</v>
      </c>
      <c r="D17" s="7" t="s">
        <v>115</v>
      </c>
      <c r="E17" s="7" t="s">
        <v>52</v>
      </c>
      <c r="F17" s="9">
        <v>1</v>
      </c>
      <c r="G17" s="13"/>
      <c r="H17" s="12">
        <f>ROUND((G17*F17),2)</f>
      </c>
      <c r="O17">
        <f>rekapitulace!H8</f>
      </c>
      <c r="P17">
        <f>O17/100*H17</f>
      </c>
    </row>
    <row r="18" spans="1:16" ht="12.75" customHeight="1">
      <c r="A18" s="15"/>
      <c r="B18" s="15"/>
      <c r="C18" s="15" t="s">
        <v>41</v>
      </c>
      <c r="D18" s="15" t="s">
        <v>40</v>
      </c>
      <c r="E18" s="15"/>
      <c r="F18" s="15"/>
      <c r="G18" s="15"/>
      <c r="H18" s="15">
        <f>SUM(H12:H17)</f>
      </c>
      <c r="P18">
        <f>ROUND(SUM(P12:P17),2)</f>
      </c>
    </row>
    <row r="20" spans="1:8" ht="12.75" customHeight="1">
      <c r="A20" s="8"/>
      <c r="B20" s="8"/>
      <c r="C20" s="8" t="s">
        <v>23</v>
      </c>
      <c r="D20" s="8" t="s">
        <v>63</v>
      </c>
      <c r="E20" s="8"/>
      <c r="F20" s="10"/>
      <c r="G20" s="8"/>
      <c r="H20" s="10"/>
    </row>
    <row r="21" spans="1:16" ht="12.75">
      <c r="A21" s="7">
        <v>5</v>
      </c>
      <c r="B21" s="7" t="s">
        <v>116</v>
      </c>
      <c r="C21" s="7" t="s">
        <v>43</v>
      </c>
      <c r="D21" s="7" t="s">
        <v>117</v>
      </c>
      <c r="E21" s="7" t="s">
        <v>62</v>
      </c>
      <c r="F21" s="9">
        <v>2</v>
      </c>
      <c r="G21" s="13"/>
      <c r="H21" s="12">
        <f>ROUND((G21*F21),2)</f>
      </c>
      <c r="O21">
        <f>rekapitulace!H8</f>
      </c>
      <c r="P21">
        <f>O21/100*H21</f>
      </c>
    </row>
    <row r="22" spans="1:16" ht="12.75">
      <c r="A22" s="7">
        <v>6</v>
      </c>
      <c r="B22" s="7" t="s">
        <v>118</v>
      </c>
      <c r="C22" s="7" t="s">
        <v>43</v>
      </c>
      <c r="D22" s="7" t="s">
        <v>119</v>
      </c>
      <c r="E22" s="7" t="s">
        <v>68</v>
      </c>
      <c r="F22" s="9">
        <v>24.333</v>
      </c>
      <c r="G22" s="13"/>
      <c r="H22" s="12">
        <f>ROUND((G22*F22),2)</f>
      </c>
      <c r="O22">
        <f>rekapitulace!H8</f>
      </c>
      <c r="P22">
        <f>O22/100*H22</f>
      </c>
    </row>
    <row r="23" ht="102">
      <c r="D23" s="14" t="s">
        <v>120</v>
      </c>
    </row>
    <row r="24" spans="1:16" ht="12.75">
      <c r="A24" s="7">
        <v>7</v>
      </c>
      <c r="B24" s="7" t="s">
        <v>66</v>
      </c>
      <c r="C24" s="7" t="s">
        <v>43</v>
      </c>
      <c r="D24" s="7" t="s">
        <v>67</v>
      </c>
      <c r="E24" s="7" t="s">
        <v>68</v>
      </c>
      <c r="F24" s="9">
        <v>20.567</v>
      </c>
      <c r="G24" s="13"/>
      <c r="H24" s="12">
        <f>ROUND((G24*F24),2)</f>
      </c>
      <c r="O24">
        <f>rekapitulace!H8</f>
      </c>
      <c r="P24">
        <f>O24/100*H24</f>
      </c>
    </row>
    <row r="25" ht="102">
      <c r="D25" s="14" t="s">
        <v>121</v>
      </c>
    </row>
    <row r="26" spans="1:16" ht="12.75">
      <c r="A26" s="7">
        <v>9</v>
      </c>
      <c r="B26" s="7" t="s">
        <v>70</v>
      </c>
      <c r="C26" s="7" t="s">
        <v>43</v>
      </c>
      <c r="D26" s="7" t="s">
        <v>71</v>
      </c>
      <c r="E26" s="7" t="s">
        <v>68</v>
      </c>
      <c r="F26" s="9">
        <v>8.993</v>
      </c>
      <c r="G26" s="13"/>
      <c r="H26" s="12">
        <f>ROUND((G26*F26),2)</f>
      </c>
      <c r="O26">
        <f>rekapitulace!H8</f>
      </c>
      <c r="P26">
        <f>O26/100*H26</f>
      </c>
    </row>
    <row r="27" ht="102">
      <c r="D27" s="14" t="s">
        <v>122</v>
      </c>
    </row>
    <row r="28" spans="1:16" ht="12.75">
      <c r="A28" s="7">
        <v>12</v>
      </c>
      <c r="B28" s="7" t="s">
        <v>73</v>
      </c>
      <c r="C28" s="7" t="s">
        <v>43</v>
      </c>
      <c r="D28" s="7" t="s">
        <v>74</v>
      </c>
      <c r="E28" s="7" t="s">
        <v>75</v>
      </c>
      <c r="F28" s="9">
        <v>431.664</v>
      </c>
      <c r="G28" s="13"/>
      <c r="H28" s="12">
        <f>ROUND((G28*F28),2)</f>
      </c>
      <c r="O28">
        <f>rekapitulace!H8</f>
      </c>
      <c r="P28">
        <f>O28/100*H28</f>
      </c>
    </row>
    <row r="29" ht="38.25">
      <c r="D29" s="14" t="s">
        <v>123</v>
      </c>
    </row>
    <row r="30" spans="1:16" ht="12.75">
      <c r="A30" s="7">
        <v>13</v>
      </c>
      <c r="B30" s="7" t="s">
        <v>124</v>
      </c>
      <c r="C30" s="7" t="s">
        <v>43</v>
      </c>
      <c r="D30" s="7" t="s">
        <v>125</v>
      </c>
      <c r="E30" s="7" t="s">
        <v>68</v>
      </c>
      <c r="F30" s="9">
        <v>17.8</v>
      </c>
      <c r="G30" s="13"/>
      <c r="H30" s="12">
        <f>ROUND((G30*F30),2)</f>
      </c>
      <c r="O30">
        <f>rekapitulace!H8</f>
      </c>
      <c r="P30">
        <f>O30/100*H30</f>
      </c>
    </row>
    <row r="31" ht="38.25">
      <c r="D31" s="14" t="s">
        <v>126</v>
      </c>
    </row>
    <row r="32" spans="1:16" ht="12.75">
      <c r="A32" s="16">
        <v>14</v>
      </c>
      <c r="B32" s="16" t="s">
        <v>127</v>
      </c>
      <c r="C32" s="16" t="s">
        <v>43</v>
      </c>
      <c r="D32" s="16" t="s">
        <v>128</v>
      </c>
      <c r="E32" s="16" t="s">
        <v>68</v>
      </c>
      <c r="F32" s="9">
        <v>17.8</v>
      </c>
      <c r="G32" s="13"/>
      <c r="H32" s="12">
        <f>ROUND(G32*F32,2)</f>
      </c>
      <c r="O32">
        <f>rekapitulace!H8</f>
      </c>
      <c r="P32">
        <f>O32/100*H32</f>
      </c>
    </row>
    <row r="33" spans="1:16" ht="12.75">
      <c r="A33" s="16">
        <v>15</v>
      </c>
      <c r="B33" s="16" t="s">
        <v>129</v>
      </c>
      <c r="C33" s="16" t="s">
        <v>23</v>
      </c>
      <c r="D33" s="16" t="s">
        <v>130</v>
      </c>
      <c r="E33" s="16" t="s">
        <v>68</v>
      </c>
      <c r="F33" s="9">
        <v>17.8</v>
      </c>
      <c r="G33" s="13"/>
      <c r="H33" s="12">
        <f>ROUND(G33*F33,2)</f>
      </c>
      <c r="O33">
        <f>rekapitulace!H8</f>
      </c>
      <c r="P33">
        <f>O33/100*H33</f>
      </c>
    </row>
    <row r="34" spans="1:16" ht="12.75">
      <c r="A34" s="7">
        <v>16</v>
      </c>
      <c r="B34" s="7" t="s">
        <v>131</v>
      </c>
      <c r="C34" s="7" t="s">
        <v>43</v>
      </c>
      <c r="D34" s="7" t="s">
        <v>132</v>
      </c>
      <c r="E34" s="7" t="s">
        <v>68</v>
      </c>
      <c r="F34" s="9">
        <v>3.836</v>
      </c>
      <c r="G34" s="13"/>
      <c r="H34" s="12">
        <f>ROUND((G34*F34),2)</f>
      </c>
      <c r="O34">
        <f>rekapitulace!H8</f>
      </c>
      <c r="P34">
        <f>O34/100*H34</f>
      </c>
    </row>
    <row r="35" ht="51">
      <c r="D35" s="14" t="s">
        <v>133</v>
      </c>
    </row>
    <row r="36" spans="1:16" ht="12.75">
      <c r="A36" s="7">
        <v>18</v>
      </c>
      <c r="B36" s="7" t="s">
        <v>129</v>
      </c>
      <c r="C36" s="7" t="s">
        <v>43</v>
      </c>
      <c r="D36" s="7" t="s">
        <v>134</v>
      </c>
      <c r="E36" s="7" t="s">
        <v>68</v>
      </c>
      <c r="F36" s="9">
        <v>48.736</v>
      </c>
      <c r="G36" s="13"/>
      <c r="H36" s="12">
        <f>ROUND((G36*F36),2)</f>
      </c>
      <c r="O36">
        <f>rekapitulace!H8</f>
      </c>
      <c r="P36">
        <f>O36/100*H36</f>
      </c>
    </row>
    <row r="37" ht="51">
      <c r="D37" s="14" t="s">
        <v>135</v>
      </c>
    </row>
    <row r="38" spans="1:16" ht="12.75">
      <c r="A38" s="7">
        <v>20</v>
      </c>
      <c r="B38" s="7" t="s">
        <v>136</v>
      </c>
      <c r="C38" s="7" t="s">
        <v>43</v>
      </c>
      <c r="D38" s="7" t="s">
        <v>137</v>
      </c>
      <c r="E38" s="7" t="s">
        <v>68</v>
      </c>
      <c r="F38" s="9">
        <v>14.21</v>
      </c>
      <c r="G38" s="13"/>
      <c r="H38" s="12">
        <f>ROUND((G38*F38),2)</f>
      </c>
      <c r="O38">
        <f>rekapitulace!H8</f>
      </c>
      <c r="P38">
        <f>O38/100*H38</f>
      </c>
    </row>
    <row r="39" ht="89.25">
      <c r="D39" s="14" t="s">
        <v>138</v>
      </c>
    </row>
    <row r="40" spans="1:16" ht="12.75">
      <c r="A40" s="16">
        <v>19</v>
      </c>
      <c r="B40" s="16" t="s">
        <v>139</v>
      </c>
      <c r="C40" s="16" t="s">
        <v>43</v>
      </c>
      <c r="D40" s="16" t="s">
        <v>140</v>
      </c>
      <c r="E40" s="16" t="s">
        <v>68</v>
      </c>
      <c r="F40" s="9">
        <v>14.21</v>
      </c>
      <c r="G40" s="13"/>
      <c r="H40" s="12">
        <f>ROUND(G40*F40,2)</f>
      </c>
      <c r="O40">
        <f>rekapitulace!H8</f>
      </c>
      <c r="P40">
        <f>O40/100*H40</f>
      </c>
    </row>
    <row r="41" spans="1:16" ht="12.75">
      <c r="A41" s="7">
        <v>22</v>
      </c>
      <c r="B41" s="7" t="s">
        <v>141</v>
      </c>
      <c r="C41" s="7" t="s">
        <v>43</v>
      </c>
      <c r="D41" s="7" t="s">
        <v>142</v>
      </c>
      <c r="E41" s="7" t="s">
        <v>143</v>
      </c>
      <c r="F41" s="9">
        <v>79.1</v>
      </c>
      <c r="G41" s="13"/>
      <c r="H41" s="12">
        <f>ROUND((G41*F41),2)</f>
      </c>
      <c r="O41">
        <f>rekapitulace!H8</f>
      </c>
      <c r="P41">
        <f>O41/100*H41</f>
      </c>
    </row>
    <row r="42" ht="38.25">
      <c r="D42" s="14" t="s">
        <v>144</v>
      </c>
    </row>
    <row r="43" spans="1:16" ht="12.75" customHeight="1">
      <c r="A43" s="15"/>
      <c r="B43" s="15"/>
      <c r="C43" s="15" t="s">
        <v>23</v>
      </c>
      <c r="D43" s="15" t="s">
        <v>63</v>
      </c>
      <c r="E43" s="15"/>
      <c r="F43" s="15"/>
      <c r="G43" s="15"/>
      <c r="H43" s="15">
        <f>SUM(H21:H42)</f>
      </c>
      <c r="P43">
        <f>ROUND(SUM(P21:P42),2)</f>
      </c>
    </row>
    <row r="45" spans="1:8" ht="12.75" customHeight="1">
      <c r="A45" s="8"/>
      <c r="B45" s="8"/>
      <c r="C45" s="8" t="s">
        <v>33</v>
      </c>
      <c r="D45" s="8" t="s">
        <v>80</v>
      </c>
      <c r="E45" s="8"/>
      <c r="F45" s="10"/>
      <c r="G45" s="8"/>
      <c r="H45" s="10"/>
    </row>
    <row r="46" spans="1:16" ht="12.75">
      <c r="A46" s="7">
        <v>23</v>
      </c>
      <c r="B46" s="7" t="s">
        <v>145</v>
      </c>
      <c r="C46" s="7" t="s">
        <v>43</v>
      </c>
      <c r="D46" s="7" t="s">
        <v>146</v>
      </c>
      <c r="E46" s="7" t="s">
        <v>143</v>
      </c>
      <c r="F46" s="9">
        <v>7.565</v>
      </c>
      <c r="G46" s="13"/>
      <c r="H46" s="12">
        <f>ROUND((G46*F46),2)</f>
      </c>
      <c r="O46">
        <f>rekapitulace!H8</f>
      </c>
      <c r="P46">
        <f>O46/100*H46</f>
      </c>
    </row>
    <row r="47" ht="51">
      <c r="D47" s="14" t="s">
        <v>147</v>
      </c>
    </row>
    <row r="48" spans="1:16" ht="12.75" customHeight="1">
      <c r="A48" s="15"/>
      <c r="B48" s="15"/>
      <c r="C48" s="15" t="s">
        <v>33</v>
      </c>
      <c r="D48" s="15" t="s">
        <v>80</v>
      </c>
      <c r="E48" s="15"/>
      <c r="F48" s="15"/>
      <c r="G48" s="15"/>
      <c r="H48" s="15">
        <f>SUM(H46:H47)</f>
      </c>
      <c r="P48">
        <f>ROUND(SUM(P46:P47),2)</f>
      </c>
    </row>
    <row r="50" spans="1:8" ht="12.75" customHeight="1">
      <c r="A50" s="8"/>
      <c r="B50" s="8"/>
      <c r="C50" s="8" t="s">
        <v>36</v>
      </c>
      <c r="D50" s="8" t="s">
        <v>110</v>
      </c>
      <c r="E50" s="8"/>
      <c r="F50" s="10"/>
      <c r="G50" s="8"/>
      <c r="H50" s="10"/>
    </row>
    <row r="51" spans="1:16" ht="12.75">
      <c r="A51" s="7">
        <v>24</v>
      </c>
      <c r="B51" s="7" t="s">
        <v>148</v>
      </c>
      <c r="C51" s="7" t="s">
        <v>43</v>
      </c>
      <c r="D51" s="7" t="s">
        <v>149</v>
      </c>
      <c r="E51" s="7" t="s">
        <v>143</v>
      </c>
      <c r="F51" s="9">
        <v>127.368</v>
      </c>
      <c r="G51" s="13"/>
      <c r="H51" s="12">
        <f>ROUND((G51*F51),2)</f>
      </c>
      <c r="O51">
        <f>rekapitulace!H8</f>
      </c>
      <c r="P51">
        <f>O51/100*H51</f>
      </c>
    </row>
    <row r="52" ht="102">
      <c r="D52" s="14" t="s">
        <v>150</v>
      </c>
    </row>
    <row r="53" spans="1:16" ht="12.75">
      <c r="A53" s="7">
        <v>25</v>
      </c>
      <c r="B53" s="7" t="s">
        <v>151</v>
      </c>
      <c r="C53" s="7" t="s">
        <v>43</v>
      </c>
      <c r="D53" s="7" t="s">
        <v>152</v>
      </c>
      <c r="E53" s="7" t="s">
        <v>143</v>
      </c>
      <c r="F53" s="9">
        <v>125.191</v>
      </c>
      <c r="G53" s="13"/>
      <c r="H53" s="12">
        <f>ROUND((G53*F53),2)</f>
      </c>
      <c r="O53">
        <f>rekapitulace!H8</f>
      </c>
      <c r="P53">
        <f>O53/100*H53</f>
      </c>
    </row>
    <row r="54" ht="102">
      <c r="D54" s="14" t="s">
        <v>153</v>
      </c>
    </row>
    <row r="55" spans="1:16" ht="12.75">
      <c r="A55" s="7">
        <v>26</v>
      </c>
      <c r="B55" s="7" t="s">
        <v>154</v>
      </c>
      <c r="C55" s="7" t="s">
        <v>43</v>
      </c>
      <c r="D55" s="7" t="s">
        <v>155</v>
      </c>
      <c r="E55" s="7" t="s">
        <v>143</v>
      </c>
      <c r="F55" s="9">
        <v>25.505</v>
      </c>
      <c r="G55" s="13"/>
      <c r="H55" s="12">
        <f>ROUND((G55*F55),2)</f>
      </c>
      <c r="O55">
        <f>rekapitulace!H8</f>
      </c>
      <c r="P55">
        <f>O55/100*H55</f>
      </c>
    </row>
    <row r="56" ht="89.25">
      <c r="D56" s="14" t="s">
        <v>156</v>
      </c>
    </row>
    <row r="57" spans="1:16" ht="12.75">
      <c r="A57" s="7">
        <v>27</v>
      </c>
      <c r="B57" s="7" t="s">
        <v>157</v>
      </c>
      <c r="C57" s="7" t="s">
        <v>43</v>
      </c>
      <c r="D57" s="7" t="s">
        <v>158</v>
      </c>
      <c r="E57" s="7" t="s">
        <v>143</v>
      </c>
      <c r="F57" s="9">
        <v>127.368</v>
      </c>
      <c r="G57" s="13"/>
      <c r="H57" s="12">
        <f>ROUND((G57*F57),2)</f>
      </c>
      <c r="O57">
        <f>rekapitulace!H8</f>
      </c>
      <c r="P57">
        <f>O57/100*H57</f>
      </c>
    </row>
    <row r="58" spans="1:16" ht="12.75">
      <c r="A58" s="7">
        <v>28</v>
      </c>
      <c r="B58" s="7" t="s">
        <v>159</v>
      </c>
      <c r="C58" s="7" t="s">
        <v>43</v>
      </c>
      <c r="D58" s="7" t="s">
        <v>160</v>
      </c>
      <c r="E58" s="7" t="s">
        <v>143</v>
      </c>
      <c r="F58" s="9">
        <v>130.407</v>
      </c>
      <c r="G58" s="13"/>
      <c r="H58" s="12">
        <f>ROUND((G58*F58),2)</f>
      </c>
      <c r="O58">
        <f>rekapitulace!H8</f>
      </c>
      <c r="P58">
        <f>O58/100*H58</f>
      </c>
    </row>
    <row r="59" spans="1:16" ht="12.75">
      <c r="A59" s="7">
        <v>29</v>
      </c>
      <c r="B59" s="7" t="s">
        <v>161</v>
      </c>
      <c r="C59" s="7" t="s">
        <v>43</v>
      </c>
      <c r="D59" s="7" t="s">
        <v>162</v>
      </c>
      <c r="E59" s="7" t="s">
        <v>143</v>
      </c>
      <c r="F59" s="9">
        <v>130.407</v>
      </c>
      <c r="G59" s="13"/>
      <c r="H59" s="12">
        <f>ROUND((G59*F59),2)</f>
      </c>
      <c r="O59">
        <f>rekapitulace!H8</f>
      </c>
      <c r="P59">
        <f>O59/100*H59</f>
      </c>
    </row>
    <row r="60" ht="89.25">
      <c r="D60" s="14" t="s">
        <v>163</v>
      </c>
    </row>
    <row r="61" spans="1:16" ht="12.75">
      <c r="A61" s="7">
        <v>30</v>
      </c>
      <c r="B61" s="7" t="s">
        <v>164</v>
      </c>
      <c r="C61" s="7" t="s">
        <v>43</v>
      </c>
      <c r="D61" s="7" t="s">
        <v>165</v>
      </c>
      <c r="E61" s="7" t="s">
        <v>143</v>
      </c>
      <c r="F61" s="9">
        <v>129.808</v>
      </c>
      <c r="G61" s="13"/>
      <c r="H61" s="12">
        <f>ROUND((G61*F61),2)</f>
      </c>
      <c r="O61">
        <f>rekapitulace!H8</f>
      </c>
      <c r="P61">
        <f>O61/100*H61</f>
      </c>
    </row>
    <row r="62" ht="76.5">
      <c r="D62" s="14" t="s">
        <v>166</v>
      </c>
    </row>
    <row r="63" spans="1:16" ht="12.75" customHeight="1">
      <c r="A63" s="15"/>
      <c r="B63" s="15"/>
      <c r="C63" s="15" t="s">
        <v>36</v>
      </c>
      <c r="D63" s="15" t="s">
        <v>110</v>
      </c>
      <c r="E63" s="15"/>
      <c r="F63" s="15"/>
      <c r="G63" s="15"/>
      <c r="H63" s="15">
        <f>SUM(H51:H62)</f>
      </c>
      <c r="P63">
        <f>ROUND(SUM(P51:P62),2)</f>
      </c>
    </row>
    <row r="65" spans="1:8" ht="12.75" customHeight="1">
      <c r="A65" s="8"/>
      <c r="B65" s="8"/>
      <c r="C65" s="8" t="s">
        <v>85</v>
      </c>
      <c r="D65" s="8" t="s">
        <v>84</v>
      </c>
      <c r="E65" s="8"/>
      <c r="F65" s="10"/>
      <c r="G65" s="8"/>
      <c r="H65" s="10"/>
    </row>
    <row r="66" spans="1:16" ht="12.75">
      <c r="A66" s="7">
        <v>32</v>
      </c>
      <c r="B66" s="7" t="s">
        <v>167</v>
      </c>
      <c r="C66" s="7" t="s">
        <v>43</v>
      </c>
      <c r="D66" s="7" t="s">
        <v>168</v>
      </c>
      <c r="E66" s="7" t="s">
        <v>88</v>
      </c>
      <c r="F66" s="9">
        <v>30.64</v>
      </c>
      <c r="G66" s="13"/>
      <c r="H66" s="12">
        <f>ROUND((G66*F66),2)</f>
      </c>
      <c r="O66">
        <f>rekapitulace!H8</f>
      </c>
      <c r="P66">
        <f>O66/100*H66</f>
      </c>
    </row>
    <row r="67" ht="51">
      <c r="D67" s="14" t="s">
        <v>169</v>
      </c>
    </row>
    <row r="68" spans="1:16" ht="12.75">
      <c r="A68" s="7">
        <v>33</v>
      </c>
      <c r="B68" s="7" t="s">
        <v>170</v>
      </c>
      <c r="C68" s="7" t="s">
        <v>43</v>
      </c>
      <c r="D68" s="7" t="s">
        <v>171</v>
      </c>
      <c r="E68" s="7" t="s">
        <v>62</v>
      </c>
      <c r="F68" s="9">
        <v>4</v>
      </c>
      <c r="G68" s="13"/>
      <c r="H68" s="12">
        <f>ROUND((G68*F68),2)</f>
      </c>
      <c r="O68">
        <f>rekapitulace!H8</f>
      </c>
      <c r="P68">
        <f>O68/100*H68</f>
      </c>
    </row>
    <row r="69" spans="1:16" ht="12.75">
      <c r="A69" s="7">
        <v>34</v>
      </c>
      <c r="B69" s="7" t="s">
        <v>172</v>
      </c>
      <c r="C69" s="7" t="s">
        <v>43</v>
      </c>
      <c r="D69" s="7" t="s">
        <v>173</v>
      </c>
      <c r="E69" s="7" t="s">
        <v>88</v>
      </c>
      <c r="F69" s="9">
        <v>15.13</v>
      </c>
      <c r="G69" s="13"/>
      <c r="H69" s="12">
        <f>ROUND((G69*F69),2)</f>
      </c>
      <c r="O69">
        <f>rekapitulace!H8</f>
      </c>
      <c r="P69">
        <f>O69/100*H69</f>
      </c>
    </row>
    <row r="70" ht="51">
      <c r="D70" s="14" t="s">
        <v>174</v>
      </c>
    </row>
    <row r="71" spans="1:16" ht="12.75" customHeight="1">
      <c r="A71" s="15"/>
      <c r="B71" s="15"/>
      <c r="C71" s="15" t="s">
        <v>85</v>
      </c>
      <c r="D71" s="15" t="s">
        <v>84</v>
      </c>
      <c r="E71" s="15"/>
      <c r="F71" s="15"/>
      <c r="G71" s="15"/>
      <c r="H71" s="15">
        <f>SUM(H66:H70)</f>
      </c>
      <c r="P71">
        <f>ROUND(SUM(P66:P70),2)</f>
      </c>
    </row>
    <row r="73" spans="1:16" ht="12.75" customHeight="1">
      <c r="A73" s="15"/>
      <c r="B73" s="15"/>
      <c r="C73" s="15"/>
      <c r="D73" s="15" t="s">
        <v>102</v>
      </c>
      <c r="E73" s="15"/>
      <c r="F73" s="15"/>
      <c r="G73" s="15"/>
      <c r="H73" s="15">
        <f>+H18+H43+H48+H63+H71</f>
      </c>
      <c r="P73">
        <f>+P18+P43+P48+P63+P71</f>
      </c>
    </row>
    <row r="75" spans="1:8" ht="12.75" customHeight="1">
      <c r="A75" s="8" t="s">
        <v>103</v>
      </c>
      <c r="B75" s="8"/>
      <c r="C75" s="8"/>
      <c r="D75" s="8"/>
      <c r="E75" s="8"/>
      <c r="F75" s="8"/>
      <c r="G75" s="8"/>
      <c r="H75" s="8"/>
    </row>
    <row r="76" spans="1:8" ht="12.75" customHeight="1">
      <c r="A76" s="8"/>
      <c r="B76" s="8"/>
      <c r="C76" s="8"/>
      <c r="D76" s="8" t="s">
        <v>104</v>
      </c>
      <c r="E76" s="8"/>
      <c r="F76" s="8"/>
      <c r="G76" s="8"/>
      <c r="H76" s="8"/>
    </row>
    <row r="77" spans="1:16" ht="12.75" customHeight="1">
      <c r="A77" s="15"/>
      <c r="B77" s="15"/>
      <c r="C77" s="15"/>
      <c r="D77" s="15" t="s">
        <v>105</v>
      </c>
      <c r="E77" s="15"/>
      <c r="F77" s="15"/>
      <c r="G77" s="15"/>
      <c r="H77" s="15">
        <v>0</v>
      </c>
      <c r="P77">
        <v>0</v>
      </c>
    </row>
    <row r="78" spans="1:8" ht="12.75" customHeight="1">
      <c r="A78" s="15"/>
      <c r="B78" s="15"/>
      <c r="C78" s="15"/>
      <c r="D78" s="15" t="s">
        <v>106</v>
      </c>
      <c r="E78" s="15"/>
      <c r="F78" s="15"/>
      <c r="G78" s="15"/>
      <c r="H78" s="15"/>
    </row>
    <row r="79" spans="1:16" ht="12.75" customHeight="1">
      <c r="A79" s="15"/>
      <c r="B79" s="15"/>
      <c r="C79" s="15"/>
      <c r="D79" s="15" t="s">
        <v>107</v>
      </c>
      <c r="E79" s="15"/>
      <c r="F79" s="15"/>
      <c r="G79" s="15"/>
      <c r="H79" s="15">
        <v>0</v>
      </c>
      <c r="P79">
        <v>0</v>
      </c>
    </row>
    <row r="80" spans="1:16" ht="12.75" customHeight="1">
      <c r="A80" s="15"/>
      <c r="B80" s="15"/>
      <c r="C80" s="15"/>
      <c r="D80" s="15" t="s">
        <v>108</v>
      </c>
      <c r="E80" s="15"/>
      <c r="F80" s="15"/>
      <c r="G80" s="15"/>
      <c r="H80" s="15">
        <f>H77+H79</f>
      </c>
      <c r="P80">
        <f>P77+P79</f>
      </c>
    </row>
    <row r="82" spans="1:16" ht="12.75" customHeight="1">
      <c r="A82" s="15"/>
      <c r="B82" s="15"/>
      <c r="C82" s="15"/>
      <c r="D82" s="15" t="s">
        <v>108</v>
      </c>
      <c r="E82" s="15"/>
      <c r="F82" s="15"/>
      <c r="G82" s="15"/>
      <c r="H82" s="15">
        <f>H73+H80</f>
      </c>
      <c r="P82">
        <f>P73+P80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175</v>
      </c>
      <c r="D5" s="5" t="s">
        <v>176</v>
      </c>
      <c r="E5" s="5"/>
    </row>
    <row r="6" spans="1:5" ht="12.75" customHeight="1">
      <c r="A6" t="s">
        <v>17</v>
      </c>
      <c r="C6" s="5" t="s">
        <v>175</v>
      </c>
      <c r="D6" s="5" t="s">
        <v>176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22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/>
      <c r="O8" t="s">
        <v>32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30</v>
      </c>
      <c r="H9" s="4" t="s">
        <v>31</v>
      </c>
      <c r="O9" t="s">
        <v>11</v>
      </c>
    </row>
    <row r="10" spans="1:8" ht="14.25">
      <c r="A10" s="4" t="s">
        <v>23</v>
      </c>
      <c r="B10" s="4" t="s">
        <v>33</v>
      </c>
      <c r="C10" s="4" t="s">
        <v>34</v>
      </c>
      <c r="D10" s="4" t="s">
        <v>35</v>
      </c>
      <c r="E10" s="4" t="s">
        <v>36</v>
      </c>
      <c r="F10" s="4" t="s">
        <v>37</v>
      </c>
      <c r="G10" s="4" t="s">
        <v>38</v>
      </c>
      <c r="H10" s="4" t="s">
        <v>39</v>
      </c>
    </row>
    <row r="11" spans="1:8" ht="12.75" customHeight="1">
      <c r="A11" s="8"/>
      <c r="B11" s="8"/>
      <c r="C11" s="8" t="s">
        <v>41</v>
      </c>
      <c r="D11" s="8" t="s">
        <v>40</v>
      </c>
      <c r="E11" s="8"/>
      <c r="F11" s="10"/>
      <c r="G11" s="8"/>
      <c r="H11" s="10"/>
    </row>
    <row r="12" spans="1:16" ht="12.75">
      <c r="A12" s="7">
        <v>1</v>
      </c>
      <c r="B12" s="7" t="s">
        <v>58</v>
      </c>
      <c r="C12" s="7" t="s">
        <v>43</v>
      </c>
      <c r="D12" s="7" t="s">
        <v>59</v>
      </c>
      <c r="E12" s="7" t="s">
        <v>52</v>
      </c>
      <c r="F12" s="9">
        <v>1</v>
      </c>
      <c r="G12" s="13"/>
      <c r="H12" s="12">
        <f>ROUND((G12*F12),2)</f>
      </c>
      <c r="O12">
        <f>rekapitulace!H8</f>
      </c>
      <c r="P12">
        <f>O12/100*H12</f>
      </c>
    </row>
    <row r="13" spans="1:16" ht="12.75" customHeight="1">
      <c r="A13" s="15"/>
      <c r="B13" s="15"/>
      <c r="C13" s="15" t="s">
        <v>41</v>
      </c>
      <c r="D13" s="15" t="s">
        <v>40</v>
      </c>
      <c r="E13" s="15"/>
      <c r="F13" s="15"/>
      <c r="G13" s="15"/>
      <c r="H13" s="15">
        <f>SUM(H12:H12)</f>
      </c>
      <c r="P13">
        <f>ROUND(SUM(P12:P12),2)</f>
      </c>
    </row>
    <row r="15" spans="1:8" ht="12.75" customHeight="1">
      <c r="A15" s="8"/>
      <c r="B15" s="8"/>
      <c r="C15" s="8" t="s">
        <v>23</v>
      </c>
      <c r="D15" s="8" t="s">
        <v>63</v>
      </c>
      <c r="E15" s="8"/>
      <c r="F15" s="10"/>
      <c r="G15" s="8"/>
      <c r="H15" s="10"/>
    </row>
    <row r="16" spans="1:16" ht="12.75">
      <c r="A16" s="7">
        <v>76</v>
      </c>
      <c r="B16" s="7" t="s">
        <v>70</v>
      </c>
      <c r="C16" s="7" t="s">
        <v>43</v>
      </c>
      <c r="D16" s="7" t="s">
        <v>177</v>
      </c>
      <c r="E16" s="7" t="s">
        <v>68</v>
      </c>
      <c r="F16" s="9">
        <v>1.1</v>
      </c>
      <c r="G16" s="13"/>
      <c r="H16" s="12">
        <f>ROUND((G16*F16),2)</f>
      </c>
      <c r="O16">
        <f>rekapitulace!H8</f>
      </c>
      <c r="P16">
        <f>O16/100*H16</f>
      </c>
    </row>
    <row r="17" ht="38.25">
      <c r="D17" s="14" t="s">
        <v>178</v>
      </c>
    </row>
    <row r="18" spans="1:16" ht="12.75" customHeight="1">
      <c r="A18" s="15"/>
      <c r="B18" s="15"/>
      <c r="C18" s="15" t="s">
        <v>23</v>
      </c>
      <c r="D18" s="15" t="s">
        <v>63</v>
      </c>
      <c r="E18" s="15"/>
      <c r="F18" s="15"/>
      <c r="G18" s="15"/>
      <c r="H18" s="15">
        <f>SUM(H16:H17)</f>
      </c>
      <c r="P18">
        <f>ROUND(SUM(P16:P17),2)</f>
      </c>
    </row>
    <row r="20" spans="1:8" ht="12.75" customHeight="1">
      <c r="A20" s="8"/>
      <c r="B20" s="8"/>
      <c r="C20" s="8" t="s">
        <v>36</v>
      </c>
      <c r="D20" s="8" t="s">
        <v>110</v>
      </c>
      <c r="E20" s="8"/>
      <c r="F20" s="10"/>
      <c r="G20" s="8"/>
      <c r="H20" s="10"/>
    </row>
    <row r="21" spans="1:16" ht="12.75">
      <c r="A21" s="7">
        <v>2</v>
      </c>
      <c r="B21" s="7" t="s">
        <v>179</v>
      </c>
      <c r="C21" s="7" t="s">
        <v>43</v>
      </c>
      <c r="D21" s="7" t="s">
        <v>180</v>
      </c>
      <c r="E21" s="7" t="s">
        <v>88</v>
      </c>
      <c r="F21" s="9">
        <v>22</v>
      </c>
      <c r="G21" s="13"/>
      <c r="H21" s="12">
        <f>ROUND((G21*F21),2)</f>
      </c>
      <c r="O21">
        <f>rekapitulace!H8</f>
      </c>
      <c r="P21">
        <f>O21/100*H21</f>
      </c>
    </row>
    <row r="22" ht="25.5">
      <c r="D22" s="14" t="s">
        <v>181</v>
      </c>
    </row>
    <row r="23" spans="1:16" ht="12.75">
      <c r="A23" s="7">
        <v>77</v>
      </c>
      <c r="B23" s="7" t="s">
        <v>182</v>
      </c>
      <c r="C23" s="7" t="s">
        <v>43</v>
      </c>
      <c r="D23" s="7" t="s">
        <v>183</v>
      </c>
      <c r="E23" s="7" t="s">
        <v>143</v>
      </c>
      <c r="F23" s="9">
        <v>1716</v>
      </c>
      <c r="G23" s="13"/>
      <c r="H23" s="12">
        <f>ROUND((G23*F23),2)</f>
      </c>
      <c r="O23">
        <f>rekapitulace!H8</f>
      </c>
      <c r="P23">
        <f>O23/100*H23</f>
      </c>
    </row>
    <row r="24" ht="51">
      <c r="D24" s="14" t="s">
        <v>184</v>
      </c>
    </row>
    <row r="25" spans="1:16" ht="12.75">
      <c r="A25" s="7">
        <v>78</v>
      </c>
      <c r="B25" s="7" t="s">
        <v>185</v>
      </c>
      <c r="C25" s="7" t="s">
        <v>43</v>
      </c>
      <c r="D25" s="7" t="s">
        <v>186</v>
      </c>
      <c r="E25" s="7" t="s">
        <v>68</v>
      </c>
      <c r="F25" s="9">
        <v>85.8</v>
      </c>
      <c r="G25" s="13"/>
      <c r="H25" s="12">
        <f>ROUND((G25*F25),2)</f>
      </c>
      <c r="O25">
        <f>rekapitulace!H8</f>
      </c>
      <c r="P25">
        <f>O25/100*H25</f>
      </c>
    </row>
    <row r="26" ht="51">
      <c r="D26" s="14" t="s">
        <v>187</v>
      </c>
    </row>
    <row r="27" spans="1:16" ht="12.75" customHeight="1">
      <c r="A27" s="15"/>
      <c r="B27" s="15"/>
      <c r="C27" s="15" t="s">
        <v>36</v>
      </c>
      <c r="D27" s="15" t="s">
        <v>110</v>
      </c>
      <c r="E27" s="15"/>
      <c r="F27" s="15"/>
      <c r="G27" s="15"/>
      <c r="H27" s="15">
        <f>SUM(H21:H26)</f>
      </c>
      <c r="P27">
        <f>ROUND(SUM(P21:P26),2)</f>
      </c>
    </row>
    <row r="29" spans="1:8" ht="12.75" customHeight="1">
      <c r="A29" s="8"/>
      <c r="B29" s="8"/>
      <c r="C29" s="8" t="s">
        <v>85</v>
      </c>
      <c r="D29" s="8" t="s">
        <v>84</v>
      </c>
      <c r="E29" s="8"/>
      <c r="F29" s="10"/>
      <c r="G29" s="8"/>
      <c r="H29" s="10"/>
    </row>
    <row r="30" spans="1:16" ht="12.75">
      <c r="A30" s="7">
        <v>3</v>
      </c>
      <c r="B30" s="7" t="s">
        <v>188</v>
      </c>
      <c r="C30" s="7" t="s">
        <v>43</v>
      </c>
      <c r="D30" s="7" t="s">
        <v>189</v>
      </c>
      <c r="E30" s="7" t="s">
        <v>62</v>
      </c>
      <c r="F30" s="9">
        <v>15</v>
      </c>
      <c r="G30" s="13"/>
      <c r="H30" s="12">
        <f>ROUND((G30*F30),2)</f>
      </c>
      <c r="O30">
        <f>rekapitulace!H8</f>
      </c>
      <c r="P30">
        <f>O30/100*H30</f>
      </c>
    </row>
    <row r="31" ht="38.25">
      <c r="D31" s="14" t="s">
        <v>190</v>
      </c>
    </row>
    <row r="32" spans="1:16" ht="12.75">
      <c r="A32" s="16">
        <v>4</v>
      </c>
      <c r="B32" s="16" t="s">
        <v>191</v>
      </c>
      <c r="C32" s="16" t="s">
        <v>43</v>
      </c>
      <c r="D32" s="16" t="s">
        <v>192</v>
      </c>
      <c r="E32" s="16" t="s">
        <v>62</v>
      </c>
      <c r="F32" s="9">
        <v>15</v>
      </c>
      <c r="G32" s="13"/>
      <c r="H32" s="12">
        <f>ROUND(G32*F32,2)</f>
      </c>
      <c r="O32">
        <f>rekapitulace!H8</f>
      </c>
      <c r="P32">
        <f>O32/100*H32</f>
      </c>
    </row>
    <row r="33" spans="1:16" ht="12.75">
      <c r="A33" s="7">
        <v>5</v>
      </c>
      <c r="B33" s="7" t="s">
        <v>193</v>
      </c>
      <c r="C33" s="7" t="s">
        <v>43</v>
      </c>
      <c r="D33" s="7" t="s">
        <v>194</v>
      </c>
      <c r="E33" s="7" t="s">
        <v>195</v>
      </c>
      <c r="F33" s="9">
        <v>2700</v>
      </c>
      <c r="G33" s="13"/>
      <c r="H33" s="12">
        <f>ROUND((G33*F33),2)</f>
      </c>
      <c r="O33">
        <f>rekapitulace!H8</f>
      </c>
      <c r="P33">
        <f>O33/100*H33</f>
      </c>
    </row>
    <row r="34" ht="38.25">
      <c r="D34" s="14" t="s">
        <v>196</v>
      </c>
    </row>
    <row r="35" spans="1:16" ht="12.75">
      <c r="A35" s="7">
        <v>6</v>
      </c>
      <c r="B35" s="7" t="s">
        <v>197</v>
      </c>
      <c r="C35" s="7" t="s">
        <v>43</v>
      </c>
      <c r="D35" s="7" t="s">
        <v>198</v>
      </c>
      <c r="E35" s="7" t="s">
        <v>62</v>
      </c>
      <c r="F35" s="9">
        <v>4</v>
      </c>
      <c r="G35" s="13"/>
      <c r="H35" s="12">
        <f>ROUND((G35*F35),2)</f>
      </c>
      <c r="O35">
        <f>rekapitulace!H8</f>
      </c>
      <c r="P35">
        <f>O35/100*H35</f>
      </c>
    </row>
    <row r="36" spans="1:16" ht="12.75">
      <c r="A36" s="16">
        <v>7</v>
      </c>
      <c r="B36" s="16" t="s">
        <v>199</v>
      </c>
      <c r="C36" s="16" t="s">
        <v>43</v>
      </c>
      <c r="D36" s="16" t="s">
        <v>200</v>
      </c>
      <c r="E36" s="16" t="s">
        <v>62</v>
      </c>
      <c r="F36" s="9">
        <v>4</v>
      </c>
      <c r="G36" s="13"/>
      <c r="H36" s="12">
        <f>ROUND(G36*F36,2)</f>
      </c>
      <c r="O36">
        <f>rekapitulace!H8</f>
      </c>
      <c r="P36">
        <f>O36/100*H36</f>
      </c>
    </row>
    <row r="37" spans="1:16" ht="12.75">
      <c r="A37" s="7">
        <v>8</v>
      </c>
      <c r="B37" s="7" t="s">
        <v>201</v>
      </c>
      <c r="C37" s="7" t="s">
        <v>43</v>
      </c>
      <c r="D37" s="7" t="s">
        <v>202</v>
      </c>
      <c r="E37" s="7" t="s">
        <v>62</v>
      </c>
      <c r="F37" s="9">
        <v>15</v>
      </c>
      <c r="G37" s="13"/>
      <c r="H37" s="12">
        <f>ROUND((G37*F37),2)</f>
      </c>
      <c r="O37">
        <f>rekapitulace!H8</f>
      </c>
      <c r="P37">
        <f>O37/100*H37</f>
      </c>
    </row>
    <row r="38" ht="25.5">
      <c r="D38" s="14" t="s">
        <v>203</v>
      </c>
    </row>
    <row r="39" spans="1:16" ht="12.75">
      <c r="A39" s="16">
        <v>9</v>
      </c>
      <c r="B39" s="16" t="s">
        <v>204</v>
      </c>
      <c r="C39" s="16" t="s">
        <v>43</v>
      </c>
      <c r="D39" s="16" t="s">
        <v>205</v>
      </c>
      <c r="E39" s="16" t="s">
        <v>62</v>
      </c>
      <c r="F39" s="9">
        <v>15</v>
      </c>
      <c r="G39" s="13"/>
      <c r="H39" s="12">
        <f>ROUND(G39*F39,2)</f>
      </c>
      <c r="O39">
        <f>rekapitulace!H8</f>
      </c>
      <c r="P39">
        <f>O39/100*H39</f>
      </c>
    </row>
    <row r="40" spans="1:16" ht="12.75">
      <c r="A40" s="7">
        <v>10</v>
      </c>
      <c r="B40" s="7" t="s">
        <v>206</v>
      </c>
      <c r="C40" s="7" t="s">
        <v>43</v>
      </c>
      <c r="D40" s="7" t="s">
        <v>207</v>
      </c>
      <c r="E40" s="7" t="s">
        <v>195</v>
      </c>
      <c r="F40" s="9">
        <v>2700</v>
      </c>
      <c r="G40" s="13"/>
      <c r="H40" s="12">
        <f>ROUND((G40*F40),2)</f>
      </c>
      <c r="O40">
        <f>rekapitulace!H8</f>
      </c>
      <c r="P40">
        <f>O40/100*H40</f>
      </c>
    </row>
    <row r="41" ht="38.25">
      <c r="D41" s="14" t="s">
        <v>196</v>
      </c>
    </row>
    <row r="42" spans="1:16" ht="12.75">
      <c r="A42" s="7">
        <v>11</v>
      </c>
      <c r="B42" s="7" t="s">
        <v>208</v>
      </c>
      <c r="C42" s="7" t="s">
        <v>43</v>
      </c>
      <c r="D42" s="7" t="s">
        <v>209</v>
      </c>
      <c r="E42" s="7" t="s">
        <v>62</v>
      </c>
      <c r="F42" s="9">
        <v>2</v>
      </c>
      <c r="G42" s="13"/>
      <c r="H42" s="12">
        <f>ROUND((G42*F42),2)</f>
      </c>
      <c r="O42">
        <f>rekapitulace!H8</f>
      </c>
      <c r="P42">
        <f>O42/100*H42</f>
      </c>
    </row>
    <row r="43" spans="1:16" ht="12.75">
      <c r="A43" s="16">
        <v>12</v>
      </c>
      <c r="B43" s="16" t="s">
        <v>210</v>
      </c>
      <c r="C43" s="16" t="s">
        <v>43</v>
      </c>
      <c r="D43" s="16" t="s">
        <v>211</v>
      </c>
      <c r="E43" s="16" t="s">
        <v>62</v>
      </c>
      <c r="F43" s="9">
        <v>2</v>
      </c>
      <c r="G43" s="13"/>
      <c r="H43" s="12">
        <f>ROUND(G43*F43,2)</f>
      </c>
      <c r="O43">
        <f>rekapitulace!H8</f>
      </c>
      <c r="P43">
        <f>O43/100*H43</f>
      </c>
    </row>
    <row r="44" spans="1:16" ht="12.75">
      <c r="A44" s="7">
        <v>13</v>
      </c>
      <c r="B44" s="7" t="s">
        <v>212</v>
      </c>
      <c r="C44" s="7" t="s">
        <v>43</v>
      </c>
      <c r="D44" s="7" t="s">
        <v>213</v>
      </c>
      <c r="E44" s="7" t="s">
        <v>195</v>
      </c>
      <c r="F44" s="9">
        <v>360</v>
      </c>
      <c r="G44" s="13"/>
      <c r="H44" s="12">
        <f>ROUND((G44*F44),2)</f>
      </c>
      <c r="O44">
        <f>rekapitulace!H8</f>
      </c>
      <c r="P44">
        <f>O44/100*H44</f>
      </c>
    </row>
    <row r="45" ht="25.5">
      <c r="D45" s="14" t="s">
        <v>214</v>
      </c>
    </row>
    <row r="46" spans="1:16" ht="12.75">
      <c r="A46" s="7">
        <v>14</v>
      </c>
      <c r="B46" s="7" t="s">
        <v>215</v>
      </c>
      <c r="C46" s="7" t="s">
        <v>43</v>
      </c>
      <c r="D46" s="7" t="s">
        <v>216</v>
      </c>
      <c r="E46" s="7" t="s">
        <v>62</v>
      </c>
      <c r="F46" s="9">
        <v>2</v>
      </c>
      <c r="G46" s="13"/>
      <c r="H46" s="12">
        <f>ROUND((G46*F46),2)</f>
      </c>
      <c r="O46">
        <f>rekapitulace!H8</f>
      </c>
      <c r="P46">
        <f>O46/100*H46</f>
      </c>
    </row>
    <row r="47" spans="1:16" ht="12.75">
      <c r="A47" s="16">
        <v>15</v>
      </c>
      <c r="B47" s="16" t="s">
        <v>217</v>
      </c>
      <c r="C47" s="16" t="s">
        <v>43</v>
      </c>
      <c r="D47" s="16" t="s">
        <v>218</v>
      </c>
      <c r="E47" s="16" t="s">
        <v>62</v>
      </c>
      <c r="F47" s="9">
        <v>2</v>
      </c>
      <c r="G47" s="13"/>
      <c r="H47" s="12">
        <f>ROUND(G47*F47,2)</f>
      </c>
      <c r="O47">
        <f>rekapitulace!H8</f>
      </c>
      <c r="P47">
        <f>O47/100*H47</f>
      </c>
    </row>
    <row r="48" spans="1:16" ht="12.75">
      <c r="A48" s="7">
        <v>16</v>
      </c>
      <c r="B48" s="7" t="s">
        <v>219</v>
      </c>
      <c r="C48" s="7" t="s">
        <v>43</v>
      </c>
      <c r="D48" s="7" t="s">
        <v>220</v>
      </c>
      <c r="E48" s="7" t="s">
        <v>195</v>
      </c>
      <c r="F48" s="9">
        <v>360</v>
      </c>
      <c r="G48" s="13"/>
      <c r="H48" s="12">
        <f>ROUND((G48*F48),2)</f>
      </c>
      <c r="O48">
        <f>rekapitulace!H8</f>
      </c>
      <c r="P48">
        <f>O48/100*H48</f>
      </c>
    </row>
    <row r="49" ht="25.5">
      <c r="D49" s="14" t="s">
        <v>214</v>
      </c>
    </row>
    <row r="50" spans="1:16" ht="12.75">
      <c r="A50" s="7">
        <v>80</v>
      </c>
      <c r="B50" s="7" t="s">
        <v>172</v>
      </c>
      <c r="C50" s="7" t="s">
        <v>43</v>
      </c>
      <c r="D50" s="7" t="s">
        <v>221</v>
      </c>
      <c r="E50" s="7" t="s">
        <v>88</v>
      </c>
      <c r="F50" s="9">
        <v>22</v>
      </c>
      <c r="G50" s="13"/>
      <c r="H50" s="12">
        <f>ROUND((G50*F50),2)</f>
      </c>
      <c r="O50">
        <f>rekapitulace!H8</f>
      </c>
      <c r="P50">
        <f>O50/100*H50</f>
      </c>
    </row>
    <row r="51" ht="25.5">
      <c r="D51" s="14" t="s">
        <v>181</v>
      </c>
    </row>
    <row r="52" spans="1:16" ht="12.75" customHeight="1">
      <c r="A52" s="15"/>
      <c r="B52" s="15"/>
      <c r="C52" s="15" t="s">
        <v>85</v>
      </c>
      <c r="D52" s="15" t="s">
        <v>84</v>
      </c>
      <c r="E52" s="15"/>
      <c r="F52" s="15"/>
      <c r="G52" s="15"/>
      <c r="H52" s="15">
        <f>SUM(H30:H51)</f>
      </c>
      <c r="P52">
        <f>ROUND(SUM(P30:P51),2)</f>
      </c>
    </row>
    <row r="54" spans="1:16" ht="12.75" customHeight="1">
      <c r="A54" s="15"/>
      <c r="B54" s="15"/>
      <c r="C54" s="15"/>
      <c r="D54" s="15" t="s">
        <v>102</v>
      </c>
      <c r="E54" s="15"/>
      <c r="F54" s="15"/>
      <c r="G54" s="15"/>
      <c r="H54" s="15">
        <f>+H13+H18+H27+H52</f>
      </c>
      <c r="P54">
        <f>+P13+P18+P27+P52</f>
      </c>
    </row>
    <row r="56" spans="1:8" ht="12.75" customHeight="1">
      <c r="A56" s="8" t="s">
        <v>103</v>
      </c>
      <c r="B56" s="8"/>
      <c r="C56" s="8"/>
      <c r="D56" s="8"/>
      <c r="E56" s="8"/>
      <c r="F56" s="8"/>
      <c r="G56" s="8"/>
      <c r="H56" s="8"/>
    </row>
    <row r="57" spans="1:8" ht="12.75" customHeight="1">
      <c r="A57" s="8"/>
      <c r="B57" s="8"/>
      <c r="C57" s="8"/>
      <c r="D57" s="8" t="s">
        <v>104</v>
      </c>
      <c r="E57" s="8"/>
      <c r="F57" s="8"/>
      <c r="G57" s="8"/>
      <c r="H57" s="8"/>
    </row>
    <row r="58" spans="1:16" ht="12.75" customHeight="1">
      <c r="A58" s="15"/>
      <c r="B58" s="15"/>
      <c r="C58" s="15"/>
      <c r="D58" s="15" t="s">
        <v>105</v>
      </c>
      <c r="E58" s="15"/>
      <c r="F58" s="15"/>
      <c r="G58" s="15"/>
      <c r="H58" s="15">
        <v>0</v>
      </c>
      <c r="P58">
        <v>0</v>
      </c>
    </row>
    <row r="59" spans="1:8" ht="12.75" customHeight="1">
      <c r="A59" s="15"/>
      <c r="B59" s="15"/>
      <c r="C59" s="15"/>
      <c r="D59" s="15" t="s">
        <v>106</v>
      </c>
      <c r="E59" s="15"/>
      <c r="F59" s="15"/>
      <c r="G59" s="15"/>
      <c r="H59" s="15"/>
    </row>
    <row r="60" spans="1:16" ht="12.75" customHeight="1">
      <c r="A60" s="15"/>
      <c r="B60" s="15"/>
      <c r="C60" s="15"/>
      <c r="D60" s="15" t="s">
        <v>107</v>
      </c>
      <c r="E60" s="15"/>
      <c r="F60" s="15"/>
      <c r="G60" s="15"/>
      <c r="H60" s="15">
        <v>0</v>
      </c>
      <c r="P60">
        <v>0</v>
      </c>
    </row>
    <row r="61" spans="1:16" ht="12.75" customHeight="1">
      <c r="A61" s="15"/>
      <c r="B61" s="15"/>
      <c r="C61" s="15"/>
      <c r="D61" s="15" t="s">
        <v>108</v>
      </c>
      <c r="E61" s="15"/>
      <c r="F61" s="15"/>
      <c r="G61" s="15"/>
      <c r="H61" s="15">
        <f>H58+H60</f>
      </c>
      <c r="P61">
        <f>P58+P60</f>
      </c>
    </row>
    <row r="63" spans="1:16" ht="12.75" customHeight="1">
      <c r="A63" s="15"/>
      <c r="B63" s="15"/>
      <c r="C63" s="15"/>
      <c r="D63" s="15" t="s">
        <v>108</v>
      </c>
      <c r="E63" s="15"/>
      <c r="F63" s="15"/>
      <c r="G63" s="15"/>
      <c r="H63" s="15">
        <f>H54+H61</f>
      </c>
      <c r="P63">
        <f>P54+P61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9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222</v>
      </c>
      <c r="D5" s="5" t="s">
        <v>223</v>
      </c>
      <c r="E5" s="5"/>
    </row>
    <row r="6" spans="1:5" ht="12.75" customHeight="1">
      <c r="A6" t="s">
        <v>17</v>
      </c>
      <c r="C6" s="5" t="s">
        <v>222</v>
      </c>
      <c r="D6" s="5" t="s">
        <v>223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22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/>
      <c r="O8" t="s">
        <v>32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30</v>
      </c>
      <c r="H9" s="4" t="s">
        <v>31</v>
      </c>
      <c r="O9" t="s">
        <v>11</v>
      </c>
    </row>
    <row r="10" spans="1:8" ht="14.25">
      <c r="A10" s="4" t="s">
        <v>23</v>
      </c>
      <c r="B10" s="4" t="s">
        <v>33</v>
      </c>
      <c r="C10" s="4" t="s">
        <v>34</v>
      </c>
      <c r="D10" s="4" t="s">
        <v>35</v>
      </c>
      <c r="E10" s="4" t="s">
        <v>36</v>
      </c>
      <c r="F10" s="4" t="s">
        <v>37</v>
      </c>
      <c r="G10" s="4" t="s">
        <v>38</v>
      </c>
      <c r="H10" s="4" t="s">
        <v>39</v>
      </c>
    </row>
    <row r="11" spans="1:8" ht="12.75" customHeight="1">
      <c r="A11" s="8"/>
      <c r="B11" s="8"/>
      <c r="C11" s="8" t="s">
        <v>41</v>
      </c>
      <c r="D11" s="8" t="s">
        <v>40</v>
      </c>
      <c r="E11" s="8"/>
      <c r="F11" s="10"/>
      <c r="G11" s="8"/>
      <c r="H11" s="10"/>
    </row>
    <row r="12" spans="1:16" ht="12.75">
      <c r="A12" s="7">
        <v>1</v>
      </c>
      <c r="B12" s="7" t="s">
        <v>42</v>
      </c>
      <c r="C12" s="7" t="s">
        <v>43</v>
      </c>
      <c r="D12" s="7" t="s">
        <v>44</v>
      </c>
      <c r="E12" s="7" t="s">
        <v>45</v>
      </c>
      <c r="F12" s="9">
        <v>116.28</v>
      </c>
      <c r="G12" s="13"/>
      <c r="H12" s="12">
        <f>ROUND((G12*F12),2)</f>
      </c>
      <c r="O12">
        <f>rekapitulace!H8</f>
      </c>
      <c r="P12">
        <f>O12/100*H12</f>
      </c>
    </row>
    <row r="13" ht="38.25">
      <c r="D13" s="14" t="s">
        <v>224</v>
      </c>
    </row>
    <row r="14" spans="1:16" ht="12.75">
      <c r="A14" s="7">
        <v>2</v>
      </c>
      <c r="B14" s="7" t="s">
        <v>225</v>
      </c>
      <c r="C14" s="7" t="s">
        <v>43</v>
      </c>
      <c r="D14" s="7" t="s">
        <v>226</v>
      </c>
      <c r="E14" s="7" t="s">
        <v>143</v>
      </c>
      <c r="F14" s="9">
        <v>14.4</v>
      </c>
      <c r="G14" s="13"/>
      <c r="H14" s="12">
        <f>ROUND((G14*F14),2)</f>
      </c>
      <c r="O14">
        <f>rekapitulace!H8</f>
      </c>
      <c r="P14">
        <f>O14/100*H14</f>
      </c>
    </row>
    <row r="15" ht="38.25">
      <c r="D15" s="14" t="s">
        <v>227</v>
      </c>
    </row>
    <row r="16" spans="1:16" ht="12.75">
      <c r="A16" s="7">
        <v>3</v>
      </c>
      <c r="B16" s="7" t="s">
        <v>228</v>
      </c>
      <c r="C16" s="7" t="s">
        <v>43</v>
      </c>
      <c r="D16" s="7" t="s">
        <v>229</v>
      </c>
      <c r="E16" s="7" t="s">
        <v>62</v>
      </c>
      <c r="F16" s="9">
        <v>1</v>
      </c>
      <c r="G16" s="13"/>
      <c r="H16" s="12">
        <f>ROUND((G16*F16),2)</f>
      </c>
      <c r="O16">
        <f>rekapitulace!H8</f>
      </c>
      <c r="P16">
        <f>O16/100*H16</f>
      </c>
    </row>
    <row r="17" ht="25.5">
      <c r="D17" s="14" t="s">
        <v>55</v>
      </c>
    </row>
    <row r="18" spans="1:16" ht="12.75">
      <c r="A18" s="7">
        <v>4</v>
      </c>
      <c r="B18" s="7" t="s">
        <v>58</v>
      </c>
      <c r="C18" s="7" t="s">
        <v>43</v>
      </c>
      <c r="D18" s="7" t="s">
        <v>59</v>
      </c>
      <c r="E18" s="7" t="s">
        <v>52</v>
      </c>
      <c r="F18" s="9">
        <v>1</v>
      </c>
      <c r="G18" s="13"/>
      <c r="H18" s="12">
        <f>ROUND((G18*F18),2)</f>
      </c>
      <c r="O18">
        <f>rekapitulace!H8</f>
      </c>
      <c r="P18">
        <f>O18/100*H18</f>
      </c>
    </row>
    <row r="19" ht="25.5">
      <c r="D19" s="14" t="s">
        <v>55</v>
      </c>
    </row>
    <row r="20" spans="1:16" ht="12.75">
      <c r="A20" s="7">
        <v>5</v>
      </c>
      <c r="B20" s="7" t="s">
        <v>114</v>
      </c>
      <c r="C20" s="7" t="s">
        <v>43</v>
      </c>
      <c r="D20" s="7" t="s">
        <v>230</v>
      </c>
      <c r="E20" s="7" t="s">
        <v>52</v>
      </c>
      <c r="F20" s="9">
        <v>1</v>
      </c>
      <c r="G20" s="13"/>
      <c r="H20" s="12">
        <f>ROUND((G20*F20),2)</f>
      </c>
      <c r="O20">
        <f>rekapitulace!H8</f>
      </c>
      <c r="P20">
        <f>O20/100*H20</f>
      </c>
    </row>
    <row r="21" ht="25.5">
      <c r="D21" s="14" t="s">
        <v>55</v>
      </c>
    </row>
    <row r="22" spans="1:16" ht="12.75">
      <c r="A22" s="7">
        <v>6</v>
      </c>
      <c r="B22" s="7" t="s">
        <v>231</v>
      </c>
      <c r="C22" s="7" t="s">
        <v>43</v>
      </c>
      <c r="D22" s="7" t="s">
        <v>232</v>
      </c>
      <c r="E22" s="7" t="s">
        <v>233</v>
      </c>
      <c r="F22" s="9">
        <v>0.5</v>
      </c>
      <c r="G22" s="13"/>
      <c r="H22" s="12">
        <f>ROUND((G22*F22),2)</f>
      </c>
      <c r="O22">
        <f>rekapitulace!H8</f>
      </c>
      <c r="P22">
        <f>O22/100*H22</f>
      </c>
    </row>
    <row r="23" ht="25.5">
      <c r="D23" s="14" t="s">
        <v>234</v>
      </c>
    </row>
    <row r="24" spans="1:16" ht="12.75">
      <c r="A24" s="7">
        <v>7</v>
      </c>
      <c r="B24" s="7" t="s">
        <v>235</v>
      </c>
      <c r="C24" s="7" t="s">
        <v>43</v>
      </c>
      <c r="D24" s="7" t="s">
        <v>236</v>
      </c>
      <c r="E24" s="7" t="s">
        <v>62</v>
      </c>
      <c r="F24" s="9">
        <v>1</v>
      </c>
      <c r="G24" s="13"/>
      <c r="H24" s="12">
        <f>ROUND((G24*F24),2)</f>
      </c>
      <c r="O24">
        <f>rekapitulace!H8</f>
      </c>
      <c r="P24">
        <f>O24/100*H24</f>
      </c>
    </row>
    <row r="25" ht="25.5">
      <c r="D25" s="14" t="s">
        <v>55</v>
      </c>
    </row>
    <row r="26" spans="1:16" ht="12.75">
      <c r="A26" s="7">
        <v>8</v>
      </c>
      <c r="B26" s="7" t="s">
        <v>237</v>
      </c>
      <c r="C26" s="7" t="s">
        <v>43</v>
      </c>
      <c r="D26" s="7" t="s">
        <v>238</v>
      </c>
      <c r="E26" s="7" t="s">
        <v>52</v>
      </c>
      <c r="F26" s="9">
        <v>1</v>
      </c>
      <c r="G26" s="13"/>
      <c r="H26" s="12">
        <f>ROUND((G26*F26),2)</f>
      </c>
      <c r="O26">
        <f>rekapitulace!H8</f>
      </c>
      <c r="P26">
        <f>O26/100*H26</f>
      </c>
    </row>
    <row r="27" ht="25.5">
      <c r="D27" s="14" t="s">
        <v>55</v>
      </c>
    </row>
    <row r="28" spans="1:16" ht="12.75">
      <c r="A28" s="7">
        <v>9</v>
      </c>
      <c r="B28" s="7" t="s">
        <v>60</v>
      </c>
      <c r="C28" s="7" t="s">
        <v>43</v>
      </c>
      <c r="D28" s="7" t="s">
        <v>239</v>
      </c>
      <c r="E28" s="7" t="s">
        <v>62</v>
      </c>
      <c r="F28" s="9">
        <v>2</v>
      </c>
      <c r="G28" s="13"/>
      <c r="H28" s="12">
        <f>ROUND((G28*F28),2)</f>
      </c>
      <c r="O28">
        <f>rekapitulace!H8</f>
      </c>
      <c r="P28">
        <f>O28/100*H28</f>
      </c>
    </row>
    <row r="29" spans="1:16" ht="12.75">
      <c r="A29" s="7">
        <v>10</v>
      </c>
      <c r="B29" s="7" t="s">
        <v>240</v>
      </c>
      <c r="C29" s="7" t="s">
        <v>43</v>
      </c>
      <c r="D29" s="7" t="s">
        <v>241</v>
      </c>
      <c r="E29" s="7" t="s">
        <v>52</v>
      </c>
      <c r="F29" s="9">
        <v>1</v>
      </c>
      <c r="G29" s="13"/>
      <c r="H29" s="12">
        <f>ROUND((G29*F29),2)</f>
      </c>
      <c r="O29">
        <f>rekapitulace!H8</f>
      </c>
      <c r="P29">
        <f>O29/100*H29</f>
      </c>
    </row>
    <row r="30" ht="25.5">
      <c r="D30" s="14" t="s">
        <v>55</v>
      </c>
    </row>
    <row r="31" spans="1:16" ht="12.75">
      <c r="A31" s="7">
        <v>11</v>
      </c>
      <c r="B31" s="7" t="s">
        <v>242</v>
      </c>
      <c r="C31" s="7" t="s">
        <v>43</v>
      </c>
      <c r="D31" s="7" t="s">
        <v>243</v>
      </c>
      <c r="E31" s="7" t="s">
        <v>52</v>
      </c>
      <c r="F31" s="9">
        <v>1</v>
      </c>
      <c r="G31" s="13"/>
      <c r="H31" s="12">
        <f>ROUND((G31*F31),2)</f>
      </c>
      <c r="O31">
        <f>rekapitulace!H8</f>
      </c>
      <c r="P31">
        <f>O31/100*H31</f>
      </c>
    </row>
    <row r="32" spans="1:16" ht="12.75" customHeight="1">
      <c r="A32" s="15"/>
      <c r="B32" s="15"/>
      <c r="C32" s="15" t="s">
        <v>41</v>
      </c>
      <c r="D32" s="15" t="s">
        <v>40</v>
      </c>
      <c r="E32" s="15"/>
      <c r="F32" s="15"/>
      <c r="G32" s="15"/>
      <c r="H32" s="15">
        <f>SUM(H12:H31)</f>
      </c>
      <c r="P32">
        <f>ROUND(SUM(P12:P31),2)</f>
      </c>
    </row>
    <row r="34" spans="1:8" ht="12.75" customHeight="1">
      <c r="A34" s="8"/>
      <c r="B34" s="8"/>
      <c r="C34" s="8" t="s">
        <v>23</v>
      </c>
      <c r="D34" s="8" t="s">
        <v>63</v>
      </c>
      <c r="E34" s="8"/>
      <c r="F34" s="10"/>
      <c r="G34" s="8"/>
      <c r="H34" s="10"/>
    </row>
    <row r="35" spans="1:16" ht="12.75">
      <c r="A35" s="7">
        <v>12</v>
      </c>
      <c r="B35" s="7" t="s">
        <v>244</v>
      </c>
      <c r="C35" s="7" t="s">
        <v>43</v>
      </c>
      <c r="D35" s="7" t="s">
        <v>245</v>
      </c>
      <c r="E35" s="7" t="s">
        <v>143</v>
      </c>
      <c r="F35" s="9">
        <v>120</v>
      </c>
      <c r="G35" s="13"/>
      <c r="H35" s="12">
        <f>ROUND((G35*F35),2)</f>
      </c>
      <c r="O35">
        <f>rekapitulace!H8</f>
      </c>
      <c r="P35">
        <f>O35/100*H35</f>
      </c>
    </row>
    <row r="36" ht="25.5">
      <c r="D36" s="14" t="s">
        <v>246</v>
      </c>
    </row>
    <row r="37" spans="1:16" ht="12.75">
      <c r="A37" s="7">
        <v>13</v>
      </c>
      <c r="B37" s="7" t="s">
        <v>247</v>
      </c>
      <c r="C37" s="7" t="s">
        <v>43</v>
      </c>
      <c r="D37" s="7" t="s">
        <v>248</v>
      </c>
      <c r="E37" s="7" t="s">
        <v>68</v>
      </c>
      <c r="F37" s="9">
        <v>42.908</v>
      </c>
      <c r="G37" s="13"/>
      <c r="H37" s="12">
        <f>ROUND((G37*F37),2)</f>
      </c>
      <c r="O37">
        <f>rekapitulace!H8</f>
      </c>
      <c r="P37">
        <f>O37/100*H37</f>
      </c>
    </row>
    <row r="38" ht="51">
      <c r="D38" s="14" t="s">
        <v>249</v>
      </c>
    </row>
    <row r="39" spans="1:16" ht="12.75">
      <c r="A39" s="7">
        <v>14</v>
      </c>
      <c r="B39" s="7" t="s">
        <v>250</v>
      </c>
      <c r="C39" s="7" t="s">
        <v>43</v>
      </c>
      <c r="D39" s="7" t="s">
        <v>251</v>
      </c>
      <c r="E39" s="7" t="s">
        <v>68</v>
      </c>
      <c r="F39" s="9">
        <v>3.648</v>
      </c>
      <c r="G39" s="13"/>
      <c r="H39" s="12">
        <f>ROUND((G39*F39),2)</f>
      </c>
      <c r="O39">
        <f>rekapitulace!H8</f>
      </c>
      <c r="P39">
        <f>O39/100*H39</f>
      </c>
    </row>
    <row r="40" ht="38.25">
      <c r="D40" s="14" t="s">
        <v>252</v>
      </c>
    </row>
    <row r="41" spans="1:16" ht="12.75">
      <c r="A41" s="7">
        <v>15</v>
      </c>
      <c r="B41" s="7" t="s">
        <v>253</v>
      </c>
      <c r="C41" s="7" t="s">
        <v>43</v>
      </c>
      <c r="D41" s="7" t="s">
        <v>254</v>
      </c>
      <c r="E41" s="7" t="s">
        <v>68</v>
      </c>
      <c r="F41" s="9">
        <v>47.47</v>
      </c>
      <c r="G41" s="13"/>
      <c r="H41" s="12">
        <f>ROUND((G41*F41),2)</f>
      </c>
      <c r="O41">
        <f>rekapitulace!H8</f>
      </c>
      <c r="P41">
        <f>O41/100*H41</f>
      </c>
    </row>
    <row r="42" ht="38.25">
      <c r="D42" s="14" t="s">
        <v>255</v>
      </c>
    </row>
    <row r="43" spans="1:16" ht="12.75" customHeight="1">
      <c r="A43" s="15"/>
      <c r="B43" s="15"/>
      <c r="C43" s="15" t="s">
        <v>23</v>
      </c>
      <c r="D43" s="15" t="s">
        <v>63</v>
      </c>
      <c r="E43" s="15"/>
      <c r="F43" s="15"/>
      <c r="G43" s="15"/>
      <c r="H43" s="15">
        <f>SUM(H35:H42)</f>
      </c>
      <c r="P43">
        <f>ROUND(SUM(P35:P42),2)</f>
      </c>
    </row>
    <row r="45" spans="1:8" ht="12.75" customHeight="1">
      <c r="A45" s="8"/>
      <c r="B45" s="8"/>
      <c r="C45" s="8" t="s">
        <v>33</v>
      </c>
      <c r="D45" s="8" t="s">
        <v>80</v>
      </c>
      <c r="E45" s="8"/>
      <c r="F45" s="10"/>
      <c r="G45" s="8"/>
      <c r="H45" s="10"/>
    </row>
    <row r="46" spans="1:16" ht="12.75">
      <c r="A46" s="7">
        <v>16</v>
      </c>
      <c r="B46" s="7" t="s">
        <v>256</v>
      </c>
      <c r="C46" s="7" t="s">
        <v>43</v>
      </c>
      <c r="D46" s="7" t="s">
        <v>257</v>
      </c>
      <c r="E46" s="7" t="s">
        <v>88</v>
      </c>
      <c r="F46" s="9">
        <v>56.9</v>
      </c>
      <c r="G46" s="13"/>
      <c r="H46" s="12">
        <f>ROUND((G46*F46),2)</f>
      </c>
      <c r="O46">
        <f>rekapitulace!H8</f>
      </c>
      <c r="P46">
        <f>O46/100*H46</f>
      </c>
    </row>
    <row r="47" ht="51">
      <c r="D47" s="14" t="s">
        <v>258</v>
      </c>
    </row>
    <row r="48" spans="1:16" ht="12.75">
      <c r="A48" s="7">
        <v>17</v>
      </c>
      <c r="B48" s="7" t="s">
        <v>259</v>
      </c>
      <c r="C48" s="7" t="s">
        <v>43</v>
      </c>
      <c r="D48" s="7" t="s">
        <v>260</v>
      </c>
      <c r="E48" s="7" t="s">
        <v>68</v>
      </c>
      <c r="F48" s="9">
        <v>0.085</v>
      </c>
      <c r="G48" s="13"/>
      <c r="H48" s="12">
        <f>ROUND((G48*F48),2)</f>
      </c>
      <c r="O48">
        <f>rekapitulace!H8</f>
      </c>
      <c r="P48">
        <f>O48/100*H48</f>
      </c>
    </row>
    <row r="49" ht="38.25">
      <c r="D49" s="14" t="s">
        <v>261</v>
      </c>
    </row>
    <row r="50" spans="1:16" ht="12.75">
      <c r="A50" s="7">
        <v>18</v>
      </c>
      <c r="B50" s="7" t="s">
        <v>262</v>
      </c>
      <c r="C50" s="7" t="s">
        <v>43</v>
      </c>
      <c r="D50" s="7" t="s">
        <v>263</v>
      </c>
      <c r="E50" s="7" t="s">
        <v>68</v>
      </c>
      <c r="F50" s="9">
        <v>21.186</v>
      </c>
      <c r="G50" s="13"/>
      <c r="H50" s="12">
        <f>ROUND((G50*F50),2)</f>
      </c>
      <c r="O50">
        <f>rekapitulace!H8</f>
      </c>
      <c r="P50">
        <f>O50/100*H50</f>
      </c>
    </row>
    <row r="51" ht="38.25">
      <c r="D51" s="14" t="s">
        <v>264</v>
      </c>
    </row>
    <row r="52" spans="1:16" ht="12.75">
      <c r="A52" s="7">
        <v>19</v>
      </c>
      <c r="B52" s="7" t="s">
        <v>265</v>
      </c>
      <c r="C52" s="7" t="s">
        <v>43</v>
      </c>
      <c r="D52" s="7" t="s">
        <v>266</v>
      </c>
      <c r="E52" s="7" t="s">
        <v>68</v>
      </c>
      <c r="F52" s="9">
        <v>50.544</v>
      </c>
      <c r="G52" s="13"/>
      <c r="H52" s="12">
        <f>ROUND((G52*F52),2)</f>
      </c>
      <c r="O52">
        <f>rekapitulace!H8</f>
      </c>
      <c r="P52">
        <f>O52/100*H52</f>
      </c>
    </row>
    <row r="53" ht="38.25">
      <c r="D53" s="14" t="s">
        <v>267</v>
      </c>
    </row>
    <row r="54" spans="1:16" ht="12.75">
      <c r="A54" s="7">
        <v>20</v>
      </c>
      <c r="B54" s="7" t="s">
        <v>268</v>
      </c>
      <c r="C54" s="7" t="s">
        <v>43</v>
      </c>
      <c r="D54" s="7" t="s">
        <v>269</v>
      </c>
      <c r="E54" s="7" t="s">
        <v>45</v>
      </c>
      <c r="F54" s="9">
        <v>6.498</v>
      </c>
      <c r="G54" s="13"/>
      <c r="H54" s="12">
        <f>ROUND((G54*F54),2)</f>
      </c>
      <c r="O54">
        <f>rekapitulace!H8</f>
      </c>
      <c r="P54">
        <f>O54/100*H54</f>
      </c>
    </row>
    <row r="55" ht="38.25">
      <c r="D55" s="14" t="s">
        <v>270</v>
      </c>
    </row>
    <row r="56" spans="1:16" ht="12.75">
      <c r="A56" s="7">
        <v>21</v>
      </c>
      <c r="B56" s="7" t="s">
        <v>271</v>
      </c>
      <c r="C56" s="7" t="s">
        <v>43</v>
      </c>
      <c r="D56" s="7" t="s">
        <v>272</v>
      </c>
      <c r="E56" s="7" t="s">
        <v>45</v>
      </c>
      <c r="F56" s="9">
        <v>31.876</v>
      </c>
      <c r="G56" s="13"/>
      <c r="H56" s="12">
        <f>ROUND((G56*F56),2)</f>
      </c>
      <c r="O56">
        <f>rekapitulace!H8</f>
      </c>
      <c r="P56">
        <f>O56/100*H56</f>
      </c>
    </row>
    <row r="57" ht="76.5">
      <c r="D57" s="14" t="s">
        <v>83</v>
      </c>
    </row>
    <row r="58" spans="1:16" ht="12.75">
      <c r="A58" s="7">
        <v>22</v>
      </c>
      <c r="B58" s="7" t="s">
        <v>273</v>
      </c>
      <c r="C58" s="7" t="s">
        <v>43</v>
      </c>
      <c r="D58" s="7" t="s">
        <v>274</v>
      </c>
      <c r="E58" s="7" t="s">
        <v>88</v>
      </c>
      <c r="F58" s="9">
        <v>64.584</v>
      </c>
      <c r="G58" s="13"/>
      <c r="H58" s="12">
        <f>ROUND((G58*F58),2)</f>
      </c>
      <c r="O58">
        <f>rekapitulace!H8</f>
      </c>
      <c r="P58">
        <f>O58/100*H58</f>
      </c>
    </row>
    <row r="59" ht="38.25">
      <c r="D59" s="14" t="s">
        <v>275</v>
      </c>
    </row>
    <row r="60" spans="1:16" ht="12.75">
      <c r="A60" s="7">
        <v>23</v>
      </c>
      <c r="B60" s="7" t="s">
        <v>276</v>
      </c>
      <c r="C60" s="7" t="s">
        <v>43</v>
      </c>
      <c r="D60" s="7" t="s">
        <v>277</v>
      </c>
      <c r="E60" s="7" t="s">
        <v>68</v>
      </c>
      <c r="F60" s="9">
        <v>23.392</v>
      </c>
      <c r="G60" s="13"/>
      <c r="H60" s="12">
        <f>ROUND((G60*F60),2)</f>
      </c>
      <c r="O60">
        <f>rekapitulace!H8</f>
      </c>
      <c r="P60">
        <f>O60/100*H60</f>
      </c>
    </row>
    <row r="61" ht="38.25">
      <c r="D61" s="14" t="s">
        <v>278</v>
      </c>
    </row>
    <row r="62" spans="1:16" ht="12.75">
      <c r="A62" s="7">
        <v>24</v>
      </c>
      <c r="B62" s="7" t="s">
        <v>279</v>
      </c>
      <c r="C62" s="7" t="s">
        <v>43</v>
      </c>
      <c r="D62" s="7" t="s">
        <v>280</v>
      </c>
      <c r="E62" s="7" t="s">
        <v>45</v>
      </c>
      <c r="F62" s="9">
        <v>8.939</v>
      </c>
      <c r="G62" s="13"/>
      <c r="H62" s="12">
        <f>ROUND((G62*F62),2)</f>
      </c>
      <c r="O62">
        <f>rekapitulace!H8</f>
      </c>
      <c r="P62">
        <f>O62/100*H62</f>
      </c>
    </row>
    <row r="63" ht="38.25">
      <c r="D63" s="14" t="s">
        <v>281</v>
      </c>
    </row>
    <row r="64" spans="1:16" ht="12.75" customHeight="1">
      <c r="A64" s="15"/>
      <c r="B64" s="15"/>
      <c r="C64" s="15" t="s">
        <v>33</v>
      </c>
      <c r="D64" s="15" t="s">
        <v>80</v>
      </c>
      <c r="E64" s="15"/>
      <c r="F64" s="15"/>
      <c r="G64" s="15"/>
      <c r="H64" s="15">
        <f>SUM(H46:H63)</f>
      </c>
      <c r="P64">
        <f>ROUND(SUM(P46:P63),2)</f>
      </c>
    </row>
    <row r="66" spans="1:8" ht="12.75" customHeight="1">
      <c r="A66" s="8"/>
      <c r="B66" s="8"/>
      <c r="C66" s="8" t="s">
        <v>34</v>
      </c>
      <c r="D66" s="8" t="s">
        <v>282</v>
      </c>
      <c r="E66" s="8"/>
      <c r="F66" s="10"/>
      <c r="G66" s="8"/>
      <c r="H66" s="10"/>
    </row>
    <row r="67" spans="1:16" ht="12.75">
      <c r="A67" s="7">
        <v>25</v>
      </c>
      <c r="B67" s="7" t="s">
        <v>283</v>
      </c>
      <c r="C67" s="7" t="s">
        <v>43</v>
      </c>
      <c r="D67" s="7" t="s">
        <v>284</v>
      </c>
      <c r="E67" s="7" t="s">
        <v>285</v>
      </c>
      <c r="F67" s="9">
        <v>135.7</v>
      </c>
      <c r="G67" s="13"/>
      <c r="H67" s="12">
        <f>ROUND((G67*F67),2)</f>
      </c>
      <c r="O67">
        <f>rekapitulace!H8</f>
      </c>
      <c r="P67">
        <f>O67/100*H67</f>
      </c>
    </row>
    <row r="68" ht="38.25">
      <c r="D68" s="14" t="s">
        <v>286</v>
      </c>
    </row>
    <row r="69" spans="1:16" ht="12.75">
      <c r="A69" s="7">
        <v>26</v>
      </c>
      <c r="B69" s="7" t="s">
        <v>287</v>
      </c>
      <c r="C69" s="7" t="s">
        <v>43</v>
      </c>
      <c r="D69" s="7" t="s">
        <v>288</v>
      </c>
      <c r="E69" s="7" t="s">
        <v>68</v>
      </c>
      <c r="F69" s="9">
        <v>5.237</v>
      </c>
      <c r="G69" s="13"/>
      <c r="H69" s="12">
        <f>ROUND((G69*F69),2)</f>
      </c>
      <c r="O69">
        <f>rekapitulace!H8</f>
      </c>
      <c r="P69">
        <f>O69/100*H69</f>
      </c>
    </row>
    <row r="70" ht="38.25">
      <c r="D70" s="14" t="s">
        <v>289</v>
      </c>
    </row>
    <row r="71" spans="1:16" ht="12.75">
      <c r="A71" s="7">
        <v>27</v>
      </c>
      <c r="B71" s="7" t="s">
        <v>290</v>
      </c>
      <c r="C71" s="7" t="s">
        <v>43</v>
      </c>
      <c r="D71" s="7" t="s">
        <v>291</v>
      </c>
      <c r="E71" s="7" t="s">
        <v>45</v>
      </c>
      <c r="F71" s="9">
        <v>0.96</v>
      </c>
      <c r="G71" s="13"/>
      <c r="H71" s="12">
        <f>ROUND((G71*F71),2)</f>
      </c>
      <c r="O71">
        <f>rekapitulace!H8</f>
      </c>
      <c r="P71">
        <f>O71/100*H71</f>
      </c>
    </row>
    <row r="72" ht="51">
      <c r="D72" s="14" t="s">
        <v>292</v>
      </c>
    </row>
    <row r="73" spans="1:16" ht="12.75">
      <c r="A73" s="7">
        <v>28</v>
      </c>
      <c r="B73" s="7" t="s">
        <v>293</v>
      </c>
      <c r="C73" s="7" t="s">
        <v>43</v>
      </c>
      <c r="D73" s="7" t="s">
        <v>294</v>
      </c>
      <c r="E73" s="7" t="s">
        <v>68</v>
      </c>
      <c r="F73" s="9">
        <v>49.869</v>
      </c>
      <c r="G73" s="13"/>
      <c r="H73" s="12">
        <f>ROUND((G73*F73),2)</f>
      </c>
      <c r="O73">
        <f>rekapitulace!H8</f>
      </c>
      <c r="P73">
        <f>O73/100*H73</f>
      </c>
    </row>
    <row r="74" ht="51">
      <c r="D74" s="14" t="s">
        <v>295</v>
      </c>
    </row>
    <row r="75" spans="1:16" ht="12.75">
      <c r="A75" s="7">
        <v>29</v>
      </c>
      <c r="B75" s="7" t="s">
        <v>296</v>
      </c>
      <c r="C75" s="7" t="s">
        <v>43</v>
      </c>
      <c r="D75" s="7" t="s">
        <v>297</v>
      </c>
      <c r="E75" s="7" t="s">
        <v>45</v>
      </c>
      <c r="F75" s="9">
        <v>8.864</v>
      </c>
      <c r="G75" s="13"/>
      <c r="H75" s="12">
        <f>ROUND((G75*F75),2)</f>
      </c>
      <c r="O75">
        <f>rekapitulace!H8</f>
      </c>
      <c r="P75">
        <f>O75/100*H75</f>
      </c>
    </row>
    <row r="76" ht="38.25">
      <c r="D76" s="14" t="s">
        <v>298</v>
      </c>
    </row>
    <row r="77" spans="1:16" ht="12.75" customHeight="1">
      <c r="A77" s="15"/>
      <c r="B77" s="15"/>
      <c r="C77" s="15" t="s">
        <v>34</v>
      </c>
      <c r="D77" s="15" t="s">
        <v>282</v>
      </c>
      <c r="E77" s="15"/>
      <c r="F77" s="15"/>
      <c r="G77" s="15"/>
      <c r="H77" s="15">
        <f>SUM(H67:H76)</f>
      </c>
      <c r="P77">
        <f>ROUND(SUM(P67:P76),2)</f>
      </c>
    </row>
    <row r="79" spans="1:8" ht="12.75" customHeight="1">
      <c r="A79" s="8"/>
      <c r="B79" s="8"/>
      <c r="C79" s="8" t="s">
        <v>35</v>
      </c>
      <c r="D79" s="8" t="s">
        <v>299</v>
      </c>
      <c r="E79" s="8"/>
      <c r="F79" s="10"/>
      <c r="G79" s="8"/>
      <c r="H79" s="10"/>
    </row>
    <row r="80" spans="1:16" ht="12.75">
      <c r="A80" s="7">
        <v>30</v>
      </c>
      <c r="B80" s="7" t="s">
        <v>300</v>
      </c>
      <c r="C80" s="7" t="s">
        <v>43</v>
      </c>
      <c r="D80" s="7" t="s">
        <v>301</v>
      </c>
      <c r="E80" s="7" t="s">
        <v>68</v>
      </c>
      <c r="F80" s="9">
        <v>1.02</v>
      </c>
      <c r="G80" s="13"/>
      <c r="H80" s="12">
        <f>ROUND((G80*F80),2)</f>
      </c>
      <c r="O80">
        <f>rekapitulace!H8</f>
      </c>
      <c r="P80">
        <f>O80/100*H80</f>
      </c>
    </row>
    <row r="81" ht="38.25">
      <c r="D81" s="14" t="s">
        <v>302</v>
      </c>
    </row>
    <row r="82" spans="1:16" ht="12.75">
      <c r="A82" s="7">
        <v>31</v>
      </c>
      <c r="B82" s="7" t="s">
        <v>303</v>
      </c>
      <c r="C82" s="7" t="s">
        <v>43</v>
      </c>
      <c r="D82" s="7" t="s">
        <v>304</v>
      </c>
      <c r="E82" s="7" t="s">
        <v>68</v>
      </c>
      <c r="F82" s="9">
        <v>39.797</v>
      </c>
      <c r="G82" s="13"/>
      <c r="H82" s="12">
        <f>ROUND((G82*F82),2)</f>
      </c>
      <c r="O82">
        <f>rekapitulace!H8</f>
      </c>
      <c r="P82">
        <f>O82/100*H82</f>
      </c>
    </row>
    <row r="83" ht="102">
      <c r="D83" s="14" t="s">
        <v>305</v>
      </c>
    </row>
    <row r="84" spans="1:16" ht="12.75">
      <c r="A84" s="7">
        <v>32</v>
      </c>
      <c r="B84" s="7" t="s">
        <v>306</v>
      </c>
      <c r="C84" s="7" t="s">
        <v>43</v>
      </c>
      <c r="D84" s="7" t="s">
        <v>307</v>
      </c>
      <c r="E84" s="7" t="s">
        <v>68</v>
      </c>
      <c r="F84" s="9">
        <v>7.02</v>
      </c>
      <c r="G84" s="13"/>
      <c r="H84" s="12">
        <f>ROUND((G84*F84),2)</f>
      </c>
      <c r="O84">
        <f>rekapitulace!H8</f>
      </c>
      <c r="P84">
        <f>O84/100*H84</f>
      </c>
    </row>
    <row r="85" ht="38.25">
      <c r="D85" s="14" t="s">
        <v>308</v>
      </c>
    </row>
    <row r="86" spans="1:16" ht="12.75">
      <c r="A86" s="7">
        <v>33</v>
      </c>
      <c r="B86" s="7" t="s">
        <v>309</v>
      </c>
      <c r="C86" s="7" t="s">
        <v>43</v>
      </c>
      <c r="D86" s="7" t="s">
        <v>310</v>
      </c>
      <c r="E86" s="7" t="s">
        <v>68</v>
      </c>
      <c r="F86" s="9">
        <v>8.035</v>
      </c>
      <c r="G86" s="13"/>
      <c r="H86" s="12">
        <f>ROUND((G86*F86),2)</f>
      </c>
      <c r="O86">
        <f>rekapitulace!H8</f>
      </c>
      <c r="P86">
        <f>O86/100*H86</f>
      </c>
    </row>
    <row r="87" ht="63.75">
      <c r="D87" s="14" t="s">
        <v>311</v>
      </c>
    </row>
    <row r="88" spans="1:16" ht="12.75">
      <c r="A88" s="7">
        <v>34</v>
      </c>
      <c r="B88" s="7" t="s">
        <v>312</v>
      </c>
      <c r="C88" s="7" t="s">
        <v>43</v>
      </c>
      <c r="D88" s="7" t="s">
        <v>313</v>
      </c>
      <c r="E88" s="7" t="s">
        <v>68</v>
      </c>
      <c r="F88" s="9">
        <v>34.91</v>
      </c>
      <c r="G88" s="13"/>
      <c r="H88" s="12">
        <f>ROUND((G88*F88),2)</f>
      </c>
      <c r="O88">
        <f>rekapitulace!H8</f>
      </c>
      <c r="P88">
        <f>O88/100*H88</f>
      </c>
    </row>
    <row r="89" ht="63.75">
      <c r="D89" s="14" t="s">
        <v>314</v>
      </c>
    </row>
    <row r="90" spans="1:16" ht="12.75" customHeight="1">
      <c r="A90" s="15"/>
      <c r="B90" s="15"/>
      <c r="C90" s="15" t="s">
        <v>35</v>
      </c>
      <c r="D90" s="15" t="s">
        <v>299</v>
      </c>
      <c r="E90" s="15"/>
      <c r="F90" s="15"/>
      <c r="G90" s="15"/>
      <c r="H90" s="15">
        <f>SUM(H80:H89)</f>
      </c>
      <c r="P90">
        <f>ROUND(SUM(P80:P89),2)</f>
      </c>
    </row>
    <row r="92" spans="1:8" ht="12.75" customHeight="1">
      <c r="A92" s="8"/>
      <c r="B92" s="8"/>
      <c r="C92" s="8" t="s">
        <v>36</v>
      </c>
      <c r="D92" s="8" t="s">
        <v>110</v>
      </c>
      <c r="E92" s="8"/>
      <c r="F92" s="10"/>
      <c r="G92" s="8"/>
      <c r="H92" s="10"/>
    </row>
    <row r="93" spans="1:16" ht="12.75">
      <c r="A93" s="7">
        <v>35</v>
      </c>
      <c r="B93" s="7" t="s">
        <v>159</v>
      </c>
      <c r="C93" s="7" t="s">
        <v>43</v>
      </c>
      <c r="D93" s="7" t="s">
        <v>315</v>
      </c>
      <c r="E93" s="7" t="s">
        <v>143</v>
      </c>
      <c r="F93" s="9">
        <v>55.25</v>
      </c>
      <c r="G93" s="13"/>
      <c r="H93" s="12">
        <f>ROUND((G93*F93),2)</f>
      </c>
      <c r="O93">
        <f>rekapitulace!H8</f>
      </c>
      <c r="P93">
        <f>O93/100*H93</f>
      </c>
    </row>
    <row r="94" ht="25.5">
      <c r="D94" s="14" t="s">
        <v>316</v>
      </c>
    </row>
    <row r="95" spans="1:16" ht="12.75">
      <c r="A95" s="7">
        <v>36</v>
      </c>
      <c r="B95" s="7" t="s">
        <v>161</v>
      </c>
      <c r="C95" s="7" t="s">
        <v>43</v>
      </c>
      <c r="D95" s="7" t="s">
        <v>317</v>
      </c>
      <c r="E95" s="7" t="s">
        <v>143</v>
      </c>
      <c r="F95" s="9">
        <v>55.25</v>
      </c>
      <c r="G95" s="13"/>
      <c r="H95" s="12">
        <f>ROUND((G95*F95),2)</f>
      </c>
      <c r="O95">
        <f>rekapitulace!H8</f>
      </c>
      <c r="P95">
        <f>O95/100*H95</f>
      </c>
    </row>
    <row r="96" ht="25.5">
      <c r="D96" s="14" t="s">
        <v>316</v>
      </c>
    </row>
    <row r="97" spans="1:16" ht="12.75">
      <c r="A97" s="7">
        <v>37</v>
      </c>
      <c r="B97" s="7" t="s">
        <v>318</v>
      </c>
      <c r="C97" s="7" t="s">
        <v>43</v>
      </c>
      <c r="D97" s="7" t="s">
        <v>319</v>
      </c>
      <c r="E97" s="7" t="s">
        <v>143</v>
      </c>
      <c r="F97" s="9">
        <v>55.25</v>
      </c>
      <c r="G97" s="13"/>
      <c r="H97" s="12">
        <f>ROUND((G97*F97),2)</f>
      </c>
      <c r="O97">
        <f>rekapitulace!H8</f>
      </c>
      <c r="P97">
        <f>O97/100*H97</f>
      </c>
    </row>
    <row r="98" ht="25.5">
      <c r="D98" s="14" t="s">
        <v>316</v>
      </c>
    </row>
    <row r="99" spans="1:16" ht="12.75">
      <c r="A99" s="7">
        <v>38</v>
      </c>
      <c r="B99" s="7" t="s">
        <v>320</v>
      </c>
      <c r="C99" s="7" t="s">
        <v>43</v>
      </c>
      <c r="D99" s="7" t="s">
        <v>321</v>
      </c>
      <c r="E99" s="7" t="s">
        <v>143</v>
      </c>
      <c r="F99" s="9">
        <v>55.25</v>
      </c>
      <c r="G99" s="13"/>
      <c r="H99" s="12">
        <f>ROUND((G99*F99),2)</f>
      </c>
      <c r="O99">
        <f>rekapitulace!H8</f>
      </c>
      <c r="P99">
        <f>O99/100*H99</f>
      </c>
    </row>
    <row r="100" ht="25.5">
      <c r="D100" s="14" t="s">
        <v>316</v>
      </c>
    </row>
    <row r="101" spans="1:16" ht="12.75" customHeight="1">
      <c r="A101" s="15"/>
      <c r="B101" s="15"/>
      <c r="C101" s="15" t="s">
        <v>36</v>
      </c>
      <c r="D101" s="15" t="s">
        <v>110</v>
      </c>
      <c r="E101" s="15"/>
      <c r="F101" s="15"/>
      <c r="G101" s="15"/>
      <c r="H101" s="15">
        <f>SUM(H93:H100)</f>
      </c>
      <c r="P101">
        <f>ROUND(SUM(P93:P100),2)</f>
      </c>
    </row>
    <row r="103" spans="1:8" ht="12.75" customHeight="1">
      <c r="A103" s="8"/>
      <c r="B103" s="8"/>
      <c r="C103" s="8" t="s">
        <v>38</v>
      </c>
      <c r="D103" s="8" t="s">
        <v>322</v>
      </c>
      <c r="E103" s="8"/>
      <c r="F103" s="10"/>
      <c r="G103" s="8"/>
      <c r="H103" s="10"/>
    </row>
    <row r="104" spans="1:16" ht="12.75">
      <c r="A104" s="7">
        <v>39</v>
      </c>
      <c r="B104" s="7" t="s">
        <v>323</v>
      </c>
      <c r="C104" s="7" t="s">
        <v>43</v>
      </c>
      <c r="D104" s="7" t="s">
        <v>324</v>
      </c>
      <c r="E104" s="7" t="s">
        <v>143</v>
      </c>
      <c r="F104" s="9">
        <v>13.41</v>
      </c>
      <c r="G104" s="13"/>
      <c r="H104" s="12">
        <f>ROUND((G104*F104),2)</f>
      </c>
      <c r="O104">
        <f>rekapitulace!H8</f>
      </c>
      <c r="P104">
        <f>O104/100*H104</f>
      </c>
    </row>
    <row r="105" ht="63.75">
      <c r="D105" s="14" t="s">
        <v>325</v>
      </c>
    </row>
    <row r="106" spans="1:16" ht="12.75">
      <c r="A106" s="7">
        <v>40</v>
      </c>
      <c r="B106" s="7" t="s">
        <v>326</v>
      </c>
      <c r="C106" s="7" t="s">
        <v>43</v>
      </c>
      <c r="D106" s="7" t="s">
        <v>327</v>
      </c>
      <c r="E106" s="7" t="s">
        <v>143</v>
      </c>
      <c r="F106" s="9">
        <v>91.44</v>
      </c>
      <c r="G106" s="13"/>
      <c r="H106" s="12">
        <f>ROUND((G106*F106),2)</f>
      </c>
      <c r="O106">
        <f>rekapitulace!H8</f>
      </c>
      <c r="P106">
        <f>O106/100*H106</f>
      </c>
    </row>
    <row r="107" ht="89.25">
      <c r="D107" s="14" t="s">
        <v>328</v>
      </c>
    </row>
    <row r="108" spans="1:16" ht="12.75">
      <c r="A108" s="7">
        <v>41</v>
      </c>
      <c r="B108" s="7" t="s">
        <v>329</v>
      </c>
      <c r="C108" s="7" t="s">
        <v>43</v>
      </c>
      <c r="D108" s="7" t="s">
        <v>330</v>
      </c>
      <c r="E108" s="7" t="s">
        <v>143</v>
      </c>
      <c r="F108" s="9">
        <v>6.8</v>
      </c>
      <c r="G108" s="13"/>
      <c r="H108" s="12">
        <f>ROUND((G108*F108),2)</f>
      </c>
      <c r="O108">
        <f>rekapitulace!H8</f>
      </c>
      <c r="P108">
        <f>O108/100*H108</f>
      </c>
    </row>
    <row r="109" ht="25.5">
      <c r="D109" s="14" t="s">
        <v>331</v>
      </c>
    </row>
    <row r="110" spans="1:16" ht="12.75">
      <c r="A110" s="7">
        <v>42</v>
      </c>
      <c r="B110" s="7" t="s">
        <v>332</v>
      </c>
      <c r="C110" s="7" t="s">
        <v>43</v>
      </c>
      <c r="D110" s="7" t="s">
        <v>333</v>
      </c>
      <c r="E110" s="7" t="s">
        <v>143</v>
      </c>
      <c r="F110" s="9">
        <v>79.8</v>
      </c>
      <c r="G110" s="13"/>
      <c r="H110" s="12">
        <f>ROUND((G110*F110),2)</f>
      </c>
      <c r="O110">
        <f>rekapitulace!H8</f>
      </c>
      <c r="P110">
        <f>O110/100*H110</f>
      </c>
    </row>
    <row r="111" ht="38.25">
      <c r="D111" s="14" t="s">
        <v>334</v>
      </c>
    </row>
    <row r="112" spans="1:16" ht="12.75">
      <c r="A112" s="7">
        <v>43</v>
      </c>
      <c r="B112" s="7" t="s">
        <v>335</v>
      </c>
      <c r="C112" s="7" t="s">
        <v>43</v>
      </c>
      <c r="D112" s="7" t="s">
        <v>336</v>
      </c>
      <c r="E112" s="7" t="s">
        <v>143</v>
      </c>
      <c r="F112" s="9">
        <v>104.85</v>
      </c>
      <c r="G112" s="13"/>
      <c r="H112" s="12">
        <f>ROUND((G112*F112),2)</f>
      </c>
      <c r="O112">
        <f>rekapitulace!H8</f>
      </c>
      <c r="P112">
        <f>O112/100*H112</f>
      </c>
    </row>
    <row r="113" ht="140.25">
      <c r="D113" s="14" t="s">
        <v>337</v>
      </c>
    </row>
    <row r="114" spans="1:16" ht="12.75">
      <c r="A114" s="7">
        <v>44</v>
      </c>
      <c r="B114" s="7" t="s">
        <v>338</v>
      </c>
      <c r="C114" s="7" t="s">
        <v>43</v>
      </c>
      <c r="D114" s="7" t="s">
        <v>339</v>
      </c>
      <c r="E114" s="7" t="s">
        <v>143</v>
      </c>
      <c r="F114" s="9">
        <v>62.48</v>
      </c>
      <c r="G114" s="13"/>
      <c r="H114" s="12">
        <f>ROUND((G114*F114),2)</f>
      </c>
      <c r="O114">
        <f>rekapitulace!H8</f>
      </c>
      <c r="P114">
        <f>O114/100*H114</f>
      </c>
    </row>
    <row r="115" ht="38.25">
      <c r="D115" s="14" t="s">
        <v>340</v>
      </c>
    </row>
    <row r="116" spans="1:16" ht="12.75">
      <c r="A116" s="7">
        <v>45</v>
      </c>
      <c r="B116" s="7" t="s">
        <v>341</v>
      </c>
      <c r="C116" s="7" t="s">
        <v>43</v>
      </c>
      <c r="D116" s="7" t="s">
        <v>342</v>
      </c>
      <c r="E116" s="7" t="s">
        <v>143</v>
      </c>
      <c r="F116" s="9">
        <v>33.821</v>
      </c>
      <c r="G116" s="13"/>
      <c r="H116" s="12">
        <f>ROUND((G116*F116),2)</f>
      </c>
      <c r="O116">
        <f>rekapitulace!H8</f>
      </c>
      <c r="P116">
        <f>O116/100*H116</f>
      </c>
    </row>
    <row r="117" ht="63.75">
      <c r="D117" s="14" t="s">
        <v>343</v>
      </c>
    </row>
    <row r="118" spans="1:16" ht="12.75" customHeight="1">
      <c r="A118" s="15"/>
      <c r="B118" s="15"/>
      <c r="C118" s="15" t="s">
        <v>38</v>
      </c>
      <c r="D118" s="15" t="s">
        <v>322</v>
      </c>
      <c r="E118" s="15"/>
      <c r="F118" s="15"/>
      <c r="G118" s="15"/>
      <c r="H118" s="15">
        <f>SUM(H104:H117)</f>
      </c>
      <c r="P118">
        <f>ROUND(SUM(P104:P117),2)</f>
      </c>
    </row>
    <row r="120" spans="1:8" ht="12.75" customHeight="1">
      <c r="A120" s="8"/>
      <c r="B120" s="8"/>
      <c r="C120" s="8" t="s">
        <v>39</v>
      </c>
      <c r="D120" s="8" t="s">
        <v>344</v>
      </c>
      <c r="E120" s="8"/>
      <c r="F120" s="10"/>
      <c r="G120" s="8"/>
      <c r="H120" s="10"/>
    </row>
    <row r="121" spans="1:16" ht="12.75">
      <c r="A121" s="7">
        <v>46</v>
      </c>
      <c r="B121" s="7" t="s">
        <v>345</v>
      </c>
      <c r="C121" s="7" t="s">
        <v>43</v>
      </c>
      <c r="D121" s="7" t="s">
        <v>346</v>
      </c>
      <c r="E121" s="7" t="s">
        <v>88</v>
      </c>
      <c r="F121" s="9">
        <v>4</v>
      </c>
      <c r="G121" s="13"/>
      <c r="H121" s="12">
        <f>ROUND((G121*F121),2)</f>
      </c>
      <c r="O121">
        <f>rekapitulace!H8</f>
      </c>
      <c r="P121">
        <f>O121/100*H121</f>
      </c>
    </row>
    <row r="122" ht="25.5">
      <c r="D122" s="14" t="s">
        <v>347</v>
      </c>
    </row>
    <row r="123" spans="1:16" ht="12.75" customHeight="1">
      <c r="A123" s="15"/>
      <c r="B123" s="15"/>
      <c r="C123" s="15" t="s">
        <v>39</v>
      </c>
      <c r="D123" s="15" t="s">
        <v>344</v>
      </c>
      <c r="E123" s="15"/>
      <c r="F123" s="15"/>
      <c r="G123" s="15"/>
      <c r="H123" s="15">
        <f>SUM(H121:H122)</f>
      </c>
      <c r="P123">
        <f>ROUND(SUM(P121:P122),2)</f>
      </c>
    </row>
    <row r="125" spans="1:8" ht="12.75" customHeight="1">
      <c r="A125" s="8"/>
      <c r="B125" s="8"/>
      <c r="C125" s="8" t="s">
        <v>85</v>
      </c>
      <c r="D125" s="8" t="s">
        <v>84</v>
      </c>
      <c r="E125" s="8"/>
      <c r="F125" s="10"/>
      <c r="G125" s="8"/>
      <c r="H125" s="10"/>
    </row>
    <row r="126" spans="1:16" ht="12.75">
      <c r="A126" s="7">
        <v>47</v>
      </c>
      <c r="B126" s="7" t="s">
        <v>348</v>
      </c>
      <c r="C126" s="7" t="s">
        <v>43</v>
      </c>
      <c r="D126" s="7" t="s">
        <v>349</v>
      </c>
      <c r="E126" s="7" t="s">
        <v>88</v>
      </c>
      <c r="F126" s="9">
        <v>24</v>
      </c>
      <c r="G126" s="13"/>
      <c r="H126" s="12">
        <f>ROUND((G126*F126),2)</f>
      </c>
      <c r="O126">
        <f>rekapitulace!H8</f>
      </c>
      <c r="P126">
        <f>O126/100*H126</f>
      </c>
    </row>
    <row r="127" ht="25.5">
      <c r="D127" s="14" t="s">
        <v>350</v>
      </c>
    </row>
    <row r="128" spans="1:16" ht="12.75">
      <c r="A128" s="7">
        <v>48</v>
      </c>
      <c r="B128" s="7" t="s">
        <v>351</v>
      </c>
      <c r="C128" s="7" t="s">
        <v>43</v>
      </c>
      <c r="D128" s="7" t="s">
        <v>352</v>
      </c>
      <c r="E128" s="7" t="s">
        <v>62</v>
      </c>
      <c r="F128" s="9">
        <v>2</v>
      </c>
      <c r="G128" s="13"/>
      <c r="H128" s="12">
        <f>ROUND((G128*F128),2)</f>
      </c>
      <c r="O128">
        <f>rekapitulace!H8</f>
      </c>
      <c r="P128">
        <f>O128/100*H128</f>
      </c>
    </row>
    <row r="129" ht="25.5">
      <c r="D129" s="14" t="s">
        <v>92</v>
      </c>
    </row>
    <row r="130" spans="1:16" ht="12.75">
      <c r="A130" s="7">
        <v>50</v>
      </c>
      <c r="B130" s="7" t="s">
        <v>353</v>
      </c>
      <c r="C130" s="7" t="s">
        <v>43</v>
      </c>
      <c r="D130" s="7" t="s">
        <v>354</v>
      </c>
      <c r="E130" s="7" t="s">
        <v>355</v>
      </c>
      <c r="F130" s="9">
        <v>6600</v>
      </c>
      <c r="G130" s="13"/>
      <c r="H130" s="12">
        <f>ROUND((G130*F130),2)</f>
      </c>
      <c r="O130">
        <f>rekapitulace!H8</f>
      </c>
      <c r="P130">
        <f>O130/100*H130</f>
      </c>
    </row>
    <row r="131" ht="38.25">
      <c r="D131" s="14" t="s">
        <v>356</v>
      </c>
    </row>
    <row r="132" spans="1:16" ht="12.75">
      <c r="A132" s="7">
        <v>51</v>
      </c>
      <c r="B132" s="7" t="s">
        <v>357</v>
      </c>
      <c r="C132" s="7" t="s">
        <v>43</v>
      </c>
      <c r="D132" s="7" t="s">
        <v>358</v>
      </c>
      <c r="E132" s="7" t="s">
        <v>88</v>
      </c>
      <c r="F132" s="9">
        <v>55</v>
      </c>
      <c r="G132" s="13"/>
      <c r="H132" s="12">
        <f>ROUND((G132*F132),2)</f>
      </c>
      <c r="O132">
        <f>rekapitulace!H8</f>
      </c>
      <c r="P132">
        <f>O132/100*H132</f>
      </c>
    </row>
    <row r="133" spans="1:16" ht="12.75">
      <c r="A133" s="16">
        <v>49</v>
      </c>
      <c r="B133" s="16" t="s">
        <v>359</v>
      </c>
      <c r="C133" s="16" t="s">
        <v>43</v>
      </c>
      <c r="D133" s="16" t="s">
        <v>360</v>
      </c>
      <c r="E133" s="16" t="s">
        <v>88</v>
      </c>
      <c r="F133" s="9">
        <v>55</v>
      </c>
      <c r="G133" s="13"/>
      <c r="H133" s="12">
        <f>ROUND(G133*F133,2)</f>
      </c>
      <c r="O133">
        <f>rekapitulace!H8</f>
      </c>
      <c r="P133">
        <f>O133/100*H133</f>
      </c>
    </row>
    <row r="134" spans="1:16" ht="12.75">
      <c r="A134" s="7">
        <v>52</v>
      </c>
      <c r="B134" s="7" t="s">
        <v>172</v>
      </c>
      <c r="C134" s="7" t="s">
        <v>43</v>
      </c>
      <c r="D134" s="7" t="s">
        <v>361</v>
      </c>
      <c r="E134" s="7" t="s">
        <v>88</v>
      </c>
      <c r="F134" s="9">
        <v>34.82</v>
      </c>
      <c r="G134" s="13"/>
      <c r="H134" s="12">
        <f>ROUND((G134*F134),2)</f>
      </c>
      <c r="O134">
        <f>rekapitulace!H8</f>
      </c>
      <c r="P134">
        <f>O134/100*H134</f>
      </c>
    </row>
    <row r="135" ht="51">
      <c r="D135" s="14" t="s">
        <v>362</v>
      </c>
    </row>
    <row r="136" spans="1:16" ht="12.75">
      <c r="A136" s="7">
        <v>53</v>
      </c>
      <c r="B136" s="7" t="s">
        <v>363</v>
      </c>
      <c r="C136" s="7" t="s">
        <v>43</v>
      </c>
      <c r="D136" s="7" t="s">
        <v>364</v>
      </c>
      <c r="E136" s="7" t="s">
        <v>143</v>
      </c>
      <c r="F136" s="9">
        <v>0.96</v>
      </c>
      <c r="G136" s="13"/>
      <c r="H136" s="12">
        <f>ROUND((G136*F136),2)</f>
      </c>
      <c r="O136">
        <f>rekapitulace!H8</f>
      </c>
      <c r="P136">
        <f>O136/100*H136</f>
      </c>
    </row>
    <row r="137" ht="25.5">
      <c r="D137" s="14" t="s">
        <v>365</v>
      </c>
    </row>
    <row r="138" spans="1:16" ht="12.75">
      <c r="A138" s="7">
        <v>54</v>
      </c>
      <c r="B138" s="7" t="s">
        <v>366</v>
      </c>
      <c r="C138" s="7" t="s">
        <v>43</v>
      </c>
      <c r="D138" s="7" t="s">
        <v>367</v>
      </c>
      <c r="E138" s="7" t="s">
        <v>88</v>
      </c>
      <c r="F138" s="9">
        <v>34.82</v>
      </c>
      <c r="G138" s="13"/>
      <c r="H138" s="12">
        <f>ROUND((G138*F138),2)</f>
      </c>
      <c r="O138">
        <f>rekapitulace!H8</f>
      </c>
      <c r="P138">
        <f>O138/100*H138</f>
      </c>
    </row>
    <row r="139" ht="51">
      <c r="D139" s="14" t="s">
        <v>362</v>
      </c>
    </row>
    <row r="140" spans="1:16" ht="12.75">
      <c r="A140" s="7">
        <v>55</v>
      </c>
      <c r="B140" s="7" t="s">
        <v>368</v>
      </c>
      <c r="C140" s="7" t="s">
        <v>43</v>
      </c>
      <c r="D140" s="7" t="s">
        <v>369</v>
      </c>
      <c r="E140" s="7" t="s">
        <v>88</v>
      </c>
      <c r="F140" s="9">
        <v>6.2</v>
      </c>
      <c r="G140" s="13"/>
      <c r="H140" s="12">
        <f>ROUND((G140*F140),2)</f>
      </c>
      <c r="O140">
        <f>rekapitulace!H8</f>
      </c>
      <c r="P140">
        <f>O140/100*H140</f>
      </c>
    </row>
    <row r="141" ht="51">
      <c r="D141" s="14" t="s">
        <v>370</v>
      </c>
    </row>
    <row r="142" spans="1:16" ht="12.75">
      <c r="A142" s="7">
        <v>56</v>
      </c>
      <c r="B142" s="7" t="s">
        <v>371</v>
      </c>
      <c r="C142" s="7" t="s">
        <v>43</v>
      </c>
      <c r="D142" s="7" t="s">
        <v>372</v>
      </c>
      <c r="E142" s="7" t="s">
        <v>62</v>
      </c>
      <c r="F142" s="9">
        <v>18</v>
      </c>
      <c r="G142" s="13"/>
      <c r="H142" s="12">
        <f>ROUND((G142*F142),2)</f>
      </c>
      <c r="O142">
        <f>rekapitulace!H8</f>
      </c>
      <c r="P142">
        <f>O142/100*H142</f>
      </c>
    </row>
    <row r="143" ht="25.5">
      <c r="D143" s="14" t="s">
        <v>373</v>
      </c>
    </row>
    <row r="144" spans="1:16" ht="12.75">
      <c r="A144" s="7">
        <v>57</v>
      </c>
      <c r="B144" s="7" t="s">
        <v>374</v>
      </c>
      <c r="C144" s="7" t="s">
        <v>43</v>
      </c>
      <c r="D144" s="7" t="s">
        <v>375</v>
      </c>
      <c r="E144" s="7" t="s">
        <v>62</v>
      </c>
      <c r="F144" s="9">
        <v>1</v>
      </c>
      <c r="G144" s="13"/>
      <c r="H144" s="12">
        <f>ROUND((G144*F144),2)</f>
      </c>
      <c r="O144">
        <f>rekapitulace!H8</f>
      </c>
      <c r="P144">
        <f>O144/100*H144</f>
      </c>
    </row>
    <row r="145" ht="25.5">
      <c r="D145" s="14" t="s">
        <v>55</v>
      </c>
    </row>
    <row r="146" spans="1:16" ht="12.75">
      <c r="A146" s="7">
        <v>58</v>
      </c>
      <c r="B146" s="7" t="s">
        <v>376</v>
      </c>
      <c r="C146" s="7" t="s">
        <v>43</v>
      </c>
      <c r="D146" s="7" t="s">
        <v>377</v>
      </c>
      <c r="E146" s="7" t="s">
        <v>378</v>
      </c>
      <c r="F146" s="9">
        <v>69.52</v>
      </c>
      <c r="G146" s="13"/>
      <c r="H146" s="12">
        <f>ROUND((G146*F146),2)</f>
      </c>
      <c r="O146">
        <f>rekapitulace!H8</f>
      </c>
      <c r="P146">
        <f>O146/100*H146</f>
      </c>
    </row>
    <row r="147" ht="38.25">
      <c r="D147" s="14" t="s">
        <v>379</v>
      </c>
    </row>
    <row r="148" spans="1:16" ht="12.75" customHeight="1">
      <c r="A148" s="15"/>
      <c r="B148" s="15"/>
      <c r="C148" s="15" t="s">
        <v>85</v>
      </c>
      <c r="D148" s="15" t="s">
        <v>84</v>
      </c>
      <c r="E148" s="15"/>
      <c r="F148" s="15"/>
      <c r="G148" s="15"/>
      <c r="H148" s="15">
        <f>SUM(H126:H147)</f>
      </c>
      <c r="P148">
        <f>ROUND(SUM(P126:P147),2)</f>
      </c>
    </row>
    <row r="150" spans="1:16" ht="12.75" customHeight="1">
      <c r="A150" s="15"/>
      <c r="B150" s="15"/>
      <c r="C150" s="15"/>
      <c r="D150" s="15" t="s">
        <v>102</v>
      </c>
      <c r="E150" s="15"/>
      <c r="F150" s="15"/>
      <c r="G150" s="15"/>
      <c r="H150" s="15">
        <f>+H32+H43+H64+H77+H90+H101+H118+H123+H148</f>
      </c>
      <c r="P150">
        <f>+P32+P43+P64+P77+P90+P101+P118+P123+P148</f>
      </c>
    </row>
    <row r="152" spans="1:8" ht="12.75" customHeight="1">
      <c r="A152" s="8" t="s">
        <v>103</v>
      </c>
      <c r="B152" s="8"/>
      <c r="C152" s="8"/>
      <c r="D152" s="8"/>
      <c r="E152" s="8"/>
      <c r="F152" s="8"/>
      <c r="G152" s="8"/>
      <c r="H152" s="8"/>
    </row>
    <row r="153" spans="1:8" ht="12.75" customHeight="1">
      <c r="A153" s="8"/>
      <c r="B153" s="8"/>
      <c r="C153" s="8"/>
      <c r="D153" s="8" t="s">
        <v>104</v>
      </c>
      <c r="E153" s="8"/>
      <c r="F153" s="8"/>
      <c r="G153" s="8"/>
      <c r="H153" s="8"/>
    </row>
    <row r="154" spans="1:16" ht="12.75" customHeight="1">
      <c r="A154" s="15"/>
      <c r="B154" s="15"/>
      <c r="C154" s="15"/>
      <c r="D154" s="15" t="s">
        <v>105</v>
      </c>
      <c r="E154" s="15"/>
      <c r="F154" s="15"/>
      <c r="G154" s="15"/>
      <c r="H154" s="15">
        <v>0</v>
      </c>
      <c r="P154">
        <v>0</v>
      </c>
    </row>
    <row r="155" spans="1:8" ht="12.75" customHeight="1">
      <c r="A155" s="15"/>
      <c r="B155" s="15"/>
      <c r="C155" s="15"/>
      <c r="D155" s="15" t="s">
        <v>106</v>
      </c>
      <c r="E155" s="15"/>
      <c r="F155" s="15"/>
      <c r="G155" s="15"/>
      <c r="H155" s="15"/>
    </row>
    <row r="156" spans="1:16" ht="12.75" customHeight="1">
      <c r="A156" s="15"/>
      <c r="B156" s="15"/>
      <c r="C156" s="15"/>
      <c r="D156" s="15" t="s">
        <v>107</v>
      </c>
      <c r="E156" s="15"/>
      <c r="F156" s="15"/>
      <c r="G156" s="15"/>
      <c r="H156" s="15">
        <v>0</v>
      </c>
      <c r="P156">
        <v>0</v>
      </c>
    </row>
    <row r="157" spans="1:16" ht="12.75" customHeight="1">
      <c r="A157" s="15"/>
      <c r="B157" s="15"/>
      <c r="C157" s="15"/>
      <c r="D157" s="15" t="s">
        <v>108</v>
      </c>
      <c r="E157" s="15"/>
      <c r="F157" s="15"/>
      <c r="G157" s="15"/>
      <c r="H157" s="15">
        <f>H154+H156</f>
      </c>
      <c r="P157">
        <f>P154+P156</f>
      </c>
    </row>
    <row r="159" spans="1:16" ht="12.75" customHeight="1">
      <c r="A159" s="15"/>
      <c r="B159" s="15"/>
      <c r="C159" s="15"/>
      <c r="D159" s="15" t="s">
        <v>108</v>
      </c>
      <c r="E159" s="15"/>
      <c r="F159" s="15"/>
      <c r="G159" s="15"/>
      <c r="H159" s="15">
        <f>H150+H157</f>
      </c>
      <c r="P159">
        <f>P150+P157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