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101" sheetId="2" r:id="rId2"/>
    <sheet name="181" sheetId="3" r:id="rId3"/>
    <sheet name="201" sheetId="4" r:id="rId4"/>
    <sheet name="VON" sheetId="5" r:id="rId5"/>
  </sheets>
  <definedNames/>
  <calcPr fullCalcOnLoad="1"/>
</workbook>
</file>

<file path=xl/sharedStrings.xml><?xml version="1.0" encoding="utf-8"?>
<sst xmlns="http://schemas.openxmlformats.org/spreadsheetml/2006/main" count="1171" uniqueCount="354">
  <si>
    <t>Rekapitulace ceny</t>
  </si>
  <si>
    <t>Stavba: 2201 - III/27524 Nové zámky Oprava propustku a komunikace</t>
  </si>
  <si>
    <t>Varianta: 1 -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</si>
  <si>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</si>
  <si>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</si>
  <si>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</si>
  <si>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</si>
  <si>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</si>
  <si>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</si>
  <si>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</si>
  <si>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</si>
  <si>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</si>
  <si>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</si>
  <si>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</si>
  <si>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2201</t>
  </si>
  <si>
    <t>III/27524 Nové zámky Oprava propustku a komunikace</t>
  </si>
  <si>
    <t>O</t>
  </si>
  <si>
    <t>Rozpočet:</t>
  </si>
  <si>
    <t>Zatřídění JKSO:</t>
  </si>
  <si>
    <t>822 24</t>
  </si>
  <si>
    <t>Silnice III. třídy</t>
  </si>
  <si>
    <t>c_jkso</t>
  </si>
  <si>
    <t>0,00</t>
  </si>
  <si>
    <t>15,00</t>
  </si>
  <si>
    <t>21,00</t>
  </si>
  <si>
    <t>3</t>
  </si>
  <si>
    <t>2</t>
  </si>
  <si>
    <t>101</t>
  </si>
  <si>
    <t>Oprava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</si>
  <si>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</si>
  <si>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</si>
  <si>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</si>
  <si>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</si>
  <si>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</si>
  <si>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</si>
  <si>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</si>
  <si>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</si>
  <si>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</si>
  <si>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</si>
  <si>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</si>
  <si>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</si>
  <si>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</si>
  <si>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</si>
  <si>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</si>
  <si>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</si>
  <si>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</si>
  <si>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</si>
  <si>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</si>
  <si>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</si>
  <si>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014122</t>
  </si>
  <si>
    <t>DRN</t>
  </si>
  <si>
    <t>POPLATKY ZA SKLÁDKU TYP S-OO (OSTATNÍ ODPAD)</t>
  </si>
  <si>
    <t>T</t>
  </si>
  <si>
    <t>PP</t>
  </si>
  <si>
    <t/>
  </si>
  <si>
    <t>VV</t>
  </si>
  <si>
    <t>1/3 objemu sejmuté organické vrstvy (stará tráva a drny (1,6t/m3) na skládku "kompostárna" 1597,1*0,2/3*1,6=170,357 [A]</t>
  </si>
  <si>
    <t>TS</t>
  </si>
  <si>
    <t>zahrnuje veškeré poplatky provozovateli skládky související s uložením odpadu na skládce.</t>
  </si>
  <si>
    <t>ZEM</t>
  </si>
  <si>
    <t>nestmelené vozovkové vrstvy (2,0t/m3) 365,0*(0,06+0,37)*2,0=313,900 [A] 
výkopek z úprav silničního tělesa (2,0t/m3) (362,9+127,7+328,4)*2,0=1 638,000 [B] 
Celkem: A+B=1 951,900 [C]</t>
  </si>
  <si>
    <t>014132</t>
  </si>
  <si>
    <t>ASF</t>
  </si>
  <si>
    <t>POPLATKY ZA SKLÁDKU TYP S-NO (NEBEZPEČNÝ ODPAD)</t>
  </si>
  <si>
    <t>živičné vrstvy vozovky tl.50 a 40mm (2,4t/m3) 365,0*(0,05+0,04)*2,4=78,840 [A]</t>
  </si>
  <si>
    <t>Zemní práce</t>
  </si>
  <si>
    <t>11313</t>
  </si>
  <si>
    <t>ODSTRANĚNÍ KRYTU ZPEVNĚNÝCH PLOCH S ASFALTOVÝM POJIVEM</t>
  </si>
  <si>
    <t>M3</t>
  </si>
  <si>
    <t>Odstranění  stávající vozovky dle VS1 v místě rozšíření sil. tělesa 5,610 - 5.70km - výměry určeny odměřením a výpočtem z digitálního podkladu    
penetrační makadam s nátěrem tl.50mm 365,0*0,05=18,250 [A] 
hutněné asfaltové vrstvy tl.40mm 365,0*0,04=14,600 [B] 
Celkem: A+B=32,850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</si>
  <si>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</si>
  <si>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</si>
  <si>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</si>
  <si>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štěrkové vrstvy vozovky tl. 60 a 370mm - výměry určeny odměřením a výpočtem z digitálního podkladu 365,0*(0,6+0,37)=354,050 [A]</t>
  </si>
  <si>
    <t>12110</t>
  </si>
  <si>
    <t>SEJMUTÍ ORNICE NEBO LESNÍ PŮDY</t>
  </si>
  <si>
    <t>s uložením 2/3 objemu sejmuté humózní zeminy na stavbě pro zpětné použití</t>
  </si>
  <si>
    <t>tl..200mm ze svahů silničního tělesa a přilehlých ploch v místě propustku a provádění stavebních prací - výměry určeny odměřením a výpočtem z digitálního podkladu 1597,0*0,2=319,400 [A]</t>
  </si>
  <si>
    <t>položka zahrnuje sejmutí ornice bez ohledu na tloušťku vrstvy a její vodorovnou dopravu  
nezahrnuje uložení na trvalou skládku</t>
  </si>
  <si>
    <t>7</t>
  </si>
  <si>
    <t>12273</t>
  </si>
  <si>
    <t>ODKOPÁVKY A PROKOPÁVKY OBECNÉ TŘ. I</t>
  </si>
  <si>
    <t>odstranění nezpevněných krajnic 0,5*0,15*(187,0+208,0+187,0+224,0)=60,450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</si>
  <si>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</si>
  <si>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8</t>
  </si>
  <si>
    <t>12373</t>
  </si>
  <si>
    <t>ODKOP PRO SPOD STAVBU SILNIC A ŽELEZNIC TŘ. I</t>
  </si>
  <si>
    <t>výměna podloží v tl. 420mm v aktivní zóně vozovky - výměry určeny odměřením a výpočtem z digitálního podkladu 362,9 =362,900 [A] 
odtěžení svahů silničního tělesa v místě rozšíření - výměry určeny odměřením a výpočtem z digitálního podkladu 127,7=127,700 [B] 
Celkem: A+B=490,600 [C]</t>
  </si>
  <si>
    <t>12673</t>
  </si>
  <si>
    <t>ZŘÍZENÍ STUPŇŮ V PODLOŽÍ NÁSYPŮ TŘ. I</t>
  </si>
  <si>
    <t>v patě násypu v rozsahu podkladního polštáře - výměry určeny odměřením a výpočtem z digitálního podkladu 328,4=328,400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</si>
  <si>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</si>
  <si>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17130</t>
  </si>
  <si>
    <t>ULOŽENÍ SYPANINY DO NÁSYPŮ V AKTIVNÍ ZÓNĚ SE ZHUTNĚNÍM</t>
  </si>
  <si>
    <t>výměna podloží v úrovni pláně vozovky s dodáním vhodného materiálu - výměry určeny odměřením a výpočtem z digitálního podkladu 483,0=483,000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</si>
  <si>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</si>
  <si>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11</t>
  </si>
  <si>
    <t>17180</t>
  </si>
  <si>
    <t>ULOŽENÍ SYPANINY DO NÁSYPŮ Z NAKUPOVANÝCH MATERIÁLŮ</t>
  </si>
  <si>
    <t>rozšíření silničního tělesa - výměry určeny odměřením a výpočtem z digitálního podkladu 213,5=213,500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</si>
  <si>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</si>
  <si>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12</t>
  </si>
  <si>
    <t>17310</t>
  </si>
  <si>
    <t>ZEMNÍ KRAJNICE A DOSYPÁVKY SE ZHUTNĚNÍM</t>
  </si>
  <si>
    <t>výměry určeny odměřením a výpočtem z digitálního podkladu 93,8=93,800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</si>
  <si>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</si>
  <si>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13</t>
  </si>
  <si>
    <t>18222</t>
  </si>
  <si>
    <t>ROZPROSTŘENÍ ORNICE VE SVAHU V TL DO 0,15M</t>
  </si>
  <si>
    <t>M2</t>
  </si>
  <si>
    <t>silniční těleso a plochy dotčené stavbou s využitím sejmuté humózní zeminy vč dodání nedostatku zeminy - výměry určeny odměřením a výpočtem z digitálního podkladu 1796,0=1 796,000 [A]</t>
  </si>
  <si>
    <t>položka zahrnuje:  
nutné přemístění ornice z dočasných skládek vzdálených do 50m  
rozprostření ornice v předepsané tloušťce ve svahu přes 1:5</t>
  </si>
  <si>
    <t>14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</si>
  <si>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</si>
  <si>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</si>
  <si>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</si>
  <si>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</si>
  <si>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15</t>
  </si>
  <si>
    <t>21451</t>
  </si>
  <si>
    <t>SANAČNÍ VRSTVY Z LOMOVÉHO KAMENE</t>
  </si>
  <si>
    <t>výměry určeny odměřením a výpočtem z digitálního podkladu 
zlepšení stávajícího podloží záhozem z kamene 63/125 zatlačeného do stávajícího terénu v místě rozšíření silničního tělesa tl.500mm: 654,0*0,5=327,000 [A]</t>
  </si>
  <si>
    <t>položka zahrnuje zahrnuje dodávku lomového kamen předepsané kvality, včetně mimostaveništní a vnitrostaveništní dopravy, rozprostření se zhutněním 
není-li v zadávací dokumentaci uvedeno jinak, jedná se o nakupovaný materiál</t>
  </si>
  <si>
    <t>16</t>
  </si>
  <si>
    <t>21461C</t>
  </si>
  <si>
    <t>SEPARAČNÍ GEOTEXTILIE DO 300G/M2</t>
  </si>
  <si>
    <t>výměry určeny odměřením a výpočtem z digitálního podkladu 
zlepšení stávajícího podloží v místě rozšíření silničního tělesa: 788,0=788,000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</si>
  <si>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</si>
  <si>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17</t>
  </si>
  <si>
    <t>28996</t>
  </si>
  <si>
    <t>OPLÁŠTĚNÍ (ZPEVNĚNÍ) SÍŤOVINOU Z PLASTICKÝCH HMOT</t>
  </si>
  <si>
    <t>geomříže 50/50kPa v místech napojení recykloané a nové konstrukce vozovky v km 5,600 a 5,700 4,0*4,0+4,0*4,0=32,000 [A]</t>
  </si>
  <si>
    <t>Položka zahrnuje:  
- dodávku předepsané síťoviny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</si>
  <si>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</si>
  <si>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18</t>
  </si>
  <si>
    <t>56333</t>
  </si>
  <si>
    <t>VOZOVKOVÉ VRSTVY ZE ŠTĚRKODRTI TL. DO 150MM</t>
  </si>
  <si>
    <t>v km 5,610 až 5,700 - výměry určeny odměřením a výpočtem z digitálního podkladu    
ochranná vrstva 471,0*1,1=518,100 [A] 
podkladní vrstva 471,0*1,16=546,360 [B] 
Celkem: A+B=1 064,460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</si>
  <si>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</si>
  <si>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19</t>
  </si>
  <si>
    <t>567504</t>
  </si>
  <si>
    <t>VRSTVY PRO OBNOVU A OPRAVY RECYK ZA STUDENA CEM A ASF EMULZÍ</t>
  </si>
  <si>
    <t>tl.160mm - výměry určeny odměřením a výpočtem z digitálního podkladu (395,0+956,0)*0,16=216,160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</si>
  <si>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</si>
  <si>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20</t>
  </si>
  <si>
    <t>56963</t>
  </si>
  <si>
    <t>ZPEVNĚNÍ KRAJNIC Z RECYKLOVANÉHO MATERIÁLU TL DO 150MM</t>
  </si>
  <si>
    <t>výměry určeny odměřením a výpočtem z digitálního podkladu 269,7+218,1=487,800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</si>
  <si>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</si>
  <si>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21</t>
  </si>
  <si>
    <t>572123</t>
  </si>
  <si>
    <t>INFILTRAČNÍ POSTŘIK Z EMULZE DO 1,0KG/M2</t>
  </si>
  <si>
    <t>výměry určeny odměřením a výpočtem z digitálního podkladu  
na štěrkové podkladní vrstvě: 471,0=471,000 [A] 
na recyklované podkladní vrstvě: 395,0+956,0=1 351,000 [B] 
Celkem: A+B=1 822,000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</si>
  <si>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</si>
  <si>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22</t>
  </si>
  <si>
    <t>572214</t>
  </si>
  <si>
    <t>SPOJOVACÍ POSTŘIK Z MODIFIK EMULZE DO 0,5KG/M2</t>
  </si>
  <si>
    <t>výměry určeny odměřením a výpočtem z digitálního podkladu    
na asfaltové podkladní vrstvě 471,0=471,000 [A] 
na asfaltové ložní vrstvě 471,0+395,0+956,0=1 822,000 [B] 
Celkem: A+B=2 293,000 [C]</t>
  </si>
  <si>
    <t>23</t>
  </si>
  <si>
    <t>574B34</t>
  </si>
  <si>
    <t>ASFALTOVÝ BETON PRO OBRUSNÉ VRSTVY MODIFIK ACO 11+, 11S TL. 40MM</t>
  </si>
  <si>
    <t>výměry určeny odměřením a výpočtem z digitálního podkladu 471,0+395,0+956,0=1 822,000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</si>
  <si>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</si>
  <si>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24</t>
  </si>
  <si>
    <t>574D46</t>
  </si>
  <si>
    <t>ASFALTOVÝ BETON PRO LOŽNÍ VRSTVY MODIFIK ACL 16+, 16S TL. 50MM</t>
  </si>
  <si>
    <t>25</t>
  </si>
  <si>
    <t>574F46</t>
  </si>
  <si>
    <t>ASFALTOVÝ BETON PRO PODKLADNÍ VRSTVY MODIFIK ACP 16+, 16S TL. 50MM</t>
  </si>
  <si>
    <t>výměry určeny odměřením a výpočtem z digitálního podkladu 471,0=471,000 [A]</t>
  </si>
  <si>
    <t>26</t>
  </si>
  <si>
    <t>57621</t>
  </si>
  <si>
    <t>POSYP KAMENIVEM DRCENÝM 5KG/M2</t>
  </si>
  <si>
    <t>výměry určeny odměřením a výpočtem z digitálního podkladu 
na  infiltračním postřiku recyklované podkladní vrstvy 395,0+956,0=1 351,000 [A]</t>
  </si>
  <si>
    <t>- dodání kameniva předepsané kvality a zrnitosti  
- posyp předepsaným množstvím</t>
  </si>
  <si>
    <t>27</t>
  </si>
  <si>
    <t>58920</t>
  </si>
  <si>
    <t>VÝPLŇ SPAR MODIFIKOVANÝM ASFALTEM</t>
  </si>
  <si>
    <t>M</t>
  </si>
  <si>
    <t>výměry určeny odměřením a výpočtem z digitálního podkladu    
na začátku úpravy 4,0=4,000 [A]  
v rozhraních konstrukcí vozovky 4,0+4,1=8,100 [B] 
na konci úpravy 17,0=17,000 [C] 
Celkem: A+B+C=29,100 [D]</t>
  </si>
  <si>
    <t>položka zahrnuje:  
- dodávku předepsaného materiálu  
- vyčištění a výplň spar tímto materiálem</t>
  </si>
  <si>
    <t>Ostatní konstrukce a práce</t>
  </si>
  <si>
    <t>28</t>
  </si>
  <si>
    <t>9113C1</t>
  </si>
  <si>
    <t>SVODIDLO OCEL SILNIČ JEDNOSTR, ÚROVEŇ ZADRŽ H2 - DODÁVKA A MONTÁŽ</t>
  </si>
  <si>
    <t>v místě prupostku se sloupky osadí mezi trouby nebo do betonového základu 2*52,0=104,000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</si>
  <si>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</si>
  <si>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29</t>
  </si>
  <si>
    <t>91228</t>
  </si>
  <si>
    <t>SMĚROVÉ SLOUPKY Z PLAST HMOT VČETNĚ ODRAZNÉHO PÁSKU</t>
  </si>
  <si>
    <t>KUS</t>
  </si>
  <si>
    <t>Z11c+Z11d 1+1=2,000 [A]</t>
  </si>
  <si>
    <t>položka zahrnuje:  
- dodání a osazení sloupku včetně nutných zemních prací  
- vnitrostaveništní a mimostaveništní doprava  
- odrazky plastové nebo z retroreflexní fólie</t>
  </si>
  <si>
    <t>30</t>
  </si>
  <si>
    <t>91238</t>
  </si>
  <si>
    <t>SMĚROVÉ SLOUPKY Z PLAST HMOT - NÁSTAVCE NA SVODIDLA VČETNĚ ODRAZNÉHO PÁSKU</t>
  </si>
  <si>
    <t>Z11a,b po 20m 6=6,000 [A]</t>
  </si>
  <si>
    <t>31</t>
  </si>
  <si>
    <t>91355</t>
  </si>
  <si>
    <t>EVIDENČNÍ ČÍSLO MOSTU - PROPUSTKU</t>
  </si>
  <si>
    <t>položka zahrnuje štítek s evidenčním číslem mostu, sloupek dopravní značky včetně osazení a nutných zemních prací a zabetonování</t>
  </si>
  <si>
    <t>32</t>
  </si>
  <si>
    <t>914162</t>
  </si>
  <si>
    <t>DOPRAVNÍ ZNAČKY ZÁKLADNÍ VELIKOSTI HLINÍKOVÉ FÓLIE TŘ 1 - MONTÁŽ S PŘEMÍSTĚNÍM</t>
  </si>
  <si>
    <t>zpětné osazení demontovaných značek 8=8,000 [A]</t>
  </si>
  <si>
    <t>položka zahrnuje:  
- dopravu demontované značky z dočasné skládky  
- osazení a montáž značky na místě určeném projektem  
- nutnou opravu poškozených částí  
nezahrnuje dodávku značky</t>
  </si>
  <si>
    <t>33</t>
  </si>
  <si>
    <t>914163</t>
  </si>
  <si>
    <t>DOPRAVNÍ ZNAČKY ZÁKLADNÍ VELIKOSTI HLINÍKOVÉ FÓLIE TŘ 1 - DEMONTÁŽ</t>
  </si>
  <si>
    <t>s uložením na stavbě pro zpětné osazení</t>
  </si>
  <si>
    <t>s uložením na stavbě pro zpětné osazení   
stávající značky P3, 2xIS3, P4, 2xA15, 2xB20a 1+2+1+2+2=8,000 [A]</t>
  </si>
  <si>
    <t>Položka zahrnuje odstranění, demontáž a odklizení materiálu s odvozem na předepsané místo</t>
  </si>
  <si>
    <t>34</t>
  </si>
  <si>
    <t>919111</t>
  </si>
  <si>
    <t>ŘEZÁNÍ ASFALTOVÉHO KRYTU VOZOVEK TL DO 50MM</t>
  </si>
  <si>
    <t>výměry určeny odměřením a výpočtem z digitálního podkladu    
na začátku úpravy 4,0=4,000 [A] 
v rozhraních konstrukcí vozovky 4,0+4,1=8,100 [B] 
na konci úpravy 17,0=17,000 [C] 
Celkem: A+B+C=29,100 [D]</t>
  </si>
  <si>
    <t>položka zahrnuje řezání vozovkové vrstvy v předepsané tloušťce, včetně spotřeby vody</t>
  </si>
  <si>
    <t>181</t>
  </si>
  <si>
    <t>Dopravně inženýrské opatření</t>
  </si>
  <si>
    <t>02720</t>
  </si>
  <si>
    <t>POMOC PRÁCE ZŘÍZ NEBO ZAJIŠŤ REGULACI A OCHRANU DOPRAVY</t>
  </si>
  <si>
    <t>KPL</t>
  </si>
  <si>
    <t>Kompletní dopravně inženýrská opatření po celou dobu trvání stavby podle návrhu zhotovitele. 
Jedná se zejména o: 
- dopravní zařízení a světelné signály, jejich dodávka, montáž, demontáž, kontrola, údržba, servis, přemisťování, přeznačování a manipulace s nimi po dobu     výstavby, tzn. vyznačení míst prací stavby jednotlivých etap, vyznačení případných objížděk jednotlivých etap, 
- zajištění řízení dopravy odpovědnými zaměstnanci zhotovitele v dobách určených investorem nebo PČR (předpoklad minimálně špičkové hodiny), 
- zajištění projekční a inženýrské činnosti pro projednání a povolení DIO, 
- zajištění potřebných povolení.</t>
  </si>
  <si>
    <t>zahrnuje veškeré náklady spojené s objednatelem požadovanými zařízeními</t>
  </si>
  <si>
    <t>201</t>
  </si>
  <si>
    <t>Oprava propustku</t>
  </si>
  <si>
    <t>BET</t>
  </si>
  <si>
    <t>suť z betonových částí propustku (2,3t/m3) 9,94*2,3=22,862 [A] 
suť z trub propustku (0,58t/m a 1,07t/m) 20,0*0,58+10,0*1,07=22,300 [B] 
Celkem: A+B=45,162 [C]</t>
  </si>
  <si>
    <t>výkopek z odstraněného silničního tělesa (2,0t/m3) 39,0*2,0=78,000 [A] 
výkopek při bourání stávajícího propustku (2,0t/m3) 30,0*2,0=60,000 [B] 
výkopek z jámy pro nový propustek (2,0t/m3) 336,0*2,0=672,000 [C] 
výkopek z úprav koryta toku (2,0t/m3) 24,0*2,0=48,000 [D] 
výkopek z čištění koryta bezejmenného toku (2,0t/m3) 17,2*2,0=34,400 [E] 
suť z kamenných částí čel propustku (2,6t/m3) 17,0*2,6=44,200 [F] 
Celkem: A+B+C+D+E+F=936,600 [G]</t>
  </si>
  <si>
    <t>11120</t>
  </si>
  <si>
    <t>ODSTRANĚNÍ KŘOVIN</t>
  </si>
  <si>
    <t>výměry určeny odměřením a výpočtem z digitálního podkladu 1663,0=1 663,000 [A]</t>
  </si>
  <si>
    <t>odstranění křovin a stromů do průměru 100 mm  
doprava dřevin bez ohledu na vzdálenost  
spálení na hromadách nebo štěpkování</t>
  </si>
  <si>
    <t>11201</t>
  </si>
  <si>
    <t>KÁCENÍ STROMŮ D KMENE DO 0,5M S ODSTRANĚNÍM PAŘEZŮ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</si>
  <si>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</si>
  <si>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11202</t>
  </si>
  <si>
    <t>KÁCENÍ STROMŮ D KMENE DO 0,9M S ODSTRANĚNÍM PAŘEZŮ</t>
  </si>
  <si>
    <t>11526</t>
  </si>
  <si>
    <t>PŘEVEDENÍ VODY POTRUBÍM DN 800 NEBO ŽLABY R.O. DO 2,8M</t>
  </si>
  <si>
    <t>výkres 08 38,0=38,000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</si>
  <si>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</si>
  <si>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výměry určeny odměřením a výpočtem z digitálního podkladu    
odstranění silničního tělesa v místě stávajícícho propustku 6,5*6,0=39,000 [A] 
výkopy při demolici stávajícího propustku 3,0*10,0=30,000 [B] 
Celkem: A+B=69,000 [C]</t>
  </si>
  <si>
    <t>12473</t>
  </si>
  <si>
    <t>VYKOPÁVKY PRO KORYTA VODOTEČÍ TŘ. I</t>
  </si>
  <si>
    <t>pro kamenný zához na vtokové straně propustku 6,0*8,0*0,5=24,000 [A]</t>
  </si>
  <si>
    <t>12960</t>
  </si>
  <si>
    <t>ČIŠTĚNÍ VODOTEČÍ A MELIORAČ KANÁLŮ OD NÁNOSŮ</t>
  </si>
  <si>
    <t>bezejmenného toku na výtokové straně propustku v tl.0,2m 2,0*0,2*43,0=17,200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</si>
  <si>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</si>
  <si>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13173</t>
  </si>
  <si>
    <t>HLOUBENÍ JAM ZAPAŽ I NEPAŽ TŘ. I</t>
  </si>
  <si>
    <t>výměry určeny odměřením a výpočtem z digitálního podkladu    
výkop pro propustek 23,0*12,0=276,000 [A] 
výkop pro napojení na výtokové straně propustku 7,5*8,0=60,000 [B] 
Celkem: A+B=336,000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</si>
  <si>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</si>
  <si>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</si>
  <si>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</si>
  <si>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výkopek z odstraněného silničního tělesa: 39,0=39,000 [A] 
výkopek při bourání stávajícího propustku: 30,0=30,000 [B] 
výkopek z jámy pro nový propustek: 336,0=336,000 [C] 
výkopek z úprav koryta toku: 24,0=24,000 [D] 
výkopek z čištění koryta bezejmenného toku: 17,2=17,200 [E] 
Celkem: A+B+C+D+E=446,200 [F]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</si>
  <si>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</si>
  <si>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</si>
  <si>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</si>
  <si>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stavebních jam v místě stávajícího i nového propustku - výměry určeny odměřením a výpočtem z digitálního podkladu 31,0*6,0+3,5*11,0=224,500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</si>
  <si>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</si>
  <si>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</si>
  <si>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</si>
  <si>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propustku - výměry určeny odměřením a výpočtem z digitálního podkladu 15,0*14,0=210,000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</si>
  <si>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</si>
  <si>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zlepšení stávajícího podloží záhozem z kamene 63/125 tl.500mm zatlačeného do stávajícího terénu v místě stávajícího i nového propustku (17,0*5,5+18,0*6,0)*0,5=100,750 [A]</t>
  </si>
  <si>
    <t>pod podkladní polštář - výměry určeny odměřením a výpočtem z digitálního podkladu   19.7m2*7.0m=137,900 [A]</t>
  </si>
  <si>
    <t>Vodorovné konstrukce</t>
  </si>
  <si>
    <t>451312</t>
  </si>
  <si>
    <t>PODKLADNÍ A VÝPLŇOVÉ VRSTVY Z PROSTÉHO BETONU C12/15</t>
  </si>
  <si>
    <t>deska pod propustkem - výměry určeny odměřením a výpočtem z digitálního podkladu 3,8*20,8=79,040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</si>
  <si>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</si>
  <si>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451314</t>
  </si>
  <si>
    <t>PODKLADNÍ A VÝPLŇOVÉ VRSTVY Z PROSTÉHO BETONU C25/30</t>
  </si>
  <si>
    <t>výměry určeny odměřením a výpočtem z digitálního podkladu 
lože pod potrubí propustku 2,0*17,1=34,200 [A] 
lože pod kamennou dlažbu 
dno koryta toku na vtokové straně propustku tl.150mm 8,0*2,5*0,15=3,000 [B] 
dno koryta toku na výtokové straně propustku tl.150mm 7,0*1,8*0,15=1,890 [C] 
svahy silničního tělesa na vtokové straně propustku tl.150mm (3,0*6,5+6,3*1,5)*0,15=4,343 [D] 
svahy silničního tělesa na výtokové straně propustku tl.150mm (3,0*7,7+6,5*1,5)*0,15=4,928 [E] 
Celkem: A+B+C+D+E=48,361 [F]</t>
  </si>
  <si>
    <t>45152</t>
  </si>
  <si>
    <t>PODKLADNÍ A VÝPLŇOVÉ VRSTVY Z KAMENIVA DRCENÉHO</t>
  </si>
  <si>
    <t>podkladní polštář z kameniva 0/63 v místě stávajícího propustku - výměry určeny odměřením a výpočtem z digitálního podkladu 9,5*7,0=66,500 [A]</t>
  </si>
  <si>
    <t>položka zahrnuje dodávku předepsaného kameniva, mimostaveništní a vnitrostaveništní dopravu a jeho uložení  
není-li v zadávací dokumentaci uvedeno jinak, jedná se o nakupovaný materiál</t>
  </si>
  <si>
    <t>45157</t>
  </si>
  <si>
    <t>PODKLADNÍ A VÝPLŇOVÉ VRSTVY Z KAMENIVA TĚŽENÉHO</t>
  </si>
  <si>
    <t>podsyp pod kamennou dlažbou - výměry určeny odměřením a výpočtem z digitálního podkladu    
dno koryta toku na vtokové straně propustku tl.100mm 8,0*2,5*0,1=2,000 [A] 
dno koryta toku na výtokové straně propustku tl.100mm 7,0*1,8*0,1=1,260 [B] 
svahy silničního tělesa na vtokové straně propustku tl.100mm (3,0*6,5+6,3*1,5)*0,1=2,895 [C] 
svahy silničního tělesa na výtokové straně propustku tl.100mm (3,0*7,7+6,5*1,5)*0,1=3,285 [D] 
Celkem: A+B+C+D=9,440 [E]</t>
  </si>
  <si>
    <t>461211</t>
  </si>
  <si>
    <t>PATKY Z LOMOVÉHO KAMENE NA SUCHO</t>
  </si>
  <si>
    <t>záhozové patky ve dně toku    
na vtokové straně propustku 2*8,0*0,5+9,5*0,5=12,750 [A] 
na výtokové straně propustku u bezejmenného toku 9,5*0,5=4,750 [B] 
v místě kamenného záhozu 5,5*0,5=2,750 [C] 
Celkem: A+B+C=20,250 [D]</t>
  </si>
  <si>
    <t>položka zahrnuje:  
- nutné zemní práce (hloubení rýh a pod.)  
- dodání a uložení lomového kamene předepsané frakce do předepsaného tvaru, včetně mimostaveništní a vnitrostaveništní dopravy</t>
  </si>
  <si>
    <t>461315</t>
  </si>
  <si>
    <t>PATKY Z PROSTÉHO BETONU C30/37</t>
  </si>
  <si>
    <t>ukončení dlažby a stabilizační práh v patě odláždění svahu 0,6*0,8*(6,5+7,0)=6,480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</si>
  <si>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</si>
  <si>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46251</t>
  </si>
  <si>
    <t>ZÁHOZ Z LOMOVÉHO KAMENE</t>
  </si>
  <si>
    <t>výměry určeny odměřením a výpočtem z digitálního podkladu    
ve dně na vtokové straně propustku tl.500mm 4,7*6,0*0,5=14,100 [A] 
ve dně na výtokové straně propustku tl.500mm 4,0*9,0*0,5=18,000 [B] 
Celkem: A+B=32,100 [C]</t>
  </si>
  <si>
    <t>položka zahrnuje:  
- dodávku a zához lomového kamene předepsané frakce včetně mimostaveništní a vnitrostaveništní dopravy  
není-li v zadávací dokumentaci uvedeno jinak, jedná se o nakupovaný materiál</t>
  </si>
  <si>
    <t>46451</t>
  </si>
  <si>
    <t>POHOZ DNA A SVAHŮ Z LOMOVÉHO KAMENE</t>
  </si>
  <si>
    <t>výměry určeny odměřením a výpočtem z digitálního podkladu    
svahy silničního tělesa tl.500mm 5,5*3,5*0,5+7,0*0,5=13,125 [A] 
na svahu silničního tělesa na pravé straně v nejnižším místě tl. 0.50m 32,0*0,5=16,000 [B] 
Celkem: A+B=29,125 [C]</t>
  </si>
  <si>
    <t>položka zahrnuje dodávku předepsaného kamene, mimostaveništní a vnitrostaveništní dopravu a jeho uložení  
není-li v zadávací dokumentaci uvedeno jinak, jedná se o nakupovaný materiál</t>
  </si>
  <si>
    <t>465512</t>
  </si>
  <si>
    <t>DLAŽBY Z LOMOVÉHO KAMENE NA MC SE SPÁROVÁNÍM MALTOU MC25 XF4</t>
  </si>
  <si>
    <t>výměry určeny odměřením a výpočtem z digitálního podkladu    
dno koryta toku na vtokové straně propustku tl.200mm 8,0*2,5*0,2=4,000 [A] 
dno koryta toku na výtokové straně propustku tl.200mm 7,0*1,8*0,2=2,520 [B] 
svahy silničního tělesa na vtokové straně propustku tl.200mm (3,0*6,5+6,3*1,5)*0,2=5,790 [C] 
svahy silničního tělesa na výtokové straně propustku tl.200mm (3,0*7,7+6,5*1,5)*0,2=6,570 [D] 
Celkem: A+B+C+D=18,880 [E]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</si>
  <si>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</si>
  <si>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Přidružená stavební výroba</t>
  </si>
  <si>
    <t>767973</t>
  </si>
  <si>
    <t>OHRADNÍKY</t>
  </si>
  <si>
    <t>demontáž stávajícího ohradníku (dřevěný sloupek se 3 lanky) a jeho zpětné osazení 130,0=130,000 [A]</t>
  </si>
  <si>
    <t>- položka zahrnuje dodávku a aplikaci předepsané hmoty v předepsané výšce nad terénem, zřízení podpůrných konstrukcí</t>
  </si>
  <si>
    <t>9111A1</t>
  </si>
  <si>
    <t>ZÁBRADLÍ SILNIČNÍ S VODOR MADLY - DODÁVKA A MONTÁŽ</t>
  </si>
  <si>
    <t>výšky 1,1m z tažených kompozitních materiálů 6,5+6,5=13,000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</si>
  <si>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</si>
  <si>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917223</t>
  </si>
  <si>
    <t>SILNIČNÍ A CHODNÍKOVÉ OBRUBY Z BETONOVÝCH OBRUBNÍKŮ ŠÍŘ 100MM</t>
  </si>
  <si>
    <t>lemování kamenné dlažby - výměry určeny odměřením a výpočtem z digitálního podkladu    
na vtokové straně propustku 8,0+1,5+3,5+6,5+2*5,0=29,500 [A] 
na výtokové straně propustku 7,0+1,5+2,5+7,0+2*5,0=28,000 [B] 
Celkem: A+B=57,500 [C]</t>
  </si>
  <si>
    <t>Položka zahrnuje:  
dodání a pokládku betonových obrubníků o rozměrech předepsaných zadávací dokumentací  
betonové lože i boční betonovou opěrku.</t>
  </si>
  <si>
    <t>918371</t>
  </si>
  <si>
    <t>PROPUSTY Z TRUB DN 1000MM</t>
  </si>
  <si>
    <t>vč vtokových a výtokových úprav 2*17,1=34,200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</si>
  <si>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</si>
  <si>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966358</t>
  </si>
  <si>
    <t>BOURÁNÍ PROPUSTŮ Z TRUB DN DO 600MM</t>
  </si>
  <si>
    <t>2*10,0=20,000 [A]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</si>
  <si>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</si>
  <si>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96636</t>
  </si>
  <si>
    <t>BOURÁNÍ PROPUSTŮ Z TRUB DN DO 800MM</t>
  </si>
  <si>
    <t>96713</t>
  </si>
  <si>
    <t>VYBOURÁNÍ ČÁSTÍ KONSTRUKCÍ KAMENNÝCH NA MC</t>
  </si>
  <si>
    <t>čela propustku 2*17,0*0,5=17,000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</si>
  <si>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</si>
  <si>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96715</t>
  </si>
  <si>
    <t>VYBOURÁNÍ ČÁSTÍ KONSTRUKCÍ BETON</t>
  </si>
  <si>
    <t>čela a dobetonování propustku 17,0*0,5+6,0*1,2*0,2=9,940 [A]</t>
  </si>
  <si>
    <t>VON</t>
  </si>
  <si>
    <t>Vedlejší a ostatní náklady</t>
  </si>
  <si>
    <t>029112</t>
  </si>
  <si>
    <t>OSTATNÍ POŽADAVKY - GEODETICKÉ ZAMĚŘENÍ - PLOŠNÉ</t>
  </si>
  <si>
    <t>HA</t>
  </si>
  <si>
    <t>zaměření skutečného provedení stavby 1=1,000 [A]</t>
  </si>
  <si>
    <t>zahrnuje veškeré náklady spojené s objednatelem požadovanými pracemi</t>
  </si>
  <si>
    <t>02940</t>
  </si>
  <si>
    <t>OSTATNÍ POŽADAVKY - VYPRACOVÁNÍ DOKUMENTACE</t>
  </si>
  <si>
    <t>plán úrdžby 1=1,000 [A]</t>
  </si>
  <si>
    <t>029412</t>
  </si>
  <si>
    <t>OSTATNÍ POŽADAVKY - VYPRACOVÁNÍ EVIDENČNÍHO LISTU</t>
  </si>
  <si>
    <t>Evidenční list pro propustek podle ČSN 73 6220 Evidence mostních objektů pozemních komunikací 1=1,000 [A]</t>
  </si>
  <si>
    <t>02944</t>
  </si>
  <si>
    <t>OSTAT POŽADAVKY - DOKUMENTACE SKUTEČ PROVEDENÍ V DIGIT I LISTINNÉ FORMĚ</t>
  </si>
  <si>
    <t>02945</t>
  </si>
  <si>
    <t>OSTAT POŽADAVKY - GEOMETRICKÝ PLÁN</t>
  </si>
  <si>
    <t>HM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</si>
  <si>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</si>
  <si>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02953</t>
  </si>
  <si>
    <t>OSTATNÍ POŽADAVKY - HLAVNÍ PROHLÍDKA PROPUSTKU</t>
  </si>
  <si>
    <t>položka zahrnuje : 
- úkony dle ČSN 73 6221 
- provedení hlavní mostní prohlídky oprávněnou fyzickou nebo právnickou osobou 
- vyhotovení záznamu (protokolu), který jednoznačně definuje stav mostu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</si>
</sst>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SUM(C10:C13)</f>
      </c>
      <c r="D6" s="1"/>
      <c r="E6" s="1"/>
    </row>
    <row r="7" spans="1:5" ht="12.75" customHeight="1">
      <c r="A7" s="1"/>
      <c r="B7" s="4" t="s">
        <v>4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27</v>
      </c>
      <c r="B10" s="20" t="s">
        <v>28</v>
      </c>
      <c r="C10" s="21">
        <f>'101'!I3</f>
      </c>
      <c r="D10" s="21">
        <f>'101'!O2</f>
      </c>
      <c r="E10" s="21">
        <f>C10+D10</f>
      </c>
    </row>
    <row r="11" spans="1:5" ht="12.75" customHeight="1">
      <c r="A11" s="20" t="s">
        <v>216</v>
      </c>
      <c r="B11" s="20" t="s">
        <v>217</v>
      </c>
      <c r="C11" s="21">
        <f>'181'!I3</f>
      </c>
      <c r="D11" s="21">
        <f>'181'!O2</f>
      </c>
      <c r="E11" s="21">
        <f>C11+D11</f>
      </c>
    </row>
    <row r="12" spans="1:5" ht="12.75" customHeight="1">
      <c r="A12" s="20" t="s">
        <v>223</v>
      </c>
      <c r="B12" s="20" t="s">
        <v>224</v>
      </c>
      <c r="C12" s="21">
        <f>'201'!I3</f>
      </c>
      <c r="D12" s="21">
        <f>'201'!O2</f>
      </c>
      <c r="E12" s="21">
        <f>C12+D12</f>
      </c>
    </row>
    <row r="13" spans="1:5" ht="12.75" customHeight="1">
      <c r="A13" s="20" t="s">
        <v>332</v>
      </c>
      <c r="B13" s="20" t="s">
        <v>333</v>
      </c>
      <c r="C13" s="21">
        <f>VON!I3</f>
      </c>
      <c r="D13" s="21">
        <f>VON!O2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O1" t="s">
        <v>21</v>
      </c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0+O8+O21+O66+O79+O120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2" t="s">
        <v>18</v>
      </c>
      <c r="G3" s="9"/>
      <c r="H3" s="8" t="s">
        <v>27</v>
      </c>
      <c r="I3" s="41">
        <f>0+I8+I21+I66+I79+I120</f>
      </c>
      <c r="O3" t="s">
        <v>22</v>
      </c>
      <c r="P3" t="s">
        <v>26</v>
      </c>
    </row>
    <row r="4" spans="1:16" ht="15" customHeight="1">
      <c r="A4" t="s">
        <v>16</v>
      </c>
      <c r="B4" s="16" t="s">
        <v>17</v>
      </c>
      <c r="C4" s="17" t="s">
        <v>27</v>
      </c>
      <c r="D4" s="6"/>
      <c r="E4" s="18" t="s">
        <v>28</v>
      </c>
      <c r="F4" s="16" t="s">
        <v>19</v>
      </c>
      <c r="G4" s="16" t="s">
        <v>20</v>
      </c>
      <c r="H4" s="19"/>
      <c r="I4" s="19"/>
      <c r="O4" t="s">
        <v>23</v>
      </c>
      <c r="P4" t="s">
        <v>26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26</v>
      </c>
      <c r="D7" s="15" t="s">
        <v>25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19" t="s">
        <v>46</v>
      </c>
      <c r="B8" s="19"/>
      <c r="C8" s="26" t="s">
        <v>30</v>
      </c>
      <c r="D8" s="19"/>
      <c r="E8" s="27" t="s">
        <v>47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48</v>
      </c>
      <c r="B9" s="29" t="s">
        <v>32</v>
      </c>
      <c r="C9" s="29" t="s">
        <v>49</v>
      </c>
      <c r="D9" s="25" t="s">
        <v>50</v>
      </c>
      <c r="E9" s="30" t="s">
        <v>51</v>
      </c>
      <c r="F9" s="31" t="s">
        <v>52</v>
      </c>
      <c r="G9" s="32">
        <v>170.357</v>
      </c>
      <c r="H9" s="33">
        <v>250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53</v>
      </c>
      <c r="E10" s="35" t="s">
        <v>54</v>
      </c>
    </row>
    <row r="11" spans="1:5" ht="25.5">
      <c r="A11" s="36" t="s">
        <v>55</v>
      </c>
      <c r="E11" s="37" t="s">
        <v>56</v>
      </c>
    </row>
    <row r="12" spans="1:5" ht="25.5">
      <c r="A12" t="s">
        <v>57</v>
      </c>
      <c r="E12" s="35" t="s">
        <v>58</v>
      </c>
    </row>
    <row r="13" spans="1:16" ht="12.75">
      <c r="A13" s="25" t="s">
        <v>48</v>
      </c>
      <c r="B13" s="29" t="s">
        <v>26</v>
      </c>
      <c r="C13" s="29" t="s">
        <v>49</v>
      </c>
      <c r="D13" s="25" t="s">
        <v>59</v>
      </c>
      <c r="E13" s="30" t="s">
        <v>51</v>
      </c>
      <c r="F13" s="31" t="s">
        <v>52</v>
      </c>
      <c r="G13" s="32">
        <v>1951.9</v>
      </c>
      <c r="H13" s="33">
        <v>250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53</v>
      </c>
      <c r="E14" s="35" t="s">
        <v>54</v>
      </c>
    </row>
    <row r="15" spans="1:5" ht="38.25">
      <c r="A15" s="36" t="s">
        <v>55</v>
      </c>
      <c r="E15" s="37" t="s">
        <v>60</v>
      </c>
    </row>
    <row r="16" spans="1:5" ht="25.5">
      <c r="A16" t="s">
        <v>57</v>
      </c>
      <c r="E16" s="35" t="s">
        <v>58</v>
      </c>
    </row>
    <row r="17" spans="1:16" ht="12.75">
      <c r="A17" s="25" t="s">
        <v>48</v>
      </c>
      <c r="B17" s="29" t="s">
        <v>25</v>
      </c>
      <c r="C17" s="29" t="s">
        <v>61</v>
      </c>
      <c r="D17" s="25" t="s">
        <v>62</v>
      </c>
      <c r="E17" s="30" t="s">
        <v>63</v>
      </c>
      <c r="F17" s="31" t="s">
        <v>52</v>
      </c>
      <c r="G17" s="32">
        <v>78.84</v>
      </c>
      <c r="H17" s="33">
        <v>10500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53</v>
      </c>
      <c r="E18" s="35" t="s">
        <v>54</v>
      </c>
    </row>
    <row r="19" spans="1:5" ht="12.75">
      <c r="A19" s="36" t="s">
        <v>55</v>
      </c>
      <c r="E19" s="37" t="s">
        <v>64</v>
      </c>
    </row>
    <row r="20" spans="1:5" ht="25.5">
      <c r="A20" t="s">
        <v>57</v>
      </c>
      <c r="E20" s="35" t="s">
        <v>58</v>
      </c>
    </row>
    <row r="21" spans="1:18" ht="12.75" customHeight="1">
      <c r="A21" s="6" t="s">
        <v>46</v>
      </c>
      <c r="B21" s="6"/>
      <c r="C21" s="39" t="s">
        <v>32</v>
      </c>
      <c r="D21" s="6"/>
      <c r="E21" s="27" t="s">
        <v>65</v>
      </c>
      <c r="F21" s="6"/>
      <c r="G21" s="6"/>
      <c r="H21" s="6"/>
      <c r="I21" s="40">
        <f>0+Q21</f>
      </c>
      <c r="O21">
        <f>0+R21</f>
      </c>
      <c r="Q21">
        <f>0+I22+I26+I30+I34+I38+I42+I46+I50+I54+I58+I62</f>
      </c>
      <c r="R21">
        <f>0+O22+O26+O30+O34+O38+O42+O46+O50+O54+O58+O62</f>
      </c>
    </row>
    <row r="22" spans="1:16" ht="12.75">
      <c r="A22" s="25" t="s">
        <v>48</v>
      </c>
      <c r="B22" s="29" t="s">
        <v>36</v>
      </c>
      <c r="C22" s="29" t="s">
        <v>66</v>
      </c>
      <c r="D22" s="25" t="s">
        <v>54</v>
      </c>
      <c r="E22" s="30" t="s">
        <v>67</v>
      </c>
      <c r="F22" s="31" t="s">
        <v>68</v>
      </c>
      <c r="G22" s="32">
        <v>32.85</v>
      </c>
      <c r="H22" s="33">
        <v>693</v>
      </c>
      <c r="I22" s="33">
        <f>ROUND(ROUND(H22,2)*ROUND(G22,3),2)</f>
      </c>
      <c r="O22">
        <f>(I22*21)/100</f>
      </c>
      <c r="P22" t="s">
        <v>26</v>
      </c>
    </row>
    <row r="23" spans="1:5" ht="12.75">
      <c r="A23" s="34" t="s">
        <v>53</v>
      </c>
      <c r="E23" s="35" t="s">
        <v>54</v>
      </c>
    </row>
    <row r="24" spans="1:5" ht="63.75">
      <c r="A24" s="36" t="s">
        <v>55</v>
      </c>
      <c r="E24" s="37" t="s">
        <v>69</v>
      </c>
    </row>
    <row r="25" spans="1:5" ht="63.75">
      <c r="A25" t="s">
        <v>57</v>
      </c>
      <c r="E25" s="35" t="s">
        <v>70</v>
      </c>
    </row>
    <row r="26" spans="1:16" ht="25.5">
      <c r="A26" s="25" t="s">
        <v>48</v>
      </c>
      <c r="B26" s="29" t="s">
        <v>38</v>
      </c>
      <c r="C26" s="29" t="s">
        <v>71</v>
      </c>
      <c r="D26" s="25" t="s">
        <v>54</v>
      </c>
      <c r="E26" s="30" t="s">
        <v>72</v>
      </c>
      <c r="F26" s="31" t="s">
        <v>68</v>
      </c>
      <c r="G26" s="32">
        <v>354.05</v>
      </c>
      <c r="H26" s="33">
        <v>285</v>
      </c>
      <c r="I26" s="33">
        <f>ROUND(ROUND(H26,2)*ROUND(G26,3),2)</f>
      </c>
      <c r="O26">
        <f>(I26*21)/100</f>
      </c>
      <c r="P26" t="s">
        <v>26</v>
      </c>
    </row>
    <row r="27" spans="1:5" ht="12.75">
      <c r="A27" s="34" t="s">
        <v>53</v>
      </c>
      <c r="E27" s="35" t="s">
        <v>54</v>
      </c>
    </row>
    <row r="28" spans="1:5" ht="25.5">
      <c r="A28" s="36" t="s">
        <v>55</v>
      </c>
      <c r="E28" s="37" t="s">
        <v>73</v>
      </c>
    </row>
    <row r="29" spans="1:5" ht="63.75">
      <c r="A29" t="s">
        <v>57</v>
      </c>
      <c r="E29" s="35" t="s">
        <v>70</v>
      </c>
    </row>
    <row r="30" spans="1:16" ht="12.75">
      <c r="A30" s="25" t="s">
        <v>48</v>
      </c>
      <c r="B30" s="29" t="s">
        <v>40</v>
      </c>
      <c r="C30" s="29" t="s">
        <v>74</v>
      </c>
      <c r="D30" s="25" t="s">
        <v>54</v>
      </c>
      <c r="E30" s="30" t="s">
        <v>75</v>
      </c>
      <c r="F30" s="31" t="s">
        <v>68</v>
      </c>
      <c r="G30" s="32">
        <v>319.4</v>
      </c>
      <c r="H30" s="33">
        <v>63</v>
      </c>
      <c r="I30" s="33">
        <f>ROUND(ROUND(H30,2)*ROUND(G30,3),2)</f>
      </c>
      <c r="O30">
        <f>(I30*21)/100</f>
      </c>
      <c r="P30" t="s">
        <v>26</v>
      </c>
    </row>
    <row r="31" spans="1:5" ht="12.75">
      <c r="A31" s="34" t="s">
        <v>53</v>
      </c>
      <c r="E31" s="35" t="s">
        <v>76</v>
      </c>
    </row>
    <row r="32" spans="1:5" ht="38.25">
      <c r="A32" s="36" t="s">
        <v>55</v>
      </c>
      <c r="E32" s="37" t="s">
        <v>77</v>
      </c>
    </row>
    <row r="33" spans="1:5" ht="38.25">
      <c r="A33" t="s">
        <v>57</v>
      </c>
      <c r="E33" s="35" t="s">
        <v>78</v>
      </c>
    </row>
    <row r="34" spans="1:16" ht="12.75">
      <c r="A34" s="25" t="s">
        <v>48</v>
      </c>
      <c r="B34" s="29" t="s">
        <v>79</v>
      </c>
      <c r="C34" s="29" t="s">
        <v>80</v>
      </c>
      <c r="D34" s="25" t="s">
        <v>54</v>
      </c>
      <c r="E34" s="30" t="s">
        <v>81</v>
      </c>
      <c r="F34" s="31" t="s">
        <v>68</v>
      </c>
      <c r="G34" s="32">
        <v>60.45</v>
      </c>
      <c r="H34" s="33">
        <v>148</v>
      </c>
      <c r="I34" s="33">
        <f>ROUND(ROUND(H34,2)*ROUND(G34,3),2)</f>
      </c>
      <c r="O34">
        <f>(I34*21)/100</f>
      </c>
      <c r="P34" t="s">
        <v>26</v>
      </c>
    </row>
    <row r="35" spans="1:5" ht="12.75">
      <c r="A35" s="34" t="s">
        <v>53</v>
      </c>
      <c r="E35" s="35" t="s">
        <v>54</v>
      </c>
    </row>
    <row r="36" spans="1:5" ht="12.75">
      <c r="A36" s="36" t="s">
        <v>55</v>
      </c>
      <c r="E36" s="37" t="s">
        <v>82</v>
      </c>
    </row>
    <row r="37" spans="1:5" ht="369.75">
      <c r="A37" t="s">
        <v>57</v>
      </c>
      <c r="E37" s="35" t="s">
        <v>83</v>
      </c>
    </row>
    <row r="38" spans="1:16" ht="12.75">
      <c r="A38" s="25" t="s">
        <v>48</v>
      </c>
      <c r="B38" s="29" t="s">
        <v>84</v>
      </c>
      <c r="C38" s="29" t="s">
        <v>85</v>
      </c>
      <c r="D38" s="25" t="s">
        <v>54</v>
      </c>
      <c r="E38" s="30" t="s">
        <v>86</v>
      </c>
      <c r="F38" s="31" t="s">
        <v>68</v>
      </c>
      <c r="G38" s="32">
        <v>490.6</v>
      </c>
      <c r="H38" s="33">
        <v>210</v>
      </c>
      <c r="I38" s="33">
        <f>ROUND(ROUND(H38,2)*ROUND(G38,3),2)</f>
      </c>
      <c r="O38">
        <f>(I38*21)/100</f>
      </c>
      <c r="P38" t="s">
        <v>26</v>
      </c>
    </row>
    <row r="39" spans="1:5" ht="12.75">
      <c r="A39" s="34" t="s">
        <v>53</v>
      </c>
      <c r="E39" s="35" t="s">
        <v>54</v>
      </c>
    </row>
    <row r="40" spans="1:5" ht="63.75">
      <c r="A40" s="36" t="s">
        <v>55</v>
      </c>
      <c r="E40" s="37" t="s">
        <v>87</v>
      </c>
    </row>
    <row r="41" spans="1:5" ht="369.75">
      <c r="A41" t="s">
        <v>57</v>
      </c>
      <c r="E41" s="35" t="s">
        <v>83</v>
      </c>
    </row>
    <row r="42" spans="1:16" ht="12.75">
      <c r="A42" s="25" t="s">
        <v>48</v>
      </c>
      <c r="B42" s="29" t="s">
        <v>43</v>
      </c>
      <c r="C42" s="29" t="s">
        <v>88</v>
      </c>
      <c r="D42" s="25" t="s">
        <v>54</v>
      </c>
      <c r="E42" s="30" t="s">
        <v>89</v>
      </c>
      <c r="F42" s="31" t="s">
        <v>68</v>
      </c>
      <c r="G42" s="32">
        <v>328.4</v>
      </c>
      <c r="H42" s="33">
        <v>217</v>
      </c>
      <c r="I42" s="33">
        <f>ROUND(ROUND(H42,2)*ROUND(G42,3),2)</f>
      </c>
      <c r="O42">
        <f>(I42*21)/100</f>
      </c>
      <c r="P42" t="s">
        <v>26</v>
      </c>
    </row>
    <row r="43" spans="1:5" ht="12.75">
      <c r="A43" s="34" t="s">
        <v>53</v>
      </c>
      <c r="E43" s="35" t="s">
        <v>54</v>
      </c>
    </row>
    <row r="44" spans="1:5" ht="25.5">
      <c r="A44" s="36" t="s">
        <v>55</v>
      </c>
      <c r="E44" s="37" t="s">
        <v>90</v>
      </c>
    </row>
    <row r="45" spans="1:5" ht="293.25">
      <c r="A45" t="s">
        <v>57</v>
      </c>
      <c r="E45" s="35" t="s">
        <v>91</v>
      </c>
    </row>
    <row r="46" spans="1:16" ht="12.75">
      <c r="A46" s="25" t="s">
        <v>48</v>
      </c>
      <c r="B46" s="29" t="s">
        <v>45</v>
      </c>
      <c r="C46" s="29" t="s">
        <v>92</v>
      </c>
      <c r="D46" s="25" t="s">
        <v>54</v>
      </c>
      <c r="E46" s="30" t="s">
        <v>93</v>
      </c>
      <c r="F46" s="31" t="s">
        <v>68</v>
      </c>
      <c r="G46" s="32">
        <v>483</v>
      </c>
      <c r="H46" s="33">
        <v>134</v>
      </c>
      <c r="I46" s="33">
        <f>ROUND(ROUND(H46,2)*ROUND(G46,3),2)</f>
      </c>
      <c r="O46">
        <f>(I46*21)/100</f>
      </c>
      <c r="P46" t="s">
        <v>26</v>
      </c>
    </row>
    <row r="47" spans="1:5" ht="12.75">
      <c r="A47" s="34" t="s">
        <v>53</v>
      </c>
      <c r="E47" s="35" t="s">
        <v>54</v>
      </c>
    </row>
    <row r="48" spans="1:5" ht="25.5">
      <c r="A48" s="36" t="s">
        <v>55</v>
      </c>
      <c r="E48" s="37" t="s">
        <v>94</v>
      </c>
    </row>
    <row r="49" spans="1:5" ht="267.75">
      <c r="A49" t="s">
        <v>57</v>
      </c>
      <c r="E49" s="35" t="s">
        <v>95</v>
      </c>
    </row>
    <row r="50" spans="1:16" ht="12.75">
      <c r="A50" s="25" t="s">
        <v>48</v>
      </c>
      <c r="B50" s="29" t="s">
        <v>96</v>
      </c>
      <c r="C50" s="29" t="s">
        <v>97</v>
      </c>
      <c r="D50" s="25" t="s">
        <v>54</v>
      </c>
      <c r="E50" s="30" t="s">
        <v>98</v>
      </c>
      <c r="F50" s="31" t="s">
        <v>68</v>
      </c>
      <c r="G50" s="32">
        <v>213.5</v>
      </c>
      <c r="H50" s="33">
        <v>639</v>
      </c>
      <c r="I50" s="33">
        <f>ROUND(ROUND(H50,2)*ROUND(G50,3),2)</f>
      </c>
      <c r="O50">
        <f>(I50*21)/100</f>
      </c>
      <c r="P50" t="s">
        <v>26</v>
      </c>
    </row>
    <row r="51" spans="1:5" ht="12.75">
      <c r="A51" s="34" t="s">
        <v>53</v>
      </c>
      <c r="E51" s="35" t="s">
        <v>54</v>
      </c>
    </row>
    <row r="52" spans="1:5" ht="25.5">
      <c r="A52" s="36" t="s">
        <v>55</v>
      </c>
      <c r="E52" s="37" t="s">
        <v>99</v>
      </c>
    </row>
    <row r="53" spans="1:5" ht="280.5">
      <c r="A53" t="s">
        <v>57</v>
      </c>
      <c r="E53" s="35" t="s">
        <v>100</v>
      </c>
    </row>
    <row r="54" spans="1:16" ht="12.75">
      <c r="A54" s="25" t="s">
        <v>48</v>
      </c>
      <c r="B54" s="29" t="s">
        <v>101</v>
      </c>
      <c r="C54" s="29" t="s">
        <v>102</v>
      </c>
      <c r="D54" s="25" t="s">
        <v>54</v>
      </c>
      <c r="E54" s="30" t="s">
        <v>103</v>
      </c>
      <c r="F54" s="31" t="s">
        <v>68</v>
      </c>
      <c r="G54" s="32">
        <v>93.8</v>
      </c>
      <c r="H54" s="33">
        <v>243</v>
      </c>
      <c r="I54" s="33">
        <f>ROUND(ROUND(H54,2)*ROUND(G54,3),2)</f>
      </c>
      <c r="O54">
        <f>(I54*21)/100</f>
      </c>
      <c r="P54" t="s">
        <v>26</v>
      </c>
    </row>
    <row r="55" spans="1:5" ht="12.75">
      <c r="A55" s="34" t="s">
        <v>53</v>
      </c>
      <c r="E55" s="35" t="s">
        <v>54</v>
      </c>
    </row>
    <row r="56" spans="1:5" ht="12.75">
      <c r="A56" s="36" t="s">
        <v>55</v>
      </c>
      <c r="E56" s="37" t="s">
        <v>104</v>
      </c>
    </row>
    <row r="57" spans="1:5" ht="242.25">
      <c r="A57" t="s">
        <v>57</v>
      </c>
      <c r="E57" s="35" t="s">
        <v>105</v>
      </c>
    </row>
    <row r="58" spans="1:16" ht="12.75">
      <c r="A58" s="25" t="s">
        <v>48</v>
      </c>
      <c r="B58" s="29" t="s">
        <v>106</v>
      </c>
      <c r="C58" s="29" t="s">
        <v>107</v>
      </c>
      <c r="D58" s="25" t="s">
        <v>54</v>
      </c>
      <c r="E58" s="30" t="s">
        <v>108</v>
      </c>
      <c r="F58" s="31" t="s">
        <v>109</v>
      </c>
      <c r="G58" s="32">
        <v>1796</v>
      </c>
      <c r="H58" s="33">
        <v>40</v>
      </c>
      <c r="I58" s="33">
        <f>ROUND(ROUND(H58,2)*ROUND(G58,3),2)</f>
      </c>
      <c r="O58">
        <f>(I58*21)/100</f>
      </c>
      <c r="P58" t="s">
        <v>26</v>
      </c>
    </row>
    <row r="59" spans="1:5" ht="12.75">
      <c r="A59" s="34" t="s">
        <v>53</v>
      </c>
      <c r="E59" s="35" t="s">
        <v>54</v>
      </c>
    </row>
    <row r="60" spans="1:5" ht="38.25">
      <c r="A60" s="36" t="s">
        <v>55</v>
      </c>
      <c r="E60" s="37" t="s">
        <v>110</v>
      </c>
    </row>
    <row r="61" spans="1:5" ht="38.25">
      <c r="A61" t="s">
        <v>57</v>
      </c>
      <c r="E61" s="35" t="s">
        <v>111</v>
      </c>
    </row>
    <row r="62" spans="1:16" ht="12.75">
      <c r="A62" s="25" t="s">
        <v>48</v>
      </c>
      <c r="B62" s="29" t="s">
        <v>112</v>
      </c>
      <c r="C62" s="29" t="s">
        <v>113</v>
      </c>
      <c r="D62" s="25" t="s">
        <v>54</v>
      </c>
      <c r="E62" s="30" t="s">
        <v>114</v>
      </c>
      <c r="F62" s="31" t="s">
        <v>109</v>
      </c>
      <c r="G62" s="32">
        <v>1796</v>
      </c>
      <c r="H62" s="33">
        <v>16.2</v>
      </c>
      <c r="I62" s="33">
        <f>ROUND(ROUND(H62,2)*ROUND(G62,3),2)</f>
      </c>
      <c r="O62">
        <f>(I62*21)/100</f>
      </c>
      <c r="P62" t="s">
        <v>26</v>
      </c>
    </row>
    <row r="63" spans="1:5" ht="12.75">
      <c r="A63" s="34" t="s">
        <v>53</v>
      </c>
      <c r="E63" s="35" t="s">
        <v>54</v>
      </c>
    </row>
    <row r="64" spans="1:5" ht="38.25">
      <c r="A64" s="36" t="s">
        <v>55</v>
      </c>
      <c r="E64" s="37" t="s">
        <v>110</v>
      </c>
    </row>
    <row r="65" spans="1:5" ht="25.5">
      <c r="A65" t="s">
        <v>57</v>
      </c>
      <c r="E65" s="35" t="s">
        <v>115</v>
      </c>
    </row>
    <row r="66" spans="1:18" ht="12.75" customHeight="1">
      <c r="A66" s="6" t="s">
        <v>46</v>
      </c>
      <c r="B66" s="6"/>
      <c r="C66" s="39" t="s">
        <v>26</v>
      </c>
      <c r="D66" s="6"/>
      <c r="E66" s="27" t="s">
        <v>116</v>
      </c>
      <c r="F66" s="6"/>
      <c r="G66" s="6"/>
      <c r="H66" s="6"/>
      <c r="I66" s="40">
        <f>0+Q66</f>
      </c>
      <c r="O66">
        <f>0+R66</f>
      </c>
      <c r="Q66">
        <f>0+I67+I71+I75</f>
      </c>
      <c r="R66">
        <f>0+O67+O71+O75</f>
      </c>
    </row>
    <row r="67" spans="1:16" ht="12.75">
      <c r="A67" s="25" t="s">
        <v>48</v>
      </c>
      <c r="B67" s="29" t="s">
        <v>117</v>
      </c>
      <c r="C67" s="29" t="s">
        <v>118</v>
      </c>
      <c r="D67" s="25" t="s">
        <v>54</v>
      </c>
      <c r="E67" s="30" t="s">
        <v>119</v>
      </c>
      <c r="F67" s="31" t="s">
        <v>68</v>
      </c>
      <c r="G67" s="32">
        <v>327</v>
      </c>
      <c r="H67" s="33">
        <v>1040</v>
      </c>
      <c r="I67" s="33">
        <f>ROUND(ROUND(H67,2)*ROUND(G67,3),2)</f>
      </c>
      <c r="O67">
        <f>(I67*21)/100</f>
      </c>
      <c r="P67" t="s">
        <v>26</v>
      </c>
    </row>
    <row r="68" spans="1:5" ht="12.75">
      <c r="A68" s="34" t="s">
        <v>53</v>
      </c>
      <c r="E68" s="35" t="s">
        <v>54</v>
      </c>
    </row>
    <row r="69" spans="1:5" ht="38.25">
      <c r="A69" s="36" t="s">
        <v>55</v>
      </c>
      <c r="E69" s="37" t="s">
        <v>120</v>
      </c>
    </row>
    <row r="70" spans="1:5" ht="38.25">
      <c r="A70" t="s">
        <v>57</v>
      </c>
      <c r="E70" s="35" t="s">
        <v>121</v>
      </c>
    </row>
    <row r="71" spans="1:16" ht="12.75">
      <c r="A71" s="25" t="s">
        <v>48</v>
      </c>
      <c r="B71" s="29" t="s">
        <v>122</v>
      </c>
      <c r="C71" s="29" t="s">
        <v>123</v>
      </c>
      <c r="D71" s="25" t="s">
        <v>54</v>
      </c>
      <c r="E71" s="30" t="s">
        <v>124</v>
      </c>
      <c r="F71" s="31" t="s">
        <v>109</v>
      </c>
      <c r="G71" s="32">
        <v>788</v>
      </c>
      <c r="H71" s="33">
        <v>69</v>
      </c>
      <c r="I71" s="33">
        <f>ROUND(ROUND(H71,2)*ROUND(G71,3),2)</f>
      </c>
      <c r="O71">
        <f>(I71*21)/100</f>
      </c>
      <c r="P71" t="s">
        <v>26</v>
      </c>
    </row>
    <row r="72" spans="1:5" ht="12.75">
      <c r="A72" s="34" t="s">
        <v>53</v>
      </c>
      <c r="E72" s="35" t="s">
        <v>54</v>
      </c>
    </row>
    <row r="73" spans="1:5" ht="25.5">
      <c r="A73" s="36" t="s">
        <v>55</v>
      </c>
      <c r="E73" s="37" t="s">
        <v>125</v>
      </c>
    </row>
    <row r="74" spans="1:5" ht="102">
      <c r="A74" t="s">
        <v>57</v>
      </c>
      <c r="E74" s="35" t="s">
        <v>126</v>
      </c>
    </row>
    <row r="75" spans="1:16" ht="12.75">
      <c r="A75" s="25" t="s">
        <v>48</v>
      </c>
      <c r="B75" s="29" t="s">
        <v>127</v>
      </c>
      <c r="C75" s="29" t="s">
        <v>128</v>
      </c>
      <c r="D75" s="25" t="s">
        <v>54</v>
      </c>
      <c r="E75" s="30" t="s">
        <v>129</v>
      </c>
      <c r="F75" s="31" t="s">
        <v>109</v>
      </c>
      <c r="G75" s="32">
        <v>32</v>
      </c>
      <c r="H75" s="33">
        <v>252</v>
      </c>
      <c r="I75" s="33">
        <f>ROUND(ROUND(H75,2)*ROUND(G75,3),2)</f>
      </c>
      <c r="O75">
        <f>(I75*21)/100</f>
      </c>
      <c r="P75" t="s">
        <v>26</v>
      </c>
    </row>
    <row r="76" spans="1:5" ht="12.75">
      <c r="A76" s="34" t="s">
        <v>53</v>
      </c>
      <c r="E76" s="35" t="s">
        <v>54</v>
      </c>
    </row>
    <row r="77" spans="1:5" ht="25.5">
      <c r="A77" s="36" t="s">
        <v>55</v>
      </c>
      <c r="E77" s="37" t="s">
        <v>130</v>
      </c>
    </row>
    <row r="78" spans="1:5" ht="102">
      <c r="A78" t="s">
        <v>57</v>
      </c>
      <c r="E78" s="35" t="s">
        <v>131</v>
      </c>
    </row>
    <row r="79" spans="1:18" ht="12.75" customHeight="1">
      <c r="A79" s="6" t="s">
        <v>46</v>
      </c>
      <c r="B79" s="6"/>
      <c r="C79" s="39" t="s">
        <v>38</v>
      </c>
      <c r="D79" s="6"/>
      <c r="E79" s="27" t="s">
        <v>132</v>
      </c>
      <c r="F79" s="6"/>
      <c r="G79" s="6"/>
      <c r="H79" s="6"/>
      <c r="I79" s="40">
        <f>0+Q79</f>
      </c>
      <c r="O79">
        <f>0+R79</f>
      </c>
      <c r="Q79">
        <f>0+I80+I84+I88+I92+I96+I100+I104+I108+I112+I116</f>
      </c>
      <c r="R79">
        <f>0+O80+O84+O88+O92+O96+O100+O104+O108+O112+O116</f>
      </c>
    </row>
    <row r="80" spans="1:16" ht="12.75">
      <c r="A80" s="25" t="s">
        <v>48</v>
      </c>
      <c r="B80" s="29" t="s">
        <v>133</v>
      </c>
      <c r="C80" s="29" t="s">
        <v>134</v>
      </c>
      <c r="D80" s="25" t="s">
        <v>54</v>
      </c>
      <c r="E80" s="30" t="s">
        <v>135</v>
      </c>
      <c r="F80" s="31" t="s">
        <v>109</v>
      </c>
      <c r="G80" s="32">
        <v>1064.46</v>
      </c>
      <c r="H80" s="33">
        <v>136</v>
      </c>
      <c r="I80" s="33">
        <f>ROUND(ROUND(H80,2)*ROUND(G80,3),2)</f>
      </c>
      <c r="O80">
        <f>(I80*21)/100</f>
      </c>
      <c r="P80" t="s">
        <v>26</v>
      </c>
    </row>
    <row r="81" spans="1:5" ht="12.75">
      <c r="A81" s="34" t="s">
        <v>53</v>
      </c>
      <c r="E81" s="35" t="s">
        <v>54</v>
      </c>
    </row>
    <row r="82" spans="1:5" ht="63.75">
      <c r="A82" s="36" t="s">
        <v>55</v>
      </c>
      <c r="E82" s="37" t="s">
        <v>136</v>
      </c>
    </row>
    <row r="83" spans="1:5" ht="51">
      <c r="A83" t="s">
        <v>57</v>
      </c>
      <c r="E83" s="35" t="s">
        <v>137</v>
      </c>
    </row>
    <row r="84" spans="1:16" ht="12.75">
      <c r="A84" s="25" t="s">
        <v>48</v>
      </c>
      <c r="B84" s="29" t="s">
        <v>138</v>
      </c>
      <c r="C84" s="29" t="s">
        <v>139</v>
      </c>
      <c r="D84" s="25" t="s">
        <v>54</v>
      </c>
      <c r="E84" s="30" t="s">
        <v>140</v>
      </c>
      <c r="F84" s="31" t="s">
        <v>68</v>
      </c>
      <c r="G84" s="32">
        <v>216.16</v>
      </c>
      <c r="H84" s="33">
        <v>2520</v>
      </c>
      <c r="I84" s="33">
        <f>ROUND(ROUND(H84,2)*ROUND(G84,3),2)</f>
      </c>
      <c r="O84">
        <f>(I84*21)/100</f>
      </c>
      <c r="P84" t="s">
        <v>26</v>
      </c>
    </row>
    <row r="85" spans="1:5" ht="12.75">
      <c r="A85" s="34" t="s">
        <v>53</v>
      </c>
      <c r="E85" s="35" t="s">
        <v>54</v>
      </c>
    </row>
    <row r="86" spans="1:5" ht="25.5">
      <c r="A86" s="36" t="s">
        <v>55</v>
      </c>
      <c r="E86" s="37" t="s">
        <v>141</v>
      </c>
    </row>
    <row r="87" spans="1:5" ht="76.5">
      <c r="A87" t="s">
        <v>57</v>
      </c>
      <c r="E87" s="35" t="s">
        <v>142</v>
      </c>
    </row>
    <row r="88" spans="1:16" ht="12.75">
      <c r="A88" s="25" t="s">
        <v>48</v>
      </c>
      <c r="B88" s="29" t="s">
        <v>143</v>
      </c>
      <c r="C88" s="29" t="s">
        <v>144</v>
      </c>
      <c r="D88" s="25" t="s">
        <v>54</v>
      </c>
      <c r="E88" s="30" t="s">
        <v>145</v>
      </c>
      <c r="F88" s="31" t="s">
        <v>109</v>
      </c>
      <c r="G88" s="32">
        <v>487.8</v>
      </c>
      <c r="H88" s="33">
        <v>155</v>
      </c>
      <c r="I88" s="33">
        <f>ROUND(ROUND(H88,2)*ROUND(G88,3),2)</f>
      </c>
      <c r="O88">
        <f>(I88*21)/100</f>
      </c>
      <c r="P88" t="s">
        <v>26</v>
      </c>
    </row>
    <row r="89" spans="1:5" ht="12.75">
      <c r="A89" s="34" t="s">
        <v>53</v>
      </c>
      <c r="E89" s="35" t="s">
        <v>54</v>
      </c>
    </row>
    <row r="90" spans="1:5" ht="25.5">
      <c r="A90" s="36" t="s">
        <v>55</v>
      </c>
      <c r="E90" s="37" t="s">
        <v>146</v>
      </c>
    </row>
    <row r="91" spans="1:5" ht="102">
      <c r="A91" t="s">
        <v>57</v>
      </c>
      <c r="E91" s="35" t="s">
        <v>147</v>
      </c>
    </row>
    <row r="92" spans="1:16" ht="12.75">
      <c r="A92" s="25" t="s">
        <v>48</v>
      </c>
      <c r="B92" s="29" t="s">
        <v>148</v>
      </c>
      <c r="C92" s="29" t="s">
        <v>149</v>
      </c>
      <c r="D92" s="25" t="s">
        <v>54</v>
      </c>
      <c r="E92" s="30" t="s">
        <v>150</v>
      </c>
      <c r="F92" s="31" t="s">
        <v>109</v>
      </c>
      <c r="G92" s="32">
        <v>1822</v>
      </c>
      <c r="H92" s="33">
        <v>21</v>
      </c>
      <c r="I92" s="33">
        <f>ROUND(ROUND(H92,2)*ROUND(G92,3),2)</f>
      </c>
      <c r="O92">
        <f>(I92*21)/100</f>
      </c>
      <c r="P92" t="s">
        <v>26</v>
      </c>
    </row>
    <row r="93" spans="1:5" ht="12.75">
      <c r="A93" s="34" t="s">
        <v>53</v>
      </c>
      <c r="E93" s="35" t="s">
        <v>54</v>
      </c>
    </row>
    <row r="94" spans="1:5" ht="51">
      <c r="A94" s="36" t="s">
        <v>55</v>
      </c>
      <c r="E94" s="37" t="s">
        <v>151</v>
      </c>
    </row>
    <row r="95" spans="1:5" ht="51">
      <c r="A95" t="s">
        <v>57</v>
      </c>
      <c r="E95" s="35" t="s">
        <v>152</v>
      </c>
    </row>
    <row r="96" spans="1:16" ht="12.75">
      <c r="A96" s="25" t="s">
        <v>48</v>
      </c>
      <c r="B96" s="29" t="s">
        <v>153</v>
      </c>
      <c r="C96" s="29" t="s">
        <v>154</v>
      </c>
      <c r="D96" s="25" t="s">
        <v>54</v>
      </c>
      <c r="E96" s="30" t="s">
        <v>155</v>
      </c>
      <c r="F96" s="31" t="s">
        <v>109</v>
      </c>
      <c r="G96" s="32">
        <v>2293</v>
      </c>
      <c r="H96" s="33">
        <v>15.2</v>
      </c>
      <c r="I96" s="33">
        <f>ROUND(ROUND(H96,2)*ROUND(G96,3),2)</f>
      </c>
      <c r="O96">
        <f>(I96*21)/100</f>
      </c>
      <c r="P96" t="s">
        <v>26</v>
      </c>
    </row>
    <row r="97" spans="1:5" ht="12.75">
      <c r="A97" s="34" t="s">
        <v>53</v>
      </c>
      <c r="E97" s="35" t="s">
        <v>54</v>
      </c>
    </row>
    <row r="98" spans="1:5" ht="51">
      <c r="A98" s="36" t="s">
        <v>55</v>
      </c>
      <c r="E98" s="37" t="s">
        <v>156</v>
      </c>
    </row>
    <row r="99" spans="1:5" ht="51">
      <c r="A99" t="s">
        <v>57</v>
      </c>
      <c r="E99" s="35" t="s">
        <v>152</v>
      </c>
    </row>
    <row r="100" spans="1:16" ht="12.75">
      <c r="A100" s="25" t="s">
        <v>48</v>
      </c>
      <c r="B100" s="29" t="s">
        <v>157</v>
      </c>
      <c r="C100" s="29" t="s">
        <v>158</v>
      </c>
      <c r="D100" s="25" t="s">
        <v>54</v>
      </c>
      <c r="E100" s="30" t="s">
        <v>159</v>
      </c>
      <c r="F100" s="31" t="s">
        <v>109</v>
      </c>
      <c r="G100" s="32">
        <v>1822</v>
      </c>
      <c r="H100" s="33">
        <v>294</v>
      </c>
      <c r="I100" s="33">
        <f>ROUND(ROUND(H100,2)*ROUND(G100,3),2)</f>
      </c>
      <c r="O100">
        <f>(I100*21)/100</f>
      </c>
      <c r="P100" t="s">
        <v>26</v>
      </c>
    </row>
    <row r="101" spans="1:5" ht="12.75">
      <c r="A101" s="34" t="s">
        <v>53</v>
      </c>
      <c r="E101" s="35" t="s">
        <v>54</v>
      </c>
    </row>
    <row r="102" spans="1:5" ht="25.5">
      <c r="A102" s="36" t="s">
        <v>55</v>
      </c>
      <c r="E102" s="37" t="s">
        <v>160</v>
      </c>
    </row>
    <row r="103" spans="1:5" ht="140.25">
      <c r="A103" t="s">
        <v>57</v>
      </c>
      <c r="E103" s="35" t="s">
        <v>161</v>
      </c>
    </row>
    <row r="104" spans="1:16" ht="12.75">
      <c r="A104" s="25" t="s">
        <v>48</v>
      </c>
      <c r="B104" s="29" t="s">
        <v>162</v>
      </c>
      <c r="C104" s="29" t="s">
        <v>163</v>
      </c>
      <c r="D104" s="25" t="s">
        <v>54</v>
      </c>
      <c r="E104" s="30" t="s">
        <v>164</v>
      </c>
      <c r="F104" s="31" t="s">
        <v>109</v>
      </c>
      <c r="G104" s="32">
        <v>1822</v>
      </c>
      <c r="H104" s="33">
        <v>328</v>
      </c>
      <c r="I104" s="33">
        <f>ROUND(ROUND(H104,2)*ROUND(G104,3),2)</f>
      </c>
      <c r="O104">
        <f>(I104*21)/100</f>
      </c>
      <c r="P104" t="s">
        <v>26</v>
      </c>
    </row>
    <row r="105" spans="1:5" ht="12.75">
      <c r="A105" s="34" t="s">
        <v>53</v>
      </c>
      <c r="E105" s="35" t="s">
        <v>54</v>
      </c>
    </row>
    <row r="106" spans="1:5" ht="25.5">
      <c r="A106" s="36" t="s">
        <v>55</v>
      </c>
      <c r="E106" s="37" t="s">
        <v>160</v>
      </c>
    </row>
    <row r="107" spans="1:5" ht="140.25">
      <c r="A107" t="s">
        <v>57</v>
      </c>
      <c r="E107" s="35" t="s">
        <v>161</v>
      </c>
    </row>
    <row r="108" spans="1:16" ht="25.5">
      <c r="A108" s="25" t="s">
        <v>48</v>
      </c>
      <c r="B108" s="29" t="s">
        <v>165</v>
      </c>
      <c r="C108" s="29" t="s">
        <v>166</v>
      </c>
      <c r="D108" s="25" t="s">
        <v>54</v>
      </c>
      <c r="E108" s="30" t="s">
        <v>167</v>
      </c>
      <c r="F108" s="31" t="s">
        <v>109</v>
      </c>
      <c r="G108" s="32">
        <v>471</v>
      </c>
      <c r="H108" s="33">
        <v>305</v>
      </c>
      <c r="I108" s="33">
        <f>ROUND(ROUND(H108,2)*ROUND(G108,3),2)</f>
      </c>
      <c r="O108">
        <f>(I108*21)/100</f>
      </c>
      <c r="P108" t="s">
        <v>26</v>
      </c>
    </row>
    <row r="109" spans="1:5" ht="12.75">
      <c r="A109" s="34" t="s">
        <v>53</v>
      </c>
      <c r="E109" s="35" t="s">
        <v>54</v>
      </c>
    </row>
    <row r="110" spans="1:5" ht="12.75">
      <c r="A110" s="36" t="s">
        <v>55</v>
      </c>
      <c r="E110" s="37" t="s">
        <v>168</v>
      </c>
    </row>
    <row r="111" spans="1:5" ht="140.25">
      <c r="A111" t="s">
        <v>57</v>
      </c>
      <c r="E111" s="35" t="s">
        <v>161</v>
      </c>
    </row>
    <row r="112" spans="1:16" ht="12.75">
      <c r="A112" s="25" t="s">
        <v>48</v>
      </c>
      <c r="B112" s="29" t="s">
        <v>169</v>
      </c>
      <c r="C112" s="29" t="s">
        <v>170</v>
      </c>
      <c r="D112" s="25" t="s">
        <v>54</v>
      </c>
      <c r="E112" s="30" t="s">
        <v>171</v>
      </c>
      <c r="F112" s="31" t="s">
        <v>109</v>
      </c>
      <c r="G112" s="32">
        <v>1351</v>
      </c>
      <c r="H112" s="33">
        <v>5.9</v>
      </c>
      <c r="I112" s="33">
        <f>ROUND(ROUND(H112,2)*ROUND(G112,3),2)</f>
      </c>
      <c r="O112">
        <f>(I112*21)/100</f>
      </c>
      <c r="P112" t="s">
        <v>26</v>
      </c>
    </row>
    <row r="113" spans="1:5" ht="12.75">
      <c r="A113" s="34" t="s">
        <v>53</v>
      </c>
      <c r="E113" s="35" t="s">
        <v>54</v>
      </c>
    </row>
    <row r="114" spans="1:5" ht="25.5">
      <c r="A114" s="36" t="s">
        <v>55</v>
      </c>
      <c r="E114" s="37" t="s">
        <v>172</v>
      </c>
    </row>
    <row r="115" spans="1:5" ht="25.5">
      <c r="A115" t="s">
        <v>57</v>
      </c>
      <c r="E115" s="35" t="s">
        <v>173</v>
      </c>
    </row>
    <row r="116" spans="1:16" ht="12.75">
      <c r="A116" s="25" t="s">
        <v>48</v>
      </c>
      <c r="B116" s="29" t="s">
        <v>174</v>
      </c>
      <c r="C116" s="29" t="s">
        <v>175</v>
      </c>
      <c r="D116" s="25" t="s">
        <v>54</v>
      </c>
      <c r="E116" s="30" t="s">
        <v>176</v>
      </c>
      <c r="F116" s="31" t="s">
        <v>177</v>
      </c>
      <c r="G116" s="32">
        <v>29.1</v>
      </c>
      <c r="H116" s="33">
        <v>182</v>
      </c>
      <c r="I116" s="33">
        <f>ROUND(ROUND(H116,2)*ROUND(G116,3),2)</f>
      </c>
      <c r="O116">
        <f>(I116*21)/100</f>
      </c>
      <c r="P116" t="s">
        <v>26</v>
      </c>
    </row>
    <row r="117" spans="1:5" ht="12.75">
      <c r="A117" s="34" t="s">
        <v>53</v>
      </c>
      <c r="E117" s="35" t="s">
        <v>54</v>
      </c>
    </row>
    <row r="118" spans="1:5" ht="63.75">
      <c r="A118" s="36" t="s">
        <v>55</v>
      </c>
      <c r="E118" s="37" t="s">
        <v>178</v>
      </c>
    </row>
    <row r="119" spans="1:5" ht="38.25">
      <c r="A119" t="s">
        <v>57</v>
      </c>
      <c r="E119" s="35" t="s">
        <v>179</v>
      </c>
    </row>
    <row r="120" spans="1:18" ht="12.75" customHeight="1">
      <c r="A120" s="6" t="s">
        <v>46</v>
      </c>
      <c r="B120" s="6"/>
      <c r="C120" s="39" t="s">
        <v>43</v>
      </c>
      <c r="D120" s="6"/>
      <c r="E120" s="27" t="s">
        <v>180</v>
      </c>
      <c r="F120" s="6"/>
      <c r="G120" s="6"/>
      <c r="H120" s="6"/>
      <c r="I120" s="40">
        <f>0+Q120</f>
      </c>
      <c r="O120">
        <f>0+R120</f>
      </c>
      <c r="Q120">
        <f>0+I121+I125+I129+I133+I137+I141+I145</f>
      </c>
      <c r="R120">
        <f>0+O121+O125+O129+O133+O137+O141+O145</f>
      </c>
    </row>
    <row r="121" spans="1:16" ht="25.5">
      <c r="A121" s="25" t="s">
        <v>48</v>
      </c>
      <c r="B121" s="29" t="s">
        <v>181</v>
      </c>
      <c r="C121" s="29" t="s">
        <v>182</v>
      </c>
      <c r="D121" s="25" t="s">
        <v>54</v>
      </c>
      <c r="E121" s="30" t="s">
        <v>183</v>
      </c>
      <c r="F121" s="31" t="s">
        <v>177</v>
      </c>
      <c r="G121" s="32">
        <v>104</v>
      </c>
      <c r="H121" s="33">
        <v>2420</v>
      </c>
      <c r="I121" s="33">
        <f>ROUND(ROUND(H121,2)*ROUND(G121,3),2)</f>
      </c>
      <c r="O121">
        <f>(I121*21)/100</f>
      </c>
      <c r="P121" t="s">
        <v>26</v>
      </c>
    </row>
    <row r="122" spans="1:5" ht="12.75">
      <c r="A122" s="34" t="s">
        <v>53</v>
      </c>
      <c r="E122" s="35" t="s">
        <v>54</v>
      </c>
    </row>
    <row r="123" spans="1:5" ht="25.5">
      <c r="A123" s="36" t="s">
        <v>55</v>
      </c>
      <c r="E123" s="37" t="s">
        <v>184</v>
      </c>
    </row>
    <row r="124" spans="1:5" ht="127.5">
      <c r="A124" t="s">
        <v>57</v>
      </c>
      <c r="E124" s="35" t="s">
        <v>185</v>
      </c>
    </row>
    <row r="125" spans="1:16" ht="12.75">
      <c r="A125" s="25" t="s">
        <v>48</v>
      </c>
      <c r="B125" s="29" t="s">
        <v>186</v>
      </c>
      <c r="C125" s="29" t="s">
        <v>187</v>
      </c>
      <c r="D125" s="25" t="s">
        <v>54</v>
      </c>
      <c r="E125" s="30" t="s">
        <v>188</v>
      </c>
      <c r="F125" s="31" t="s">
        <v>189</v>
      </c>
      <c r="G125" s="32">
        <v>2</v>
      </c>
      <c r="H125" s="33">
        <v>436</v>
      </c>
      <c r="I125" s="33">
        <f>ROUND(ROUND(H125,2)*ROUND(G125,3),2)</f>
      </c>
      <c r="O125">
        <f>(I125*21)/100</f>
      </c>
      <c r="P125" t="s">
        <v>26</v>
      </c>
    </row>
    <row r="126" spans="1:5" ht="12.75">
      <c r="A126" s="34" t="s">
        <v>53</v>
      </c>
      <c r="E126" s="35" t="s">
        <v>54</v>
      </c>
    </row>
    <row r="127" spans="1:5" ht="12.75">
      <c r="A127" s="36" t="s">
        <v>55</v>
      </c>
      <c r="E127" s="37" t="s">
        <v>190</v>
      </c>
    </row>
    <row r="128" spans="1:5" ht="51">
      <c r="A128" t="s">
        <v>57</v>
      </c>
      <c r="E128" s="35" t="s">
        <v>191</v>
      </c>
    </row>
    <row r="129" spans="1:16" ht="25.5">
      <c r="A129" s="25" t="s">
        <v>48</v>
      </c>
      <c r="B129" s="29" t="s">
        <v>192</v>
      </c>
      <c r="C129" s="29" t="s">
        <v>193</v>
      </c>
      <c r="D129" s="25" t="s">
        <v>54</v>
      </c>
      <c r="E129" s="30" t="s">
        <v>194</v>
      </c>
      <c r="F129" s="31" t="s">
        <v>189</v>
      </c>
      <c r="G129" s="32">
        <v>6</v>
      </c>
      <c r="H129" s="33">
        <v>328</v>
      </c>
      <c r="I129" s="33">
        <f>ROUND(ROUND(H129,2)*ROUND(G129,3),2)</f>
      </c>
      <c r="O129">
        <f>(I129*21)/100</f>
      </c>
      <c r="P129" t="s">
        <v>26</v>
      </c>
    </row>
    <row r="130" spans="1:5" ht="12.75">
      <c r="A130" s="34" t="s">
        <v>53</v>
      </c>
      <c r="E130" s="35" t="s">
        <v>54</v>
      </c>
    </row>
    <row r="131" spans="1:5" ht="12.75">
      <c r="A131" s="36" t="s">
        <v>55</v>
      </c>
      <c r="E131" s="37" t="s">
        <v>195</v>
      </c>
    </row>
    <row r="132" spans="1:5" ht="51">
      <c r="A132" t="s">
        <v>57</v>
      </c>
      <c r="E132" s="35" t="s">
        <v>191</v>
      </c>
    </row>
    <row r="133" spans="1:16" ht="12.75">
      <c r="A133" s="25" t="s">
        <v>48</v>
      </c>
      <c r="B133" s="29" t="s">
        <v>196</v>
      </c>
      <c r="C133" s="29" t="s">
        <v>197</v>
      </c>
      <c r="D133" s="25" t="s">
        <v>54</v>
      </c>
      <c r="E133" s="30" t="s">
        <v>198</v>
      </c>
      <c r="F133" s="31" t="s">
        <v>189</v>
      </c>
      <c r="G133" s="32">
        <v>2</v>
      </c>
      <c r="H133" s="33">
        <v>1370</v>
      </c>
      <c r="I133" s="33">
        <f>ROUND(ROUND(H133,2)*ROUND(G133,3),2)</f>
      </c>
      <c r="O133">
        <f>(I133*21)/100</f>
      </c>
      <c r="P133" t="s">
        <v>26</v>
      </c>
    </row>
    <row r="134" spans="1:5" ht="12.75">
      <c r="A134" s="34" t="s">
        <v>53</v>
      </c>
      <c r="E134" s="35" t="s">
        <v>54</v>
      </c>
    </row>
    <row r="135" spans="1:5" ht="12.75">
      <c r="A135" s="36" t="s">
        <v>55</v>
      </c>
      <c r="E135" s="37" t="s">
        <v>54</v>
      </c>
    </row>
    <row r="136" spans="1:5" ht="25.5">
      <c r="A136" t="s">
        <v>57</v>
      </c>
      <c r="E136" s="35" t="s">
        <v>199</v>
      </c>
    </row>
    <row r="137" spans="1:16" ht="25.5">
      <c r="A137" s="25" t="s">
        <v>48</v>
      </c>
      <c r="B137" s="29" t="s">
        <v>200</v>
      </c>
      <c r="C137" s="29" t="s">
        <v>201</v>
      </c>
      <c r="D137" s="25" t="s">
        <v>54</v>
      </c>
      <c r="E137" s="30" t="s">
        <v>202</v>
      </c>
      <c r="F137" s="31" t="s">
        <v>189</v>
      </c>
      <c r="G137" s="32">
        <v>8</v>
      </c>
      <c r="H137" s="33">
        <v>394</v>
      </c>
      <c r="I137" s="33">
        <f>ROUND(ROUND(H137,2)*ROUND(G137,3),2)</f>
      </c>
      <c r="O137">
        <f>(I137*21)/100</f>
      </c>
      <c r="P137" t="s">
        <v>26</v>
      </c>
    </row>
    <row r="138" spans="1:5" ht="12.75">
      <c r="A138" s="34" t="s">
        <v>53</v>
      </c>
      <c r="E138" s="35" t="s">
        <v>54</v>
      </c>
    </row>
    <row r="139" spans="1:5" ht="12.75">
      <c r="A139" s="36" t="s">
        <v>55</v>
      </c>
      <c r="E139" s="37" t="s">
        <v>203</v>
      </c>
    </row>
    <row r="140" spans="1:5" ht="63.75">
      <c r="A140" t="s">
        <v>57</v>
      </c>
      <c r="E140" s="35" t="s">
        <v>204</v>
      </c>
    </row>
    <row r="141" spans="1:16" ht="12.75">
      <c r="A141" s="25" t="s">
        <v>48</v>
      </c>
      <c r="B141" s="29" t="s">
        <v>205</v>
      </c>
      <c r="C141" s="29" t="s">
        <v>206</v>
      </c>
      <c r="D141" s="25" t="s">
        <v>54</v>
      </c>
      <c r="E141" s="30" t="s">
        <v>207</v>
      </c>
      <c r="F141" s="31" t="s">
        <v>189</v>
      </c>
      <c r="G141" s="32">
        <v>8</v>
      </c>
      <c r="H141" s="33">
        <v>230</v>
      </c>
      <c r="I141" s="33">
        <f>ROUND(ROUND(H141,2)*ROUND(G141,3),2)</f>
      </c>
      <c r="O141">
        <f>(I141*21)/100</f>
      </c>
      <c r="P141" t="s">
        <v>26</v>
      </c>
    </row>
    <row r="142" spans="1:5" ht="12.75">
      <c r="A142" s="34" t="s">
        <v>53</v>
      </c>
      <c r="E142" s="35" t="s">
        <v>208</v>
      </c>
    </row>
    <row r="143" spans="1:5" ht="25.5">
      <c r="A143" s="36" t="s">
        <v>55</v>
      </c>
      <c r="E143" s="37" t="s">
        <v>209</v>
      </c>
    </row>
    <row r="144" spans="1:5" ht="25.5">
      <c r="A144" t="s">
        <v>57</v>
      </c>
      <c r="E144" s="35" t="s">
        <v>210</v>
      </c>
    </row>
    <row r="145" spans="1:16" ht="12.75">
      <c r="A145" s="25" t="s">
        <v>48</v>
      </c>
      <c r="B145" s="29" t="s">
        <v>211</v>
      </c>
      <c r="C145" s="29" t="s">
        <v>212</v>
      </c>
      <c r="D145" s="25" t="s">
        <v>54</v>
      </c>
      <c r="E145" s="30" t="s">
        <v>213</v>
      </c>
      <c r="F145" s="31" t="s">
        <v>177</v>
      </c>
      <c r="G145" s="32">
        <v>29.1</v>
      </c>
      <c r="H145" s="33">
        <v>110</v>
      </c>
      <c r="I145" s="33">
        <f>ROUND(ROUND(H145,2)*ROUND(G145,3),2)</f>
      </c>
      <c r="O145">
        <f>(I145*21)/100</f>
      </c>
      <c r="P145" t="s">
        <v>26</v>
      </c>
    </row>
    <row r="146" spans="1:5" ht="12.75">
      <c r="A146" s="34" t="s">
        <v>53</v>
      </c>
      <c r="E146" s="35" t="s">
        <v>54</v>
      </c>
    </row>
    <row r="147" spans="1:5" ht="63.75">
      <c r="A147" s="36" t="s">
        <v>55</v>
      </c>
      <c r="E147" s="37" t="s">
        <v>214</v>
      </c>
    </row>
    <row r="148" spans="1:5" ht="25.5">
      <c r="A148" t="s">
        <v>57</v>
      </c>
      <c r="E148" s="35" t="s">
        <v>215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O1" t="s">
        <v>21</v>
      </c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2" t="s">
        <v>18</v>
      </c>
      <c r="G3" s="9"/>
      <c r="H3" s="8" t="s">
        <v>216</v>
      </c>
      <c r="I3" s="41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17</v>
      </c>
      <c r="C4" s="17" t="s">
        <v>216</v>
      </c>
      <c r="D4" s="6"/>
      <c r="E4" s="18" t="s">
        <v>217</v>
      </c>
      <c r="F4" s="16" t="s">
        <v>19</v>
      </c>
      <c r="G4" s="16" t="s">
        <v>20</v>
      </c>
      <c r="H4" s="19"/>
      <c r="I4" s="19"/>
      <c r="O4" t="s">
        <v>23</v>
      </c>
      <c r="P4" t="s">
        <v>26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26</v>
      </c>
      <c r="D7" s="15" t="s">
        <v>25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19" t="s">
        <v>46</v>
      </c>
      <c r="B8" s="19"/>
      <c r="C8" s="26" t="s">
        <v>30</v>
      </c>
      <c r="D8" s="19"/>
      <c r="E8" s="27" t="s">
        <v>47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48</v>
      </c>
      <c r="B9" s="29" t="s">
        <v>32</v>
      </c>
      <c r="C9" s="29" t="s">
        <v>218</v>
      </c>
      <c r="D9" s="25" t="s">
        <v>54</v>
      </c>
      <c r="E9" s="30" t="s">
        <v>219</v>
      </c>
      <c r="F9" s="31" t="s">
        <v>220</v>
      </c>
      <c r="G9" s="32">
        <v>1</v>
      </c>
      <c r="H9" s="33">
        <v>147500</v>
      </c>
      <c r="I9" s="33">
        <f>ROUND(ROUND(H9,2)*ROUND(G9,3),2)</f>
      </c>
      <c r="O9">
        <f>(I9*21)/100</f>
      </c>
      <c r="P9" t="s">
        <v>26</v>
      </c>
    </row>
    <row r="10" spans="1:5" ht="140.25">
      <c r="A10" s="34" t="s">
        <v>53</v>
      </c>
      <c r="E10" s="35" t="s">
        <v>221</v>
      </c>
    </row>
    <row r="11" spans="1:5" ht="12.75">
      <c r="A11" s="36" t="s">
        <v>55</v>
      </c>
      <c r="E11" s="37" t="s">
        <v>54</v>
      </c>
    </row>
    <row r="12" spans="1:5" ht="12.75">
      <c r="A12" t="s">
        <v>57</v>
      </c>
      <c r="E12" s="35" t="s">
        <v>222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O1" t="s">
        <v>21</v>
      </c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0+O8+O17+O62+O71+O108+O113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2" t="s">
        <v>18</v>
      </c>
      <c r="G3" s="9"/>
      <c r="H3" s="8" t="s">
        <v>223</v>
      </c>
      <c r="I3" s="41">
        <f>0+I8+I17+I62+I71+I108+I113</f>
      </c>
      <c r="O3" t="s">
        <v>22</v>
      </c>
      <c r="P3" t="s">
        <v>26</v>
      </c>
    </row>
    <row r="4" spans="1:16" ht="15" customHeight="1">
      <c r="A4" t="s">
        <v>16</v>
      </c>
      <c r="B4" s="16" t="s">
        <v>17</v>
      </c>
      <c r="C4" s="17" t="s">
        <v>223</v>
      </c>
      <c r="D4" s="6"/>
      <c r="E4" s="18" t="s">
        <v>224</v>
      </c>
      <c r="F4" s="16" t="s">
        <v>19</v>
      </c>
      <c r="G4" s="16" t="s">
        <v>20</v>
      </c>
      <c r="H4" s="19"/>
      <c r="I4" s="19"/>
      <c r="O4" t="s">
        <v>23</v>
      </c>
      <c r="P4" t="s">
        <v>26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26</v>
      </c>
      <c r="D7" s="15" t="s">
        <v>25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19" t="s">
        <v>46</v>
      </c>
      <c r="B8" s="19"/>
      <c r="C8" s="26" t="s">
        <v>30</v>
      </c>
      <c r="D8" s="19"/>
      <c r="E8" s="27" t="s">
        <v>47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48</v>
      </c>
      <c r="B9" s="29" t="s">
        <v>32</v>
      </c>
      <c r="C9" s="29" t="s">
        <v>49</v>
      </c>
      <c r="D9" s="25" t="s">
        <v>225</v>
      </c>
      <c r="E9" s="30" t="s">
        <v>51</v>
      </c>
      <c r="F9" s="31" t="s">
        <v>52</v>
      </c>
      <c r="G9" s="32">
        <v>45.162</v>
      </c>
      <c r="H9" s="33">
        <v>250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53</v>
      </c>
      <c r="E10" s="35" t="s">
        <v>54</v>
      </c>
    </row>
    <row r="11" spans="1:5" ht="38.25">
      <c r="A11" s="36" t="s">
        <v>55</v>
      </c>
      <c r="E11" s="37" t="s">
        <v>226</v>
      </c>
    </row>
    <row r="12" spans="1:5" ht="25.5">
      <c r="A12" t="s">
        <v>57</v>
      </c>
      <c r="E12" s="35" t="s">
        <v>58</v>
      </c>
    </row>
    <row r="13" spans="1:16" ht="12.75">
      <c r="A13" s="25" t="s">
        <v>48</v>
      </c>
      <c r="B13" s="29" t="s">
        <v>26</v>
      </c>
      <c r="C13" s="29" t="s">
        <v>49</v>
      </c>
      <c r="D13" s="25" t="s">
        <v>59</v>
      </c>
      <c r="E13" s="30" t="s">
        <v>51</v>
      </c>
      <c r="F13" s="31" t="s">
        <v>52</v>
      </c>
      <c r="G13" s="32">
        <v>936.6</v>
      </c>
      <c r="H13" s="33">
        <v>250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53</v>
      </c>
      <c r="E14" s="35" t="s">
        <v>54</v>
      </c>
    </row>
    <row r="15" spans="1:5" ht="89.25">
      <c r="A15" s="36" t="s">
        <v>55</v>
      </c>
      <c r="E15" s="37" t="s">
        <v>227</v>
      </c>
    </row>
    <row r="16" spans="1:5" ht="25.5">
      <c r="A16" t="s">
        <v>57</v>
      </c>
      <c r="E16" s="35" t="s">
        <v>58</v>
      </c>
    </row>
    <row r="17" spans="1:18" ht="12.75" customHeight="1">
      <c r="A17" s="6" t="s">
        <v>46</v>
      </c>
      <c r="B17" s="6"/>
      <c r="C17" s="39" t="s">
        <v>32</v>
      </c>
      <c r="D17" s="6"/>
      <c r="E17" s="27" t="s">
        <v>65</v>
      </c>
      <c r="F17" s="6"/>
      <c r="G17" s="6"/>
      <c r="H17" s="6"/>
      <c r="I17" s="40">
        <f>0+Q17</f>
      </c>
      <c r="O17">
        <f>0+R17</f>
      </c>
      <c r="Q17">
        <f>0+I18+I22+I26+I30+I34+I38+I42+I46+I50+I54+I58</f>
      </c>
      <c r="R17">
        <f>0+O18+O22+O26+O30+O34+O38+O42+O46+O50+O54+O58</f>
      </c>
    </row>
    <row r="18" spans="1:16" ht="12.75">
      <c r="A18" s="25" t="s">
        <v>48</v>
      </c>
      <c r="B18" s="29" t="s">
        <v>25</v>
      </c>
      <c r="C18" s="29" t="s">
        <v>228</v>
      </c>
      <c r="D18" s="25" t="s">
        <v>54</v>
      </c>
      <c r="E18" s="30" t="s">
        <v>229</v>
      </c>
      <c r="F18" s="31" t="s">
        <v>109</v>
      </c>
      <c r="G18" s="32">
        <v>1663</v>
      </c>
      <c r="H18" s="33">
        <v>51</v>
      </c>
      <c r="I18" s="33">
        <f>ROUND(ROUND(H18,2)*ROUND(G18,3),2)</f>
      </c>
      <c r="O18">
        <f>(I18*21)/100</f>
      </c>
      <c r="P18" t="s">
        <v>26</v>
      </c>
    </row>
    <row r="19" spans="1:5" ht="12.75">
      <c r="A19" s="34" t="s">
        <v>53</v>
      </c>
      <c r="E19" s="35" t="s">
        <v>54</v>
      </c>
    </row>
    <row r="20" spans="1:5" ht="12.75">
      <c r="A20" s="36" t="s">
        <v>55</v>
      </c>
      <c r="E20" s="37" t="s">
        <v>230</v>
      </c>
    </row>
    <row r="21" spans="1:5" ht="38.25">
      <c r="A21" t="s">
        <v>57</v>
      </c>
      <c r="E21" s="35" t="s">
        <v>231</v>
      </c>
    </row>
    <row r="22" spans="1:16" ht="12.75">
      <c r="A22" s="25" t="s">
        <v>48</v>
      </c>
      <c r="B22" s="29" t="s">
        <v>36</v>
      </c>
      <c r="C22" s="29" t="s">
        <v>232</v>
      </c>
      <c r="D22" s="25" t="s">
        <v>54</v>
      </c>
      <c r="E22" s="30" t="s">
        <v>233</v>
      </c>
      <c r="F22" s="31" t="s">
        <v>189</v>
      </c>
      <c r="G22" s="32">
        <v>3</v>
      </c>
      <c r="H22" s="33">
        <v>2020</v>
      </c>
      <c r="I22" s="33">
        <f>ROUND(ROUND(H22,2)*ROUND(G22,3),2)</f>
      </c>
      <c r="O22">
        <f>(I22*21)/100</f>
      </c>
      <c r="P22" t="s">
        <v>26</v>
      </c>
    </row>
    <row r="23" spans="1:5" ht="12.75">
      <c r="A23" s="34" t="s">
        <v>53</v>
      </c>
      <c r="E23" s="35" t="s">
        <v>54</v>
      </c>
    </row>
    <row r="24" spans="1:5" ht="12.75">
      <c r="A24" s="36" t="s">
        <v>55</v>
      </c>
      <c r="E24" s="37" t="s">
        <v>54</v>
      </c>
    </row>
    <row r="25" spans="1:5" ht="165.75">
      <c r="A25" t="s">
        <v>57</v>
      </c>
      <c r="E25" s="35" t="s">
        <v>234</v>
      </c>
    </row>
    <row r="26" spans="1:16" ht="12.75">
      <c r="A26" s="25" t="s">
        <v>48</v>
      </c>
      <c r="B26" s="29" t="s">
        <v>38</v>
      </c>
      <c r="C26" s="29" t="s">
        <v>235</v>
      </c>
      <c r="D26" s="25" t="s">
        <v>54</v>
      </c>
      <c r="E26" s="30" t="s">
        <v>236</v>
      </c>
      <c r="F26" s="31" t="s">
        <v>189</v>
      </c>
      <c r="G26" s="32">
        <v>4</v>
      </c>
      <c r="H26" s="33">
        <v>5700</v>
      </c>
      <c r="I26" s="33">
        <f>ROUND(ROUND(H26,2)*ROUND(G26,3),2)</f>
      </c>
      <c r="O26">
        <f>(I26*21)/100</f>
      </c>
      <c r="P26" t="s">
        <v>26</v>
      </c>
    </row>
    <row r="27" spans="1:5" ht="12.75">
      <c r="A27" s="34" t="s">
        <v>53</v>
      </c>
      <c r="E27" s="35" t="s">
        <v>54</v>
      </c>
    </row>
    <row r="28" spans="1:5" ht="12.75">
      <c r="A28" s="36" t="s">
        <v>55</v>
      </c>
      <c r="E28" s="37" t="s">
        <v>54</v>
      </c>
    </row>
    <row r="29" spans="1:5" ht="165.75">
      <c r="A29" t="s">
        <v>57</v>
      </c>
      <c r="E29" s="35" t="s">
        <v>234</v>
      </c>
    </row>
    <row r="30" spans="1:16" ht="12.75">
      <c r="A30" s="25" t="s">
        <v>48</v>
      </c>
      <c r="B30" s="29" t="s">
        <v>40</v>
      </c>
      <c r="C30" s="29" t="s">
        <v>237</v>
      </c>
      <c r="D30" s="25" t="s">
        <v>54</v>
      </c>
      <c r="E30" s="30" t="s">
        <v>238</v>
      </c>
      <c r="F30" s="31" t="s">
        <v>177</v>
      </c>
      <c r="G30" s="32">
        <v>38</v>
      </c>
      <c r="H30" s="33">
        <v>2090</v>
      </c>
      <c r="I30" s="33">
        <f>ROUND(ROUND(H30,2)*ROUND(G30,3),2)</f>
      </c>
      <c r="O30">
        <f>(I30*21)/100</f>
      </c>
      <c r="P30" t="s">
        <v>26</v>
      </c>
    </row>
    <row r="31" spans="1:5" ht="12.75">
      <c r="A31" s="34" t="s">
        <v>53</v>
      </c>
      <c r="E31" s="35" t="s">
        <v>54</v>
      </c>
    </row>
    <row r="32" spans="1:5" ht="12.75">
      <c r="A32" s="36" t="s">
        <v>55</v>
      </c>
      <c r="E32" s="37" t="s">
        <v>239</v>
      </c>
    </row>
    <row r="33" spans="1:5" ht="38.25">
      <c r="A33" t="s">
        <v>57</v>
      </c>
      <c r="E33" s="35" t="s">
        <v>240</v>
      </c>
    </row>
    <row r="34" spans="1:16" ht="12.75">
      <c r="A34" s="25" t="s">
        <v>48</v>
      </c>
      <c r="B34" s="29" t="s">
        <v>79</v>
      </c>
      <c r="C34" s="29" t="s">
        <v>80</v>
      </c>
      <c r="D34" s="25" t="s">
        <v>54</v>
      </c>
      <c r="E34" s="30" t="s">
        <v>81</v>
      </c>
      <c r="F34" s="31" t="s">
        <v>68</v>
      </c>
      <c r="G34" s="32">
        <v>69</v>
      </c>
      <c r="H34" s="33">
        <v>148</v>
      </c>
      <c r="I34" s="33">
        <f>ROUND(ROUND(H34,2)*ROUND(G34,3),2)</f>
      </c>
      <c r="O34">
        <f>(I34*21)/100</f>
      </c>
      <c r="P34" t="s">
        <v>26</v>
      </c>
    </row>
    <row r="35" spans="1:5" ht="12.75">
      <c r="A35" s="34" t="s">
        <v>53</v>
      </c>
      <c r="E35" s="35" t="s">
        <v>54</v>
      </c>
    </row>
    <row r="36" spans="1:5" ht="51">
      <c r="A36" s="36" t="s">
        <v>55</v>
      </c>
      <c r="E36" s="37" t="s">
        <v>241</v>
      </c>
    </row>
    <row r="37" spans="1:5" ht="369.75">
      <c r="A37" t="s">
        <v>57</v>
      </c>
      <c r="E37" s="35" t="s">
        <v>83</v>
      </c>
    </row>
    <row r="38" spans="1:16" ht="12.75">
      <c r="A38" s="25" t="s">
        <v>48</v>
      </c>
      <c r="B38" s="29" t="s">
        <v>84</v>
      </c>
      <c r="C38" s="29" t="s">
        <v>242</v>
      </c>
      <c r="D38" s="25" t="s">
        <v>54</v>
      </c>
      <c r="E38" s="30" t="s">
        <v>243</v>
      </c>
      <c r="F38" s="31" t="s">
        <v>68</v>
      </c>
      <c r="G38" s="32">
        <v>24</v>
      </c>
      <c r="H38" s="33">
        <v>155</v>
      </c>
      <c r="I38" s="33">
        <f>ROUND(ROUND(H38,2)*ROUND(G38,3),2)</f>
      </c>
      <c r="O38">
        <f>(I38*21)/100</f>
      </c>
      <c r="P38" t="s">
        <v>26</v>
      </c>
    </row>
    <row r="39" spans="1:5" ht="12.75">
      <c r="A39" s="34" t="s">
        <v>53</v>
      </c>
      <c r="E39" s="35" t="s">
        <v>54</v>
      </c>
    </row>
    <row r="40" spans="1:5" ht="12.75">
      <c r="A40" s="36" t="s">
        <v>55</v>
      </c>
      <c r="E40" s="37" t="s">
        <v>244</v>
      </c>
    </row>
    <row r="41" spans="1:5" ht="369.75">
      <c r="A41" t="s">
        <v>57</v>
      </c>
      <c r="E41" s="35" t="s">
        <v>83</v>
      </c>
    </row>
    <row r="42" spans="1:16" ht="12.75">
      <c r="A42" s="25" t="s">
        <v>48</v>
      </c>
      <c r="B42" s="29" t="s">
        <v>43</v>
      </c>
      <c r="C42" s="29" t="s">
        <v>245</v>
      </c>
      <c r="D42" s="25" t="s">
        <v>54</v>
      </c>
      <c r="E42" s="30" t="s">
        <v>246</v>
      </c>
      <c r="F42" s="31" t="s">
        <v>68</v>
      </c>
      <c r="G42" s="32">
        <v>17.2</v>
      </c>
      <c r="H42" s="33">
        <v>2690</v>
      </c>
      <c r="I42" s="33">
        <f>ROUND(ROUND(H42,2)*ROUND(G42,3),2)</f>
      </c>
      <c r="O42">
        <f>(I42*21)/100</f>
      </c>
      <c r="P42" t="s">
        <v>26</v>
      </c>
    </row>
    <row r="43" spans="1:5" ht="12.75">
      <c r="A43" s="34" t="s">
        <v>53</v>
      </c>
      <c r="E43" s="35" t="s">
        <v>54</v>
      </c>
    </row>
    <row r="44" spans="1:5" ht="12.75">
      <c r="A44" s="36" t="s">
        <v>55</v>
      </c>
      <c r="E44" s="37" t="s">
        <v>247</v>
      </c>
    </row>
    <row r="45" spans="1:5" ht="63.75">
      <c r="A45" t="s">
        <v>57</v>
      </c>
      <c r="E45" s="35" t="s">
        <v>248</v>
      </c>
    </row>
    <row r="46" spans="1:16" ht="12.75">
      <c r="A46" s="25" t="s">
        <v>48</v>
      </c>
      <c r="B46" s="29" t="s">
        <v>45</v>
      </c>
      <c r="C46" s="29" t="s">
        <v>249</v>
      </c>
      <c r="D46" s="25" t="s">
        <v>54</v>
      </c>
      <c r="E46" s="30" t="s">
        <v>250</v>
      </c>
      <c r="F46" s="31" t="s">
        <v>68</v>
      </c>
      <c r="G46" s="32">
        <v>336</v>
      </c>
      <c r="H46" s="33">
        <v>262</v>
      </c>
      <c r="I46" s="33">
        <f>ROUND(ROUND(H46,2)*ROUND(G46,3),2)</f>
      </c>
      <c r="O46">
        <f>(I46*21)/100</f>
      </c>
      <c r="P46" t="s">
        <v>26</v>
      </c>
    </row>
    <row r="47" spans="1:5" ht="12.75">
      <c r="A47" s="34" t="s">
        <v>53</v>
      </c>
      <c r="E47" s="35" t="s">
        <v>54</v>
      </c>
    </row>
    <row r="48" spans="1:5" ht="51">
      <c r="A48" s="36" t="s">
        <v>55</v>
      </c>
      <c r="E48" s="37" t="s">
        <v>251</v>
      </c>
    </row>
    <row r="49" spans="1:5" ht="318.75">
      <c r="A49" t="s">
        <v>57</v>
      </c>
      <c r="E49" s="35" t="s">
        <v>252</v>
      </c>
    </row>
    <row r="50" spans="1:16" ht="12.75">
      <c r="A50" s="25" t="s">
        <v>48</v>
      </c>
      <c r="B50" s="29" t="s">
        <v>96</v>
      </c>
      <c r="C50" s="29" t="s">
        <v>253</v>
      </c>
      <c r="D50" s="25" t="s">
        <v>54</v>
      </c>
      <c r="E50" s="30" t="s">
        <v>254</v>
      </c>
      <c r="F50" s="31" t="s">
        <v>68</v>
      </c>
      <c r="G50" s="32">
        <v>446.2</v>
      </c>
      <c r="H50" s="33">
        <v>19.4</v>
      </c>
      <c r="I50" s="33">
        <f>ROUND(ROUND(H50,2)*ROUND(G50,3),2)</f>
      </c>
      <c r="O50">
        <f>(I50*21)/100</f>
      </c>
      <c r="P50" t="s">
        <v>26</v>
      </c>
    </row>
    <row r="51" spans="1:5" ht="12.75">
      <c r="A51" s="34" t="s">
        <v>53</v>
      </c>
      <c r="E51" s="35" t="s">
        <v>54</v>
      </c>
    </row>
    <row r="52" spans="1:5" ht="76.5">
      <c r="A52" s="36" t="s">
        <v>55</v>
      </c>
      <c r="E52" s="37" t="s">
        <v>255</v>
      </c>
    </row>
    <row r="53" spans="1:5" ht="191.25">
      <c r="A53" t="s">
        <v>57</v>
      </c>
      <c r="E53" s="35" t="s">
        <v>256</v>
      </c>
    </row>
    <row r="54" spans="1:16" ht="12.75">
      <c r="A54" s="25" t="s">
        <v>48</v>
      </c>
      <c r="B54" s="29" t="s">
        <v>101</v>
      </c>
      <c r="C54" s="29" t="s">
        <v>257</v>
      </c>
      <c r="D54" s="25" t="s">
        <v>54</v>
      </c>
      <c r="E54" s="30" t="s">
        <v>258</v>
      </c>
      <c r="F54" s="31" t="s">
        <v>68</v>
      </c>
      <c r="G54" s="32">
        <v>224.5</v>
      </c>
      <c r="H54" s="33">
        <v>738</v>
      </c>
      <c r="I54" s="33">
        <f>ROUND(ROUND(H54,2)*ROUND(G54,3),2)</f>
      </c>
      <c r="O54">
        <f>(I54*21)/100</f>
      </c>
      <c r="P54" t="s">
        <v>26</v>
      </c>
    </row>
    <row r="55" spans="1:5" ht="12.75">
      <c r="A55" s="34" t="s">
        <v>53</v>
      </c>
      <c r="E55" s="35" t="s">
        <v>54</v>
      </c>
    </row>
    <row r="56" spans="1:5" ht="25.5">
      <c r="A56" s="36" t="s">
        <v>55</v>
      </c>
      <c r="E56" s="37" t="s">
        <v>259</v>
      </c>
    </row>
    <row r="57" spans="1:5" ht="229.5">
      <c r="A57" t="s">
        <v>57</v>
      </c>
      <c r="E57" s="35" t="s">
        <v>260</v>
      </c>
    </row>
    <row r="58" spans="1:16" ht="12.75">
      <c r="A58" s="25" t="s">
        <v>48</v>
      </c>
      <c r="B58" s="29" t="s">
        <v>106</v>
      </c>
      <c r="C58" s="29" t="s">
        <v>261</v>
      </c>
      <c r="D58" s="25" t="s">
        <v>54</v>
      </c>
      <c r="E58" s="30" t="s">
        <v>262</v>
      </c>
      <c r="F58" s="31" t="s">
        <v>68</v>
      </c>
      <c r="G58" s="32">
        <v>210</v>
      </c>
      <c r="H58" s="33">
        <v>887</v>
      </c>
      <c r="I58" s="33">
        <f>ROUND(ROUND(H58,2)*ROUND(G58,3),2)</f>
      </c>
      <c r="O58">
        <f>(I58*21)/100</f>
      </c>
      <c r="P58" t="s">
        <v>26</v>
      </c>
    </row>
    <row r="59" spans="1:5" ht="12.75">
      <c r="A59" s="34" t="s">
        <v>53</v>
      </c>
      <c r="E59" s="35" t="s">
        <v>54</v>
      </c>
    </row>
    <row r="60" spans="1:5" ht="25.5">
      <c r="A60" s="36" t="s">
        <v>55</v>
      </c>
      <c r="E60" s="37" t="s">
        <v>263</v>
      </c>
    </row>
    <row r="61" spans="1:5" ht="293.25">
      <c r="A61" t="s">
        <v>57</v>
      </c>
      <c r="E61" s="35" t="s">
        <v>264</v>
      </c>
    </row>
    <row r="62" spans="1:18" ht="12.75" customHeight="1">
      <c r="A62" s="6" t="s">
        <v>46</v>
      </c>
      <c r="B62" s="6"/>
      <c r="C62" s="39" t="s">
        <v>26</v>
      </c>
      <c r="D62" s="6"/>
      <c r="E62" s="27" t="s">
        <v>116</v>
      </c>
      <c r="F62" s="6"/>
      <c r="G62" s="6"/>
      <c r="H62" s="6"/>
      <c r="I62" s="40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48</v>
      </c>
      <c r="B63" s="29" t="s">
        <v>112</v>
      </c>
      <c r="C63" s="29" t="s">
        <v>118</v>
      </c>
      <c r="D63" s="25" t="s">
        <v>54</v>
      </c>
      <c r="E63" s="30" t="s">
        <v>119</v>
      </c>
      <c r="F63" s="31" t="s">
        <v>68</v>
      </c>
      <c r="G63" s="32">
        <v>100.75</v>
      </c>
      <c r="H63" s="33">
        <v>1040</v>
      </c>
      <c r="I63" s="33">
        <f>ROUND(ROUND(H63,2)*ROUND(G63,3),2)</f>
      </c>
      <c r="O63">
        <f>(I63*21)/100</f>
      </c>
      <c r="P63" t="s">
        <v>26</v>
      </c>
    </row>
    <row r="64" spans="1:5" ht="12.75">
      <c r="A64" s="34" t="s">
        <v>53</v>
      </c>
      <c r="E64" s="35" t="s">
        <v>54</v>
      </c>
    </row>
    <row r="65" spans="1:5" ht="38.25">
      <c r="A65" s="36" t="s">
        <v>55</v>
      </c>
      <c r="E65" s="37" t="s">
        <v>265</v>
      </c>
    </row>
    <row r="66" spans="1:5" ht="38.25">
      <c r="A66" t="s">
        <v>57</v>
      </c>
      <c r="E66" s="35" t="s">
        <v>121</v>
      </c>
    </row>
    <row r="67" spans="1:16" ht="12.75">
      <c r="A67" s="25" t="s">
        <v>48</v>
      </c>
      <c r="B67" s="29" t="s">
        <v>117</v>
      </c>
      <c r="C67" s="29" t="s">
        <v>123</v>
      </c>
      <c r="D67" s="25" t="s">
        <v>54</v>
      </c>
      <c r="E67" s="30" t="s">
        <v>124</v>
      </c>
      <c r="F67" s="31" t="s">
        <v>109</v>
      </c>
      <c r="G67" s="32">
        <v>137.9</v>
      </c>
      <c r="H67" s="33">
        <v>69</v>
      </c>
      <c r="I67" s="33">
        <f>ROUND(ROUND(H67,2)*ROUND(G67,3),2)</f>
      </c>
      <c r="O67">
        <f>(I67*21)/100</f>
      </c>
      <c r="P67" t="s">
        <v>26</v>
      </c>
    </row>
    <row r="68" spans="1:5" ht="12.75">
      <c r="A68" s="34" t="s">
        <v>53</v>
      </c>
      <c r="E68" s="35" t="s">
        <v>54</v>
      </c>
    </row>
    <row r="69" spans="1:5" ht="25.5">
      <c r="A69" s="36" t="s">
        <v>55</v>
      </c>
      <c r="E69" s="37" t="s">
        <v>266</v>
      </c>
    </row>
    <row r="70" spans="1:5" ht="102">
      <c r="A70" t="s">
        <v>57</v>
      </c>
      <c r="E70" s="35" t="s">
        <v>126</v>
      </c>
    </row>
    <row r="71" spans="1:18" ht="12.75" customHeight="1">
      <c r="A71" s="6" t="s">
        <v>46</v>
      </c>
      <c r="B71" s="6"/>
      <c r="C71" s="39" t="s">
        <v>36</v>
      </c>
      <c r="D71" s="6"/>
      <c r="E71" s="27" t="s">
        <v>267</v>
      </c>
      <c r="F71" s="6"/>
      <c r="G71" s="6"/>
      <c r="H71" s="6"/>
      <c r="I71" s="40">
        <f>0+Q71</f>
      </c>
      <c r="O71">
        <f>0+R71</f>
      </c>
      <c r="Q71">
        <f>0+I72+I76+I80+I84+I88+I92+I96+I100+I104</f>
      </c>
      <c r="R71">
        <f>0+O72+O76+O80+O84+O88+O92+O96+O100+O104</f>
      </c>
    </row>
    <row r="72" spans="1:16" ht="12.75">
      <c r="A72" s="25" t="s">
        <v>48</v>
      </c>
      <c r="B72" s="29" t="s">
        <v>122</v>
      </c>
      <c r="C72" s="29" t="s">
        <v>268</v>
      </c>
      <c r="D72" s="25" t="s">
        <v>54</v>
      </c>
      <c r="E72" s="30" t="s">
        <v>269</v>
      </c>
      <c r="F72" s="31" t="s">
        <v>68</v>
      </c>
      <c r="G72" s="32">
        <v>79.04</v>
      </c>
      <c r="H72" s="33">
        <v>3180</v>
      </c>
      <c r="I72" s="33">
        <f>ROUND(ROUND(H72,2)*ROUND(G72,3),2)</f>
      </c>
      <c r="O72">
        <f>(I72*21)/100</f>
      </c>
      <c r="P72" t="s">
        <v>26</v>
      </c>
    </row>
    <row r="73" spans="1:5" ht="12.75">
      <c r="A73" s="34" t="s">
        <v>53</v>
      </c>
      <c r="E73" s="35" t="s">
        <v>54</v>
      </c>
    </row>
    <row r="74" spans="1:5" ht="25.5">
      <c r="A74" s="36" t="s">
        <v>55</v>
      </c>
      <c r="E74" s="37" t="s">
        <v>270</v>
      </c>
    </row>
    <row r="75" spans="1:5" ht="369.75">
      <c r="A75" t="s">
        <v>57</v>
      </c>
      <c r="E75" s="35" t="s">
        <v>271</v>
      </c>
    </row>
    <row r="76" spans="1:16" ht="12.75">
      <c r="A76" s="25" t="s">
        <v>48</v>
      </c>
      <c r="B76" s="29" t="s">
        <v>127</v>
      </c>
      <c r="C76" s="29" t="s">
        <v>272</v>
      </c>
      <c r="D76" s="25" t="s">
        <v>54</v>
      </c>
      <c r="E76" s="30" t="s">
        <v>273</v>
      </c>
      <c r="F76" s="31" t="s">
        <v>68</v>
      </c>
      <c r="G76" s="32">
        <v>48.361</v>
      </c>
      <c r="H76" s="33">
        <v>3700</v>
      </c>
      <c r="I76" s="33">
        <f>ROUND(ROUND(H76,2)*ROUND(G76,3),2)</f>
      </c>
      <c r="O76">
        <f>(I76*21)/100</f>
      </c>
      <c r="P76" t="s">
        <v>26</v>
      </c>
    </row>
    <row r="77" spans="1:5" ht="12.75">
      <c r="A77" s="34" t="s">
        <v>53</v>
      </c>
      <c r="E77" s="35" t="s">
        <v>54</v>
      </c>
    </row>
    <row r="78" spans="1:5" ht="127.5">
      <c r="A78" s="36" t="s">
        <v>55</v>
      </c>
      <c r="E78" s="37" t="s">
        <v>274</v>
      </c>
    </row>
    <row r="79" spans="1:5" ht="369.75">
      <c r="A79" t="s">
        <v>57</v>
      </c>
      <c r="E79" s="35" t="s">
        <v>271</v>
      </c>
    </row>
    <row r="80" spans="1:16" ht="12.75">
      <c r="A80" s="25" t="s">
        <v>48</v>
      </c>
      <c r="B80" s="29" t="s">
        <v>133</v>
      </c>
      <c r="C80" s="29" t="s">
        <v>275</v>
      </c>
      <c r="D80" s="25" t="s">
        <v>54</v>
      </c>
      <c r="E80" s="30" t="s">
        <v>276</v>
      </c>
      <c r="F80" s="31" t="s">
        <v>68</v>
      </c>
      <c r="G80" s="32">
        <v>66.5</v>
      </c>
      <c r="H80" s="33">
        <v>1040</v>
      </c>
      <c r="I80" s="33">
        <f>ROUND(ROUND(H80,2)*ROUND(G80,3),2)</f>
      </c>
      <c r="O80">
        <f>(I80*21)/100</f>
      </c>
      <c r="P80" t="s">
        <v>26</v>
      </c>
    </row>
    <row r="81" spans="1:5" ht="12.75">
      <c r="A81" s="34" t="s">
        <v>53</v>
      </c>
      <c r="E81" s="35" t="s">
        <v>54</v>
      </c>
    </row>
    <row r="82" spans="1:5" ht="25.5">
      <c r="A82" s="36" t="s">
        <v>55</v>
      </c>
      <c r="E82" s="37" t="s">
        <v>277</v>
      </c>
    </row>
    <row r="83" spans="1:5" ht="38.25">
      <c r="A83" t="s">
        <v>57</v>
      </c>
      <c r="E83" s="35" t="s">
        <v>278</v>
      </c>
    </row>
    <row r="84" spans="1:16" ht="12.75">
      <c r="A84" s="25" t="s">
        <v>48</v>
      </c>
      <c r="B84" s="29" t="s">
        <v>138</v>
      </c>
      <c r="C84" s="29" t="s">
        <v>279</v>
      </c>
      <c r="D84" s="25" t="s">
        <v>54</v>
      </c>
      <c r="E84" s="30" t="s">
        <v>280</v>
      </c>
      <c r="F84" s="31" t="s">
        <v>68</v>
      </c>
      <c r="G84" s="32">
        <v>9.44</v>
      </c>
      <c r="H84" s="33">
        <v>956</v>
      </c>
      <c r="I84" s="33">
        <f>ROUND(ROUND(H84,2)*ROUND(G84,3),2)</f>
      </c>
      <c r="O84">
        <f>(I84*21)/100</f>
      </c>
      <c r="P84" t="s">
        <v>26</v>
      </c>
    </row>
    <row r="85" spans="1:5" ht="12.75">
      <c r="A85" s="34" t="s">
        <v>53</v>
      </c>
      <c r="E85" s="35" t="s">
        <v>54</v>
      </c>
    </row>
    <row r="86" spans="1:5" ht="114.75">
      <c r="A86" s="36" t="s">
        <v>55</v>
      </c>
      <c r="E86" s="37" t="s">
        <v>281</v>
      </c>
    </row>
    <row r="87" spans="1:5" ht="38.25">
      <c r="A87" t="s">
        <v>57</v>
      </c>
      <c r="E87" s="35" t="s">
        <v>278</v>
      </c>
    </row>
    <row r="88" spans="1:16" ht="12.75">
      <c r="A88" s="25" t="s">
        <v>48</v>
      </c>
      <c r="B88" s="29" t="s">
        <v>143</v>
      </c>
      <c r="C88" s="29" t="s">
        <v>282</v>
      </c>
      <c r="D88" s="25" t="s">
        <v>54</v>
      </c>
      <c r="E88" s="30" t="s">
        <v>283</v>
      </c>
      <c r="F88" s="31" t="s">
        <v>68</v>
      </c>
      <c r="G88" s="32">
        <v>20.25</v>
      </c>
      <c r="H88" s="33">
        <v>2620</v>
      </c>
      <c r="I88" s="33">
        <f>ROUND(ROUND(H88,2)*ROUND(G88,3),2)</f>
      </c>
      <c r="O88">
        <f>(I88*21)/100</f>
      </c>
      <c r="P88" t="s">
        <v>26</v>
      </c>
    </row>
    <row r="89" spans="1:5" ht="12.75">
      <c r="A89" s="34" t="s">
        <v>53</v>
      </c>
      <c r="E89" s="35" t="s">
        <v>54</v>
      </c>
    </row>
    <row r="90" spans="1:5" ht="63.75">
      <c r="A90" s="36" t="s">
        <v>55</v>
      </c>
      <c r="E90" s="37" t="s">
        <v>284</v>
      </c>
    </row>
    <row r="91" spans="1:5" ht="51">
      <c r="A91" t="s">
        <v>57</v>
      </c>
      <c r="E91" s="35" t="s">
        <v>285</v>
      </c>
    </row>
    <row r="92" spans="1:16" ht="12.75">
      <c r="A92" s="25" t="s">
        <v>48</v>
      </c>
      <c r="B92" s="29" t="s">
        <v>148</v>
      </c>
      <c r="C92" s="29" t="s">
        <v>286</v>
      </c>
      <c r="D92" s="25" t="s">
        <v>54</v>
      </c>
      <c r="E92" s="30" t="s">
        <v>287</v>
      </c>
      <c r="F92" s="31" t="s">
        <v>68</v>
      </c>
      <c r="G92" s="32">
        <v>6.48</v>
      </c>
      <c r="H92" s="33">
        <v>4180</v>
      </c>
      <c r="I92" s="33">
        <f>ROUND(ROUND(H92,2)*ROUND(G92,3),2)</f>
      </c>
      <c r="O92">
        <f>(I92*21)/100</f>
      </c>
      <c r="P92" t="s">
        <v>26</v>
      </c>
    </row>
    <row r="93" spans="1:5" ht="12.75">
      <c r="A93" s="34" t="s">
        <v>53</v>
      </c>
      <c r="E93" s="35" t="s">
        <v>54</v>
      </c>
    </row>
    <row r="94" spans="1:5" ht="25.5">
      <c r="A94" s="36" t="s">
        <v>55</v>
      </c>
      <c r="E94" s="37" t="s">
        <v>288</v>
      </c>
    </row>
    <row r="95" spans="1:5" ht="293.25">
      <c r="A95" t="s">
        <v>57</v>
      </c>
      <c r="E95" s="35" t="s">
        <v>289</v>
      </c>
    </row>
    <row r="96" spans="1:16" ht="12.75">
      <c r="A96" s="25" t="s">
        <v>48</v>
      </c>
      <c r="B96" s="29" t="s">
        <v>153</v>
      </c>
      <c r="C96" s="29" t="s">
        <v>290</v>
      </c>
      <c r="D96" s="25" t="s">
        <v>54</v>
      </c>
      <c r="E96" s="30" t="s">
        <v>291</v>
      </c>
      <c r="F96" s="31" t="s">
        <v>68</v>
      </c>
      <c r="G96" s="32">
        <v>32.1</v>
      </c>
      <c r="H96" s="33">
        <v>1270</v>
      </c>
      <c r="I96" s="33">
        <f>ROUND(ROUND(H96,2)*ROUND(G96,3),2)</f>
      </c>
      <c r="O96">
        <f>(I96*21)/100</f>
      </c>
      <c r="P96" t="s">
        <v>26</v>
      </c>
    </row>
    <row r="97" spans="1:5" ht="12.75">
      <c r="A97" s="34" t="s">
        <v>53</v>
      </c>
      <c r="E97" s="35" t="s">
        <v>54</v>
      </c>
    </row>
    <row r="98" spans="1:5" ht="51">
      <c r="A98" s="36" t="s">
        <v>55</v>
      </c>
      <c r="E98" s="37" t="s">
        <v>292</v>
      </c>
    </row>
    <row r="99" spans="1:5" ht="51">
      <c r="A99" t="s">
        <v>57</v>
      </c>
      <c r="E99" s="35" t="s">
        <v>293</v>
      </c>
    </row>
    <row r="100" spans="1:16" ht="12.75">
      <c r="A100" s="25" t="s">
        <v>48</v>
      </c>
      <c r="B100" s="29" t="s">
        <v>157</v>
      </c>
      <c r="C100" s="29" t="s">
        <v>294</v>
      </c>
      <c r="D100" s="25" t="s">
        <v>54</v>
      </c>
      <c r="E100" s="30" t="s">
        <v>295</v>
      </c>
      <c r="F100" s="31" t="s">
        <v>68</v>
      </c>
      <c r="G100" s="32">
        <v>29.125</v>
      </c>
      <c r="H100" s="33">
        <v>1340</v>
      </c>
      <c r="I100" s="33">
        <f>ROUND(ROUND(H100,2)*ROUND(G100,3),2)</f>
      </c>
      <c r="O100">
        <f>(I100*21)/100</f>
      </c>
      <c r="P100" t="s">
        <v>26</v>
      </c>
    </row>
    <row r="101" spans="1:5" ht="12.75">
      <c r="A101" s="34" t="s">
        <v>53</v>
      </c>
      <c r="E101" s="35" t="s">
        <v>54</v>
      </c>
    </row>
    <row r="102" spans="1:5" ht="63.75">
      <c r="A102" s="36" t="s">
        <v>55</v>
      </c>
      <c r="E102" s="37" t="s">
        <v>296</v>
      </c>
    </row>
    <row r="103" spans="1:5" ht="38.25">
      <c r="A103" t="s">
        <v>57</v>
      </c>
      <c r="E103" s="35" t="s">
        <v>297</v>
      </c>
    </row>
    <row r="104" spans="1:16" ht="12.75">
      <c r="A104" s="25" t="s">
        <v>48</v>
      </c>
      <c r="B104" s="29" t="s">
        <v>162</v>
      </c>
      <c r="C104" s="29" t="s">
        <v>298</v>
      </c>
      <c r="D104" s="25" t="s">
        <v>54</v>
      </c>
      <c r="E104" s="30" t="s">
        <v>299</v>
      </c>
      <c r="F104" s="31" t="s">
        <v>68</v>
      </c>
      <c r="G104" s="32">
        <v>18.88</v>
      </c>
      <c r="H104" s="33">
        <v>6080</v>
      </c>
      <c r="I104" s="33">
        <f>ROUND(ROUND(H104,2)*ROUND(G104,3),2)</f>
      </c>
      <c r="O104">
        <f>(I104*21)/100</f>
      </c>
      <c r="P104" t="s">
        <v>26</v>
      </c>
    </row>
    <row r="105" spans="1:5" ht="12.75">
      <c r="A105" s="34" t="s">
        <v>53</v>
      </c>
      <c r="E105" s="35" t="s">
        <v>54</v>
      </c>
    </row>
    <row r="106" spans="1:5" ht="102">
      <c r="A106" s="36" t="s">
        <v>55</v>
      </c>
      <c r="E106" s="37" t="s">
        <v>300</v>
      </c>
    </row>
    <row r="107" spans="1:5" ht="102">
      <c r="A107" t="s">
        <v>57</v>
      </c>
      <c r="E107" s="35" t="s">
        <v>301</v>
      </c>
    </row>
    <row r="108" spans="1:18" ht="12.75" customHeight="1">
      <c r="A108" s="6" t="s">
        <v>46</v>
      </c>
      <c r="B108" s="6"/>
      <c r="C108" s="39" t="s">
        <v>79</v>
      </c>
      <c r="D108" s="6"/>
      <c r="E108" s="27" t="s">
        <v>302</v>
      </c>
      <c r="F108" s="6"/>
      <c r="G108" s="6"/>
      <c r="H108" s="6"/>
      <c r="I108" s="40">
        <f>0+Q108</f>
      </c>
      <c r="O108">
        <f>0+R108</f>
      </c>
      <c r="Q108">
        <f>0+I109</f>
      </c>
      <c r="R108">
        <f>0+O109</f>
      </c>
    </row>
    <row r="109" spans="1:16" ht="12.75">
      <c r="A109" s="25" t="s">
        <v>48</v>
      </c>
      <c r="B109" s="29" t="s">
        <v>165</v>
      </c>
      <c r="C109" s="29" t="s">
        <v>303</v>
      </c>
      <c r="D109" s="25" t="s">
        <v>54</v>
      </c>
      <c r="E109" s="30" t="s">
        <v>304</v>
      </c>
      <c r="F109" s="31" t="s">
        <v>177</v>
      </c>
      <c r="G109" s="32">
        <v>130</v>
      </c>
      <c r="H109" s="33">
        <v>11</v>
      </c>
      <c r="I109" s="33">
        <f>ROUND(ROUND(H109,2)*ROUND(G109,3),2)</f>
      </c>
      <c r="O109">
        <f>(I109*21)/100</f>
      </c>
      <c r="P109" t="s">
        <v>26</v>
      </c>
    </row>
    <row r="110" spans="1:5" ht="12.75">
      <c r="A110" s="34" t="s">
        <v>53</v>
      </c>
      <c r="E110" s="35" t="s">
        <v>54</v>
      </c>
    </row>
    <row r="111" spans="1:5" ht="25.5">
      <c r="A111" s="36" t="s">
        <v>55</v>
      </c>
      <c r="E111" s="37" t="s">
        <v>305</v>
      </c>
    </row>
    <row r="112" spans="1:5" ht="25.5">
      <c r="A112" t="s">
        <v>57</v>
      </c>
      <c r="E112" s="35" t="s">
        <v>306</v>
      </c>
    </row>
    <row r="113" spans="1:18" ht="12.75" customHeight="1">
      <c r="A113" s="6" t="s">
        <v>46</v>
      </c>
      <c r="B113" s="6"/>
      <c r="C113" s="39" t="s">
        <v>43</v>
      </c>
      <c r="D113" s="6"/>
      <c r="E113" s="27" t="s">
        <v>180</v>
      </c>
      <c r="F113" s="6"/>
      <c r="G113" s="6"/>
      <c r="H113" s="6"/>
      <c r="I113" s="40">
        <f>0+Q113</f>
      </c>
      <c r="O113">
        <f>0+R113</f>
      </c>
      <c r="Q113">
        <f>0+I114+I118+I122+I126+I130+I134+I138</f>
      </c>
      <c r="R113">
        <f>0+O114+O118+O122+O126+O130+O134+O138</f>
      </c>
    </row>
    <row r="114" spans="1:16" ht="12.75">
      <c r="A114" s="25" t="s">
        <v>48</v>
      </c>
      <c r="B114" s="29" t="s">
        <v>169</v>
      </c>
      <c r="C114" s="29" t="s">
        <v>307</v>
      </c>
      <c r="D114" s="25" t="s">
        <v>54</v>
      </c>
      <c r="E114" s="30" t="s">
        <v>308</v>
      </c>
      <c r="F114" s="31" t="s">
        <v>177</v>
      </c>
      <c r="G114" s="32">
        <v>13</v>
      </c>
      <c r="H114" s="33">
        <v>1320</v>
      </c>
      <c r="I114" s="33">
        <f>ROUND(ROUND(H114,2)*ROUND(G114,3),2)</f>
      </c>
      <c r="O114">
        <f>(I114*21)/100</f>
      </c>
      <c r="P114" t="s">
        <v>26</v>
      </c>
    </row>
    <row r="115" spans="1:5" ht="12.75">
      <c r="A115" s="34" t="s">
        <v>53</v>
      </c>
      <c r="E115" s="35" t="s">
        <v>54</v>
      </c>
    </row>
    <row r="116" spans="1:5" ht="12.75">
      <c r="A116" s="36" t="s">
        <v>55</v>
      </c>
      <c r="E116" s="37" t="s">
        <v>309</v>
      </c>
    </row>
    <row r="117" spans="1:5" ht="63.75">
      <c r="A117" t="s">
        <v>57</v>
      </c>
      <c r="E117" s="35" t="s">
        <v>310</v>
      </c>
    </row>
    <row r="118" spans="1:16" ht="12.75">
      <c r="A118" s="25" t="s">
        <v>48</v>
      </c>
      <c r="B118" s="29" t="s">
        <v>174</v>
      </c>
      <c r="C118" s="29" t="s">
        <v>311</v>
      </c>
      <c r="D118" s="25" t="s">
        <v>54</v>
      </c>
      <c r="E118" s="30" t="s">
        <v>312</v>
      </c>
      <c r="F118" s="31" t="s">
        <v>177</v>
      </c>
      <c r="G118" s="32">
        <v>57.5</v>
      </c>
      <c r="H118" s="33">
        <v>427</v>
      </c>
      <c r="I118" s="33">
        <f>ROUND(ROUND(H118,2)*ROUND(G118,3),2)</f>
      </c>
      <c r="O118">
        <f>(I118*21)/100</f>
      </c>
      <c r="P118" t="s">
        <v>26</v>
      </c>
    </row>
    <row r="119" spans="1:5" ht="12.75">
      <c r="A119" s="34" t="s">
        <v>53</v>
      </c>
      <c r="E119" s="35" t="s">
        <v>54</v>
      </c>
    </row>
    <row r="120" spans="1:5" ht="63.75">
      <c r="A120" s="36" t="s">
        <v>55</v>
      </c>
      <c r="E120" s="37" t="s">
        <v>313</v>
      </c>
    </row>
    <row r="121" spans="1:5" ht="51">
      <c r="A121" t="s">
        <v>57</v>
      </c>
      <c r="E121" s="35" t="s">
        <v>314</v>
      </c>
    </row>
    <row r="122" spans="1:16" ht="12.75">
      <c r="A122" s="25" t="s">
        <v>48</v>
      </c>
      <c r="B122" s="29" t="s">
        <v>181</v>
      </c>
      <c r="C122" s="29" t="s">
        <v>315</v>
      </c>
      <c r="D122" s="25" t="s">
        <v>54</v>
      </c>
      <c r="E122" s="30" t="s">
        <v>316</v>
      </c>
      <c r="F122" s="31" t="s">
        <v>177</v>
      </c>
      <c r="G122" s="32">
        <v>34.2</v>
      </c>
      <c r="H122" s="33">
        <v>10900</v>
      </c>
      <c r="I122" s="33">
        <f>ROUND(ROUND(H122,2)*ROUND(G122,3),2)</f>
      </c>
      <c r="O122">
        <f>(I122*21)/100</f>
      </c>
      <c r="P122" t="s">
        <v>26</v>
      </c>
    </row>
    <row r="123" spans="1:5" ht="12.75">
      <c r="A123" s="34" t="s">
        <v>53</v>
      </c>
      <c r="E123" s="35" t="s">
        <v>54</v>
      </c>
    </row>
    <row r="124" spans="1:5" ht="12.75">
      <c r="A124" s="36" t="s">
        <v>55</v>
      </c>
      <c r="E124" s="37" t="s">
        <v>317</v>
      </c>
    </row>
    <row r="125" spans="1:5" ht="63.75">
      <c r="A125" t="s">
        <v>57</v>
      </c>
      <c r="E125" s="35" t="s">
        <v>318</v>
      </c>
    </row>
    <row r="126" spans="1:16" ht="12.75">
      <c r="A126" s="25" t="s">
        <v>48</v>
      </c>
      <c r="B126" s="29" t="s">
        <v>186</v>
      </c>
      <c r="C126" s="29" t="s">
        <v>319</v>
      </c>
      <c r="D126" s="25" t="s">
        <v>54</v>
      </c>
      <c r="E126" s="30" t="s">
        <v>320</v>
      </c>
      <c r="F126" s="31" t="s">
        <v>177</v>
      </c>
      <c r="G126" s="32">
        <v>20</v>
      </c>
      <c r="H126" s="33">
        <v>2620</v>
      </c>
      <c r="I126" s="33">
        <f>ROUND(ROUND(H126,2)*ROUND(G126,3),2)</f>
      </c>
      <c r="O126">
        <f>(I126*21)/100</f>
      </c>
      <c r="P126" t="s">
        <v>26</v>
      </c>
    </row>
    <row r="127" spans="1:5" ht="12.75">
      <c r="A127" s="34" t="s">
        <v>53</v>
      </c>
      <c r="E127" s="35" t="s">
        <v>54</v>
      </c>
    </row>
    <row r="128" spans="1:5" ht="12.75">
      <c r="A128" s="36" t="s">
        <v>55</v>
      </c>
      <c r="E128" s="37" t="s">
        <v>321</v>
      </c>
    </row>
    <row r="129" spans="1:5" ht="114.75">
      <c r="A129" t="s">
        <v>57</v>
      </c>
      <c r="E129" s="35" t="s">
        <v>322</v>
      </c>
    </row>
    <row r="130" spans="1:16" ht="12.75">
      <c r="A130" s="25" t="s">
        <v>48</v>
      </c>
      <c r="B130" s="29" t="s">
        <v>192</v>
      </c>
      <c r="C130" s="29" t="s">
        <v>323</v>
      </c>
      <c r="D130" s="25" t="s">
        <v>54</v>
      </c>
      <c r="E130" s="30" t="s">
        <v>324</v>
      </c>
      <c r="F130" s="31" t="s">
        <v>177</v>
      </c>
      <c r="G130" s="32">
        <v>10</v>
      </c>
      <c r="H130" s="33">
        <v>3080</v>
      </c>
      <c r="I130" s="33">
        <f>ROUND(ROUND(H130,2)*ROUND(G130,3),2)</f>
      </c>
      <c r="O130">
        <f>(I130*21)/100</f>
      </c>
      <c r="P130" t="s">
        <v>26</v>
      </c>
    </row>
    <row r="131" spans="1:5" ht="12.75">
      <c r="A131" s="34" t="s">
        <v>53</v>
      </c>
      <c r="E131" s="35" t="s">
        <v>54</v>
      </c>
    </row>
    <row r="132" spans="1:5" ht="12.75">
      <c r="A132" s="36" t="s">
        <v>55</v>
      </c>
      <c r="E132" s="37" t="s">
        <v>54</v>
      </c>
    </row>
    <row r="133" spans="1:5" ht="114.75">
      <c r="A133" t="s">
        <v>57</v>
      </c>
      <c r="E133" s="35" t="s">
        <v>322</v>
      </c>
    </row>
    <row r="134" spans="1:16" ht="12.75">
      <c r="A134" s="25" t="s">
        <v>48</v>
      </c>
      <c r="B134" s="29" t="s">
        <v>196</v>
      </c>
      <c r="C134" s="29" t="s">
        <v>325</v>
      </c>
      <c r="D134" s="25" t="s">
        <v>54</v>
      </c>
      <c r="E134" s="30" t="s">
        <v>326</v>
      </c>
      <c r="F134" s="31" t="s">
        <v>68</v>
      </c>
      <c r="G134" s="32">
        <v>17</v>
      </c>
      <c r="H134" s="33">
        <v>2280</v>
      </c>
      <c r="I134" s="33">
        <f>ROUND(ROUND(H134,2)*ROUND(G134,3),2)</f>
      </c>
      <c r="O134">
        <f>(I134*21)/100</f>
      </c>
      <c r="P134" t="s">
        <v>26</v>
      </c>
    </row>
    <row r="135" spans="1:5" ht="12.75">
      <c r="A135" s="34" t="s">
        <v>53</v>
      </c>
      <c r="E135" s="35" t="s">
        <v>54</v>
      </c>
    </row>
    <row r="136" spans="1:5" ht="12.75">
      <c r="A136" s="36" t="s">
        <v>55</v>
      </c>
      <c r="E136" s="37" t="s">
        <v>327</v>
      </c>
    </row>
    <row r="137" spans="1:5" ht="76.5">
      <c r="A137" t="s">
        <v>57</v>
      </c>
      <c r="E137" s="35" t="s">
        <v>328</v>
      </c>
    </row>
    <row r="138" spans="1:16" ht="12.75">
      <c r="A138" s="25" t="s">
        <v>48</v>
      </c>
      <c r="B138" s="29" t="s">
        <v>200</v>
      </c>
      <c r="C138" s="29" t="s">
        <v>329</v>
      </c>
      <c r="D138" s="25" t="s">
        <v>54</v>
      </c>
      <c r="E138" s="30" t="s">
        <v>330</v>
      </c>
      <c r="F138" s="31" t="s">
        <v>68</v>
      </c>
      <c r="G138" s="32">
        <v>9.94</v>
      </c>
      <c r="H138" s="33">
        <v>4640</v>
      </c>
      <c r="I138" s="33">
        <f>ROUND(ROUND(H138,2)*ROUND(G138,3),2)</f>
      </c>
      <c r="O138">
        <f>(I138*21)/100</f>
      </c>
      <c r="P138" t="s">
        <v>26</v>
      </c>
    </row>
    <row r="139" spans="1:5" ht="12.75">
      <c r="A139" s="34" t="s">
        <v>53</v>
      </c>
      <c r="E139" s="35" t="s">
        <v>54</v>
      </c>
    </row>
    <row r="140" spans="1:5" ht="12.75">
      <c r="A140" s="36" t="s">
        <v>55</v>
      </c>
      <c r="E140" s="37" t="s">
        <v>331</v>
      </c>
    </row>
    <row r="141" spans="1:5" ht="76.5">
      <c r="A141" t="s">
        <v>57</v>
      </c>
      <c r="E141" s="35" t="s">
        <v>328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2" t="s">
        <v>18</v>
      </c>
      <c r="G3" s="9"/>
      <c r="H3" s="8" t="s">
        <v>332</v>
      </c>
      <c r="I3" s="41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17</v>
      </c>
      <c r="C4" s="17" t="s">
        <v>332</v>
      </c>
      <c r="D4" s="6"/>
      <c r="E4" s="18" t="s">
        <v>333</v>
      </c>
      <c r="F4" s="16"/>
      <c r="G4" s="16"/>
      <c r="H4" s="19"/>
      <c r="I4" s="19"/>
      <c r="O4" t="s">
        <v>23</v>
      </c>
      <c r="P4" t="s">
        <v>26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26</v>
      </c>
      <c r="D7" s="15" t="s">
        <v>25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19" t="s">
        <v>46</v>
      </c>
      <c r="B8" s="19"/>
      <c r="C8" s="26" t="s">
        <v>30</v>
      </c>
      <c r="D8" s="19"/>
      <c r="E8" s="27" t="s">
        <v>47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48</v>
      </c>
      <c r="B9" s="29" t="s">
        <v>32</v>
      </c>
      <c r="C9" s="29" t="s">
        <v>334</v>
      </c>
      <c r="D9" s="25" t="s">
        <v>54</v>
      </c>
      <c r="E9" s="30" t="s">
        <v>335</v>
      </c>
      <c r="F9" s="31" t="s">
        <v>336</v>
      </c>
      <c r="G9" s="32">
        <v>1</v>
      </c>
      <c r="H9" s="33">
        <v>30000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53</v>
      </c>
      <c r="E10" s="35" t="s">
        <v>54</v>
      </c>
    </row>
    <row r="11" spans="1:5" ht="12.75">
      <c r="A11" s="36" t="s">
        <v>55</v>
      </c>
      <c r="E11" s="37" t="s">
        <v>337</v>
      </c>
    </row>
    <row r="12" spans="1:5" ht="12.75">
      <c r="A12" t="s">
        <v>57</v>
      </c>
      <c r="E12" s="35" t="s">
        <v>338</v>
      </c>
    </row>
    <row r="13" spans="1:16" ht="12.75">
      <c r="A13" s="25" t="s">
        <v>48</v>
      </c>
      <c r="B13" s="29" t="s">
        <v>26</v>
      </c>
      <c r="C13" s="29" t="s">
        <v>339</v>
      </c>
      <c r="D13" s="25" t="s">
        <v>54</v>
      </c>
      <c r="E13" s="30" t="s">
        <v>340</v>
      </c>
      <c r="F13" s="31" t="s">
        <v>220</v>
      </c>
      <c r="G13" s="32">
        <v>1</v>
      </c>
      <c r="H13" s="33">
        <v>5000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53</v>
      </c>
      <c r="E14" s="35" t="s">
        <v>54</v>
      </c>
    </row>
    <row r="15" spans="1:5" ht="12.75">
      <c r="A15" s="36" t="s">
        <v>55</v>
      </c>
      <c r="E15" s="37" t="s">
        <v>341</v>
      </c>
    </row>
    <row r="16" spans="1:5" ht="12.75">
      <c r="A16" t="s">
        <v>57</v>
      </c>
      <c r="E16" s="35" t="s">
        <v>338</v>
      </c>
    </row>
    <row r="17" spans="1:16" ht="12.75">
      <c r="A17" s="25" t="s">
        <v>48</v>
      </c>
      <c r="B17" s="29" t="s">
        <v>25</v>
      </c>
      <c r="C17" s="29" t="s">
        <v>342</v>
      </c>
      <c r="D17" s="25" t="s">
        <v>54</v>
      </c>
      <c r="E17" s="30" t="s">
        <v>343</v>
      </c>
      <c r="F17" s="31" t="s">
        <v>189</v>
      </c>
      <c r="G17" s="32">
        <v>1</v>
      </c>
      <c r="H17" s="33">
        <v>12000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53</v>
      </c>
      <c r="E18" s="35" t="s">
        <v>54</v>
      </c>
    </row>
    <row r="19" spans="1:5" ht="25.5">
      <c r="A19" s="36" t="s">
        <v>55</v>
      </c>
      <c r="E19" s="37" t="s">
        <v>344</v>
      </c>
    </row>
    <row r="20" spans="1:5" ht="12.75">
      <c r="A20" t="s">
        <v>57</v>
      </c>
      <c r="E20" s="35" t="s">
        <v>338</v>
      </c>
    </row>
    <row r="21" spans="1:16" ht="25.5">
      <c r="A21" s="25" t="s">
        <v>48</v>
      </c>
      <c r="B21" s="29" t="s">
        <v>36</v>
      </c>
      <c r="C21" s="29" t="s">
        <v>345</v>
      </c>
      <c r="D21" s="25" t="s">
        <v>54</v>
      </c>
      <c r="E21" s="30" t="s">
        <v>346</v>
      </c>
      <c r="F21" s="31" t="s">
        <v>220</v>
      </c>
      <c r="G21" s="32">
        <v>1</v>
      </c>
      <c r="H21" s="33">
        <v>60000</v>
      </c>
      <c r="I21" s="33">
        <f>ROUND(ROUND(H21,2)*ROUND(G21,3),2)</f>
      </c>
      <c r="O21">
        <f>(I21*21)/100</f>
      </c>
      <c r="P21" t="s">
        <v>26</v>
      </c>
    </row>
    <row r="22" spans="1:5" ht="12.75">
      <c r="A22" s="34" t="s">
        <v>53</v>
      </c>
      <c r="E22" s="35" t="s">
        <v>54</v>
      </c>
    </row>
    <row r="23" spans="1:5" ht="12.75">
      <c r="A23" s="36" t="s">
        <v>55</v>
      </c>
      <c r="E23" s="37" t="s">
        <v>54</v>
      </c>
    </row>
    <row r="24" spans="1:5" ht="12.75">
      <c r="A24" t="s">
        <v>57</v>
      </c>
      <c r="E24" s="35" t="s">
        <v>338</v>
      </c>
    </row>
    <row r="25" spans="1:16" ht="12.75">
      <c r="A25" s="25" t="s">
        <v>48</v>
      </c>
      <c r="B25" s="29" t="s">
        <v>38</v>
      </c>
      <c r="C25" s="29" t="s">
        <v>347</v>
      </c>
      <c r="D25" s="25" t="s">
        <v>54</v>
      </c>
      <c r="E25" s="30" t="s">
        <v>348</v>
      </c>
      <c r="F25" s="31" t="s">
        <v>349</v>
      </c>
      <c r="G25" s="32">
        <v>1</v>
      </c>
      <c r="H25" s="33">
        <v>30000</v>
      </c>
      <c r="I25" s="33">
        <f>ROUND(ROUND(H25,2)*ROUND(G25,3),2)</f>
      </c>
      <c r="O25">
        <f>(I25*21)/100</f>
      </c>
      <c r="P25" t="s">
        <v>26</v>
      </c>
    </row>
    <row r="26" spans="1:5" ht="12.75">
      <c r="A26" s="34" t="s">
        <v>53</v>
      </c>
      <c r="E26" s="35" t="s">
        <v>54</v>
      </c>
    </row>
    <row r="27" spans="1:5" ht="12.75">
      <c r="A27" s="36" t="s">
        <v>55</v>
      </c>
      <c r="E27" s="37" t="s">
        <v>54</v>
      </c>
    </row>
    <row r="28" spans="1:5" ht="76.5">
      <c r="A28" t="s">
        <v>57</v>
      </c>
      <c r="E28" s="35" t="s">
        <v>350</v>
      </c>
    </row>
    <row r="29" spans="1:16" ht="12.75">
      <c r="A29" s="25" t="s">
        <v>48</v>
      </c>
      <c r="B29" s="29" t="s">
        <v>40</v>
      </c>
      <c r="C29" s="29" t="s">
        <v>351</v>
      </c>
      <c r="D29" s="25" t="s">
        <v>54</v>
      </c>
      <c r="E29" s="30" t="s">
        <v>352</v>
      </c>
      <c r="F29" s="31" t="s">
        <v>189</v>
      </c>
      <c r="G29" s="32">
        <v>1</v>
      </c>
      <c r="H29" s="33">
        <v>12000</v>
      </c>
      <c r="I29" s="33">
        <f>ROUND(ROUND(H29,2)*ROUND(G29,3),2)</f>
      </c>
      <c r="O29">
        <f>(I29*21)/100</f>
      </c>
      <c r="P29" t="s">
        <v>26</v>
      </c>
    </row>
    <row r="30" spans="1:5" ht="12.75">
      <c r="A30" s="34" t="s">
        <v>53</v>
      </c>
      <c r="E30" s="35" t="s">
        <v>54</v>
      </c>
    </row>
    <row r="31" spans="1:5" ht="12.75">
      <c r="A31" s="36" t="s">
        <v>55</v>
      </c>
      <c r="E31" s="37" t="s">
        <v>54</v>
      </c>
    </row>
    <row r="32" spans="1:5" ht="51">
      <c r="A32" t="s">
        <v>57</v>
      </c>
      <c r="E32" s="35" t="s">
        <v>353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