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001" sheetId="2" r:id="rId2"/>
    <sheet name="002" sheetId="3" r:id="rId3"/>
    <sheet name="182" sheetId="4" r:id="rId4"/>
    <sheet name="201" sheetId="5" r:id="rId5"/>
    <sheet name="202" sheetId="6" r:id="rId6"/>
  </sheets>
  <definedNames/>
  <calcPr fullCalcOnLoad="1"/>
</workbook>
</file>

<file path=xl/sharedStrings.xml><?xml version="1.0" encoding="utf-8"?>
<sst xmlns="http://schemas.openxmlformats.org/spreadsheetml/2006/main" count="2150" uniqueCount="522">
  <si>
    <t>Firma: Firma</t>
  </si>
  <si>
    <t>Soupis objektů s DPH</t>
  </si>
  <si>
    <t>Stavba: 20-06-030 - Vitice most ev.č. 10811-1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</si>
  <si>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</si>
  <si>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</si>
  <si>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</si>
  <si>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</si>
  <si>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</si>
  <si>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</si>
  <si>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</si>
  <si>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</si>
  <si>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</si>
  <si>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</si>
  <si>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</si>
  <si>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</si>
  <si>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20-06-030</t>
  </si>
  <si>
    <t>Vitice most ev.č. 10811-1</t>
  </si>
  <si>
    <t>O</t>
  </si>
  <si>
    <t>Rozpočet:</t>
  </si>
  <si>
    <t>0,00</t>
  </si>
  <si>
    <t>15,00</t>
  </si>
  <si>
    <t>21,00</t>
  </si>
  <si>
    <t>3</t>
  </si>
  <si>
    <t>2</t>
  </si>
  <si>
    <t>001</t>
  </si>
  <si>
    <t>Demolice mostu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</si>
  <si>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</si>
  <si>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</si>
  <si>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</si>
  <si>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</si>
  <si>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</si>
  <si>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</si>
  <si>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</si>
  <si>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</si>
  <si>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</si>
  <si>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</si>
  <si>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</si>
  <si>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</si>
  <si>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</si>
  <si>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</si>
  <si>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</si>
  <si>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</si>
  <si>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</si>
  <si>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</si>
  <si>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</si>
  <si>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</si>
  <si>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014111</t>
  </si>
  <si>
    <t/>
  </si>
  <si>
    <t>POPLATKY ZA SKLÁDKU TYP S-IO (INERTNÍ ODPAD)</t>
  </si>
  <si>
    <t>M3</t>
  </si>
  <si>
    <t>PP</t>
  </si>
  <si>
    <t>odpad charakteru zeminy bez kontaminace</t>
  </si>
  <si>
    <t>VV</t>
  </si>
  <si>
    <t>z pol. 966 138 kamenné kce 132.77=132,770 [A] 
z pol. 131838 zemina z výkopů (60%, počítá se s částečným použitím zeminy pro zpětný zásyp opěr a křídel) 428.11*0.6=256,866 [B] 
Celkem: A+B=389,636 [C]</t>
  </si>
  <si>
    <t>TS</t>
  </si>
  <si>
    <t>zahrnuje veškeré poplatky provozovateli skládky související s uložením odpadu na skládce.</t>
  </si>
  <si>
    <t>014121</t>
  </si>
  <si>
    <t>POPLATKY ZA SKLÁDKU TYP S-OO (OSTATNÍ ODPAD)</t>
  </si>
  <si>
    <t>odpad charakteru stavební suti s příměsí cementu</t>
  </si>
  <si>
    <t>z pol. 966 158 betonové kce 37.21=37,210 [A]</t>
  </si>
  <si>
    <t>014131</t>
  </si>
  <si>
    <t>POPLATKY ZA SKLÁDKU TYP S-NO (NEBEZPEČNÝ ODPAD)</t>
  </si>
  <si>
    <t>asfalty</t>
  </si>
  <si>
    <t>zpol. 11372 46=46,000 [A]</t>
  </si>
  <si>
    <t>02720</t>
  </si>
  <si>
    <t>POMOC PRÁCE ZŘÍZ NEBO ZAJIŠŤ REGULACI A OCHRANU DOPRAVY</t>
  </si>
  <si>
    <t>KPL</t>
  </si>
  <si>
    <t>jen manipulace s DZ dle postupu prací</t>
  </si>
  <si>
    <t>zahrnuje veškeré náklady spojené s objednatelem požadovanými zařízeními</t>
  </si>
  <si>
    <t>Zemní práce</t>
  </si>
  <si>
    <t>113138</t>
  </si>
  <si>
    <t>ODSTRANĚNÍ KRYTU ZPEVNĚNÝCH PLOCH S ASFALT POJIVEM, ODVOZ DO 20KM</t>
  </si>
  <si>
    <t>asfaltový kryt chodníků</t>
  </si>
  <si>
    <t>(11.00+7.00+12.00)*0.1=3,000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</si>
  <si>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 
jednotkové ceny bourání – tento fakt musí být uveden v doplňujícím textu k položce).</t>
  </si>
  <si>
    <t>113328</t>
  </si>
  <si>
    <t>ODSTRAN PODKL ZPEVNĚNÝCH PLOCH Z KAMENIVA NESTMEL, ODVOZ DO 20KM</t>
  </si>
  <si>
    <t>ŠDA, vhodnost pro zpětné použití posoudí TDS</t>
  </si>
  <si>
    <t>štěrkodrť na předpolích 5.0*(10.4+7.2)*0.4=35,200 [A]</t>
  </si>
  <si>
    <t>7</t>
  </si>
  <si>
    <t>11372</t>
  </si>
  <si>
    <t>FRÉZOVÁNÍ ZPEVNĚNÝCH PLOCH ASFALTOVÝCH</t>
  </si>
  <si>
    <t>ACO dle zkoušek PAU vhodné k dalšímu použití (k recyklaci), nucený odkup zhotovitelem, včetně odvozu na místo určené investorem 
ACL a ACP dle zkoušek PAU nevhodné k dalšímu použití (zatříděno jako nebezpečný odpad)</t>
  </si>
  <si>
    <t>obrusná vrstva na mostě i předpolích 460.00*0.02=9,200 [A] 
ložná a podkladní vrstva na mostě a předpolích 460.00*(0.035+0.045)=36,800 [B] 
Celkem: A+B=46,000 [C]</t>
  </si>
  <si>
    <t>8</t>
  </si>
  <si>
    <t>11526</t>
  </si>
  <si>
    <t>PŘEVEDENÍ VODY POTRUBÍM DN 800 NEBO ŽLABY R.O. DO 2,8M</t>
  </si>
  <si>
    <t>M</t>
  </si>
  <si>
    <t>pro práce v korytě 14.0=14,000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</si>
  <si>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</si>
  <si>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121108</t>
  </si>
  <si>
    <t>SEJMUTÍ ORNICE NEBO LESNÍ PŮDY S ODVOZEM DO 20KM</t>
  </si>
  <si>
    <t>předpoklad zpětného použií, vhodnost posoudí TDS</t>
  </si>
  <si>
    <t>ornice u křídel a pod chodníkem (15.00+41.00+21.00)*0.2=15,400 [A]</t>
  </si>
  <si>
    <t>položka zahrnuje sejmutí ornice bez ohledu na tloušťku vrstvy a její vodorovnou dopravu nezahrnuje uložení na trvalou skládku</t>
  </si>
  <si>
    <t>124838</t>
  </si>
  <si>
    <t>VYKOPÁVKY PRO KORYTA VODOTEČÍ TŘ. II, ODVOZ DO 20KM</t>
  </si>
  <si>
    <t>úprava tvaru dna pro opevnění 4.0*10.0*0.2=8,000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</si>
  <si>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svahování a přesvah. svahů do konečného tvaru, výměna hornin v podloží a v pláni  
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</si>
  <si>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11</t>
  </si>
  <si>
    <t>131838</t>
  </si>
  <si>
    <t>HLOUBENÍ JAM ZAPAŽ I NEPAŽ TŘ. II, ODVOZ DO 20KM</t>
  </si>
  <si>
    <t>vhodnost pro zpětné použití posoudí TDS</t>
  </si>
  <si>
    <t>výkop za opěrami 4.7*3.3*(12.2+13.5)=398,607 [A] 
výkop před základy 1.0*1.0*(13.2+16.3)=29,500 [B] 
Celkem: A+B=428,107 [C]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</si>
  <si>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svahování a přesvah. svahů do konečného tvaru, výměna hornin v podloží a v pláni  
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 
položce č.0141**</t>
  </si>
  <si>
    <t>12</t>
  </si>
  <si>
    <t>17710</t>
  </si>
  <si>
    <t>ZEMNÍ HRÁZKY ZE ZEMIN SE ZHUTNĚNÍM</t>
  </si>
  <si>
    <t>včetně odstranění, předpoklad použití místní zeminy z výkopů, v případě nevhodnosdti lze nahradit např.pytlovanou zeminou</t>
  </si>
  <si>
    <t>hrázky na nátoku a výtoku do provizorního potrubí 6.0*1.0*1.0*2=12,000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</si>
  <si>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</si>
  <si>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Ostatní konstrukce a práce</t>
  </si>
  <si>
    <t>13</t>
  </si>
  <si>
    <t>9112A3</t>
  </si>
  <si>
    <t>ZÁBRADLÍ MOSTNÍ S VODOR MADLY - DEMONTÁŽ S PŘESUNEM</t>
  </si>
  <si>
    <t>betonové slouky a RT-tyče</t>
  </si>
  <si>
    <t>na mostě a křídlech 14.8+12.1=26,900 [A]</t>
  </si>
  <si>
    <t>položka zahrnuje:  
- demontáž a odstranění zařízení  
- jeho odvoz na předepsané místo</t>
  </si>
  <si>
    <t>14</t>
  </si>
  <si>
    <t>9113A3</t>
  </si>
  <si>
    <t>SVODIDLO OCEL SILNIČ JEDNOSTR, ÚROVEŇ ZADRŽ N1, N2 - DEMONTÁŽ S PŘESUNEM</t>
  </si>
  <si>
    <t>5.0+5.0+6.0=16,000 [A]</t>
  </si>
  <si>
    <t>15</t>
  </si>
  <si>
    <t>914113</t>
  </si>
  <si>
    <t>DOPRAVNÍ ZNAČKY ZÁKLADNÍ VELIKOSTI OCELOVÉ NEREFLEXNÍ - DEMONTÁŽ</t>
  </si>
  <si>
    <t>KUS</t>
  </si>
  <si>
    <t>místo uložení DZ dle pokynů investora</t>
  </si>
  <si>
    <t>11=11,000 [A]</t>
  </si>
  <si>
    <t>Položka zahrnuje odstranění, demontáž a odklizení materiálu s odvozem na předepsané  
místo</t>
  </si>
  <si>
    <t>16</t>
  </si>
  <si>
    <t>9166A3</t>
  </si>
  <si>
    <t>DOČASNÁ SVODIDLA, ÚROVEŇ ZADRŽENÍ T1 - DEMONTÁŽ</t>
  </si>
  <si>
    <t>demontáž a odvoz stávajících betonových svodidel na místo určené investorem</t>
  </si>
  <si>
    <t>20.0+20.0=40,000 [A]</t>
  </si>
  <si>
    <t>Položka zahrnuje odstranění, demontáž a odklizení zařízení s odvozem na předepsané místo</t>
  </si>
  <si>
    <t>17</t>
  </si>
  <si>
    <t>919111</t>
  </si>
  <si>
    <t>ŘEZÁNÍ ASFALTOVÉHO KRYTU VOZOVEK TL DO 50MM</t>
  </si>
  <si>
    <t>obrusná a ložná vrstva v napojení vozovek (8+9)*2=34,000 [A]</t>
  </si>
  <si>
    <t>položka zahrnuje řezání vozovkové vrstvy v předepsané tloušťce, včetně spotřeby vody</t>
  </si>
  <si>
    <t>18</t>
  </si>
  <si>
    <t>966138</t>
  </si>
  <si>
    <t>BOURÁNÍ KONSTRUKCÍ Z KAMENE NA MC S ODVOZEM DO 20KM</t>
  </si>
  <si>
    <t>TDS posoudí kvalitu kamene a případně určí prostor pro uskladnění</t>
  </si>
  <si>
    <t>kamenné dříky opěr včetně základu 1.0*4.14*6.8*2=56,304 [A] 
kamenná křídla opěr (2.23+3.25)*1.0*3.55+(4.3+3.7)*1.0*4.65=56,654 [B] 
kamenné desky mostovky 5.87*6.75*0.5=19,811 [C] 
Celkem: A+B+C=132,769 [D]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</si>
  <si>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</si>
  <si>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19</t>
  </si>
  <si>
    <t>966158</t>
  </si>
  <si>
    <t>BOURÁNÍ KONSTRUKCÍ Z PROST BETONU S ODVOZEM DO 20KM</t>
  </si>
  <si>
    <t>betonové části křídel 2.3*1.0*3.5+0.75*0.5*3.35=9,306 [A] 
betonové části křídel 3.8*1.0*0.25+2.27*2.5*0.75+3.25*0.5*0.6=6,181 [B] 
betonové římsy 6.0*0.5*0.25*2=1,500 [C] 
betonové dno 0.3*10.25*5.05=15,529 [D] 
vyrovnávací deska pod vozovkou 7.0*6.7*0.1=4,690 [E] 
Celkem: A+B+C+D+E=37,206 [F]</t>
  </si>
  <si>
    <t>20</t>
  </si>
  <si>
    <t>96618</t>
  </si>
  <si>
    <t>BOURÁNÍ KONSTRUKCÍ KOVOVÝCH</t>
  </si>
  <si>
    <t>T</t>
  </si>
  <si>
    <t>ocelové nosníky, místo uložení nosníků určí TDS</t>
  </si>
  <si>
    <t>0.0361*12*6.0=2,599 [A]</t>
  </si>
  <si>
    <t>položka zahrnuje:  
- rozebrání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</si>
  <si>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002</t>
  </si>
  <si>
    <t>Demolice propustku</t>
  </si>
  <si>
    <t>odpad charakteru zeminy bez kontaminace,</t>
  </si>
  <si>
    <t>z pol. 966 138 kamenné kce 101.47=101,470 [A] 
z pol. 131838 zemina z výkopů (60%, počítá se s použitím zeminy pro zpětný zásyp opěr a křídel) 284.47*0.6=170,682 [B] 
Celkem: A+B=272,152 [C]</t>
  </si>
  <si>
    <t>z pol. 966 158 betonové kce 11.16=11,160 [A] 
z pol. 966 168 žel. betonové kce 4.6=4,600 [B] 
Celkem: A+B=15,760 [C]</t>
  </si>
  <si>
    <t>zpol. 11372 10.0=10,000 [A]</t>
  </si>
  <si>
    <t>štěrkodrť na předpolích 3.5*(10.3+17.3)*0.4=38,640 [A]</t>
  </si>
  <si>
    <t>obrusná vrstva na mostě i předpolích 100.00*0.02=2,000 [A] 
ložná a podkladní vrstva na mostě a předpolích 100.00*0.08=8,000 [B] 
Celkem: A+B=10,000 [C]</t>
  </si>
  <si>
    <t>11524</t>
  </si>
  <si>
    <t>PŘEVEDENÍ VODY POTRUBÍM DN 400 NEBO ŽLABY R.O. DO 1,4M</t>
  </si>
  <si>
    <t>pro práce v korytě 20.0=20,000 [A]</t>
  </si>
  <si>
    <t>výkop za opěrami 2.7*3.6*(10.3+17.3)=268,272 [A] 
výkop před základy 1.2*0.9*15.0=16,200 [B] 
Celkem: A+B=284,472 [C]</t>
  </si>
  <si>
    <t>hrázky na nátoku a výtoku do provizorního potrubí 4.0*0.5*0.5*2=2,000 [A]</t>
  </si>
  <si>
    <t>6.0+8.0=14,000 [A]</t>
  </si>
  <si>
    <t>obrusná a ložná vrstva v napojení vozovek (7,5+17.5)*2=50,000 [A]</t>
  </si>
  <si>
    <t>kamenné dříky opěr včetně základů a dno 0.75*2.9*(12.5+13.6)+0.3*1.5*10.0=61,268 [A] 
kamenná křídla 3.5*0.75*2.0+1.0*0.75*1.0+4.0*0.75*7.4=28,200 [B] 
cihlová klenba 12.9*3.1*0.3=11,997 [C] 
Celkem: A+B+C=101,465 [D]</t>
  </si>
  <si>
    <t>obetonování klenby 0.3*3.1*12.0=11,160 [A]</t>
  </si>
  <si>
    <t>966168</t>
  </si>
  <si>
    <t>BOURÁNÍ KONSTRUKCÍ ZE ŽELEZOBETONU S ODVOZEM DO 20KM</t>
  </si>
  <si>
    <t>deska s římsou na výtoku0.5*3.0*3.0/2+0.5*0.3*3.0=2,700 [A] 
deska na vtoku a část zdi 0.25*3.0*2.0+0.5*1.0*1.0=2,000 [B] 
Celkem: A+B=4,700 [C]</t>
  </si>
  <si>
    <t>182</t>
  </si>
  <si>
    <t>DIO</t>
  </si>
  <si>
    <t>Dopravně inženýrská opatření pro obě etapy stavby (SO 201 a 202)</t>
  </si>
  <si>
    <t>2=2,000 [A]</t>
  </si>
  <si>
    <t>201</t>
  </si>
  <si>
    <t>Most přes potok</t>
  </si>
  <si>
    <t>02520</t>
  </si>
  <si>
    <t>ZKOUŠENÍ MATERIÁLŮ NEZÁVISLOU ZKUŠEBNOU</t>
  </si>
  <si>
    <t>veškeré zkoušky dle KZP stavby</t>
  </si>
  <si>
    <t>zahrnuje veškeré náklady spojené s objednatelem požadovanými zkouškami</t>
  </si>
  <si>
    <t>dopravní značení dle DIO včetně manipulece dle postupu výstavby</t>
  </si>
  <si>
    <t>02730</t>
  </si>
  <si>
    <t>POMOC PRÁCE ZŘÍZ NEBO ZAJIŠŤ OCHRANU INŽENÝRSKÝCH SÍTÍ</t>
  </si>
  <si>
    <t>včetně vytýčení vedení sítí, náklady správců sítí včetně zemních prací a ostatních přípomocí zhotovitele</t>
  </si>
  <si>
    <t>ochrana podzemních vedení CETIN 
ochrana nadzemního kabelového vedení ČEZ 
demontáž a zpětná montáž povodňové hlásky včetně vedení</t>
  </si>
  <si>
    <t>029113</t>
  </si>
  <si>
    <t>OSTATNÍ POŽADAVKY - GEODETICKÉ ZAMĚŘENÍ - CELKY</t>
  </si>
  <si>
    <t>vytýčení dle postupu výstavby a zaměření skutečného provedení</t>
  </si>
  <si>
    <t>zahrnuje veškeré náklady spojené s objednatelem požadovanými pracemi</t>
  </si>
  <si>
    <t>02940</t>
  </si>
  <si>
    <t>OSTATNÍ POŽADAVKY - VYPRACOVÁNÍ DOKUMENTACE</t>
  </si>
  <si>
    <t>VTD zhotovitele na základě RDS, projekt sledování a údržby mostu</t>
  </si>
  <si>
    <t>např. zábradlí nebude-li zhotoviteli postačovat RDS, případně pažení, skruž, a tak podobně</t>
  </si>
  <si>
    <t>02943</t>
  </si>
  <si>
    <t>OSTATNÍ POŽADAVKY - VYPRACOVÁNÍ RDS</t>
  </si>
  <si>
    <t>RDS v rozsahu dle potřeb zhotovitele</t>
  </si>
  <si>
    <t>aktualizace DPS na RDS s doplněním výkresů výztuže základů, dříků opěr, dříků křídel, desky mostovky, říms, detaily zábradlí jako podklad pro VTD</t>
  </si>
  <si>
    <t>02944</t>
  </si>
  <si>
    <t>OSTAT POŽADAVKY - DOKUMENTACE SKUTEČ PROVEDENÍ V DIGIT FORMĚ</t>
  </si>
  <si>
    <t>aktualizace RDS na DSPS na základě podkladu zhotovitele (zákresu změn během výstavby)</t>
  </si>
  <si>
    <t>02945</t>
  </si>
  <si>
    <t>OSTAT POŽADAVKY - GEOMETRICKÝ PLÁN</t>
  </si>
  <si>
    <t>HM</t>
  </si>
  <si>
    <t>na základě zaměření skutečného provedení</t>
  </si>
  <si>
    <t>položka zahrnuje: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</si>
  <si>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02950</t>
  </si>
  <si>
    <t>OSTATNÍ POŽADAVKY - POSUDKY, KONTROLY, REVIZNÍ ZPRÁVY</t>
  </si>
  <si>
    <t>stavický výpočet zatížitelnosti</t>
  </si>
  <si>
    <t>přepočet normového návrhového zatížení ČSN EN 1991-2 na zatížení dle ČSN 73 6222 pro zatížitelnost</t>
  </si>
  <si>
    <t>02990</t>
  </si>
  <si>
    <t>OSTATNÍ POŽADAVKY - INFORMAČNÍ TABULE</t>
  </si>
  <si>
    <t>obsah a umístění upřesní TDS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</si>
  <si>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</si>
  <si>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03100</t>
  </si>
  <si>
    <t>ZAŘÍZENÍ STAVENIŠTĚ - ZŘÍZENÍ, PROVOZ, DEMONTÁŽ</t>
  </si>
  <si>
    <t>včetně případného nájmu pozemku, vč. provizorních komunikací a případných záborů vč. buňkoviště, toalet a dalšího zařízení nezbytného pro provoz a řízení stavby po celou dobu její výstavby</t>
  </si>
  <si>
    <t>příprava plochy, oplocení, stavební buňka, a pod</t>
  </si>
  <si>
    <t>zahrnuje objednatelem povolené náklady na pořízení (event. pronájem), provozování, udržování a likvidaci zhotovitelova zařízení</t>
  </si>
  <si>
    <t>11352</t>
  </si>
  <si>
    <t>ODSTRANĚNÍ CHODNÍKOVÝCH A SILNIČNÍCH OBRUBNÍKŮ BETONOVÝCH</t>
  </si>
  <si>
    <t>10.0+16.0+10.0=36,000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</si>
  <si>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</si>
  <si>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11511</t>
  </si>
  <si>
    <t>ČERPÁNÍ VODY DO 500 L/MIN</t>
  </si>
  <si>
    <t>HOD</t>
  </si>
  <si>
    <t>po dobu prací v korytě 2*12*8=192,000 [A]</t>
  </si>
  <si>
    <t>Položka čerpání vody na povrchu zahrnuje i potrubí, pohotovost záložní čerpací soupravy a zřízení čerpací jímky. Součástí položky je také následná demontáž a likvidace těchto zařízení</t>
  </si>
  <si>
    <t>125931</t>
  </si>
  <si>
    <t>VYKOPÁVKY ZE ZEMNÍKŮ A SKLÁDEK TŘ III S ODVOZEM DO 1KM</t>
  </si>
  <si>
    <t>z pol. 131838 (SO 001) předpoklad 40% 428.107*0.4=171,243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</si>
  <si>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</si>
  <si>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17411</t>
  </si>
  <si>
    <t>ZÁSYP JAM A RÝH ZEMINOU SE ZHUTNĚNÍM</t>
  </si>
  <si>
    <t>vhodnost místního materiálu posoudí TDS, bude čerpáno dle skutečnosti</t>
  </si>
  <si>
    <t>z pol. 125931 171.24=171,240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</si>
  <si>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</si>
  <si>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17481</t>
  </si>
  <si>
    <t>ZÁSYP JAM A RÝH Z NAKUPOVANÝCH MATERIÁLŮ</t>
  </si>
  <si>
    <t>bude čerpáno dle skutečnosti, hutnění po vrstvách a 100% PS, Id=0.9</t>
  </si>
  <si>
    <t>2*6.77*11.0=148,940 [A]</t>
  </si>
  <si>
    <t>položka zahrnuje:  
- kompletní provedení zemní konstrukce včetně nákupu a dopravy materiálu dle zadávací  
dokumentace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</si>
  <si>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18220</t>
  </si>
  <si>
    <t>ROZPROSTŘENÍ ORNICE VE SVAHU</t>
  </si>
  <si>
    <t>ornice u křídel 5.0*5.5*0.15*3=12,375 [A] 
ornice podél chodníku 20.0*1.0*0.15=3,000 [B] 
Celkem: A+B=15,375 [C]</t>
  </si>
  <si>
    <t>položka zahrnuje:  
nutné přemístění ornice z dočasných skládek vzdálených do 50m rozprostření ornice v předepsané tloušťce ve svahu přes 1:5</t>
  </si>
  <si>
    <t>18241</t>
  </si>
  <si>
    <t>ZALOŽENÍ TRÁVNÍKU RUČNÍM VÝSEVEM</t>
  </si>
  <si>
    <t>M2</t>
  </si>
  <si>
    <t>ornice u křídel 5.0*6.0*3=90,000 [A] 
ornice podél chodníku 20.0*1.0=20,000 [B] 
Celkem: A+B=110,000 [C]</t>
  </si>
  <si>
    <t>Zahrnuje dodání předepsané travní směsi, její výsev na ornici, zalévání, první pokosení, to vše  
bez ohledu na sklon terénu</t>
  </si>
  <si>
    <t>Základy</t>
  </si>
  <si>
    <t>27152</t>
  </si>
  <si>
    <t>POLŠTÁŘE POD ZÁKLADY Z KAMENIVA DRCENÉHO</t>
  </si>
  <si>
    <t>ŠD 63/125 pod základ v případě nevhodných základových podmínek, použití na příkaz TDS</t>
  </si>
  <si>
    <t>9.0*2.8*0.5*2=25,200 [A]</t>
  </si>
  <si>
    <t>položka zahrnuje dodávku předepsaného kameniva, mimostaveništní a vnitrostaveništní dopravu a jeho uložení 
není-li v zadávací dokumentaci uvedeno jinak, jedná se o nakupovaný materiál</t>
  </si>
  <si>
    <t>272324</t>
  </si>
  <si>
    <t>ZÁKLADY ZE ŽELEZOBETONU DO C25/30</t>
  </si>
  <si>
    <t>základy opěr 8.7*1.50*0.5*2=13,050 [A] 
základy křídel (3.06+4.48)*1.50*0.5=5,655 [B] 
Celkem: A+B=18,705 [C]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</si>
  <si>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proudů,</t>
  </si>
  <si>
    <t>21</t>
  </si>
  <si>
    <t>272365</t>
  </si>
  <si>
    <t>VÝZTUŽ ZÁKLADŮ Z OCELI 10505, B500B</t>
  </si>
  <si>
    <t>odhad stupně vyztužení: 
základy opěr a křídel 18.71*0.02*7.85=2,937 [A]</t>
  </si>
  <si>
    <t>Položka zahrnuje veškerý materiál, výrobky a polotovary, včetně mimostaveništní a  
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</si>
  <si>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Svislé konstrukce</t>
  </si>
  <si>
    <t>22</t>
  </si>
  <si>
    <t>31717</t>
  </si>
  <si>
    <t>KOVOVÉ KONSTRUKCE PRO KOTVENÍ ŘÍMSY</t>
  </si>
  <si>
    <t>KG</t>
  </si>
  <si>
    <t>PKO metalizace ponorem</t>
  </si>
  <si>
    <t>kotvy říms (7.0+7.0)*5.0=70,000 [A]</t>
  </si>
  <si>
    <t>Položka zahrnuje dodávku (výrobu) kotevního prvku předepsaného tvaru a jeho osazení do předepsané polohy včetně nezbytných prací (vrty, zálivky apod.)</t>
  </si>
  <si>
    <t>23</t>
  </si>
  <si>
    <t>317325</t>
  </si>
  <si>
    <t>ŘÍMSY ZE ŽELEZOBETONU DO C30/37</t>
  </si>
  <si>
    <t>výtoková římsa (5.7+3.5)*0.51=4,692 [A] 
vtoková římsa (2.16+6.85)*0.32=2,883 [B] 
Celkem: A+B=7,575 [C]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</si>
  <si>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</t>
  </si>
  <si>
    <t>24</t>
  </si>
  <si>
    <t>317365</t>
  </si>
  <si>
    <t>VÝZTUŽ ŘÍMS Z OCELI 10505, B500B</t>
  </si>
  <si>
    <t>odhad stupně vyztužení 3%: 
 7.58*0.03*7.85=1,785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</si>
  <si>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</si>
  <si>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25</t>
  </si>
  <si>
    <t>327212</t>
  </si>
  <si>
    <t>ZDI OPĚRNÉ, ZÁRUBNÍ, NÁBŘEŽNÍ Z LOMOVÉHO KAMENE NA MC</t>
  </si>
  <si>
    <t>zídky podél chodníku a podél dlažby na pravém i levém břehu, předpoklad použití kamene z pův. mostu</t>
  </si>
  <si>
    <t>pravý břeh 
2.2*0.5*1.5*2=3,300 [A] 
levý břeh 
1.6*0.5*0.3=0,240 [B] 
Celkem: A+B=3,540 [C]</t>
  </si>
  <si>
    <t>položka zahrnuje dodávku a osazení lomového kamene, jeho výběr a případnou úpravu, dodávku předepsané malty, spárování.</t>
  </si>
  <si>
    <t>26</t>
  </si>
  <si>
    <t>333325</t>
  </si>
  <si>
    <t>MOSTNÍ OPĚRY A KŘÍDLA ZE ŽELEZOVÉHO BETONU DO C30/37</t>
  </si>
  <si>
    <t>dříky opěr 0.5*3.4*(8.71+8.61)=29,444 [A] 
dříky křídel 0.5*3.7*3.05+0.5*4.25*2.48+0.5*2.99*3.25+0.5*4.48*2.82=22,088 [B] 
Celkem: A+B=51,532 [C]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</si>
  <si>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</t>
  </si>
  <si>
    <t>27</t>
  </si>
  <si>
    <t>333365</t>
  </si>
  <si>
    <t>VÝZTUŽ MOSTNÍCH OPĚR A KŘÍDEL Z OCELI 10505, B500B</t>
  </si>
  <si>
    <t>odhad stupně vyztužení 2.5%: 
51.53*0.025*7.85=10,113 [A]</t>
  </si>
  <si>
    <t>Vodorovné konstrukce</t>
  </si>
  <si>
    <t>28</t>
  </si>
  <si>
    <t>421325</t>
  </si>
  <si>
    <t>MOSTNÍ NOSNÉ DESKOVÉ KONSTRUKCE ZE ŽELEZOBETONU C30/37</t>
  </si>
  <si>
    <t>deska nosné konstrukce s náběhy 2.83*7.8=22,074 [A]</t>
  </si>
  <si>
    <t>29</t>
  </si>
  <si>
    <t>421365</t>
  </si>
  <si>
    <t>VÝZTUŽ MOSTNÍ DESKOVÉ KONSTRUKCE Z OCELI 10505, B500B</t>
  </si>
  <si>
    <t>odhad stupně vyztužení 3%: 
22.07*0.03*7.85=5,197 [A]</t>
  </si>
  <si>
    <t>Položka zahrnuje veškerý materiál, výrobky a polotovary, včetně mimostaveništní a  
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74.  
- povrchovou antikorozní úpravu výztuže,  
- separaci výztuže,  
- osazení měřících zařízení a úpravy pro ně,  
- osazení měřících skříní nebo míst pro měření bludných proudů.</t>
  </si>
  <si>
    <t>30</t>
  </si>
  <si>
    <t>434212</t>
  </si>
  <si>
    <t>SCHODIŠŤOVÉ STUPNĚ, Z LOMOVÉHO KAMENE NA MC</t>
  </si>
  <si>
    <t>předpoklad použití kamene z opěr</t>
  </si>
  <si>
    <t>3.90*0.4=1,560 [A]</t>
  </si>
  <si>
    <t>Položka zahrnuje veškerý materiál, výrobky a polotovary, včetně mimostaveništní a vnitrostaveništní dopravy (rovněž přesuny), včetně naložení a složení, případně s uložením.</t>
  </si>
  <si>
    <t>31</t>
  </si>
  <si>
    <t>451313</t>
  </si>
  <si>
    <t>PODKLADNÍ A VÝPLŇOVÉ VRSTVY Z PROSTÉHO BETONU C16/20</t>
  </si>
  <si>
    <t>pod základy opěr (11.67+13.2)*1.8*0.15=6,715 [A] 
pod křídly opěr (3.14+2.48)*0.8*0.15=0,674 [B] 
pod drenáží za opěrami 0.15*0.5*22.0=1,650 [C] 
Celkem: A+B+C=9,039 [D]</t>
  </si>
  <si>
    <t>32</t>
  </si>
  <si>
    <t>45860</t>
  </si>
  <si>
    <t>VÝPLŇ ZA OPĚRAMI A ZDMI Z MEZEROVITÉHO BETONU</t>
  </si>
  <si>
    <t>přechodový klín za opěrami 3.2*1.14/2*(8.7+11.06)=36,042 [A]</t>
  </si>
  <si>
    <t>položka zahrnuje:  
- dodávku mezerovitého betonu předepsané kvality a zásyp se zhutněním včetně mimostaveništní a vnitrostaveništní dopravy</t>
  </si>
  <si>
    <t>33</t>
  </si>
  <si>
    <t>46321</t>
  </si>
  <si>
    <t>ROVNANINA Z LOMOVÉHO KAMENE</t>
  </si>
  <si>
    <t>opevnění křídel 0.8*0.8/2*(8.0+3.7+1.6+4.8+3.0)=6,752 [A]</t>
  </si>
  <si>
    <t>položka zahrnuje:  
- dodávku a vyrovnání lomového kamene předepsané frakce do předepsaného tvaru včetně mimostaveništní a vnitrostaveništní dopravy  
není-li v zadávací dokumentaci uvedeno jinak, jedná se o nakupovaný materiál</t>
  </si>
  <si>
    <t>34</t>
  </si>
  <si>
    <t>465512</t>
  </si>
  <si>
    <t>DLAŽBY Z LOMOVÉHO KAMENE NA MC</t>
  </si>
  <si>
    <t>opevnění koryta pod mostem 5.8*12.0*0.3=20,880 [A] 
dláždění před římsami 1.00*0.3=0,300 [B] 
Celkem: A+B=21,180 [C]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</si>
  <si>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</si>
  <si>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35</t>
  </si>
  <si>
    <t>467314</t>
  </si>
  <si>
    <t>STUPNĚ A PRAHY VODNÍCH KORYT Z PROSTÉHO BETONU C25/30</t>
  </si>
  <si>
    <t>prahy opevnění dna s rozpěrnou funkcí 0.8*0.5*(8.0+7.0)=6,000 [A]</t>
  </si>
  <si>
    <t>položka zahrnuje:  
- nutné zemní práce (hloubení rýh apod.) 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</t>
  </si>
  <si>
    <t>Komunikace</t>
  </si>
  <si>
    <t>36</t>
  </si>
  <si>
    <t>56210</t>
  </si>
  <si>
    <t>VOZOVKOVÉ VRSTVY Z MATERIÁLŮ STABIL CEMENTEM</t>
  </si>
  <si>
    <t>SC 8/10</t>
  </si>
  <si>
    <t>SC na předpolích (35.00+32.00)*0.13=8,710 [A]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</si>
  <si>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</si>
  <si>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37</t>
  </si>
  <si>
    <t>56330</t>
  </si>
  <si>
    <t>VOZOVKOVÉ VRSTVY ZE ŠTĚRKODRTI</t>
  </si>
  <si>
    <t>ŠDa</t>
  </si>
  <si>
    <t>ŠDa 0-32 na předpolích 0.2*(35.00+32.00)=13,400 [A] 
ŠDa 0-32 v chodnících 0.15*(16.00+27.00+11.20+12.00)=9,930 [B] 
 Celkem: A+B=23,330 [C]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</si>
  <si>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</si>
  <si>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38</t>
  </si>
  <si>
    <t>56960</t>
  </si>
  <si>
    <t>ZPEVNĚNÍ KRAJNIC Z RECYKLOVANÉHO MATERIÁLU</t>
  </si>
  <si>
    <t>R-mat</t>
  </si>
  <si>
    <t>úprava povrchu krajnic na předpolích 9*0.5*0.15=0,675 [A]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</si>
  <si>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
- nezahrnuje postřiky, nátěry</t>
  </si>
  <si>
    <t>39</t>
  </si>
  <si>
    <t>572123</t>
  </si>
  <si>
    <t>INFILTRAČNÍ POSTŘIK Z EMULZE DO 1,0KG/M2</t>
  </si>
  <si>
    <t>PIE 0.8kg/m2</t>
  </si>
  <si>
    <t>PI-E na předpolích 35.00+32.00=67,000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</si>
  <si>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</si>
  <si>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40</t>
  </si>
  <si>
    <t>572213</t>
  </si>
  <si>
    <t>SPOJOVACÍ POSTŘIK Z EMULZE DO 0,5KG/M2</t>
  </si>
  <si>
    <t>PSE 0.3kg/m2</t>
  </si>
  <si>
    <t>PSE na mostě i předpolích 490.00=490,000 [A] 
PSE v křižovatce 100.00+150.00=250,000 [B] 
Celkem: A+B=740,000 [C]</t>
  </si>
  <si>
    <t>41</t>
  </si>
  <si>
    <t>574A04</t>
  </si>
  <si>
    <t>ASFALTOVÝ BETON PRO OBRUSNÉ VRSTVY ACO 11+, 11S</t>
  </si>
  <si>
    <t>vyrovnávací vrstva bude fakturována dle skutečně položeného množství</t>
  </si>
  <si>
    <t>obrusná vrstva na mostě v křižovatce i na předpolí 490.00*0.04=19,600 [A]  
ložná vrstva jako ochrana izolace na mostě 46.00*0.04=1,840 [B] 
Celkem: A+B=21,440 [C]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</si>
  <si>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</si>
  <si>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42</t>
  </si>
  <si>
    <t>574D06</t>
  </si>
  <si>
    <t>ASFALTOVÝ BETON PRO LOŽNÍ VRSTVY MODIFIK ACL 16+, 16S</t>
  </si>
  <si>
    <t>ložná vrstva na předpolích (35.00+32.00)*0.07=4,690 [A] 
vyrovnávací vrstva v křižovatce (odhad) 250*0.07=17,500 [B] 
Celkem: A+B=22,190 [C]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</si>
  <si>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</si>
  <si>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43</t>
  </si>
  <si>
    <t>58251</t>
  </si>
  <si>
    <t>DLÁŽDĚNÉ KRYTY Z BETONOVÝCH DLAŽDIC DO LOŽE Z KAMENIVA</t>
  </si>
  <si>
    <t>chodníky navazující na most  
(16.0+27.0)=43,000 [A] 
chodníky v křižovatce 
(11.20+12.00)=23,200 [B] 
Celkem: A+B=66,200 [C]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</si>
  <si>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</si>
  <si>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Přidružená stavební výroba</t>
  </si>
  <si>
    <t>44</t>
  </si>
  <si>
    <t>711317</t>
  </si>
  <si>
    <t>IZOLACE PODZEM OBJ PROTI ZEM VLHK Z PE FÓLIÍ</t>
  </si>
  <si>
    <t>včetně obsypu pískovým ložem</t>
  </si>
  <si>
    <t>za opěrami vyspádováno k drenáži 3.0*10.0*2=60,000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</si>
  <si>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 
pro zadání stavby nestanoví jinak  
- ochrana izolace do doby zřízení definitivní ochranné vrstvy nebo konstrukce  
- úprava, očištění a ošetření prostoru kolem izolace  
- provedení požadovaných zkoušek  
- nezahrnuje ochranné vrstvy, např. geotextilii, cementový potěr, izolační přizdívku</t>
  </si>
  <si>
    <t>45</t>
  </si>
  <si>
    <t>711442</t>
  </si>
  <si>
    <t>IZOLACE MOSTOVEK CELOPLOŠNÁ ASFALTOVÝMI PÁSY S PEČETÍCÍ VRSTVOU</t>
  </si>
  <si>
    <t>NAIP s pěčetí</t>
  </si>
  <si>
    <t>na desce nosné konstrukce s přesahy na čela (10% na přesahy) 8.6*(2.0+2.0+6.8)*1.1=102,168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</si>
  <si>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 
pro zadání stavby nestanoví jinak  
- ochrana izolace do doby zřízení definitivní ochranné vrstvy nebo konstrukce  
- úprava, očištění a ošetření prostoru kolem izolace  
- provedení požadovaných zkoušek  
- nezahrnuje ochranné vrstvy, např. litý asfalt, asfaltový beton  
v této položce se vykáže i izolace rámových konstrukcí (mosty, propusty, kolektory)</t>
  </si>
  <si>
    <t>46</t>
  </si>
  <si>
    <t>711502</t>
  </si>
  <si>
    <t>OCHRANA IZOLACE NA POVRCHU ASFALTOVÝMI PÁSY</t>
  </si>
  <si>
    <t>NAIP s AL vložkou</t>
  </si>
  <si>
    <t>pod římsami 6.5*1.8+6.8*1.0=18,500 [A]</t>
  </si>
  <si>
    <t>položka zahrnuje:  
- dodání  předepsaného ochranného materiálu  
- zřízení ochrany izolace</t>
  </si>
  <si>
    <t>Potrubí</t>
  </si>
  <si>
    <t>47</t>
  </si>
  <si>
    <t>875332</t>
  </si>
  <si>
    <t>POTRUBÍ DREN Z TRUB PLAST DN DO 150MM DĚROVANÝCH</t>
  </si>
  <si>
    <t>PVC DN 150 SN 8</t>
  </si>
  <si>
    <t>drenáž za opěrami a křídly včetně vyústění 11.0+9.0+5.0+5.0=30,000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</si>
  <si>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 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</si>
  <si>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48</t>
  </si>
  <si>
    <t>87627</t>
  </si>
  <si>
    <t>CHRÁNIČKY Z TRUB PLASTOVÝCH DN DO 100MM</t>
  </si>
  <si>
    <t>s přesahy se zapuštěním do terénu</t>
  </si>
  <si>
    <t>rezervní chráničky ve výtokové římse 4*11=44,000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</si>
  <si>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 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včetně případně předepsaného utěsnění konců chrániček  
- položky platí pro práce prováděné v prostoru zapaženém i nezapaženém a i v kolektorech, chráničkách</t>
  </si>
  <si>
    <t>49</t>
  </si>
  <si>
    <t>9112B1</t>
  </si>
  <si>
    <t>ZÁBRADLÍ MOSTNÍ SE SVISLOU VÝPLNÍ - DODÁVKA A MONTÁŽ</t>
  </si>
  <si>
    <t>na římsách na mostě i křídlech 21.0=21,000 [A]</t>
  </si>
  <si>
    <t>položka zahrnuje:  
dodání zábradlí včetně předepsané povrchové úpravy  
kotvení sloupků, t.j. kotevní desky, šrouby z nerez oceli, vrty a zálivku, pokud zadávací  
dokumentace nestanoví jinak  
případné nivelační hmoty pod kotevní desky</t>
  </si>
  <si>
    <t>50</t>
  </si>
  <si>
    <t>9113C1</t>
  </si>
  <si>
    <t>SVODIDLO OCEL SILNIČ JEDNOSTR, ÚROVEŇ ZADRŽ H2 - DODÁVKA A MONTÁŽ</t>
  </si>
  <si>
    <t>9=9,000 [A]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</si>
  <si>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</si>
  <si>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51</t>
  </si>
  <si>
    <t>9117C1</t>
  </si>
  <si>
    <t>SVOD OCEL ZÁBRADEL ÚROVEŇ ZADRŽ H2 - DODÁVKA A MONTÁŽ</t>
  </si>
  <si>
    <t>se svislou výplní</t>
  </si>
  <si>
    <t>položka zahrnuje: 
- kompletní dodávku všech dílů ocelového svodidla s předepsanou povrchovou úpravou včetně spojovacích a diltačních prvků 
- montáž a osazení svodidla, kotvení, t.j. kotevní desky, šrouby z nerez oceli, vrty a zálivku, pokud zadávací dokumentace nestanoví jinak, případné nivelační hmoty pod kotevní desky 
- přechod na jiný typ svodidla nebo přes mostní závěr 
- ochranu proti bludným proudům a vývody pro jejich měření 
nezahrnuje odrazky nebo retroreflexní fólie</t>
  </si>
  <si>
    <t>52</t>
  </si>
  <si>
    <t>914A21</t>
  </si>
  <si>
    <t>EV ČÍSLO MOSTU OCEL S FÓLIÍ TŘ.1 DODÁVKA A MONTÁŽ</t>
  </si>
  <si>
    <t>dle ČSN 73 6220 včetně sloupků</t>
  </si>
  <si>
    <t>před i za mostem 2=2,000 [A]</t>
  </si>
  <si>
    <t>položka zahrnuje:  
- dodávku a montáž značek v požadovaném provedení</t>
  </si>
  <si>
    <t>53</t>
  </si>
  <si>
    <t>915111</t>
  </si>
  <si>
    <t>VODOROVNÉ DOPRAVNÍ ZNAČENÍ BARVOU HLADKÉ - DODÁVKA A POKLÁDKA</t>
  </si>
  <si>
    <t>150*0.125=18,750 [A] 
21*0.5=10,500 [B] 
Celkem: A+B=29,250 [C]</t>
  </si>
  <si>
    <t>položka zahrnuje: 
- dodání a pokládku nátěrového materiálu (měří se pouze natíraná plocha) 
- předznačení a reflexní úpravu</t>
  </si>
  <si>
    <t>54</t>
  </si>
  <si>
    <t>91551</t>
  </si>
  <si>
    <t>VODOROVNÉ DOPRAVNÍ ZNAČENÍ - PŘEDEM PŘIPRAVENÉ SYMBOLY</t>
  </si>
  <si>
    <t>2x nápis STOP</t>
  </si>
  <si>
    <t>položka zahrnuje: 
- dodání a pokládku předepsaného symbolu 
- zahrnuje předznačení a reflexní úpravu</t>
  </si>
  <si>
    <t>55</t>
  </si>
  <si>
    <t>917211</t>
  </si>
  <si>
    <t>ZÁHONOVÉ OBRUBY Z BETONOVÝCH OBRUBNÍKŮ ŠÍŘ 50MM</t>
  </si>
  <si>
    <t>31=31,000 [A]</t>
  </si>
  <si>
    <t>Položka zahrnuje:  
dodání a pokládku betonových obrubníků o rozměrech předepsaných zadávací dokumentací betonové lože i boční betonovou opěrku.</t>
  </si>
  <si>
    <t>56</t>
  </si>
  <si>
    <t>917224</t>
  </si>
  <si>
    <t>SILNIČNÍ A CHODNÍKOVÉ OBRUBY Z BETONOVÝCH OBRUBNÍKŮ ŠÍŘ 150MM</t>
  </si>
  <si>
    <t>podél chodníků a dlažeb navazujících na most 34.0=34,000 [A] 
podél chodníků v křižovatce 10.0+17.0=27,000 [B] 
Celkem: A+B=61,000 [C]</t>
  </si>
  <si>
    <t>57</t>
  </si>
  <si>
    <t>řezané spáry na přechodech mostu a podél říms 6.7+8.2+10.0+11.0=35,900 [A] 
řezané spáry napojení komunikace 7.0*3=21,000 [B] 
Celkem: A+B=56,900 [C]</t>
  </si>
  <si>
    <t>58</t>
  </si>
  <si>
    <t>93132</t>
  </si>
  <si>
    <t>TĚSNĚNÍ DILATAČ SPAR ASF ZÁLIVKOU MODIFIK</t>
  </si>
  <si>
    <t>řezané spáry na přechodech mostu a podél říms (6.7+8.2+10.0+11.0)*0.02*0.04=0,029 [A] 
řezané spáry napojení komunikace 7.0*3*0.02*0.04=0,017 [B] 
Celkem: A+B=0,046 [C]</t>
  </si>
  <si>
    <t>položka zahrnuje dodávku a osazení předepsaného materiálu, očištění ploch spáry před úpravou, očištění okolí spáry po úpravě  
nezahrnuje těsnící profil</t>
  </si>
  <si>
    <t>59</t>
  </si>
  <si>
    <t>936541</t>
  </si>
  <si>
    <t>MOSTNÍ ODVODŇOVACÍ TRUBKA (POVRCHŮ IZOLACE) Z NEREZ OCELI</t>
  </si>
  <si>
    <t>v úžlabích desky nosné konstrukce po cca 3.0m 2=2,000 [A]</t>
  </si>
  <si>
    <t>položka zahrnuje:  
- výrobní dokumentaci (včetně technologického předpisu)  
- dodání kompletní odvodňovací soupravy z předepsaného materiálu, včetně všech montážních a přepravních úprav a zařízení  
- dodání spojovacího, kotevního a těsnícího materiálu  
- úprava a příprava úložného prostoru, včetně kotevních prvků, jejich očištění a ošetření  
- zřízení kompletní odvodňovací soupravy, dle příslušného technologického předpisu, včetně všech výškových a směrových úprav  
- zřízení odvodňovací soupravy po etapách, včetně pracovních spar a spojů  
- prodloužení  odpadní trouby pod spodní líc nosné konstr. nebo zaústěním odvodňovače do dalšího odvodňovacího zařízení  
- úprava odvod. soupravy na styku s ostatními konstrukcemi a zařízeními (u obrubníku, podél  
vozovek, napojení izolací a pod.)  
- ochrana odvodňovací soupravy do doby provedení definitivního stavu, veškeré provizorní úpravy a opatření  
- konečné  úpravy odvodňovací soupravy jako povrchové povlaky, zálivky, které  nejsou součástí jiných konstr., vyčištění, tmelení, těsnění, výplň spar a pod.  
- úprava, očištění a ošetření prostoru kolem odvodňovací soupravy  
- opatření odvodňovače znakem výrobce a typovým číslem  
- provedení odborné prohlídky, je-li požadována</t>
  </si>
  <si>
    <t>202</t>
  </si>
  <si>
    <t>Rekonstrukce propustku</t>
  </si>
  <si>
    <t>po dobu prací v korytě 2*6*8=96,000 [A]</t>
  </si>
  <si>
    <t>z pol. 131838 (SO 002) předpoklad 40% 284.47*0.4=113,788 [A]</t>
  </si>
  <si>
    <t>z pol. 125931 113.788=113,788 [A]</t>
  </si>
  <si>
    <t>2*3.04*(9.7+16.5)/2=79,648 [A]</t>
  </si>
  <si>
    <t>ornice u křídel 2.0*2.0*0.15=0,600 [A]</t>
  </si>
  <si>
    <t>ornice u křídel 2.0*2.0=4,000 [A]</t>
  </si>
  <si>
    <t>základy opěr (12.14+16.85)*1.50*0.5=21,743 [A]</t>
  </si>
  <si>
    <t>odhad stupně vyztužení: 
základy opěr 21.75*0.02*7.85=3,415 [A]</t>
  </si>
  <si>
    <t>drenáž za opěrami a křídly včetně vyústění 18.0+12.0=30,000 [A]</t>
  </si>
  <si>
    <t>kotvy říms (3+5)*5.0=40,000 [A]</t>
  </si>
  <si>
    <t>výtoková římsa 8.06*0.31=2,499 [A] 
vtoková římsa 3.44*0.29=0,998 [B] 
Celkem: A+B=3,497 [C]</t>
  </si>
  <si>
    <t>odhad stupně vyztužení 3%: 
 3.50*0.03*7.85=0,824 [A]</t>
  </si>
  <si>
    <t>zídky na vtoku</t>
  </si>
  <si>
    <t>(1.0+1.0)*0.5*1.0=1,000 [A]</t>
  </si>
  <si>
    <t>dříky opěr 0.5*3.0*(12.14+16.38)=42,780 [A] 
dříky křídel 0.55*3.84*2.16+0.55*1.55*3.45=7,503 [B] 
Celkem: A+B=50,283 [C]</t>
  </si>
  <si>
    <t>odhad stupně vyztužení 2.5%: 
50.28*0.025*7.85=9,867 [A]</t>
  </si>
  <si>
    <t>4.3*0.35*(12.5+17.0)=44,398 [A]</t>
  </si>
  <si>
    <t>deska nosné konstrukce s náběhy 35.18*0.35=12,313 [A]</t>
  </si>
  <si>
    <t>odhad stupně vyztužení 3%: 
12.31*0.03*7.85=2,899 [A]</t>
  </si>
  <si>
    <t>přechodový klín za opěrami 1.55*(10.3+17.1)=42,470 [A]</t>
  </si>
  <si>
    <t>opevnění křídel 0.8*0.8/2*(2.3+2.5)=1,536 [A]</t>
  </si>
  <si>
    <t>opevnění koryta pod mostem 15.5*1.5*0.3=6,975 [A]</t>
  </si>
  <si>
    <t>prahy opevnění dna s rozpěrnou funkcí 0.8*0.5*1.5=0,600 [A]</t>
  </si>
  <si>
    <t>SC na předpolích (27.70+48.16)*0.13=9,862 [A] 
SC na mostě 31.65*0.12=3,798 [B] 
Celkem: A+B=13,660 [C]</t>
  </si>
  <si>
    <t>ŠDa 0-32 na předpolích  (27.70+48.16)*0.2=15,172 [A]</t>
  </si>
  <si>
    <t>úprava povrchu krajnice na předpolí 6.0*0.5*0.15=0,450 [A]</t>
  </si>
  <si>
    <t>PI-E na předpolích 27.7+48.16=75,860 [A] 
PI-E na mostě 31.65=31,650 [B] 
Celkem: A+B=107,510 [C]</t>
  </si>
  <si>
    <t>PSE na mostě i předpolích 104.00=104,000 [A]</t>
  </si>
  <si>
    <t>obrusná vrstva na mostě v křižovatce i na předpolí 104.00*0.04=4,160 [A]</t>
  </si>
  <si>
    <t>ložná vrstva na mostě a předpolích 104*0.07=7,280 [A]</t>
  </si>
  <si>
    <t>za opěrami vyspádováno k drenáži 2.1*(11.0+17.0)=58,800 [A]</t>
  </si>
  <si>
    <t>na desce nosné konstrukce s přesahy na čela (10% na přesahy) 1.5*(11.9+17.0)*1.1+35.2*1.1=86,405 [A]</t>
  </si>
  <si>
    <t>pod římsami (3.05+4.85)*1.0=7,900 [A]</t>
  </si>
  <si>
    <t>89712</t>
  </si>
  <si>
    <t>VPUSŤ KANALIZAČNÍ ULIČNÍ KOMPLETNÍ Z BETONOVÝCH DÍLCŮ</t>
  </si>
  <si>
    <t>včetně trubek pro zaústění do koryta (cca 2x1.0m)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</si>
  <si>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</si>
  <si>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9113C1R</t>
  </si>
  <si>
    <t>1.5+1.5+8+1.5=12,500 [A]</t>
  </si>
  <si>
    <t>9117C1R</t>
  </si>
  <si>
    <t>3.5+8.5=12,000 [A]</t>
  </si>
  <si>
    <t>před i za propustkem 2=2,000 [A]</t>
  </si>
  <si>
    <t>navazující na most 2=2,000 [A]</t>
  </si>
  <si>
    <t>řezané spáry na přechodech mostu a podél říms 10.4+15.6+9.2+3.5=38,700 [A] 
řezané spáry napojení komunikace 7.3=7,300 [B] 
Celkem: A+B=46,000 [C]</t>
  </si>
  <si>
    <t>řezané spáry na přechodech mostu a podél říms (10.4+15.6+9.2+3.5)*0.02*0.04=0,031 [A] 
řezané spáry napojení komunikace 7.3*0.02*0.04=0,006 [B] 
Celkem: A+B=0,037 [C]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</si>
</sst>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SUM(C10:C14)</f>
      </c>
      <c r="D6" s="1"/>
      <c r="E6" s="1"/>
    </row>
    <row r="7" spans="1:5" ht="12.75" customHeight="1">
      <c r="A7" s="1"/>
      <c r="B7" s="4" t="s">
        <v>5</v>
      </c>
      <c r="C7" s="7">
        <f>SUM(E10:E14)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'001'!I3</f>
      </c>
      <c r="D10" s="21">
        <f>'001'!O2</f>
      </c>
      <c r="E10" s="21">
        <f>C10+D10</f>
      </c>
    </row>
    <row r="11" spans="1:5" ht="12.75" customHeight="1">
      <c r="A11" s="20" t="s">
        <v>157</v>
      </c>
      <c r="B11" s="20" t="s">
        <v>158</v>
      </c>
      <c r="C11" s="21">
        <f>'002'!I3</f>
      </c>
      <c r="D11" s="21">
        <f>'002'!O2</f>
      </c>
      <c r="E11" s="21">
        <f>C11+D11</f>
      </c>
    </row>
    <row r="12" spans="1:5" ht="12.75" customHeight="1">
      <c r="A12" s="20" t="s">
        <v>177</v>
      </c>
      <c r="B12" s="20" t="s">
        <v>178</v>
      </c>
      <c r="C12" s="21">
        <f>'182'!I3</f>
      </c>
      <c r="D12" s="21">
        <f>'182'!O2</f>
      </c>
      <c r="E12" s="21">
        <f>C12+D12</f>
      </c>
    </row>
    <row r="13" spans="1:5" ht="12.75" customHeight="1">
      <c r="A13" s="20" t="s">
        <v>181</v>
      </c>
      <c r="B13" s="20" t="s">
        <v>182</v>
      </c>
      <c r="C13" s="21">
        <f>'201'!I3</f>
      </c>
      <c r="D13" s="21">
        <f>'201'!O2</f>
      </c>
      <c r="E13" s="21">
        <f>C13+D13</f>
      </c>
    </row>
    <row r="14" spans="1:5" ht="12.75" customHeight="1">
      <c r="A14" s="20" t="s">
        <v>475</v>
      </c>
      <c r="B14" s="20" t="s">
        <v>476</v>
      </c>
      <c r="C14" s="21">
        <f>'202'!I3</f>
      </c>
      <c r="D14" s="21">
        <f>'202'!O2</f>
      </c>
      <c r="E14" s="21">
        <f>C14+D14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0+O8+O25+O58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1">
        <f>0+I8+I25+I58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389.636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51</v>
      </c>
    </row>
    <row r="11" spans="1:5" ht="51">
      <c r="A11" s="36" t="s">
        <v>52</v>
      </c>
      <c r="E11" s="37" t="s">
        <v>53</v>
      </c>
    </row>
    <row r="12" spans="1:5" ht="25.5">
      <c r="A12" t="s">
        <v>54</v>
      </c>
      <c r="E12" s="35" t="s">
        <v>55</v>
      </c>
    </row>
    <row r="13" spans="1:16" ht="12.75">
      <c r="A13" s="25" t="s">
        <v>45</v>
      </c>
      <c r="B13" s="29" t="s">
        <v>23</v>
      </c>
      <c r="C13" s="29" t="s">
        <v>56</v>
      </c>
      <c r="D13" s="25" t="s">
        <v>47</v>
      </c>
      <c r="E13" s="30" t="s">
        <v>57</v>
      </c>
      <c r="F13" s="31" t="s">
        <v>49</v>
      </c>
      <c r="G13" s="32">
        <v>37.21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58</v>
      </c>
    </row>
    <row r="15" spans="1:5" ht="12.75">
      <c r="A15" s="36" t="s">
        <v>52</v>
      </c>
      <c r="E15" s="37" t="s">
        <v>59</v>
      </c>
    </row>
    <row r="16" spans="1:5" ht="25.5">
      <c r="A16" t="s">
        <v>54</v>
      </c>
      <c r="E16" s="35" t="s">
        <v>55</v>
      </c>
    </row>
    <row r="17" spans="1:16" ht="12.75">
      <c r="A17" s="25" t="s">
        <v>45</v>
      </c>
      <c r="B17" s="29" t="s">
        <v>22</v>
      </c>
      <c r="C17" s="29" t="s">
        <v>60</v>
      </c>
      <c r="D17" s="25" t="s">
        <v>47</v>
      </c>
      <c r="E17" s="30" t="s">
        <v>61</v>
      </c>
      <c r="F17" s="31" t="s">
        <v>49</v>
      </c>
      <c r="G17" s="32">
        <v>46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62</v>
      </c>
    </row>
    <row r="19" spans="1:5" ht="12.75">
      <c r="A19" s="36" t="s">
        <v>52</v>
      </c>
      <c r="E19" s="37" t="s">
        <v>63</v>
      </c>
    </row>
    <row r="20" spans="1:5" ht="25.5">
      <c r="A20" t="s">
        <v>54</v>
      </c>
      <c r="E20" s="35" t="s">
        <v>55</v>
      </c>
    </row>
    <row r="21" spans="1:16" ht="12.75">
      <c r="A21" s="25" t="s">
        <v>45</v>
      </c>
      <c r="B21" s="29" t="s">
        <v>33</v>
      </c>
      <c r="C21" s="29" t="s">
        <v>64</v>
      </c>
      <c r="D21" s="25" t="s">
        <v>47</v>
      </c>
      <c r="E21" s="30" t="s">
        <v>65</v>
      </c>
      <c r="F21" s="31" t="s">
        <v>66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67</v>
      </c>
    </row>
    <row r="23" spans="1:5" ht="12.75">
      <c r="A23" s="36" t="s">
        <v>52</v>
      </c>
      <c r="E23" s="37" t="s">
        <v>47</v>
      </c>
    </row>
    <row r="24" spans="1:5" ht="12.75">
      <c r="A24" t="s">
        <v>54</v>
      </c>
      <c r="E24" s="35" t="s">
        <v>68</v>
      </c>
    </row>
    <row r="25" spans="1:18" ht="12.75" customHeight="1">
      <c r="A25" s="6" t="s">
        <v>43</v>
      </c>
      <c r="B25" s="6"/>
      <c r="C25" s="39" t="s">
        <v>29</v>
      </c>
      <c r="D25" s="6"/>
      <c r="E25" s="27" t="s">
        <v>69</v>
      </c>
      <c r="F25" s="6"/>
      <c r="G25" s="6"/>
      <c r="H25" s="6"/>
      <c r="I25" s="40">
        <f>0+Q25</f>
      </c>
      <c r="O25">
        <f>0+R25</f>
      </c>
      <c r="Q25">
        <f>0+I26+I30+I34+I38+I42+I46+I50+I54</f>
      </c>
      <c r="R25">
        <f>0+O26+O30+O34+O38+O42+O46+O50+O54</f>
      </c>
    </row>
    <row r="26" spans="1:16" ht="25.5">
      <c r="A26" s="25" t="s">
        <v>45</v>
      </c>
      <c r="B26" s="29" t="s">
        <v>35</v>
      </c>
      <c r="C26" s="29" t="s">
        <v>70</v>
      </c>
      <c r="D26" s="25" t="s">
        <v>47</v>
      </c>
      <c r="E26" s="30" t="s">
        <v>71</v>
      </c>
      <c r="F26" s="31" t="s">
        <v>49</v>
      </c>
      <c r="G26" s="32">
        <v>3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72</v>
      </c>
    </row>
    <row r="28" spans="1:5" ht="12.75">
      <c r="A28" s="36" t="s">
        <v>52</v>
      </c>
      <c r="E28" s="37" t="s">
        <v>73</v>
      </c>
    </row>
    <row r="29" spans="1:5" ht="63.75">
      <c r="A29" t="s">
        <v>54</v>
      </c>
      <c r="E29" s="35" t="s">
        <v>74</v>
      </c>
    </row>
    <row r="30" spans="1:16" ht="25.5">
      <c r="A30" s="25" t="s">
        <v>45</v>
      </c>
      <c r="B30" s="29" t="s">
        <v>37</v>
      </c>
      <c r="C30" s="29" t="s">
        <v>75</v>
      </c>
      <c r="D30" s="25" t="s">
        <v>47</v>
      </c>
      <c r="E30" s="30" t="s">
        <v>76</v>
      </c>
      <c r="F30" s="31" t="s">
        <v>49</v>
      </c>
      <c r="G30" s="32">
        <v>35.2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77</v>
      </c>
    </row>
    <row r="32" spans="1:5" ht="12.75">
      <c r="A32" s="36" t="s">
        <v>52</v>
      </c>
      <c r="E32" s="37" t="s">
        <v>78</v>
      </c>
    </row>
    <row r="33" spans="1:5" ht="63.75">
      <c r="A33" t="s">
        <v>54</v>
      </c>
      <c r="E33" s="35" t="s">
        <v>74</v>
      </c>
    </row>
    <row r="34" spans="1:16" ht="12.75">
      <c r="A34" s="25" t="s">
        <v>45</v>
      </c>
      <c r="B34" s="29" t="s">
        <v>79</v>
      </c>
      <c r="C34" s="29" t="s">
        <v>80</v>
      </c>
      <c r="D34" s="25" t="s">
        <v>47</v>
      </c>
      <c r="E34" s="30" t="s">
        <v>81</v>
      </c>
      <c r="F34" s="31" t="s">
        <v>49</v>
      </c>
      <c r="G34" s="32">
        <v>46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51">
      <c r="A35" s="34" t="s">
        <v>50</v>
      </c>
      <c r="E35" s="35" t="s">
        <v>82</v>
      </c>
    </row>
    <row r="36" spans="1:5" ht="38.25">
      <c r="A36" s="36" t="s">
        <v>52</v>
      </c>
      <c r="E36" s="37" t="s">
        <v>83</v>
      </c>
    </row>
    <row r="37" spans="1:5" ht="63.75">
      <c r="A37" t="s">
        <v>54</v>
      </c>
      <c r="E37" s="35" t="s">
        <v>74</v>
      </c>
    </row>
    <row r="38" spans="1:16" ht="12.75">
      <c r="A38" s="25" t="s">
        <v>45</v>
      </c>
      <c r="B38" s="29" t="s">
        <v>84</v>
      </c>
      <c r="C38" s="29" t="s">
        <v>85</v>
      </c>
      <c r="D38" s="25" t="s">
        <v>47</v>
      </c>
      <c r="E38" s="30" t="s">
        <v>86</v>
      </c>
      <c r="F38" s="31" t="s">
        <v>87</v>
      </c>
      <c r="G38" s="32">
        <v>14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47</v>
      </c>
    </row>
    <row r="40" spans="1:5" ht="12.75">
      <c r="A40" s="36" t="s">
        <v>52</v>
      </c>
      <c r="E40" s="37" t="s">
        <v>88</v>
      </c>
    </row>
    <row r="41" spans="1:5" ht="38.25">
      <c r="A41" t="s">
        <v>54</v>
      </c>
      <c r="E41" s="35" t="s">
        <v>89</v>
      </c>
    </row>
    <row r="42" spans="1:16" ht="12.75">
      <c r="A42" s="25" t="s">
        <v>45</v>
      </c>
      <c r="B42" s="29" t="s">
        <v>40</v>
      </c>
      <c r="C42" s="29" t="s">
        <v>90</v>
      </c>
      <c r="D42" s="25" t="s">
        <v>47</v>
      </c>
      <c r="E42" s="30" t="s">
        <v>91</v>
      </c>
      <c r="F42" s="31" t="s">
        <v>49</v>
      </c>
      <c r="G42" s="32">
        <v>15.4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92</v>
      </c>
    </row>
    <row r="44" spans="1:5" ht="12.75">
      <c r="A44" s="36" t="s">
        <v>52</v>
      </c>
      <c r="E44" s="37" t="s">
        <v>93</v>
      </c>
    </row>
    <row r="45" spans="1:5" ht="25.5">
      <c r="A45" t="s">
        <v>54</v>
      </c>
      <c r="E45" s="35" t="s">
        <v>94</v>
      </c>
    </row>
    <row r="46" spans="1:16" ht="12.75">
      <c r="A46" s="25" t="s">
        <v>45</v>
      </c>
      <c r="B46" s="29" t="s">
        <v>42</v>
      </c>
      <c r="C46" s="29" t="s">
        <v>95</v>
      </c>
      <c r="D46" s="25" t="s">
        <v>47</v>
      </c>
      <c r="E46" s="30" t="s">
        <v>96</v>
      </c>
      <c r="F46" s="31" t="s">
        <v>49</v>
      </c>
      <c r="G46" s="32">
        <v>8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>
      <c r="A47" s="34" t="s">
        <v>50</v>
      </c>
      <c r="E47" s="35" t="s">
        <v>47</v>
      </c>
    </row>
    <row r="48" spans="1:5" ht="12.75">
      <c r="A48" s="36" t="s">
        <v>52</v>
      </c>
      <c r="E48" s="37" t="s">
        <v>97</v>
      </c>
    </row>
    <row r="49" spans="1:5" ht="382.5">
      <c r="A49" t="s">
        <v>54</v>
      </c>
      <c r="E49" s="35" t="s">
        <v>98</v>
      </c>
    </row>
    <row r="50" spans="1:16" ht="12.75">
      <c r="A50" s="25" t="s">
        <v>45</v>
      </c>
      <c r="B50" s="29" t="s">
        <v>99</v>
      </c>
      <c r="C50" s="29" t="s">
        <v>100</v>
      </c>
      <c r="D50" s="25" t="s">
        <v>47</v>
      </c>
      <c r="E50" s="30" t="s">
        <v>101</v>
      </c>
      <c r="F50" s="31" t="s">
        <v>49</v>
      </c>
      <c r="G50" s="32">
        <v>428.107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2.75">
      <c r="A51" s="34" t="s">
        <v>50</v>
      </c>
      <c r="E51" s="35" t="s">
        <v>102</v>
      </c>
    </row>
    <row r="52" spans="1:5" ht="38.25">
      <c r="A52" s="36" t="s">
        <v>52</v>
      </c>
      <c r="E52" s="37" t="s">
        <v>103</v>
      </c>
    </row>
    <row r="53" spans="1:5" ht="344.25">
      <c r="A53" t="s">
        <v>54</v>
      </c>
      <c r="E53" s="35" t="s">
        <v>104</v>
      </c>
    </row>
    <row r="54" spans="1:16" ht="12.75">
      <c r="A54" s="25" t="s">
        <v>45</v>
      </c>
      <c r="B54" s="29" t="s">
        <v>105</v>
      </c>
      <c r="C54" s="29" t="s">
        <v>106</v>
      </c>
      <c r="D54" s="25" t="s">
        <v>47</v>
      </c>
      <c r="E54" s="30" t="s">
        <v>107</v>
      </c>
      <c r="F54" s="31" t="s">
        <v>49</v>
      </c>
      <c r="G54" s="32">
        <v>12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25.5">
      <c r="A55" s="34" t="s">
        <v>50</v>
      </c>
      <c r="E55" s="35" t="s">
        <v>108</v>
      </c>
    </row>
    <row r="56" spans="1:5" ht="12.75">
      <c r="A56" s="36" t="s">
        <v>52</v>
      </c>
      <c r="E56" s="37" t="s">
        <v>109</v>
      </c>
    </row>
    <row r="57" spans="1:5" ht="267.75">
      <c r="A57" t="s">
        <v>54</v>
      </c>
      <c r="E57" s="35" t="s">
        <v>110</v>
      </c>
    </row>
    <row r="58" spans="1:18" ht="12.75" customHeight="1">
      <c r="A58" s="6" t="s">
        <v>43</v>
      </c>
      <c r="B58" s="6"/>
      <c r="C58" s="39" t="s">
        <v>40</v>
      </c>
      <c r="D58" s="6"/>
      <c r="E58" s="27" t="s">
        <v>111</v>
      </c>
      <c r="F58" s="6"/>
      <c r="G58" s="6"/>
      <c r="H58" s="6"/>
      <c r="I58" s="40">
        <f>0+Q58</f>
      </c>
      <c r="O58">
        <f>0+R58</f>
      </c>
      <c r="Q58">
        <f>0+I59+I63+I67+I71+I75+I79+I83+I87</f>
      </c>
      <c r="R58">
        <f>0+O59+O63+O67+O71+O75+O79+O83+O87</f>
      </c>
    </row>
    <row r="59" spans="1:16" ht="12.75">
      <c r="A59" s="25" t="s">
        <v>45</v>
      </c>
      <c r="B59" s="29" t="s">
        <v>112</v>
      </c>
      <c r="C59" s="29" t="s">
        <v>113</v>
      </c>
      <c r="D59" s="25" t="s">
        <v>47</v>
      </c>
      <c r="E59" s="30" t="s">
        <v>114</v>
      </c>
      <c r="F59" s="31" t="s">
        <v>87</v>
      </c>
      <c r="G59" s="32">
        <v>26.9</v>
      </c>
      <c r="H59" s="33">
        <v>0</v>
      </c>
      <c r="I59" s="33">
        <f>ROUND(ROUND(H59,2)*ROUND(G59,3),2)</f>
      </c>
      <c r="O59">
        <f>(I59*21)/100</f>
      </c>
      <c r="P59" t="s">
        <v>23</v>
      </c>
    </row>
    <row r="60" spans="1:5" ht="12.75">
      <c r="A60" s="34" t="s">
        <v>50</v>
      </c>
      <c r="E60" s="35" t="s">
        <v>115</v>
      </c>
    </row>
    <row r="61" spans="1:5" ht="12.75">
      <c r="A61" s="36" t="s">
        <v>52</v>
      </c>
      <c r="E61" s="37" t="s">
        <v>116</v>
      </c>
    </row>
    <row r="62" spans="1:5" ht="38.25">
      <c r="A62" t="s">
        <v>54</v>
      </c>
      <c r="E62" s="35" t="s">
        <v>117</v>
      </c>
    </row>
    <row r="63" spans="1:16" ht="25.5">
      <c r="A63" s="25" t="s">
        <v>45</v>
      </c>
      <c r="B63" s="29" t="s">
        <v>118</v>
      </c>
      <c r="C63" s="29" t="s">
        <v>119</v>
      </c>
      <c r="D63" s="25" t="s">
        <v>47</v>
      </c>
      <c r="E63" s="30" t="s">
        <v>120</v>
      </c>
      <c r="F63" s="31" t="s">
        <v>87</v>
      </c>
      <c r="G63" s="32">
        <v>16</v>
      </c>
      <c r="H63" s="33">
        <v>0</v>
      </c>
      <c r="I63" s="33">
        <f>ROUND(ROUND(H63,2)*ROUND(G63,3),2)</f>
      </c>
      <c r="O63">
        <f>(I63*21)/100</f>
      </c>
      <c r="P63" t="s">
        <v>23</v>
      </c>
    </row>
    <row r="64" spans="1:5" ht="12.75">
      <c r="A64" s="34" t="s">
        <v>50</v>
      </c>
      <c r="E64" s="35" t="s">
        <v>47</v>
      </c>
    </row>
    <row r="65" spans="1:5" ht="12.75">
      <c r="A65" s="36" t="s">
        <v>52</v>
      </c>
      <c r="E65" s="37" t="s">
        <v>121</v>
      </c>
    </row>
    <row r="66" spans="1:5" ht="38.25">
      <c r="A66" t="s">
        <v>54</v>
      </c>
      <c r="E66" s="35" t="s">
        <v>117</v>
      </c>
    </row>
    <row r="67" spans="1:16" ht="25.5">
      <c r="A67" s="25" t="s">
        <v>45</v>
      </c>
      <c r="B67" s="29" t="s">
        <v>122</v>
      </c>
      <c r="C67" s="29" t="s">
        <v>123</v>
      </c>
      <c r="D67" s="25" t="s">
        <v>47</v>
      </c>
      <c r="E67" s="30" t="s">
        <v>124</v>
      </c>
      <c r="F67" s="31" t="s">
        <v>125</v>
      </c>
      <c r="G67" s="32">
        <v>11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126</v>
      </c>
    </row>
    <row r="69" spans="1:5" ht="12.75">
      <c r="A69" s="36" t="s">
        <v>52</v>
      </c>
      <c r="E69" s="37" t="s">
        <v>127</v>
      </c>
    </row>
    <row r="70" spans="1:5" ht="38.25">
      <c r="A70" t="s">
        <v>54</v>
      </c>
      <c r="E70" s="35" t="s">
        <v>128</v>
      </c>
    </row>
    <row r="71" spans="1:16" ht="12.75">
      <c r="A71" s="25" t="s">
        <v>45</v>
      </c>
      <c r="B71" s="29" t="s">
        <v>129</v>
      </c>
      <c r="C71" s="29" t="s">
        <v>130</v>
      </c>
      <c r="D71" s="25" t="s">
        <v>47</v>
      </c>
      <c r="E71" s="30" t="s">
        <v>131</v>
      </c>
      <c r="F71" s="31" t="s">
        <v>87</v>
      </c>
      <c r="G71" s="32">
        <v>40</v>
      </c>
      <c r="H71" s="33">
        <v>0</v>
      </c>
      <c r="I71" s="33">
        <f>ROUND(ROUND(H71,2)*ROUND(G71,3),2)</f>
      </c>
      <c r="O71">
        <f>(I71*21)/100</f>
      </c>
      <c r="P71" t="s">
        <v>23</v>
      </c>
    </row>
    <row r="72" spans="1:5" ht="12.75">
      <c r="A72" s="34" t="s">
        <v>50</v>
      </c>
      <c r="E72" s="35" t="s">
        <v>132</v>
      </c>
    </row>
    <row r="73" spans="1:5" ht="12.75">
      <c r="A73" s="36" t="s">
        <v>52</v>
      </c>
      <c r="E73" s="37" t="s">
        <v>133</v>
      </c>
    </row>
    <row r="74" spans="1:5" ht="25.5">
      <c r="A74" t="s">
        <v>54</v>
      </c>
      <c r="E74" s="35" t="s">
        <v>134</v>
      </c>
    </row>
    <row r="75" spans="1:16" ht="12.75">
      <c r="A75" s="25" t="s">
        <v>45</v>
      </c>
      <c r="B75" s="29" t="s">
        <v>135</v>
      </c>
      <c r="C75" s="29" t="s">
        <v>136</v>
      </c>
      <c r="D75" s="25" t="s">
        <v>47</v>
      </c>
      <c r="E75" s="30" t="s">
        <v>137</v>
      </c>
      <c r="F75" s="31" t="s">
        <v>87</v>
      </c>
      <c r="G75" s="32">
        <v>34</v>
      </c>
      <c r="H75" s="33">
        <v>0</v>
      </c>
      <c r="I75" s="33">
        <f>ROUND(ROUND(H75,2)*ROUND(G75,3),2)</f>
      </c>
      <c r="O75">
        <f>(I75*21)/100</f>
      </c>
      <c r="P75" t="s">
        <v>23</v>
      </c>
    </row>
    <row r="76" spans="1:5" ht="12.75">
      <c r="A76" s="34" t="s">
        <v>50</v>
      </c>
      <c r="E76" s="35" t="s">
        <v>47</v>
      </c>
    </row>
    <row r="77" spans="1:5" ht="12.75">
      <c r="A77" s="36" t="s">
        <v>52</v>
      </c>
      <c r="E77" s="37" t="s">
        <v>138</v>
      </c>
    </row>
    <row r="78" spans="1:5" ht="25.5">
      <c r="A78" t="s">
        <v>54</v>
      </c>
      <c r="E78" s="35" t="s">
        <v>139</v>
      </c>
    </row>
    <row r="79" spans="1:16" ht="12.75">
      <c r="A79" s="25" t="s">
        <v>45</v>
      </c>
      <c r="B79" s="29" t="s">
        <v>140</v>
      </c>
      <c r="C79" s="29" t="s">
        <v>141</v>
      </c>
      <c r="D79" s="25" t="s">
        <v>47</v>
      </c>
      <c r="E79" s="30" t="s">
        <v>142</v>
      </c>
      <c r="F79" s="31" t="s">
        <v>49</v>
      </c>
      <c r="G79" s="32">
        <v>132.769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12.75">
      <c r="A80" s="34" t="s">
        <v>50</v>
      </c>
      <c r="E80" s="35" t="s">
        <v>143</v>
      </c>
    </row>
    <row r="81" spans="1:5" ht="51">
      <c r="A81" s="36" t="s">
        <v>52</v>
      </c>
      <c r="E81" s="37" t="s">
        <v>144</v>
      </c>
    </row>
    <row r="82" spans="1:5" ht="102">
      <c r="A82" t="s">
        <v>54</v>
      </c>
      <c r="E82" s="35" t="s">
        <v>145</v>
      </c>
    </row>
    <row r="83" spans="1:16" ht="12.75">
      <c r="A83" s="25" t="s">
        <v>45</v>
      </c>
      <c r="B83" s="29" t="s">
        <v>146</v>
      </c>
      <c r="C83" s="29" t="s">
        <v>147</v>
      </c>
      <c r="D83" s="25" t="s">
        <v>47</v>
      </c>
      <c r="E83" s="30" t="s">
        <v>148</v>
      </c>
      <c r="F83" s="31" t="s">
        <v>49</v>
      </c>
      <c r="G83" s="32">
        <v>37.206</v>
      </c>
      <c r="H83" s="33">
        <v>0</v>
      </c>
      <c r="I83" s="33">
        <f>ROUND(ROUND(H83,2)*ROUND(G83,3),2)</f>
      </c>
      <c r="O83">
        <f>(I83*21)/100</f>
      </c>
      <c r="P83" t="s">
        <v>23</v>
      </c>
    </row>
    <row r="84" spans="1:5" ht="12.75">
      <c r="A84" s="34" t="s">
        <v>50</v>
      </c>
      <c r="E84" s="35" t="s">
        <v>47</v>
      </c>
    </row>
    <row r="85" spans="1:5" ht="76.5">
      <c r="A85" s="36" t="s">
        <v>52</v>
      </c>
      <c r="E85" s="37" t="s">
        <v>149</v>
      </c>
    </row>
    <row r="86" spans="1:5" ht="102">
      <c r="A86" t="s">
        <v>54</v>
      </c>
      <c r="E86" s="35" t="s">
        <v>145</v>
      </c>
    </row>
    <row r="87" spans="1:16" ht="12.75">
      <c r="A87" s="25" t="s">
        <v>45</v>
      </c>
      <c r="B87" s="29" t="s">
        <v>150</v>
      </c>
      <c r="C87" s="29" t="s">
        <v>151</v>
      </c>
      <c r="D87" s="25" t="s">
        <v>47</v>
      </c>
      <c r="E87" s="30" t="s">
        <v>152</v>
      </c>
      <c r="F87" s="31" t="s">
        <v>153</v>
      </c>
      <c r="G87" s="32">
        <v>2.599</v>
      </c>
      <c r="H87" s="33">
        <v>0</v>
      </c>
      <c r="I87" s="33">
        <f>ROUND(ROUND(H87,2)*ROUND(G87,3),2)</f>
      </c>
      <c r="O87">
        <f>(I87*21)/100</f>
      </c>
      <c r="P87" t="s">
        <v>23</v>
      </c>
    </row>
    <row r="88" spans="1:5" ht="12.75">
      <c r="A88" s="34" t="s">
        <v>50</v>
      </c>
      <c r="E88" s="35" t="s">
        <v>154</v>
      </c>
    </row>
    <row r="89" spans="1:5" ht="12.75">
      <c r="A89" s="36" t="s">
        <v>52</v>
      </c>
      <c r="E89" s="37" t="s">
        <v>155</v>
      </c>
    </row>
    <row r="90" spans="1:5" ht="102">
      <c r="A90" t="s">
        <v>54</v>
      </c>
      <c r="E90" s="35" t="s">
        <v>156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0+O8+O25+O46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157</v>
      </c>
      <c r="I3" s="41">
        <f>0+I8+I25+I46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157</v>
      </c>
      <c r="D4" s="6"/>
      <c r="E4" s="18" t="s">
        <v>158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272.152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159</v>
      </c>
    </row>
    <row r="11" spans="1:5" ht="51">
      <c r="A11" s="36" t="s">
        <v>52</v>
      </c>
      <c r="E11" s="37" t="s">
        <v>160</v>
      </c>
    </row>
    <row r="12" spans="1:5" ht="25.5">
      <c r="A12" t="s">
        <v>54</v>
      </c>
      <c r="E12" s="35" t="s">
        <v>55</v>
      </c>
    </row>
    <row r="13" spans="1:16" ht="12.75">
      <c r="A13" s="25" t="s">
        <v>45</v>
      </c>
      <c r="B13" s="29" t="s">
        <v>23</v>
      </c>
      <c r="C13" s="29" t="s">
        <v>56</v>
      </c>
      <c r="D13" s="25" t="s">
        <v>47</v>
      </c>
      <c r="E13" s="30" t="s">
        <v>57</v>
      </c>
      <c r="F13" s="31" t="s">
        <v>49</v>
      </c>
      <c r="G13" s="32">
        <v>15.76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58</v>
      </c>
    </row>
    <row r="15" spans="1:5" ht="38.25">
      <c r="A15" s="36" t="s">
        <v>52</v>
      </c>
      <c r="E15" s="37" t="s">
        <v>161</v>
      </c>
    </row>
    <row r="16" spans="1:5" ht="25.5">
      <c r="A16" t="s">
        <v>54</v>
      </c>
      <c r="E16" s="35" t="s">
        <v>55</v>
      </c>
    </row>
    <row r="17" spans="1:16" ht="12.75">
      <c r="A17" s="25" t="s">
        <v>45</v>
      </c>
      <c r="B17" s="29" t="s">
        <v>22</v>
      </c>
      <c r="C17" s="29" t="s">
        <v>60</v>
      </c>
      <c r="D17" s="25" t="s">
        <v>47</v>
      </c>
      <c r="E17" s="30" t="s">
        <v>61</v>
      </c>
      <c r="F17" s="31" t="s">
        <v>49</v>
      </c>
      <c r="G17" s="32">
        <v>10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62</v>
      </c>
    </row>
    <row r="19" spans="1:5" ht="12.75">
      <c r="A19" s="36" t="s">
        <v>52</v>
      </c>
      <c r="E19" s="37" t="s">
        <v>162</v>
      </c>
    </row>
    <row r="20" spans="1:5" ht="25.5">
      <c r="A20" t="s">
        <v>54</v>
      </c>
      <c r="E20" s="35" t="s">
        <v>55</v>
      </c>
    </row>
    <row r="21" spans="1:16" ht="12.75">
      <c r="A21" s="25" t="s">
        <v>45</v>
      </c>
      <c r="B21" s="29" t="s">
        <v>33</v>
      </c>
      <c r="C21" s="29" t="s">
        <v>64</v>
      </c>
      <c r="D21" s="25" t="s">
        <v>47</v>
      </c>
      <c r="E21" s="30" t="s">
        <v>65</v>
      </c>
      <c r="F21" s="31" t="s">
        <v>66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67</v>
      </c>
    </row>
    <row r="23" spans="1:5" ht="12.75">
      <c r="A23" s="36" t="s">
        <v>52</v>
      </c>
      <c r="E23" s="37" t="s">
        <v>47</v>
      </c>
    </row>
    <row r="24" spans="1:5" ht="12.75">
      <c r="A24" t="s">
        <v>54</v>
      </c>
      <c r="E24" s="35" t="s">
        <v>68</v>
      </c>
    </row>
    <row r="25" spans="1:18" ht="12.75" customHeight="1">
      <c r="A25" s="6" t="s">
        <v>43</v>
      </c>
      <c r="B25" s="6"/>
      <c r="C25" s="39" t="s">
        <v>29</v>
      </c>
      <c r="D25" s="6"/>
      <c r="E25" s="27" t="s">
        <v>69</v>
      </c>
      <c r="F25" s="6"/>
      <c r="G25" s="6"/>
      <c r="H25" s="6"/>
      <c r="I25" s="40">
        <f>0+Q25</f>
      </c>
      <c r="O25">
        <f>0+R25</f>
      </c>
      <c r="Q25">
        <f>0+I26+I30+I34+I38+I42</f>
      </c>
      <c r="R25">
        <f>0+O26+O30+O34+O38+O42</f>
      </c>
    </row>
    <row r="26" spans="1:16" ht="25.5">
      <c r="A26" s="25" t="s">
        <v>45</v>
      </c>
      <c r="B26" s="29" t="s">
        <v>35</v>
      </c>
      <c r="C26" s="29" t="s">
        <v>75</v>
      </c>
      <c r="D26" s="25" t="s">
        <v>47</v>
      </c>
      <c r="E26" s="30" t="s">
        <v>76</v>
      </c>
      <c r="F26" s="31" t="s">
        <v>49</v>
      </c>
      <c r="G26" s="32">
        <v>38.64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77</v>
      </c>
    </row>
    <row r="28" spans="1:5" ht="12.75">
      <c r="A28" s="36" t="s">
        <v>52</v>
      </c>
      <c r="E28" s="37" t="s">
        <v>163</v>
      </c>
    </row>
    <row r="29" spans="1:5" ht="63.75">
      <c r="A29" t="s">
        <v>54</v>
      </c>
      <c r="E29" s="35" t="s">
        <v>74</v>
      </c>
    </row>
    <row r="30" spans="1:16" ht="12.75">
      <c r="A30" s="25" t="s">
        <v>45</v>
      </c>
      <c r="B30" s="29" t="s">
        <v>37</v>
      </c>
      <c r="C30" s="29" t="s">
        <v>80</v>
      </c>
      <c r="D30" s="25" t="s">
        <v>47</v>
      </c>
      <c r="E30" s="30" t="s">
        <v>81</v>
      </c>
      <c r="F30" s="31" t="s">
        <v>49</v>
      </c>
      <c r="G30" s="32">
        <v>10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51">
      <c r="A31" s="34" t="s">
        <v>50</v>
      </c>
      <c r="E31" s="35" t="s">
        <v>82</v>
      </c>
    </row>
    <row r="32" spans="1:5" ht="38.25">
      <c r="A32" s="36" t="s">
        <v>52</v>
      </c>
      <c r="E32" s="37" t="s">
        <v>164</v>
      </c>
    </row>
    <row r="33" spans="1:5" ht="63.75">
      <c r="A33" t="s">
        <v>54</v>
      </c>
      <c r="E33" s="35" t="s">
        <v>74</v>
      </c>
    </row>
    <row r="34" spans="1:16" ht="12.75">
      <c r="A34" s="25" t="s">
        <v>45</v>
      </c>
      <c r="B34" s="29" t="s">
        <v>79</v>
      </c>
      <c r="C34" s="29" t="s">
        <v>165</v>
      </c>
      <c r="D34" s="25" t="s">
        <v>47</v>
      </c>
      <c r="E34" s="30" t="s">
        <v>166</v>
      </c>
      <c r="F34" s="31" t="s">
        <v>87</v>
      </c>
      <c r="G34" s="32">
        <v>20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47</v>
      </c>
    </row>
    <row r="36" spans="1:5" ht="12.75">
      <c r="A36" s="36" t="s">
        <v>52</v>
      </c>
      <c r="E36" s="37" t="s">
        <v>167</v>
      </c>
    </row>
    <row r="37" spans="1:5" ht="38.25">
      <c r="A37" t="s">
        <v>54</v>
      </c>
      <c r="E37" s="35" t="s">
        <v>89</v>
      </c>
    </row>
    <row r="38" spans="1:16" ht="12.75">
      <c r="A38" s="25" t="s">
        <v>45</v>
      </c>
      <c r="B38" s="29" t="s">
        <v>84</v>
      </c>
      <c r="C38" s="29" t="s">
        <v>100</v>
      </c>
      <c r="D38" s="25" t="s">
        <v>47</v>
      </c>
      <c r="E38" s="30" t="s">
        <v>101</v>
      </c>
      <c r="F38" s="31" t="s">
        <v>49</v>
      </c>
      <c r="G38" s="32">
        <v>284.472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102</v>
      </c>
    </row>
    <row r="40" spans="1:5" ht="38.25">
      <c r="A40" s="36" t="s">
        <v>52</v>
      </c>
      <c r="E40" s="37" t="s">
        <v>168</v>
      </c>
    </row>
    <row r="41" spans="1:5" ht="344.25">
      <c r="A41" t="s">
        <v>54</v>
      </c>
      <c r="E41" s="35" t="s">
        <v>104</v>
      </c>
    </row>
    <row r="42" spans="1:16" ht="12.75">
      <c r="A42" s="25" t="s">
        <v>45</v>
      </c>
      <c r="B42" s="29" t="s">
        <v>40</v>
      </c>
      <c r="C42" s="29" t="s">
        <v>106</v>
      </c>
      <c r="D42" s="25" t="s">
        <v>47</v>
      </c>
      <c r="E42" s="30" t="s">
        <v>107</v>
      </c>
      <c r="F42" s="31" t="s">
        <v>49</v>
      </c>
      <c r="G42" s="32">
        <v>2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25.5">
      <c r="A43" s="34" t="s">
        <v>50</v>
      </c>
      <c r="E43" s="35" t="s">
        <v>108</v>
      </c>
    </row>
    <row r="44" spans="1:5" ht="12.75">
      <c r="A44" s="36" t="s">
        <v>52</v>
      </c>
      <c r="E44" s="37" t="s">
        <v>169</v>
      </c>
    </row>
    <row r="45" spans="1:5" ht="267.75">
      <c r="A45" t="s">
        <v>54</v>
      </c>
      <c r="E45" s="35" t="s">
        <v>110</v>
      </c>
    </row>
    <row r="46" spans="1:18" ht="12.75" customHeight="1">
      <c r="A46" s="6" t="s">
        <v>43</v>
      </c>
      <c r="B46" s="6"/>
      <c r="C46" s="39" t="s">
        <v>40</v>
      </c>
      <c r="D46" s="6"/>
      <c r="E46" s="27" t="s">
        <v>111</v>
      </c>
      <c r="F46" s="6"/>
      <c r="G46" s="6"/>
      <c r="H46" s="6"/>
      <c r="I46" s="40">
        <f>0+Q46</f>
      </c>
      <c r="O46">
        <f>0+R46</f>
      </c>
      <c r="Q46">
        <f>0+I47+I51+I55+I59+I63</f>
      </c>
      <c r="R46">
        <f>0+O47+O51+O55+O59+O63</f>
      </c>
    </row>
    <row r="47" spans="1:16" ht="25.5">
      <c r="A47" s="25" t="s">
        <v>45</v>
      </c>
      <c r="B47" s="29" t="s">
        <v>42</v>
      </c>
      <c r="C47" s="29" t="s">
        <v>119</v>
      </c>
      <c r="D47" s="25" t="s">
        <v>47</v>
      </c>
      <c r="E47" s="30" t="s">
        <v>120</v>
      </c>
      <c r="F47" s="31" t="s">
        <v>87</v>
      </c>
      <c r="G47" s="32">
        <v>14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47</v>
      </c>
    </row>
    <row r="49" spans="1:5" ht="12.75">
      <c r="A49" s="36" t="s">
        <v>52</v>
      </c>
      <c r="E49" s="37" t="s">
        <v>170</v>
      </c>
    </row>
    <row r="50" spans="1:5" ht="38.25">
      <c r="A50" t="s">
        <v>54</v>
      </c>
      <c r="E50" s="35" t="s">
        <v>117</v>
      </c>
    </row>
    <row r="51" spans="1:16" ht="12.75">
      <c r="A51" s="25" t="s">
        <v>45</v>
      </c>
      <c r="B51" s="29" t="s">
        <v>99</v>
      </c>
      <c r="C51" s="29" t="s">
        <v>136</v>
      </c>
      <c r="D51" s="25" t="s">
        <v>47</v>
      </c>
      <c r="E51" s="30" t="s">
        <v>137</v>
      </c>
      <c r="F51" s="31" t="s">
        <v>87</v>
      </c>
      <c r="G51" s="32">
        <v>50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12.75">
      <c r="A52" s="34" t="s">
        <v>50</v>
      </c>
      <c r="E52" s="35" t="s">
        <v>47</v>
      </c>
    </row>
    <row r="53" spans="1:5" ht="12.75">
      <c r="A53" s="36" t="s">
        <v>52</v>
      </c>
      <c r="E53" s="37" t="s">
        <v>171</v>
      </c>
    </row>
    <row r="54" spans="1:5" ht="25.5">
      <c r="A54" t="s">
        <v>54</v>
      </c>
      <c r="E54" s="35" t="s">
        <v>139</v>
      </c>
    </row>
    <row r="55" spans="1:16" ht="12.75">
      <c r="A55" s="25" t="s">
        <v>45</v>
      </c>
      <c r="B55" s="29" t="s">
        <v>105</v>
      </c>
      <c r="C55" s="29" t="s">
        <v>141</v>
      </c>
      <c r="D55" s="25" t="s">
        <v>47</v>
      </c>
      <c r="E55" s="30" t="s">
        <v>142</v>
      </c>
      <c r="F55" s="31" t="s">
        <v>49</v>
      </c>
      <c r="G55" s="32">
        <v>101.465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12.75">
      <c r="A56" s="34" t="s">
        <v>50</v>
      </c>
      <c r="E56" s="35" t="s">
        <v>143</v>
      </c>
    </row>
    <row r="57" spans="1:5" ht="63.75">
      <c r="A57" s="36" t="s">
        <v>52</v>
      </c>
      <c r="E57" s="37" t="s">
        <v>172</v>
      </c>
    </row>
    <row r="58" spans="1:5" ht="102">
      <c r="A58" t="s">
        <v>54</v>
      </c>
      <c r="E58" s="35" t="s">
        <v>145</v>
      </c>
    </row>
    <row r="59" spans="1:16" ht="12.75">
      <c r="A59" s="25" t="s">
        <v>45</v>
      </c>
      <c r="B59" s="29" t="s">
        <v>112</v>
      </c>
      <c r="C59" s="29" t="s">
        <v>147</v>
      </c>
      <c r="D59" s="25" t="s">
        <v>47</v>
      </c>
      <c r="E59" s="30" t="s">
        <v>148</v>
      </c>
      <c r="F59" s="31" t="s">
        <v>49</v>
      </c>
      <c r="G59" s="32">
        <v>11.16</v>
      </c>
      <c r="H59" s="33">
        <v>0</v>
      </c>
      <c r="I59" s="33">
        <f>ROUND(ROUND(H59,2)*ROUND(G59,3),2)</f>
      </c>
      <c r="O59">
        <f>(I59*21)/100</f>
      </c>
      <c r="P59" t="s">
        <v>23</v>
      </c>
    </row>
    <row r="60" spans="1:5" ht="12.75">
      <c r="A60" s="34" t="s">
        <v>50</v>
      </c>
      <c r="E60" s="35" t="s">
        <v>47</v>
      </c>
    </row>
    <row r="61" spans="1:5" ht="12.75">
      <c r="A61" s="36" t="s">
        <v>52</v>
      </c>
      <c r="E61" s="37" t="s">
        <v>173</v>
      </c>
    </row>
    <row r="62" spans="1:5" ht="102">
      <c r="A62" t="s">
        <v>54</v>
      </c>
      <c r="E62" s="35" t="s">
        <v>145</v>
      </c>
    </row>
    <row r="63" spans="1:16" ht="12.75">
      <c r="A63" s="25" t="s">
        <v>45</v>
      </c>
      <c r="B63" s="29" t="s">
        <v>118</v>
      </c>
      <c r="C63" s="29" t="s">
        <v>174</v>
      </c>
      <c r="D63" s="25" t="s">
        <v>47</v>
      </c>
      <c r="E63" s="30" t="s">
        <v>175</v>
      </c>
      <c r="F63" s="31" t="s">
        <v>49</v>
      </c>
      <c r="G63" s="32">
        <v>4.7</v>
      </c>
      <c r="H63" s="33">
        <v>0</v>
      </c>
      <c r="I63" s="33">
        <f>ROUND(ROUND(H63,2)*ROUND(G63,3),2)</f>
      </c>
      <c r="O63">
        <f>(I63*21)/100</f>
      </c>
      <c r="P63" t="s">
        <v>23</v>
      </c>
    </row>
    <row r="64" spans="1:5" ht="12.75">
      <c r="A64" s="34" t="s">
        <v>50</v>
      </c>
      <c r="E64" s="35" t="s">
        <v>47</v>
      </c>
    </row>
    <row r="65" spans="1:5" ht="38.25">
      <c r="A65" s="36" t="s">
        <v>52</v>
      </c>
      <c r="E65" s="37" t="s">
        <v>176</v>
      </c>
    </row>
    <row r="66" spans="1:5" ht="102">
      <c r="A66" t="s">
        <v>54</v>
      </c>
      <c r="E66" s="35" t="s">
        <v>145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177</v>
      </c>
      <c r="I3" s="41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177</v>
      </c>
      <c r="D4" s="6"/>
      <c r="E4" s="18" t="s">
        <v>178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64</v>
      </c>
      <c r="D9" s="25" t="s">
        <v>47</v>
      </c>
      <c r="E9" s="30" t="s">
        <v>65</v>
      </c>
      <c r="F9" s="31" t="s">
        <v>66</v>
      </c>
      <c r="G9" s="32">
        <v>2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179</v>
      </c>
    </row>
    <row r="11" spans="1:5" ht="12.75">
      <c r="A11" s="36" t="s">
        <v>52</v>
      </c>
      <c r="E11" s="37" t="s">
        <v>180</v>
      </c>
    </row>
    <row r="12" spans="1:5" ht="12.75">
      <c r="A12" t="s">
        <v>54</v>
      </c>
      <c r="E12" s="35" t="s">
        <v>68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0+O8+O53+O82+O95+O120+O153+O186+O199+O208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181</v>
      </c>
      <c r="I3" s="41">
        <f>0+I8+I53+I82+I95+I120+I153+I186+I199+I208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181</v>
      </c>
      <c r="D4" s="6"/>
      <c r="E4" s="18" t="s">
        <v>182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0+I9+I13+I17+I21+I25+I29+I33+I37+I41+I45+I49</f>
      </c>
      <c r="R8">
        <f>0+O9+O13+O17+O21+O25+O29+O33+O37+O41+O45+O49</f>
      </c>
    </row>
    <row r="9" spans="1:16" ht="12.75">
      <c r="A9" s="25" t="s">
        <v>45</v>
      </c>
      <c r="B9" s="29" t="s">
        <v>29</v>
      </c>
      <c r="C9" s="29" t="s">
        <v>183</v>
      </c>
      <c r="D9" s="25" t="s">
        <v>47</v>
      </c>
      <c r="E9" s="30" t="s">
        <v>184</v>
      </c>
      <c r="F9" s="31" t="s">
        <v>66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185</v>
      </c>
    </row>
    <row r="11" spans="1:5" ht="12.75">
      <c r="A11" s="36" t="s">
        <v>52</v>
      </c>
      <c r="E11" s="37" t="s">
        <v>47</v>
      </c>
    </row>
    <row r="12" spans="1:5" ht="12.75">
      <c r="A12" t="s">
        <v>54</v>
      </c>
      <c r="E12" s="35" t="s">
        <v>186</v>
      </c>
    </row>
    <row r="13" spans="1:16" ht="12.75">
      <c r="A13" s="25" t="s">
        <v>45</v>
      </c>
      <c r="B13" s="29" t="s">
        <v>23</v>
      </c>
      <c r="C13" s="29" t="s">
        <v>64</v>
      </c>
      <c r="D13" s="25" t="s">
        <v>47</v>
      </c>
      <c r="E13" s="30" t="s">
        <v>65</v>
      </c>
      <c r="F13" s="31" t="s">
        <v>66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187</v>
      </c>
    </row>
    <row r="15" spans="1:5" ht="12.75">
      <c r="A15" s="36" t="s">
        <v>52</v>
      </c>
      <c r="E15" s="37" t="s">
        <v>47</v>
      </c>
    </row>
    <row r="16" spans="1:5" ht="12.75">
      <c r="A16" t="s">
        <v>54</v>
      </c>
      <c r="E16" s="35" t="s">
        <v>68</v>
      </c>
    </row>
    <row r="17" spans="1:16" ht="12.75">
      <c r="A17" s="25" t="s">
        <v>45</v>
      </c>
      <c r="B17" s="29" t="s">
        <v>22</v>
      </c>
      <c r="C17" s="29" t="s">
        <v>188</v>
      </c>
      <c r="D17" s="25" t="s">
        <v>47</v>
      </c>
      <c r="E17" s="30" t="s">
        <v>189</v>
      </c>
      <c r="F17" s="31" t="s">
        <v>66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25.5">
      <c r="A18" s="34" t="s">
        <v>50</v>
      </c>
      <c r="E18" s="35" t="s">
        <v>190</v>
      </c>
    </row>
    <row r="19" spans="1:5" ht="38.25">
      <c r="A19" s="36" t="s">
        <v>52</v>
      </c>
      <c r="E19" s="37" t="s">
        <v>191</v>
      </c>
    </row>
    <row r="20" spans="1:5" ht="12.75">
      <c r="A20" t="s">
        <v>54</v>
      </c>
      <c r="E20" s="35" t="s">
        <v>68</v>
      </c>
    </row>
    <row r="21" spans="1:16" ht="12.75">
      <c r="A21" s="25" t="s">
        <v>45</v>
      </c>
      <c r="B21" s="29" t="s">
        <v>33</v>
      </c>
      <c r="C21" s="29" t="s">
        <v>192</v>
      </c>
      <c r="D21" s="25" t="s">
        <v>47</v>
      </c>
      <c r="E21" s="30" t="s">
        <v>193</v>
      </c>
      <c r="F21" s="31" t="s">
        <v>125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47</v>
      </c>
    </row>
    <row r="23" spans="1:5" ht="12.75">
      <c r="A23" s="36" t="s">
        <v>52</v>
      </c>
      <c r="E23" s="37" t="s">
        <v>194</v>
      </c>
    </row>
    <row r="24" spans="1:5" ht="12.75">
      <c r="A24" t="s">
        <v>54</v>
      </c>
      <c r="E24" s="35" t="s">
        <v>195</v>
      </c>
    </row>
    <row r="25" spans="1:16" ht="12.75">
      <c r="A25" s="25" t="s">
        <v>45</v>
      </c>
      <c r="B25" s="29" t="s">
        <v>35</v>
      </c>
      <c r="C25" s="29" t="s">
        <v>196</v>
      </c>
      <c r="D25" s="25" t="s">
        <v>47</v>
      </c>
      <c r="E25" s="30" t="s">
        <v>197</v>
      </c>
      <c r="F25" s="31" t="s">
        <v>66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198</v>
      </c>
    </row>
    <row r="27" spans="1:5" ht="25.5">
      <c r="A27" s="36" t="s">
        <v>52</v>
      </c>
      <c r="E27" s="37" t="s">
        <v>199</v>
      </c>
    </row>
    <row r="28" spans="1:5" ht="12.75">
      <c r="A28" t="s">
        <v>54</v>
      </c>
      <c r="E28" s="35" t="s">
        <v>195</v>
      </c>
    </row>
    <row r="29" spans="1:16" ht="12.75">
      <c r="A29" s="25" t="s">
        <v>45</v>
      </c>
      <c r="B29" s="29" t="s">
        <v>37</v>
      </c>
      <c r="C29" s="29" t="s">
        <v>200</v>
      </c>
      <c r="D29" s="25" t="s">
        <v>47</v>
      </c>
      <c r="E29" s="30" t="s">
        <v>201</v>
      </c>
      <c r="F29" s="31" t="s">
        <v>66</v>
      </c>
      <c r="G29" s="32">
        <v>1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202</v>
      </c>
    </row>
    <row r="31" spans="1:5" ht="25.5">
      <c r="A31" s="36" t="s">
        <v>52</v>
      </c>
      <c r="E31" s="37" t="s">
        <v>203</v>
      </c>
    </row>
    <row r="32" spans="1:5" ht="12.75">
      <c r="A32" t="s">
        <v>54</v>
      </c>
      <c r="E32" s="35" t="s">
        <v>195</v>
      </c>
    </row>
    <row r="33" spans="1:16" ht="12.75">
      <c r="A33" s="25" t="s">
        <v>45</v>
      </c>
      <c r="B33" s="29" t="s">
        <v>79</v>
      </c>
      <c r="C33" s="29" t="s">
        <v>204</v>
      </c>
      <c r="D33" s="25" t="s">
        <v>47</v>
      </c>
      <c r="E33" s="30" t="s">
        <v>205</v>
      </c>
      <c r="F33" s="31" t="s">
        <v>66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25.5">
      <c r="A34" s="34" t="s">
        <v>50</v>
      </c>
      <c r="E34" s="35" t="s">
        <v>206</v>
      </c>
    </row>
    <row r="35" spans="1:5" ht="12.75">
      <c r="A35" s="36" t="s">
        <v>52</v>
      </c>
      <c r="E35" s="37" t="s">
        <v>47</v>
      </c>
    </row>
    <row r="36" spans="1:5" ht="12.75">
      <c r="A36" t="s">
        <v>54</v>
      </c>
      <c r="E36" s="35" t="s">
        <v>195</v>
      </c>
    </row>
    <row r="37" spans="1:16" ht="12.75">
      <c r="A37" s="25" t="s">
        <v>45</v>
      </c>
      <c r="B37" s="29" t="s">
        <v>84</v>
      </c>
      <c r="C37" s="29" t="s">
        <v>207</v>
      </c>
      <c r="D37" s="25" t="s">
        <v>47</v>
      </c>
      <c r="E37" s="30" t="s">
        <v>208</v>
      </c>
      <c r="F37" s="31" t="s">
        <v>209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210</v>
      </c>
    </row>
    <row r="39" spans="1:5" ht="12.75">
      <c r="A39" s="36" t="s">
        <v>52</v>
      </c>
      <c r="E39" s="37" t="s">
        <v>47</v>
      </c>
    </row>
    <row r="40" spans="1:5" ht="76.5">
      <c r="A40" t="s">
        <v>54</v>
      </c>
      <c r="E40" s="35" t="s">
        <v>211</v>
      </c>
    </row>
    <row r="41" spans="1:16" ht="12.75">
      <c r="A41" s="25" t="s">
        <v>45</v>
      </c>
      <c r="B41" s="29" t="s">
        <v>40</v>
      </c>
      <c r="C41" s="29" t="s">
        <v>212</v>
      </c>
      <c r="D41" s="25" t="s">
        <v>47</v>
      </c>
      <c r="E41" s="30" t="s">
        <v>213</v>
      </c>
      <c r="F41" s="31" t="s">
        <v>66</v>
      </c>
      <c r="G41" s="32">
        <v>1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214</v>
      </c>
    </row>
    <row r="43" spans="1:5" ht="25.5">
      <c r="A43" s="36" t="s">
        <v>52</v>
      </c>
      <c r="E43" s="37" t="s">
        <v>215</v>
      </c>
    </row>
    <row r="44" spans="1:5" ht="12.75">
      <c r="A44" t="s">
        <v>54</v>
      </c>
      <c r="E44" s="35" t="s">
        <v>195</v>
      </c>
    </row>
    <row r="45" spans="1:16" ht="12.75">
      <c r="A45" s="25" t="s">
        <v>45</v>
      </c>
      <c r="B45" s="29" t="s">
        <v>42</v>
      </c>
      <c r="C45" s="29" t="s">
        <v>216</v>
      </c>
      <c r="D45" s="25" t="s">
        <v>47</v>
      </c>
      <c r="E45" s="30" t="s">
        <v>217</v>
      </c>
      <c r="F45" s="31" t="s">
        <v>66</v>
      </c>
      <c r="G45" s="32">
        <v>1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218</v>
      </c>
    </row>
    <row r="47" spans="1:5" ht="12.75">
      <c r="A47" s="36" t="s">
        <v>52</v>
      </c>
      <c r="E47" s="37" t="s">
        <v>47</v>
      </c>
    </row>
    <row r="48" spans="1:5" ht="89.25">
      <c r="A48" t="s">
        <v>54</v>
      </c>
      <c r="E48" s="35" t="s">
        <v>219</v>
      </c>
    </row>
    <row r="49" spans="1:16" ht="12.75">
      <c r="A49" s="25" t="s">
        <v>45</v>
      </c>
      <c r="B49" s="29" t="s">
        <v>99</v>
      </c>
      <c r="C49" s="29" t="s">
        <v>220</v>
      </c>
      <c r="D49" s="25" t="s">
        <v>47</v>
      </c>
      <c r="E49" s="30" t="s">
        <v>221</v>
      </c>
      <c r="F49" s="31" t="s">
        <v>66</v>
      </c>
      <c r="G49" s="32">
        <v>1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38.25">
      <c r="A50" s="34" t="s">
        <v>50</v>
      </c>
      <c r="E50" s="35" t="s">
        <v>222</v>
      </c>
    </row>
    <row r="51" spans="1:5" ht="12.75">
      <c r="A51" s="36" t="s">
        <v>52</v>
      </c>
      <c r="E51" s="37" t="s">
        <v>223</v>
      </c>
    </row>
    <row r="52" spans="1:5" ht="25.5">
      <c r="A52" t="s">
        <v>54</v>
      </c>
      <c r="E52" s="35" t="s">
        <v>224</v>
      </c>
    </row>
    <row r="53" spans="1:18" ht="12.75" customHeight="1">
      <c r="A53" s="6" t="s">
        <v>43</v>
      </c>
      <c r="B53" s="6"/>
      <c r="C53" s="39" t="s">
        <v>29</v>
      </c>
      <c r="D53" s="6"/>
      <c r="E53" s="27" t="s">
        <v>69</v>
      </c>
      <c r="F53" s="6"/>
      <c r="G53" s="6"/>
      <c r="H53" s="6"/>
      <c r="I53" s="40">
        <f>0+Q53</f>
      </c>
      <c r="O53">
        <f>0+R53</f>
      </c>
      <c r="Q53">
        <f>0+I54+I58+I62+I66+I70+I74+I78</f>
      </c>
      <c r="R53">
        <f>0+O54+O58+O62+O66+O70+O74+O78</f>
      </c>
    </row>
    <row r="54" spans="1:16" ht="12.75">
      <c r="A54" s="25" t="s">
        <v>45</v>
      </c>
      <c r="B54" s="29" t="s">
        <v>105</v>
      </c>
      <c r="C54" s="29" t="s">
        <v>225</v>
      </c>
      <c r="D54" s="25" t="s">
        <v>47</v>
      </c>
      <c r="E54" s="30" t="s">
        <v>226</v>
      </c>
      <c r="F54" s="31" t="s">
        <v>87</v>
      </c>
      <c r="G54" s="32">
        <v>36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47</v>
      </c>
    </row>
    <row r="56" spans="1:5" ht="12.75">
      <c r="A56" s="36" t="s">
        <v>52</v>
      </c>
      <c r="E56" s="37" t="s">
        <v>227</v>
      </c>
    </row>
    <row r="57" spans="1:5" ht="63.75">
      <c r="A57" t="s">
        <v>54</v>
      </c>
      <c r="E57" s="35" t="s">
        <v>228</v>
      </c>
    </row>
    <row r="58" spans="1:16" ht="12.75">
      <c r="A58" s="25" t="s">
        <v>45</v>
      </c>
      <c r="B58" s="29" t="s">
        <v>112</v>
      </c>
      <c r="C58" s="29" t="s">
        <v>229</v>
      </c>
      <c r="D58" s="25" t="s">
        <v>47</v>
      </c>
      <c r="E58" s="30" t="s">
        <v>230</v>
      </c>
      <c r="F58" s="31" t="s">
        <v>231</v>
      </c>
      <c r="G58" s="32">
        <v>192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47</v>
      </c>
    </row>
    <row r="60" spans="1:5" ht="12.75">
      <c r="A60" s="36" t="s">
        <v>52</v>
      </c>
      <c r="E60" s="37" t="s">
        <v>232</v>
      </c>
    </row>
    <row r="61" spans="1:5" ht="38.25">
      <c r="A61" t="s">
        <v>54</v>
      </c>
      <c r="E61" s="35" t="s">
        <v>233</v>
      </c>
    </row>
    <row r="62" spans="1:16" ht="12.75">
      <c r="A62" s="25" t="s">
        <v>45</v>
      </c>
      <c r="B62" s="29" t="s">
        <v>118</v>
      </c>
      <c r="C62" s="29" t="s">
        <v>234</v>
      </c>
      <c r="D62" s="25" t="s">
        <v>47</v>
      </c>
      <c r="E62" s="30" t="s">
        <v>235</v>
      </c>
      <c r="F62" s="31" t="s">
        <v>49</v>
      </c>
      <c r="G62" s="32">
        <v>171.243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47</v>
      </c>
    </row>
    <row r="64" spans="1:5" ht="12.75">
      <c r="A64" s="36" t="s">
        <v>52</v>
      </c>
      <c r="E64" s="37" t="s">
        <v>236</v>
      </c>
    </row>
    <row r="65" spans="1:5" ht="306">
      <c r="A65" t="s">
        <v>54</v>
      </c>
      <c r="E65" s="35" t="s">
        <v>237</v>
      </c>
    </row>
    <row r="66" spans="1:16" ht="12.75">
      <c r="A66" s="25" t="s">
        <v>45</v>
      </c>
      <c r="B66" s="29" t="s">
        <v>122</v>
      </c>
      <c r="C66" s="29" t="s">
        <v>238</v>
      </c>
      <c r="D66" s="25" t="s">
        <v>47</v>
      </c>
      <c r="E66" s="30" t="s">
        <v>239</v>
      </c>
      <c r="F66" s="31" t="s">
        <v>49</v>
      </c>
      <c r="G66" s="32">
        <v>171.24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12.75">
      <c r="A67" s="34" t="s">
        <v>50</v>
      </c>
      <c r="E67" s="35" t="s">
        <v>240</v>
      </c>
    </row>
    <row r="68" spans="1:5" ht="12.75">
      <c r="A68" s="36" t="s">
        <v>52</v>
      </c>
      <c r="E68" s="37" t="s">
        <v>241</v>
      </c>
    </row>
    <row r="69" spans="1:5" ht="229.5">
      <c r="A69" t="s">
        <v>54</v>
      </c>
      <c r="E69" s="35" t="s">
        <v>242</v>
      </c>
    </row>
    <row r="70" spans="1:16" ht="12.75">
      <c r="A70" s="25" t="s">
        <v>45</v>
      </c>
      <c r="B70" s="29" t="s">
        <v>129</v>
      </c>
      <c r="C70" s="29" t="s">
        <v>243</v>
      </c>
      <c r="D70" s="25" t="s">
        <v>47</v>
      </c>
      <c r="E70" s="30" t="s">
        <v>244</v>
      </c>
      <c r="F70" s="31" t="s">
        <v>49</v>
      </c>
      <c r="G70" s="32">
        <v>148.94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12.75">
      <c r="A71" s="34" t="s">
        <v>50</v>
      </c>
      <c r="E71" s="35" t="s">
        <v>245</v>
      </c>
    </row>
    <row r="72" spans="1:5" ht="12.75">
      <c r="A72" s="36" t="s">
        <v>52</v>
      </c>
      <c r="E72" s="37" t="s">
        <v>246</v>
      </c>
    </row>
    <row r="73" spans="1:5" ht="242.25">
      <c r="A73" t="s">
        <v>54</v>
      </c>
      <c r="E73" s="35" t="s">
        <v>247</v>
      </c>
    </row>
    <row r="74" spans="1:16" ht="12.75">
      <c r="A74" s="25" t="s">
        <v>45</v>
      </c>
      <c r="B74" s="29" t="s">
        <v>135</v>
      </c>
      <c r="C74" s="29" t="s">
        <v>248</v>
      </c>
      <c r="D74" s="25" t="s">
        <v>47</v>
      </c>
      <c r="E74" s="30" t="s">
        <v>249</v>
      </c>
      <c r="F74" s="31" t="s">
        <v>49</v>
      </c>
      <c r="G74" s="32">
        <v>15.375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12.75">
      <c r="A75" s="34" t="s">
        <v>50</v>
      </c>
      <c r="E75" s="35" t="s">
        <v>47</v>
      </c>
    </row>
    <row r="76" spans="1:5" ht="38.25">
      <c r="A76" s="36" t="s">
        <v>52</v>
      </c>
      <c r="E76" s="37" t="s">
        <v>250</v>
      </c>
    </row>
    <row r="77" spans="1:5" ht="38.25">
      <c r="A77" t="s">
        <v>54</v>
      </c>
      <c r="E77" s="35" t="s">
        <v>251</v>
      </c>
    </row>
    <row r="78" spans="1:16" ht="12.75">
      <c r="A78" s="25" t="s">
        <v>45</v>
      </c>
      <c r="B78" s="29" t="s">
        <v>140</v>
      </c>
      <c r="C78" s="29" t="s">
        <v>252</v>
      </c>
      <c r="D78" s="25" t="s">
        <v>47</v>
      </c>
      <c r="E78" s="30" t="s">
        <v>253</v>
      </c>
      <c r="F78" s="31" t="s">
        <v>254</v>
      </c>
      <c r="G78" s="32">
        <v>110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12.75">
      <c r="A79" s="34" t="s">
        <v>50</v>
      </c>
      <c r="E79" s="35" t="s">
        <v>47</v>
      </c>
    </row>
    <row r="80" spans="1:5" ht="38.25">
      <c r="A80" s="36" t="s">
        <v>52</v>
      </c>
      <c r="E80" s="37" t="s">
        <v>255</v>
      </c>
    </row>
    <row r="81" spans="1:5" ht="38.25">
      <c r="A81" t="s">
        <v>54</v>
      </c>
      <c r="E81" s="35" t="s">
        <v>256</v>
      </c>
    </row>
    <row r="82" spans="1:18" ht="12.75" customHeight="1">
      <c r="A82" s="6" t="s">
        <v>43</v>
      </c>
      <c r="B82" s="6"/>
      <c r="C82" s="39" t="s">
        <v>23</v>
      </c>
      <c r="D82" s="6"/>
      <c r="E82" s="27" t="s">
        <v>257</v>
      </c>
      <c r="F82" s="6"/>
      <c r="G82" s="6"/>
      <c r="H82" s="6"/>
      <c r="I82" s="40">
        <f>0+Q82</f>
      </c>
      <c r="O82">
        <f>0+R82</f>
      </c>
      <c r="Q82">
        <f>0+I83+I87+I91</f>
      </c>
      <c r="R82">
        <f>0+O83+O87+O91</f>
      </c>
    </row>
    <row r="83" spans="1:16" ht="12.75">
      <c r="A83" s="25" t="s">
        <v>45</v>
      </c>
      <c r="B83" s="29" t="s">
        <v>146</v>
      </c>
      <c r="C83" s="29" t="s">
        <v>258</v>
      </c>
      <c r="D83" s="25" t="s">
        <v>47</v>
      </c>
      <c r="E83" s="30" t="s">
        <v>259</v>
      </c>
      <c r="F83" s="31" t="s">
        <v>49</v>
      </c>
      <c r="G83" s="32">
        <v>25.2</v>
      </c>
      <c r="H83" s="33">
        <v>0</v>
      </c>
      <c r="I83" s="33">
        <f>ROUND(ROUND(H83,2)*ROUND(G83,3),2)</f>
      </c>
      <c r="O83">
        <f>(I83*21)/100</f>
      </c>
      <c r="P83" t="s">
        <v>23</v>
      </c>
    </row>
    <row r="84" spans="1:5" ht="25.5">
      <c r="A84" s="34" t="s">
        <v>50</v>
      </c>
      <c r="E84" s="35" t="s">
        <v>260</v>
      </c>
    </row>
    <row r="85" spans="1:5" ht="12.75">
      <c r="A85" s="36" t="s">
        <v>52</v>
      </c>
      <c r="E85" s="37" t="s">
        <v>261</v>
      </c>
    </row>
    <row r="86" spans="1:5" ht="38.25">
      <c r="A86" t="s">
        <v>54</v>
      </c>
      <c r="E86" s="35" t="s">
        <v>262</v>
      </c>
    </row>
    <row r="87" spans="1:16" ht="12.75">
      <c r="A87" s="25" t="s">
        <v>45</v>
      </c>
      <c r="B87" s="29" t="s">
        <v>150</v>
      </c>
      <c r="C87" s="29" t="s">
        <v>263</v>
      </c>
      <c r="D87" s="25" t="s">
        <v>47</v>
      </c>
      <c r="E87" s="30" t="s">
        <v>264</v>
      </c>
      <c r="F87" s="31" t="s">
        <v>49</v>
      </c>
      <c r="G87" s="32">
        <v>18.705</v>
      </c>
      <c r="H87" s="33">
        <v>0</v>
      </c>
      <c r="I87" s="33">
        <f>ROUND(ROUND(H87,2)*ROUND(G87,3),2)</f>
      </c>
      <c r="O87">
        <f>(I87*21)/100</f>
      </c>
      <c r="P87" t="s">
        <v>23</v>
      </c>
    </row>
    <row r="88" spans="1:5" ht="12.75">
      <c r="A88" s="34" t="s">
        <v>50</v>
      </c>
      <c r="E88" s="35" t="s">
        <v>47</v>
      </c>
    </row>
    <row r="89" spans="1:5" ht="38.25">
      <c r="A89" s="36" t="s">
        <v>52</v>
      </c>
      <c r="E89" s="37" t="s">
        <v>265</v>
      </c>
    </row>
    <row r="90" spans="1:5" ht="369.75">
      <c r="A90" t="s">
        <v>54</v>
      </c>
      <c r="E90" s="35" t="s">
        <v>266</v>
      </c>
    </row>
    <row r="91" spans="1:16" ht="12.75">
      <c r="A91" s="25" t="s">
        <v>45</v>
      </c>
      <c r="B91" s="29" t="s">
        <v>267</v>
      </c>
      <c r="C91" s="29" t="s">
        <v>268</v>
      </c>
      <c r="D91" s="25" t="s">
        <v>47</v>
      </c>
      <c r="E91" s="30" t="s">
        <v>269</v>
      </c>
      <c r="F91" s="31" t="s">
        <v>153</v>
      </c>
      <c r="G91" s="32">
        <v>2.937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12.75">
      <c r="A92" s="34" t="s">
        <v>50</v>
      </c>
      <c r="E92" s="35" t="s">
        <v>47</v>
      </c>
    </row>
    <row r="93" spans="1:5" ht="25.5">
      <c r="A93" s="36" t="s">
        <v>52</v>
      </c>
      <c r="E93" s="37" t="s">
        <v>270</v>
      </c>
    </row>
    <row r="94" spans="1:5" ht="267.75">
      <c r="A94" t="s">
        <v>54</v>
      </c>
      <c r="E94" s="35" t="s">
        <v>271</v>
      </c>
    </row>
    <row r="95" spans="1:18" ht="12.75" customHeight="1">
      <c r="A95" s="6" t="s">
        <v>43</v>
      </c>
      <c r="B95" s="6"/>
      <c r="C95" s="39" t="s">
        <v>22</v>
      </c>
      <c r="D95" s="6"/>
      <c r="E95" s="27" t="s">
        <v>272</v>
      </c>
      <c r="F95" s="6"/>
      <c r="G95" s="6"/>
      <c r="H95" s="6"/>
      <c r="I95" s="40">
        <f>0+Q95</f>
      </c>
      <c r="O95">
        <f>0+R95</f>
      </c>
      <c r="Q95">
        <f>0+I96+I100+I104+I108+I112+I116</f>
      </c>
      <c r="R95">
        <f>0+O96+O100+O104+O108+O112+O116</f>
      </c>
    </row>
    <row r="96" spans="1:16" ht="12.75">
      <c r="A96" s="25" t="s">
        <v>45</v>
      </c>
      <c r="B96" s="29" t="s">
        <v>273</v>
      </c>
      <c r="C96" s="29" t="s">
        <v>274</v>
      </c>
      <c r="D96" s="25" t="s">
        <v>47</v>
      </c>
      <c r="E96" s="30" t="s">
        <v>275</v>
      </c>
      <c r="F96" s="31" t="s">
        <v>276</v>
      </c>
      <c r="G96" s="32">
        <v>70</v>
      </c>
      <c r="H96" s="33">
        <v>0</v>
      </c>
      <c r="I96" s="33">
        <f>ROUND(ROUND(H96,2)*ROUND(G96,3),2)</f>
      </c>
      <c r="O96">
        <f>(I96*21)/100</f>
      </c>
      <c r="P96" t="s">
        <v>23</v>
      </c>
    </row>
    <row r="97" spans="1:5" ht="12.75">
      <c r="A97" s="34" t="s">
        <v>50</v>
      </c>
      <c r="E97" s="35" t="s">
        <v>277</v>
      </c>
    </row>
    <row r="98" spans="1:5" ht="12.75">
      <c r="A98" s="36" t="s">
        <v>52</v>
      </c>
      <c r="E98" s="37" t="s">
        <v>278</v>
      </c>
    </row>
    <row r="99" spans="1:5" ht="25.5">
      <c r="A99" t="s">
        <v>54</v>
      </c>
      <c r="E99" s="35" t="s">
        <v>279</v>
      </c>
    </row>
    <row r="100" spans="1:16" ht="12.75">
      <c r="A100" s="25" t="s">
        <v>45</v>
      </c>
      <c r="B100" s="29" t="s">
        <v>280</v>
      </c>
      <c r="C100" s="29" t="s">
        <v>281</v>
      </c>
      <c r="D100" s="25" t="s">
        <v>47</v>
      </c>
      <c r="E100" s="30" t="s">
        <v>282</v>
      </c>
      <c r="F100" s="31" t="s">
        <v>49</v>
      </c>
      <c r="G100" s="32">
        <v>7.575</v>
      </c>
      <c r="H100" s="33">
        <v>0</v>
      </c>
      <c r="I100" s="33">
        <f>ROUND(ROUND(H100,2)*ROUND(G100,3),2)</f>
      </c>
      <c r="O100">
        <f>(I100*21)/100</f>
      </c>
      <c r="P100" t="s">
        <v>23</v>
      </c>
    </row>
    <row r="101" spans="1:5" ht="12.75">
      <c r="A101" s="34" t="s">
        <v>50</v>
      </c>
      <c r="E101" s="35" t="s">
        <v>47</v>
      </c>
    </row>
    <row r="102" spans="1:5" ht="38.25">
      <c r="A102" s="36" t="s">
        <v>52</v>
      </c>
      <c r="E102" s="37" t="s">
        <v>283</v>
      </c>
    </row>
    <row r="103" spans="1:5" ht="408">
      <c r="A103" t="s">
        <v>54</v>
      </c>
      <c r="E103" s="35" t="s">
        <v>284</v>
      </c>
    </row>
    <row r="104" spans="1:16" ht="12.75">
      <c r="A104" s="25" t="s">
        <v>45</v>
      </c>
      <c r="B104" s="29" t="s">
        <v>285</v>
      </c>
      <c r="C104" s="29" t="s">
        <v>286</v>
      </c>
      <c r="D104" s="25" t="s">
        <v>47</v>
      </c>
      <c r="E104" s="30" t="s">
        <v>287</v>
      </c>
      <c r="F104" s="31" t="s">
        <v>153</v>
      </c>
      <c r="G104" s="32">
        <v>1.785</v>
      </c>
      <c r="H104" s="33">
        <v>0</v>
      </c>
      <c r="I104" s="33">
        <f>ROUND(ROUND(H104,2)*ROUND(G104,3),2)</f>
      </c>
      <c r="O104">
        <f>(I104*21)/100</f>
      </c>
      <c r="P104" t="s">
        <v>23</v>
      </c>
    </row>
    <row r="105" spans="1:5" ht="12.75">
      <c r="A105" s="34" t="s">
        <v>50</v>
      </c>
      <c r="E105" s="35" t="s">
        <v>47</v>
      </c>
    </row>
    <row r="106" spans="1:5" ht="25.5">
      <c r="A106" s="36" t="s">
        <v>52</v>
      </c>
      <c r="E106" s="37" t="s">
        <v>288</v>
      </c>
    </row>
    <row r="107" spans="1:5" ht="242.25">
      <c r="A107" t="s">
        <v>54</v>
      </c>
      <c r="E107" s="35" t="s">
        <v>289</v>
      </c>
    </row>
    <row r="108" spans="1:16" ht="12.75">
      <c r="A108" s="25" t="s">
        <v>45</v>
      </c>
      <c r="B108" s="29" t="s">
        <v>290</v>
      </c>
      <c r="C108" s="29" t="s">
        <v>291</v>
      </c>
      <c r="D108" s="25" t="s">
        <v>47</v>
      </c>
      <c r="E108" s="30" t="s">
        <v>292</v>
      </c>
      <c r="F108" s="31" t="s">
        <v>49</v>
      </c>
      <c r="G108" s="32">
        <v>3.54</v>
      </c>
      <c r="H108" s="33">
        <v>0</v>
      </c>
      <c r="I108" s="33">
        <f>ROUND(ROUND(H108,2)*ROUND(G108,3),2)</f>
      </c>
      <c r="O108">
        <f>(I108*21)/100</f>
      </c>
      <c r="P108" t="s">
        <v>23</v>
      </c>
    </row>
    <row r="109" spans="1:5" ht="25.5">
      <c r="A109" s="34" t="s">
        <v>50</v>
      </c>
      <c r="E109" s="35" t="s">
        <v>293</v>
      </c>
    </row>
    <row r="110" spans="1:5" ht="63.75">
      <c r="A110" s="36" t="s">
        <v>52</v>
      </c>
      <c r="E110" s="37" t="s">
        <v>294</v>
      </c>
    </row>
    <row r="111" spans="1:5" ht="25.5">
      <c r="A111" t="s">
        <v>54</v>
      </c>
      <c r="E111" s="35" t="s">
        <v>295</v>
      </c>
    </row>
    <row r="112" spans="1:16" ht="12.75">
      <c r="A112" s="25" t="s">
        <v>45</v>
      </c>
      <c r="B112" s="29" t="s">
        <v>296</v>
      </c>
      <c r="C112" s="29" t="s">
        <v>297</v>
      </c>
      <c r="D112" s="25" t="s">
        <v>47</v>
      </c>
      <c r="E112" s="30" t="s">
        <v>298</v>
      </c>
      <c r="F112" s="31" t="s">
        <v>49</v>
      </c>
      <c r="G112" s="32">
        <v>51.532</v>
      </c>
      <c r="H112" s="33">
        <v>0</v>
      </c>
      <c r="I112" s="33">
        <f>ROUND(ROUND(H112,2)*ROUND(G112,3),2)</f>
      </c>
      <c r="O112">
        <f>(I112*21)/100</f>
      </c>
      <c r="P112" t="s">
        <v>23</v>
      </c>
    </row>
    <row r="113" spans="1:5" ht="12.75">
      <c r="A113" s="34" t="s">
        <v>50</v>
      </c>
      <c r="E113" s="35" t="s">
        <v>47</v>
      </c>
    </row>
    <row r="114" spans="1:5" ht="38.25">
      <c r="A114" s="36" t="s">
        <v>52</v>
      </c>
      <c r="E114" s="37" t="s">
        <v>299</v>
      </c>
    </row>
    <row r="115" spans="1:5" ht="395.25">
      <c r="A115" t="s">
        <v>54</v>
      </c>
      <c r="E115" s="35" t="s">
        <v>300</v>
      </c>
    </row>
    <row r="116" spans="1:16" ht="12.75">
      <c r="A116" s="25" t="s">
        <v>45</v>
      </c>
      <c r="B116" s="29" t="s">
        <v>301</v>
      </c>
      <c r="C116" s="29" t="s">
        <v>302</v>
      </c>
      <c r="D116" s="25" t="s">
        <v>47</v>
      </c>
      <c r="E116" s="30" t="s">
        <v>303</v>
      </c>
      <c r="F116" s="31" t="s">
        <v>153</v>
      </c>
      <c r="G116" s="32">
        <v>10.113</v>
      </c>
      <c r="H116" s="33">
        <v>0</v>
      </c>
      <c r="I116" s="33">
        <f>ROUND(ROUND(H116,2)*ROUND(G116,3),2)</f>
      </c>
      <c r="O116">
        <f>(I116*21)/100</f>
      </c>
      <c r="P116" t="s">
        <v>23</v>
      </c>
    </row>
    <row r="117" spans="1:5" ht="12.75">
      <c r="A117" s="34" t="s">
        <v>50</v>
      </c>
      <c r="E117" s="35" t="s">
        <v>47</v>
      </c>
    </row>
    <row r="118" spans="1:5" ht="25.5">
      <c r="A118" s="36" t="s">
        <v>52</v>
      </c>
      <c r="E118" s="37" t="s">
        <v>304</v>
      </c>
    </row>
    <row r="119" spans="1:5" ht="267.75">
      <c r="A119" t="s">
        <v>54</v>
      </c>
      <c r="E119" s="35" t="s">
        <v>271</v>
      </c>
    </row>
    <row r="120" spans="1:18" ht="12.75" customHeight="1">
      <c r="A120" s="6" t="s">
        <v>43</v>
      </c>
      <c r="B120" s="6"/>
      <c r="C120" s="39" t="s">
        <v>33</v>
      </c>
      <c r="D120" s="6"/>
      <c r="E120" s="27" t="s">
        <v>305</v>
      </c>
      <c r="F120" s="6"/>
      <c r="G120" s="6"/>
      <c r="H120" s="6"/>
      <c r="I120" s="40">
        <f>0+Q120</f>
      </c>
      <c r="O120">
        <f>0+R120</f>
      </c>
      <c r="Q120">
        <f>0+I121+I125+I129+I133+I137+I141+I145+I149</f>
      </c>
      <c r="R120">
        <f>0+O121+O125+O129+O133+O137+O141+O145+O149</f>
      </c>
    </row>
    <row r="121" spans="1:16" ht="12.75">
      <c r="A121" s="25" t="s">
        <v>45</v>
      </c>
      <c r="B121" s="29" t="s">
        <v>306</v>
      </c>
      <c r="C121" s="29" t="s">
        <v>307</v>
      </c>
      <c r="D121" s="25" t="s">
        <v>47</v>
      </c>
      <c r="E121" s="30" t="s">
        <v>308</v>
      </c>
      <c r="F121" s="31" t="s">
        <v>49</v>
      </c>
      <c r="G121" s="32">
        <v>22.074</v>
      </c>
      <c r="H121" s="33">
        <v>0</v>
      </c>
      <c r="I121" s="33">
        <f>ROUND(ROUND(H121,2)*ROUND(G121,3),2)</f>
      </c>
      <c r="O121">
        <f>(I121*21)/100</f>
      </c>
      <c r="P121" t="s">
        <v>23</v>
      </c>
    </row>
    <row r="122" spans="1:5" ht="12.75">
      <c r="A122" s="34" t="s">
        <v>50</v>
      </c>
      <c r="E122" s="35" t="s">
        <v>47</v>
      </c>
    </row>
    <row r="123" spans="1:5" ht="12.75">
      <c r="A123" s="36" t="s">
        <v>52</v>
      </c>
      <c r="E123" s="37" t="s">
        <v>309</v>
      </c>
    </row>
    <row r="124" spans="1:5" ht="395.25">
      <c r="A124" t="s">
        <v>54</v>
      </c>
      <c r="E124" s="35" t="s">
        <v>300</v>
      </c>
    </row>
    <row r="125" spans="1:16" ht="12.75">
      <c r="A125" s="25" t="s">
        <v>45</v>
      </c>
      <c r="B125" s="29" t="s">
        <v>310</v>
      </c>
      <c r="C125" s="29" t="s">
        <v>311</v>
      </c>
      <c r="D125" s="25" t="s">
        <v>47</v>
      </c>
      <c r="E125" s="30" t="s">
        <v>312</v>
      </c>
      <c r="F125" s="31" t="s">
        <v>153</v>
      </c>
      <c r="G125" s="32">
        <v>5.197</v>
      </c>
      <c r="H125" s="33">
        <v>0</v>
      </c>
      <c r="I125" s="33">
        <f>ROUND(ROUND(H125,2)*ROUND(G125,3),2)</f>
      </c>
      <c r="O125">
        <f>(I125*21)/100</f>
      </c>
      <c r="P125" t="s">
        <v>23</v>
      </c>
    </row>
    <row r="126" spans="1:5" ht="12.75">
      <c r="A126" s="34" t="s">
        <v>50</v>
      </c>
      <c r="E126" s="35" t="s">
        <v>47</v>
      </c>
    </row>
    <row r="127" spans="1:5" ht="25.5">
      <c r="A127" s="36" t="s">
        <v>52</v>
      </c>
      <c r="E127" s="37" t="s">
        <v>313</v>
      </c>
    </row>
    <row r="128" spans="1:5" ht="267.75">
      <c r="A128" t="s">
        <v>54</v>
      </c>
      <c r="E128" s="35" t="s">
        <v>314</v>
      </c>
    </row>
    <row r="129" spans="1:16" ht="12.75">
      <c r="A129" s="25" t="s">
        <v>45</v>
      </c>
      <c r="B129" s="29" t="s">
        <v>315</v>
      </c>
      <c r="C129" s="29" t="s">
        <v>316</v>
      </c>
      <c r="D129" s="25" t="s">
        <v>47</v>
      </c>
      <c r="E129" s="30" t="s">
        <v>317</v>
      </c>
      <c r="F129" s="31" t="s">
        <v>49</v>
      </c>
      <c r="G129" s="32">
        <v>1.56</v>
      </c>
      <c r="H129" s="33">
        <v>0</v>
      </c>
      <c r="I129" s="33">
        <f>ROUND(ROUND(H129,2)*ROUND(G129,3),2)</f>
      </c>
      <c r="O129">
        <f>(I129*21)/100</f>
      </c>
      <c r="P129" t="s">
        <v>23</v>
      </c>
    </row>
    <row r="130" spans="1:5" ht="12.75">
      <c r="A130" s="34" t="s">
        <v>50</v>
      </c>
      <c r="E130" s="35" t="s">
        <v>318</v>
      </c>
    </row>
    <row r="131" spans="1:5" ht="12.75">
      <c r="A131" s="36" t="s">
        <v>52</v>
      </c>
      <c r="E131" s="37" t="s">
        <v>319</v>
      </c>
    </row>
    <row r="132" spans="1:5" ht="38.25">
      <c r="A132" t="s">
        <v>54</v>
      </c>
      <c r="E132" s="35" t="s">
        <v>320</v>
      </c>
    </row>
    <row r="133" spans="1:16" ht="12.75">
      <c r="A133" s="25" t="s">
        <v>45</v>
      </c>
      <c r="B133" s="29" t="s">
        <v>321</v>
      </c>
      <c r="C133" s="29" t="s">
        <v>322</v>
      </c>
      <c r="D133" s="25" t="s">
        <v>47</v>
      </c>
      <c r="E133" s="30" t="s">
        <v>323</v>
      </c>
      <c r="F133" s="31" t="s">
        <v>49</v>
      </c>
      <c r="G133" s="32">
        <v>9.039</v>
      </c>
      <c r="H133" s="33">
        <v>0</v>
      </c>
      <c r="I133" s="33">
        <f>ROUND(ROUND(H133,2)*ROUND(G133,3),2)</f>
      </c>
      <c r="O133">
        <f>(I133*21)/100</f>
      </c>
      <c r="P133" t="s">
        <v>23</v>
      </c>
    </row>
    <row r="134" spans="1:5" ht="12.75">
      <c r="A134" s="34" t="s">
        <v>50</v>
      </c>
      <c r="E134" s="35" t="s">
        <v>47</v>
      </c>
    </row>
    <row r="135" spans="1:5" ht="51">
      <c r="A135" s="36" t="s">
        <v>52</v>
      </c>
      <c r="E135" s="37" t="s">
        <v>324</v>
      </c>
    </row>
    <row r="136" spans="1:5" ht="395.25">
      <c r="A136" t="s">
        <v>54</v>
      </c>
      <c r="E136" s="35" t="s">
        <v>300</v>
      </c>
    </row>
    <row r="137" spans="1:16" ht="12.75">
      <c r="A137" s="25" t="s">
        <v>45</v>
      </c>
      <c r="B137" s="29" t="s">
        <v>325</v>
      </c>
      <c r="C137" s="29" t="s">
        <v>326</v>
      </c>
      <c r="D137" s="25" t="s">
        <v>47</v>
      </c>
      <c r="E137" s="30" t="s">
        <v>327</v>
      </c>
      <c r="F137" s="31" t="s">
        <v>49</v>
      </c>
      <c r="G137" s="32">
        <v>36.042</v>
      </c>
      <c r="H137" s="33">
        <v>0</v>
      </c>
      <c r="I137" s="33">
        <f>ROUND(ROUND(H137,2)*ROUND(G137,3),2)</f>
      </c>
      <c r="O137">
        <f>(I137*21)/100</f>
      </c>
      <c r="P137" t="s">
        <v>23</v>
      </c>
    </row>
    <row r="138" spans="1:5" ht="12.75">
      <c r="A138" s="34" t="s">
        <v>50</v>
      </c>
      <c r="E138" s="35" t="s">
        <v>47</v>
      </c>
    </row>
    <row r="139" spans="1:5" ht="12.75">
      <c r="A139" s="36" t="s">
        <v>52</v>
      </c>
      <c r="E139" s="37" t="s">
        <v>328</v>
      </c>
    </row>
    <row r="140" spans="1:5" ht="38.25">
      <c r="A140" t="s">
        <v>54</v>
      </c>
      <c r="E140" s="35" t="s">
        <v>329</v>
      </c>
    </row>
    <row r="141" spans="1:16" ht="12.75">
      <c r="A141" s="25" t="s">
        <v>45</v>
      </c>
      <c r="B141" s="29" t="s">
        <v>330</v>
      </c>
      <c r="C141" s="29" t="s">
        <v>331</v>
      </c>
      <c r="D141" s="25" t="s">
        <v>47</v>
      </c>
      <c r="E141" s="30" t="s">
        <v>332</v>
      </c>
      <c r="F141" s="31" t="s">
        <v>49</v>
      </c>
      <c r="G141" s="32">
        <v>6.752</v>
      </c>
      <c r="H141" s="33">
        <v>0</v>
      </c>
      <c r="I141" s="33">
        <f>ROUND(ROUND(H141,2)*ROUND(G141,3),2)</f>
      </c>
      <c r="O141">
        <f>(I141*21)/100</f>
      </c>
      <c r="P141" t="s">
        <v>23</v>
      </c>
    </row>
    <row r="142" spans="1:5" ht="12.75">
      <c r="A142" s="34" t="s">
        <v>50</v>
      </c>
      <c r="E142" s="35" t="s">
        <v>47</v>
      </c>
    </row>
    <row r="143" spans="1:5" ht="12.75">
      <c r="A143" s="36" t="s">
        <v>52</v>
      </c>
      <c r="E143" s="37" t="s">
        <v>333</v>
      </c>
    </row>
    <row r="144" spans="1:5" ht="51">
      <c r="A144" t="s">
        <v>54</v>
      </c>
      <c r="E144" s="35" t="s">
        <v>334</v>
      </c>
    </row>
    <row r="145" spans="1:16" ht="12.75">
      <c r="A145" s="25" t="s">
        <v>45</v>
      </c>
      <c r="B145" s="29" t="s">
        <v>335</v>
      </c>
      <c r="C145" s="29" t="s">
        <v>336</v>
      </c>
      <c r="D145" s="25" t="s">
        <v>47</v>
      </c>
      <c r="E145" s="30" t="s">
        <v>337</v>
      </c>
      <c r="F145" s="31" t="s">
        <v>49</v>
      </c>
      <c r="G145" s="32">
        <v>21.18</v>
      </c>
      <c r="H145" s="33">
        <v>0</v>
      </c>
      <c r="I145" s="33">
        <f>ROUND(ROUND(H145,2)*ROUND(G145,3),2)</f>
      </c>
      <c r="O145">
        <f>(I145*21)/100</f>
      </c>
      <c r="P145" t="s">
        <v>23</v>
      </c>
    </row>
    <row r="146" spans="1:5" ht="12.75">
      <c r="A146" s="34" t="s">
        <v>50</v>
      </c>
      <c r="E146" s="35" t="s">
        <v>47</v>
      </c>
    </row>
    <row r="147" spans="1:5" ht="38.25">
      <c r="A147" s="36" t="s">
        <v>52</v>
      </c>
      <c r="E147" s="37" t="s">
        <v>338</v>
      </c>
    </row>
    <row r="148" spans="1:5" ht="102">
      <c r="A148" t="s">
        <v>54</v>
      </c>
      <c r="E148" s="35" t="s">
        <v>339</v>
      </c>
    </row>
    <row r="149" spans="1:16" ht="12.75">
      <c r="A149" s="25" t="s">
        <v>45</v>
      </c>
      <c r="B149" s="29" t="s">
        <v>340</v>
      </c>
      <c r="C149" s="29" t="s">
        <v>341</v>
      </c>
      <c r="D149" s="25" t="s">
        <v>47</v>
      </c>
      <c r="E149" s="30" t="s">
        <v>342</v>
      </c>
      <c r="F149" s="31" t="s">
        <v>49</v>
      </c>
      <c r="G149" s="32">
        <v>6</v>
      </c>
      <c r="H149" s="33">
        <v>0</v>
      </c>
      <c r="I149" s="33">
        <f>ROUND(ROUND(H149,2)*ROUND(G149,3),2)</f>
      </c>
      <c r="O149">
        <f>(I149*21)/100</f>
      </c>
      <c r="P149" t="s">
        <v>23</v>
      </c>
    </row>
    <row r="150" spans="1:5" ht="12.75">
      <c r="A150" s="34" t="s">
        <v>50</v>
      </c>
      <c r="E150" s="35" t="s">
        <v>47</v>
      </c>
    </row>
    <row r="151" spans="1:5" ht="12.75">
      <c r="A151" s="36" t="s">
        <v>52</v>
      </c>
      <c r="E151" s="37" t="s">
        <v>343</v>
      </c>
    </row>
    <row r="152" spans="1:5" ht="382.5">
      <c r="A152" t="s">
        <v>54</v>
      </c>
      <c r="E152" s="35" t="s">
        <v>344</v>
      </c>
    </row>
    <row r="153" spans="1:18" ht="12.75" customHeight="1">
      <c r="A153" s="6" t="s">
        <v>43</v>
      </c>
      <c r="B153" s="6"/>
      <c r="C153" s="39" t="s">
        <v>35</v>
      </c>
      <c r="D153" s="6"/>
      <c r="E153" s="27" t="s">
        <v>345</v>
      </c>
      <c r="F153" s="6"/>
      <c r="G153" s="6"/>
      <c r="H153" s="6"/>
      <c r="I153" s="40">
        <f>0+Q153</f>
      </c>
      <c r="O153">
        <f>0+R153</f>
      </c>
      <c r="Q153">
        <f>0+I154+I158+I162+I166+I170+I174+I178+I182</f>
      </c>
      <c r="R153">
        <f>0+O154+O158+O162+O166+O170+O174+O178+O182</f>
      </c>
    </row>
    <row r="154" spans="1:16" ht="12.75">
      <c r="A154" s="25" t="s">
        <v>45</v>
      </c>
      <c r="B154" s="29" t="s">
        <v>346</v>
      </c>
      <c r="C154" s="29" t="s">
        <v>347</v>
      </c>
      <c r="D154" s="25" t="s">
        <v>47</v>
      </c>
      <c r="E154" s="30" t="s">
        <v>348</v>
      </c>
      <c r="F154" s="31" t="s">
        <v>49</v>
      </c>
      <c r="G154" s="32">
        <v>8.71</v>
      </c>
      <c r="H154" s="33">
        <v>0</v>
      </c>
      <c r="I154" s="33">
        <f>ROUND(ROUND(H154,2)*ROUND(G154,3),2)</f>
      </c>
      <c r="O154">
        <f>(I154*21)/100</f>
      </c>
      <c r="P154" t="s">
        <v>23</v>
      </c>
    </row>
    <row r="155" spans="1:5" ht="12.75">
      <c r="A155" s="34" t="s">
        <v>50</v>
      </c>
      <c r="E155" s="35" t="s">
        <v>349</v>
      </c>
    </row>
    <row r="156" spans="1:5" ht="12.75">
      <c r="A156" s="36" t="s">
        <v>52</v>
      </c>
      <c r="E156" s="37" t="s">
        <v>350</v>
      </c>
    </row>
    <row r="157" spans="1:5" ht="127.5">
      <c r="A157" t="s">
        <v>54</v>
      </c>
      <c r="E157" s="35" t="s">
        <v>351</v>
      </c>
    </row>
    <row r="158" spans="1:16" ht="12.75">
      <c r="A158" s="25" t="s">
        <v>45</v>
      </c>
      <c r="B158" s="29" t="s">
        <v>352</v>
      </c>
      <c r="C158" s="29" t="s">
        <v>353</v>
      </c>
      <c r="D158" s="25" t="s">
        <v>47</v>
      </c>
      <c r="E158" s="30" t="s">
        <v>354</v>
      </c>
      <c r="F158" s="31" t="s">
        <v>49</v>
      </c>
      <c r="G158" s="32">
        <v>23.33</v>
      </c>
      <c r="H158" s="33">
        <v>0</v>
      </c>
      <c r="I158" s="33">
        <f>ROUND(ROUND(H158,2)*ROUND(G158,3),2)</f>
      </c>
      <c r="O158">
        <f>(I158*21)/100</f>
      </c>
      <c r="P158" t="s">
        <v>23</v>
      </c>
    </row>
    <row r="159" spans="1:5" ht="12.75">
      <c r="A159" s="34" t="s">
        <v>50</v>
      </c>
      <c r="E159" s="35" t="s">
        <v>355</v>
      </c>
    </row>
    <row r="160" spans="1:5" ht="38.25">
      <c r="A160" s="36" t="s">
        <v>52</v>
      </c>
      <c r="E160" s="37" t="s">
        <v>356</v>
      </c>
    </row>
    <row r="161" spans="1:5" ht="51">
      <c r="A161" t="s">
        <v>54</v>
      </c>
      <c r="E161" s="35" t="s">
        <v>357</v>
      </c>
    </row>
    <row r="162" spans="1:16" ht="12.75">
      <c r="A162" s="25" t="s">
        <v>45</v>
      </c>
      <c r="B162" s="29" t="s">
        <v>358</v>
      </c>
      <c r="C162" s="29" t="s">
        <v>359</v>
      </c>
      <c r="D162" s="25" t="s">
        <v>47</v>
      </c>
      <c r="E162" s="30" t="s">
        <v>360</v>
      </c>
      <c r="F162" s="31" t="s">
        <v>49</v>
      </c>
      <c r="G162" s="32">
        <v>0.675</v>
      </c>
      <c r="H162" s="33">
        <v>0</v>
      </c>
      <c r="I162" s="33">
        <f>ROUND(ROUND(H162,2)*ROUND(G162,3),2)</f>
      </c>
      <c r="O162">
        <f>(I162*21)/100</f>
      </c>
      <c r="P162" t="s">
        <v>23</v>
      </c>
    </row>
    <row r="163" spans="1:5" ht="12.75">
      <c r="A163" s="34" t="s">
        <v>50</v>
      </c>
      <c r="E163" s="35" t="s">
        <v>361</v>
      </c>
    </row>
    <row r="164" spans="1:5" ht="12.75">
      <c r="A164" s="36" t="s">
        <v>52</v>
      </c>
      <c r="E164" s="37" t="s">
        <v>362</v>
      </c>
    </row>
    <row r="165" spans="1:5" ht="102">
      <c r="A165" t="s">
        <v>54</v>
      </c>
      <c r="E165" s="35" t="s">
        <v>363</v>
      </c>
    </row>
    <row r="166" spans="1:16" ht="12.75">
      <c r="A166" s="25" t="s">
        <v>45</v>
      </c>
      <c r="B166" s="29" t="s">
        <v>364</v>
      </c>
      <c r="C166" s="29" t="s">
        <v>365</v>
      </c>
      <c r="D166" s="25" t="s">
        <v>47</v>
      </c>
      <c r="E166" s="30" t="s">
        <v>366</v>
      </c>
      <c r="F166" s="31" t="s">
        <v>254</v>
      </c>
      <c r="G166" s="32">
        <v>67</v>
      </c>
      <c r="H166" s="33">
        <v>0</v>
      </c>
      <c r="I166" s="33">
        <f>ROUND(ROUND(H166,2)*ROUND(G166,3),2)</f>
      </c>
      <c r="O166">
        <f>(I166*21)/100</f>
      </c>
      <c r="P166" t="s">
        <v>23</v>
      </c>
    </row>
    <row r="167" spans="1:5" ht="12.75">
      <c r="A167" s="34" t="s">
        <v>50</v>
      </c>
      <c r="E167" s="35" t="s">
        <v>367</v>
      </c>
    </row>
    <row r="168" spans="1:5" ht="12.75">
      <c r="A168" s="36" t="s">
        <v>52</v>
      </c>
      <c r="E168" s="37" t="s">
        <v>368</v>
      </c>
    </row>
    <row r="169" spans="1:5" ht="51">
      <c r="A169" t="s">
        <v>54</v>
      </c>
      <c r="E169" s="35" t="s">
        <v>369</v>
      </c>
    </row>
    <row r="170" spans="1:16" ht="12.75">
      <c r="A170" s="25" t="s">
        <v>45</v>
      </c>
      <c r="B170" s="29" t="s">
        <v>370</v>
      </c>
      <c r="C170" s="29" t="s">
        <v>371</v>
      </c>
      <c r="D170" s="25" t="s">
        <v>47</v>
      </c>
      <c r="E170" s="30" t="s">
        <v>372</v>
      </c>
      <c r="F170" s="31" t="s">
        <v>254</v>
      </c>
      <c r="G170" s="32">
        <v>740</v>
      </c>
      <c r="H170" s="33">
        <v>0</v>
      </c>
      <c r="I170" s="33">
        <f>ROUND(ROUND(H170,2)*ROUND(G170,3),2)</f>
      </c>
      <c r="O170">
        <f>(I170*21)/100</f>
      </c>
      <c r="P170" t="s">
        <v>23</v>
      </c>
    </row>
    <row r="171" spans="1:5" ht="12.75">
      <c r="A171" s="34" t="s">
        <v>50</v>
      </c>
      <c r="E171" s="35" t="s">
        <v>373</v>
      </c>
    </row>
    <row r="172" spans="1:5" ht="38.25">
      <c r="A172" s="36" t="s">
        <v>52</v>
      </c>
      <c r="E172" s="37" t="s">
        <v>374</v>
      </c>
    </row>
    <row r="173" spans="1:5" ht="51">
      <c r="A173" t="s">
        <v>54</v>
      </c>
      <c r="E173" s="35" t="s">
        <v>369</v>
      </c>
    </row>
    <row r="174" spans="1:16" ht="12.75">
      <c r="A174" s="25" t="s">
        <v>45</v>
      </c>
      <c r="B174" s="29" t="s">
        <v>375</v>
      </c>
      <c r="C174" s="29" t="s">
        <v>376</v>
      </c>
      <c r="D174" s="25" t="s">
        <v>47</v>
      </c>
      <c r="E174" s="30" t="s">
        <v>377</v>
      </c>
      <c r="F174" s="31" t="s">
        <v>49</v>
      </c>
      <c r="G174" s="32">
        <v>21.44</v>
      </c>
      <c r="H174" s="33">
        <v>0</v>
      </c>
      <c r="I174" s="33">
        <f>ROUND(ROUND(H174,2)*ROUND(G174,3),2)</f>
      </c>
      <c r="O174">
        <f>(I174*21)/100</f>
      </c>
      <c r="P174" t="s">
        <v>23</v>
      </c>
    </row>
    <row r="175" spans="1:5" ht="12.75">
      <c r="A175" s="34" t="s">
        <v>50</v>
      </c>
      <c r="E175" s="35" t="s">
        <v>378</v>
      </c>
    </row>
    <row r="176" spans="1:5" ht="38.25">
      <c r="A176" s="36" t="s">
        <v>52</v>
      </c>
      <c r="E176" s="37" t="s">
        <v>379</v>
      </c>
    </row>
    <row r="177" spans="1:5" ht="140.25">
      <c r="A177" t="s">
        <v>54</v>
      </c>
      <c r="E177" s="35" t="s">
        <v>380</v>
      </c>
    </row>
    <row r="178" spans="1:16" ht="12.75">
      <c r="A178" s="25" t="s">
        <v>45</v>
      </c>
      <c r="B178" s="29" t="s">
        <v>381</v>
      </c>
      <c r="C178" s="29" t="s">
        <v>382</v>
      </c>
      <c r="D178" s="25" t="s">
        <v>47</v>
      </c>
      <c r="E178" s="30" t="s">
        <v>383</v>
      </c>
      <c r="F178" s="31" t="s">
        <v>49</v>
      </c>
      <c r="G178" s="32">
        <v>22.19</v>
      </c>
      <c r="H178" s="33">
        <v>0</v>
      </c>
      <c r="I178" s="33">
        <f>ROUND(ROUND(H178,2)*ROUND(G178,3),2)</f>
      </c>
      <c r="O178">
        <f>(I178*21)/100</f>
      </c>
      <c r="P178" t="s">
        <v>23</v>
      </c>
    </row>
    <row r="179" spans="1:5" ht="12.75">
      <c r="A179" s="34" t="s">
        <v>50</v>
      </c>
      <c r="E179" s="35" t="s">
        <v>47</v>
      </c>
    </row>
    <row r="180" spans="1:5" ht="38.25">
      <c r="A180" s="36" t="s">
        <v>52</v>
      </c>
      <c r="E180" s="37" t="s">
        <v>384</v>
      </c>
    </row>
    <row r="181" spans="1:5" ht="140.25">
      <c r="A181" t="s">
        <v>54</v>
      </c>
      <c r="E181" s="35" t="s">
        <v>385</v>
      </c>
    </row>
    <row r="182" spans="1:16" ht="12.75">
      <c r="A182" s="25" t="s">
        <v>45</v>
      </c>
      <c r="B182" s="29" t="s">
        <v>386</v>
      </c>
      <c r="C182" s="29" t="s">
        <v>387</v>
      </c>
      <c r="D182" s="25" t="s">
        <v>47</v>
      </c>
      <c r="E182" s="30" t="s">
        <v>388</v>
      </c>
      <c r="F182" s="31" t="s">
        <v>254</v>
      </c>
      <c r="G182" s="32">
        <v>66.2</v>
      </c>
      <c r="H182" s="33">
        <v>0</v>
      </c>
      <c r="I182" s="33">
        <f>ROUND(ROUND(H182,2)*ROUND(G182,3),2)</f>
      </c>
      <c r="O182">
        <f>(I182*21)/100</f>
      </c>
      <c r="P182" t="s">
        <v>23</v>
      </c>
    </row>
    <row r="183" spans="1:5" ht="12.75">
      <c r="A183" s="34" t="s">
        <v>50</v>
      </c>
      <c r="E183" s="35" t="s">
        <v>47</v>
      </c>
    </row>
    <row r="184" spans="1:5" ht="63.75">
      <c r="A184" s="36" t="s">
        <v>52</v>
      </c>
      <c r="E184" s="37" t="s">
        <v>389</v>
      </c>
    </row>
    <row r="185" spans="1:5" ht="153">
      <c r="A185" t="s">
        <v>54</v>
      </c>
      <c r="E185" s="35" t="s">
        <v>390</v>
      </c>
    </row>
    <row r="186" spans="1:18" ht="12.75" customHeight="1">
      <c r="A186" s="6" t="s">
        <v>43</v>
      </c>
      <c r="B186" s="6"/>
      <c r="C186" s="39" t="s">
        <v>79</v>
      </c>
      <c r="D186" s="6"/>
      <c r="E186" s="27" t="s">
        <v>391</v>
      </c>
      <c r="F186" s="6"/>
      <c r="G186" s="6"/>
      <c r="H186" s="6"/>
      <c r="I186" s="40">
        <f>0+Q186</f>
      </c>
      <c r="O186">
        <f>0+R186</f>
      </c>
      <c r="Q186">
        <f>0+I187+I191+I195</f>
      </c>
      <c r="R186">
        <f>0+O187+O191+O195</f>
      </c>
    </row>
    <row r="187" spans="1:16" ht="12.75">
      <c r="A187" s="25" t="s">
        <v>45</v>
      </c>
      <c r="B187" s="29" t="s">
        <v>392</v>
      </c>
      <c r="C187" s="29" t="s">
        <v>393</v>
      </c>
      <c r="D187" s="25" t="s">
        <v>47</v>
      </c>
      <c r="E187" s="30" t="s">
        <v>394</v>
      </c>
      <c r="F187" s="31" t="s">
        <v>254</v>
      </c>
      <c r="G187" s="32">
        <v>60</v>
      </c>
      <c r="H187" s="33">
        <v>0</v>
      </c>
      <c r="I187" s="33">
        <f>ROUND(ROUND(H187,2)*ROUND(G187,3),2)</f>
      </c>
      <c r="O187">
        <f>(I187*21)/100</f>
      </c>
      <c r="P187" t="s">
        <v>23</v>
      </c>
    </row>
    <row r="188" spans="1:5" ht="12.75">
      <c r="A188" s="34" t="s">
        <v>50</v>
      </c>
      <c r="E188" s="35" t="s">
        <v>395</v>
      </c>
    </row>
    <row r="189" spans="1:5" ht="12.75">
      <c r="A189" s="36" t="s">
        <v>52</v>
      </c>
      <c r="E189" s="37" t="s">
        <v>396</v>
      </c>
    </row>
    <row r="190" spans="1:5" ht="204">
      <c r="A190" t="s">
        <v>54</v>
      </c>
      <c r="E190" s="35" t="s">
        <v>397</v>
      </c>
    </row>
    <row r="191" spans="1:16" ht="25.5">
      <c r="A191" s="25" t="s">
        <v>45</v>
      </c>
      <c r="B191" s="29" t="s">
        <v>398</v>
      </c>
      <c r="C191" s="29" t="s">
        <v>399</v>
      </c>
      <c r="D191" s="25" t="s">
        <v>47</v>
      </c>
      <c r="E191" s="30" t="s">
        <v>400</v>
      </c>
      <c r="F191" s="31" t="s">
        <v>254</v>
      </c>
      <c r="G191" s="32">
        <v>102.168</v>
      </c>
      <c r="H191" s="33">
        <v>0</v>
      </c>
      <c r="I191" s="33">
        <f>ROUND(ROUND(H191,2)*ROUND(G191,3),2)</f>
      </c>
      <c r="O191">
        <f>(I191*21)/100</f>
      </c>
      <c r="P191" t="s">
        <v>23</v>
      </c>
    </row>
    <row r="192" spans="1:5" ht="12.75">
      <c r="A192" s="34" t="s">
        <v>50</v>
      </c>
      <c r="E192" s="35" t="s">
        <v>401</v>
      </c>
    </row>
    <row r="193" spans="1:5" ht="25.5">
      <c r="A193" s="36" t="s">
        <v>52</v>
      </c>
      <c r="E193" s="37" t="s">
        <v>402</v>
      </c>
    </row>
    <row r="194" spans="1:5" ht="216.75">
      <c r="A194" t="s">
        <v>54</v>
      </c>
      <c r="E194" s="35" t="s">
        <v>403</v>
      </c>
    </row>
    <row r="195" spans="1:16" ht="12.75">
      <c r="A195" s="25" t="s">
        <v>45</v>
      </c>
      <c r="B195" s="29" t="s">
        <v>404</v>
      </c>
      <c r="C195" s="29" t="s">
        <v>405</v>
      </c>
      <c r="D195" s="25" t="s">
        <v>47</v>
      </c>
      <c r="E195" s="30" t="s">
        <v>406</v>
      </c>
      <c r="F195" s="31" t="s">
        <v>254</v>
      </c>
      <c r="G195" s="32">
        <v>18.5</v>
      </c>
      <c r="H195" s="33">
        <v>0</v>
      </c>
      <c r="I195" s="33">
        <f>ROUND(ROUND(H195,2)*ROUND(G195,3),2)</f>
      </c>
      <c r="O195">
        <f>(I195*21)/100</f>
      </c>
      <c r="P195" t="s">
        <v>23</v>
      </c>
    </row>
    <row r="196" spans="1:5" ht="12.75">
      <c r="A196" s="34" t="s">
        <v>50</v>
      </c>
      <c r="E196" s="35" t="s">
        <v>407</v>
      </c>
    </row>
    <row r="197" spans="1:5" ht="12.75">
      <c r="A197" s="36" t="s">
        <v>52</v>
      </c>
      <c r="E197" s="37" t="s">
        <v>408</v>
      </c>
    </row>
    <row r="198" spans="1:5" ht="38.25">
      <c r="A198" t="s">
        <v>54</v>
      </c>
      <c r="E198" s="35" t="s">
        <v>409</v>
      </c>
    </row>
    <row r="199" spans="1:18" ht="12.75" customHeight="1">
      <c r="A199" s="6" t="s">
        <v>43</v>
      </c>
      <c r="B199" s="6"/>
      <c r="C199" s="39" t="s">
        <v>84</v>
      </c>
      <c r="D199" s="6"/>
      <c r="E199" s="27" t="s">
        <v>410</v>
      </c>
      <c r="F199" s="6"/>
      <c r="G199" s="6"/>
      <c r="H199" s="6"/>
      <c r="I199" s="40">
        <f>0+Q199</f>
      </c>
      <c r="O199">
        <f>0+R199</f>
      </c>
      <c r="Q199">
        <f>0+I200+I204</f>
      </c>
      <c r="R199">
        <f>0+O200+O204</f>
      </c>
    </row>
    <row r="200" spans="1:16" ht="12.75">
      <c r="A200" s="25" t="s">
        <v>45</v>
      </c>
      <c r="B200" s="29" t="s">
        <v>411</v>
      </c>
      <c r="C200" s="29" t="s">
        <v>412</v>
      </c>
      <c r="D200" s="25" t="s">
        <v>47</v>
      </c>
      <c r="E200" s="30" t="s">
        <v>413</v>
      </c>
      <c r="F200" s="31" t="s">
        <v>87</v>
      </c>
      <c r="G200" s="32">
        <v>30</v>
      </c>
      <c r="H200" s="33">
        <v>0</v>
      </c>
      <c r="I200" s="33">
        <f>ROUND(ROUND(H200,2)*ROUND(G200,3),2)</f>
      </c>
      <c r="O200">
        <f>(I200*21)/100</f>
      </c>
      <c r="P200" t="s">
        <v>23</v>
      </c>
    </row>
    <row r="201" spans="1:5" ht="12.75">
      <c r="A201" s="34" t="s">
        <v>50</v>
      </c>
      <c r="E201" s="35" t="s">
        <v>414</v>
      </c>
    </row>
    <row r="202" spans="1:5" ht="12.75">
      <c r="A202" s="36" t="s">
        <v>52</v>
      </c>
      <c r="E202" s="37" t="s">
        <v>415</v>
      </c>
    </row>
    <row r="203" spans="1:5" ht="242.25">
      <c r="A203" t="s">
        <v>54</v>
      </c>
      <c r="E203" s="35" t="s">
        <v>416</v>
      </c>
    </row>
    <row r="204" spans="1:16" ht="12.75">
      <c r="A204" s="25" t="s">
        <v>45</v>
      </c>
      <c r="B204" s="29" t="s">
        <v>417</v>
      </c>
      <c r="C204" s="29" t="s">
        <v>418</v>
      </c>
      <c r="D204" s="25" t="s">
        <v>47</v>
      </c>
      <c r="E204" s="30" t="s">
        <v>419</v>
      </c>
      <c r="F204" s="31" t="s">
        <v>87</v>
      </c>
      <c r="G204" s="32">
        <v>44</v>
      </c>
      <c r="H204" s="33">
        <v>0</v>
      </c>
      <c r="I204" s="33">
        <f>ROUND(ROUND(H204,2)*ROUND(G204,3),2)</f>
      </c>
      <c r="O204">
        <f>(I204*21)/100</f>
      </c>
      <c r="P204" t="s">
        <v>23</v>
      </c>
    </row>
    <row r="205" spans="1:5" ht="12.75">
      <c r="A205" s="34" t="s">
        <v>50</v>
      </c>
      <c r="E205" s="35" t="s">
        <v>420</v>
      </c>
    </row>
    <row r="206" spans="1:5" ht="12.75">
      <c r="A206" s="36" t="s">
        <v>52</v>
      </c>
      <c r="E206" s="37" t="s">
        <v>421</v>
      </c>
    </row>
    <row r="207" spans="1:5" ht="242.25">
      <c r="A207" t="s">
        <v>54</v>
      </c>
      <c r="E207" s="35" t="s">
        <v>422</v>
      </c>
    </row>
    <row r="208" spans="1:18" ht="12.75" customHeight="1">
      <c r="A208" s="6" t="s">
        <v>43</v>
      </c>
      <c r="B208" s="6"/>
      <c r="C208" s="39" t="s">
        <v>40</v>
      </c>
      <c r="D208" s="6"/>
      <c r="E208" s="27" t="s">
        <v>111</v>
      </c>
      <c r="F208" s="6"/>
      <c r="G208" s="6"/>
      <c r="H208" s="6"/>
      <c r="I208" s="40">
        <f>0+Q208</f>
      </c>
      <c r="O208">
        <f>0+R208</f>
      </c>
      <c r="Q208">
        <f>0+I209+I213+I217+I221+I225+I229+I233+I237+I241+I245+I249</f>
      </c>
      <c r="R208">
        <f>0+O209+O213+O217+O221+O225+O229+O233+O237+O241+O245+O249</f>
      </c>
    </row>
    <row r="209" spans="1:16" ht="12.75">
      <c r="A209" s="25" t="s">
        <v>45</v>
      </c>
      <c r="B209" s="29" t="s">
        <v>423</v>
      </c>
      <c r="C209" s="29" t="s">
        <v>424</v>
      </c>
      <c r="D209" s="25" t="s">
        <v>47</v>
      </c>
      <c r="E209" s="30" t="s">
        <v>425</v>
      </c>
      <c r="F209" s="31" t="s">
        <v>87</v>
      </c>
      <c r="G209" s="32">
        <v>21</v>
      </c>
      <c r="H209" s="33">
        <v>0</v>
      </c>
      <c r="I209" s="33">
        <f>ROUND(ROUND(H209,2)*ROUND(G209,3),2)</f>
      </c>
      <c r="O209">
        <f>(I209*21)/100</f>
      </c>
      <c r="P209" t="s">
        <v>23</v>
      </c>
    </row>
    <row r="210" spans="1:5" ht="12.75">
      <c r="A210" s="34" t="s">
        <v>50</v>
      </c>
      <c r="E210" s="35" t="s">
        <v>47</v>
      </c>
    </row>
    <row r="211" spans="1:5" ht="12.75">
      <c r="A211" s="36" t="s">
        <v>52</v>
      </c>
      <c r="E211" s="37" t="s">
        <v>426</v>
      </c>
    </row>
    <row r="212" spans="1:5" ht="76.5">
      <c r="A212" t="s">
        <v>54</v>
      </c>
      <c r="E212" s="35" t="s">
        <v>427</v>
      </c>
    </row>
    <row r="213" spans="1:16" ht="25.5">
      <c r="A213" s="25" t="s">
        <v>45</v>
      </c>
      <c r="B213" s="29" t="s">
        <v>428</v>
      </c>
      <c r="C213" s="29" t="s">
        <v>429</v>
      </c>
      <c r="D213" s="25" t="s">
        <v>47</v>
      </c>
      <c r="E213" s="30" t="s">
        <v>430</v>
      </c>
      <c r="F213" s="31" t="s">
        <v>87</v>
      </c>
      <c r="G213" s="32">
        <v>9</v>
      </c>
      <c r="H213" s="33">
        <v>0</v>
      </c>
      <c r="I213" s="33">
        <f>ROUND(ROUND(H213,2)*ROUND(G213,3),2)</f>
      </c>
      <c r="O213">
        <f>(I213*21)/100</f>
      </c>
      <c r="P213" t="s">
        <v>23</v>
      </c>
    </row>
    <row r="214" spans="1:5" ht="12.75">
      <c r="A214" s="34" t="s">
        <v>50</v>
      </c>
      <c r="E214" s="35" t="s">
        <v>47</v>
      </c>
    </row>
    <row r="215" spans="1:5" ht="12.75">
      <c r="A215" s="36" t="s">
        <v>52</v>
      </c>
      <c r="E215" s="37" t="s">
        <v>431</v>
      </c>
    </row>
    <row r="216" spans="1:5" ht="127.5">
      <c r="A216" t="s">
        <v>54</v>
      </c>
      <c r="E216" s="35" t="s">
        <v>432</v>
      </c>
    </row>
    <row r="217" spans="1:16" ht="12.75">
      <c r="A217" s="25" t="s">
        <v>45</v>
      </c>
      <c r="B217" s="29" t="s">
        <v>433</v>
      </c>
      <c r="C217" s="29" t="s">
        <v>434</v>
      </c>
      <c r="D217" s="25" t="s">
        <v>47</v>
      </c>
      <c r="E217" s="30" t="s">
        <v>435</v>
      </c>
      <c r="F217" s="31" t="s">
        <v>87</v>
      </c>
      <c r="G217" s="32">
        <v>9</v>
      </c>
      <c r="H217" s="33">
        <v>0</v>
      </c>
      <c r="I217" s="33">
        <f>ROUND(ROUND(H217,2)*ROUND(G217,3),2)</f>
      </c>
      <c r="O217">
        <f>(I217*21)/100</f>
      </c>
      <c r="P217" t="s">
        <v>23</v>
      </c>
    </row>
    <row r="218" spans="1:5" ht="12.75">
      <c r="A218" s="34" t="s">
        <v>50</v>
      </c>
      <c r="E218" s="35" t="s">
        <v>436</v>
      </c>
    </row>
    <row r="219" spans="1:5" ht="12.75">
      <c r="A219" s="36" t="s">
        <v>52</v>
      </c>
      <c r="E219" s="37" t="s">
        <v>431</v>
      </c>
    </row>
    <row r="220" spans="1:5" ht="114.75">
      <c r="A220" t="s">
        <v>54</v>
      </c>
      <c r="E220" s="35" t="s">
        <v>437</v>
      </c>
    </row>
    <row r="221" spans="1:16" ht="12.75">
      <c r="A221" s="25" t="s">
        <v>45</v>
      </c>
      <c r="B221" s="29" t="s">
        <v>438</v>
      </c>
      <c r="C221" s="29" t="s">
        <v>439</v>
      </c>
      <c r="D221" s="25" t="s">
        <v>47</v>
      </c>
      <c r="E221" s="30" t="s">
        <v>440</v>
      </c>
      <c r="F221" s="31" t="s">
        <v>125</v>
      </c>
      <c r="G221" s="32">
        <v>2</v>
      </c>
      <c r="H221" s="33">
        <v>0</v>
      </c>
      <c r="I221" s="33">
        <f>ROUND(ROUND(H221,2)*ROUND(G221,3),2)</f>
      </c>
      <c r="O221">
        <f>(I221*21)/100</f>
      </c>
      <c r="P221" t="s">
        <v>23</v>
      </c>
    </row>
    <row r="222" spans="1:5" ht="12.75">
      <c r="A222" s="34" t="s">
        <v>50</v>
      </c>
      <c r="E222" s="35" t="s">
        <v>441</v>
      </c>
    </row>
    <row r="223" spans="1:5" ht="12.75">
      <c r="A223" s="36" t="s">
        <v>52</v>
      </c>
      <c r="E223" s="37" t="s">
        <v>442</v>
      </c>
    </row>
    <row r="224" spans="1:5" ht="25.5">
      <c r="A224" t="s">
        <v>54</v>
      </c>
      <c r="E224" s="35" t="s">
        <v>443</v>
      </c>
    </row>
    <row r="225" spans="1:16" ht="25.5">
      <c r="A225" s="25" t="s">
        <v>45</v>
      </c>
      <c r="B225" s="29" t="s">
        <v>444</v>
      </c>
      <c r="C225" s="29" t="s">
        <v>445</v>
      </c>
      <c r="D225" s="25" t="s">
        <v>47</v>
      </c>
      <c r="E225" s="30" t="s">
        <v>446</v>
      </c>
      <c r="F225" s="31" t="s">
        <v>254</v>
      </c>
      <c r="G225" s="32">
        <v>29.25</v>
      </c>
      <c r="H225" s="33">
        <v>0</v>
      </c>
      <c r="I225" s="33">
        <f>ROUND(ROUND(H225,2)*ROUND(G225,3),2)</f>
      </c>
      <c r="O225">
        <f>(I225*21)/100</f>
      </c>
      <c r="P225" t="s">
        <v>23</v>
      </c>
    </row>
    <row r="226" spans="1:5" ht="12.75">
      <c r="A226" s="34" t="s">
        <v>50</v>
      </c>
      <c r="E226" s="35" t="s">
        <v>47</v>
      </c>
    </row>
    <row r="227" spans="1:5" ht="38.25">
      <c r="A227" s="36" t="s">
        <v>52</v>
      </c>
      <c r="E227" s="37" t="s">
        <v>447</v>
      </c>
    </row>
    <row r="228" spans="1:5" ht="38.25">
      <c r="A228" t="s">
        <v>54</v>
      </c>
      <c r="E228" s="35" t="s">
        <v>448</v>
      </c>
    </row>
    <row r="229" spans="1:16" ht="12.75">
      <c r="A229" s="25" t="s">
        <v>45</v>
      </c>
      <c r="B229" s="29" t="s">
        <v>449</v>
      </c>
      <c r="C229" s="29" t="s">
        <v>450</v>
      </c>
      <c r="D229" s="25" t="s">
        <v>47</v>
      </c>
      <c r="E229" s="30" t="s">
        <v>451</v>
      </c>
      <c r="F229" s="31" t="s">
        <v>125</v>
      </c>
      <c r="G229" s="32">
        <v>2</v>
      </c>
      <c r="H229" s="33">
        <v>0</v>
      </c>
      <c r="I229" s="33">
        <f>ROUND(ROUND(H229,2)*ROUND(G229,3),2)</f>
      </c>
      <c r="O229">
        <f>(I229*21)/100</f>
      </c>
      <c r="P229" t="s">
        <v>23</v>
      </c>
    </row>
    <row r="230" spans="1:5" ht="12.75">
      <c r="A230" s="34" t="s">
        <v>50</v>
      </c>
      <c r="E230" s="35" t="s">
        <v>452</v>
      </c>
    </row>
    <row r="231" spans="1:5" ht="12.75">
      <c r="A231" s="36" t="s">
        <v>52</v>
      </c>
      <c r="E231" s="37" t="s">
        <v>180</v>
      </c>
    </row>
    <row r="232" spans="1:5" ht="38.25">
      <c r="A232" t="s">
        <v>54</v>
      </c>
      <c r="E232" s="35" t="s">
        <v>453</v>
      </c>
    </row>
    <row r="233" spans="1:16" ht="12.75">
      <c r="A233" s="25" t="s">
        <v>45</v>
      </c>
      <c r="B233" s="29" t="s">
        <v>454</v>
      </c>
      <c r="C233" s="29" t="s">
        <v>455</v>
      </c>
      <c r="D233" s="25" t="s">
        <v>47</v>
      </c>
      <c r="E233" s="30" t="s">
        <v>456</v>
      </c>
      <c r="F233" s="31" t="s">
        <v>87</v>
      </c>
      <c r="G233" s="32">
        <v>31</v>
      </c>
      <c r="H233" s="33">
        <v>0</v>
      </c>
      <c r="I233" s="33">
        <f>ROUND(ROUND(H233,2)*ROUND(G233,3),2)</f>
      </c>
      <c r="O233">
        <f>(I233*21)/100</f>
      </c>
      <c r="P233" t="s">
        <v>23</v>
      </c>
    </row>
    <row r="234" spans="1:5" ht="12.75">
      <c r="A234" s="34" t="s">
        <v>50</v>
      </c>
      <c r="E234" s="35" t="s">
        <v>47</v>
      </c>
    </row>
    <row r="235" spans="1:5" ht="12.75">
      <c r="A235" s="36" t="s">
        <v>52</v>
      </c>
      <c r="E235" s="37" t="s">
        <v>457</v>
      </c>
    </row>
    <row r="236" spans="1:5" ht="38.25">
      <c r="A236" t="s">
        <v>54</v>
      </c>
      <c r="E236" s="35" t="s">
        <v>458</v>
      </c>
    </row>
    <row r="237" spans="1:16" ht="12.75">
      <c r="A237" s="25" t="s">
        <v>45</v>
      </c>
      <c r="B237" s="29" t="s">
        <v>459</v>
      </c>
      <c r="C237" s="29" t="s">
        <v>460</v>
      </c>
      <c r="D237" s="25" t="s">
        <v>47</v>
      </c>
      <c r="E237" s="30" t="s">
        <v>461</v>
      </c>
      <c r="F237" s="31" t="s">
        <v>87</v>
      </c>
      <c r="G237" s="32">
        <v>61</v>
      </c>
      <c r="H237" s="33">
        <v>0</v>
      </c>
      <c r="I237" s="33">
        <f>ROUND(ROUND(H237,2)*ROUND(G237,3),2)</f>
      </c>
      <c r="O237">
        <f>(I237*21)/100</f>
      </c>
      <c r="P237" t="s">
        <v>23</v>
      </c>
    </row>
    <row r="238" spans="1:5" ht="12.75">
      <c r="A238" s="34" t="s">
        <v>50</v>
      </c>
      <c r="E238" s="35" t="s">
        <v>47</v>
      </c>
    </row>
    <row r="239" spans="1:5" ht="38.25">
      <c r="A239" s="36" t="s">
        <v>52</v>
      </c>
      <c r="E239" s="37" t="s">
        <v>462</v>
      </c>
    </row>
    <row r="240" spans="1:5" ht="38.25">
      <c r="A240" t="s">
        <v>54</v>
      </c>
      <c r="E240" s="35" t="s">
        <v>458</v>
      </c>
    </row>
    <row r="241" spans="1:16" ht="12.75">
      <c r="A241" s="25" t="s">
        <v>45</v>
      </c>
      <c r="B241" s="29" t="s">
        <v>463</v>
      </c>
      <c r="C241" s="29" t="s">
        <v>136</v>
      </c>
      <c r="D241" s="25" t="s">
        <v>47</v>
      </c>
      <c r="E241" s="30" t="s">
        <v>137</v>
      </c>
      <c r="F241" s="31" t="s">
        <v>87</v>
      </c>
      <c r="G241" s="32">
        <v>56.9</v>
      </c>
      <c r="H241" s="33">
        <v>0</v>
      </c>
      <c r="I241" s="33">
        <f>ROUND(ROUND(H241,2)*ROUND(G241,3),2)</f>
      </c>
      <c r="O241">
        <f>(I241*21)/100</f>
      </c>
      <c r="P241" t="s">
        <v>23</v>
      </c>
    </row>
    <row r="242" spans="1:5" ht="12.75">
      <c r="A242" s="34" t="s">
        <v>50</v>
      </c>
      <c r="E242" s="35" t="s">
        <v>47</v>
      </c>
    </row>
    <row r="243" spans="1:5" ht="38.25">
      <c r="A243" s="36" t="s">
        <v>52</v>
      </c>
      <c r="E243" s="37" t="s">
        <v>464</v>
      </c>
    </row>
    <row r="244" spans="1:5" ht="25.5">
      <c r="A244" t="s">
        <v>54</v>
      </c>
      <c r="E244" s="35" t="s">
        <v>139</v>
      </c>
    </row>
    <row r="245" spans="1:16" ht="12.75">
      <c r="A245" s="25" t="s">
        <v>45</v>
      </c>
      <c r="B245" s="29" t="s">
        <v>465</v>
      </c>
      <c r="C245" s="29" t="s">
        <v>466</v>
      </c>
      <c r="D245" s="25" t="s">
        <v>47</v>
      </c>
      <c r="E245" s="30" t="s">
        <v>467</v>
      </c>
      <c r="F245" s="31" t="s">
        <v>49</v>
      </c>
      <c r="G245" s="32">
        <v>0.046</v>
      </c>
      <c r="H245" s="33">
        <v>0</v>
      </c>
      <c r="I245" s="33">
        <f>ROUND(ROUND(H245,2)*ROUND(G245,3),2)</f>
      </c>
      <c r="O245">
        <f>(I245*21)/100</f>
      </c>
      <c r="P245" t="s">
        <v>23</v>
      </c>
    </row>
    <row r="246" spans="1:5" ht="12.75">
      <c r="A246" s="34" t="s">
        <v>50</v>
      </c>
      <c r="E246" s="35" t="s">
        <v>47</v>
      </c>
    </row>
    <row r="247" spans="1:5" ht="51">
      <c r="A247" s="36" t="s">
        <v>52</v>
      </c>
      <c r="E247" s="37" t="s">
        <v>468</v>
      </c>
    </row>
    <row r="248" spans="1:5" ht="38.25">
      <c r="A248" t="s">
        <v>54</v>
      </c>
      <c r="E248" s="35" t="s">
        <v>469</v>
      </c>
    </row>
    <row r="249" spans="1:16" ht="12.75">
      <c r="A249" s="25" t="s">
        <v>45</v>
      </c>
      <c r="B249" s="29" t="s">
        <v>470</v>
      </c>
      <c r="C249" s="29" t="s">
        <v>471</v>
      </c>
      <c r="D249" s="25" t="s">
        <v>47</v>
      </c>
      <c r="E249" s="30" t="s">
        <v>472</v>
      </c>
      <c r="F249" s="31" t="s">
        <v>125</v>
      </c>
      <c r="G249" s="32">
        <v>2</v>
      </c>
      <c r="H249" s="33">
        <v>0</v>
      </c>
      <c r="I249" s="33">
        <f>ROUND(ROUND(H249,2)*ROUND(G249,3),2)</f>
      </c>
      <c r="O249">
        <f>(I249*21)/100</f>
      </c>
      <c r="P249" t="s">
        <v>23</v>
      </c>
    </row>
    <row r="250" spans="1:5" ht="12.75">
      <c r="A250" s="34" t="s">
        <v>50</v>
      </c>
      <c r="E250" s="35" t="s">
        <v>47</v>
      </c>
    </row>
    <row r="251" spans="1:5" ht="12.75">
      <c r="A251" s="36" t="s">
        <v>52</v>
      </c>
      <c r="E251" s="37" t="s">
        <v>473</v>
      </c>
    </row>
    <row r="252" spans="1:5" ht="280.5">
      <c r="A252" t="s">
        <v>54</v>
      </c>
      <c r="E252" s="35" t="s">
        <v>474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0+O8+O45+O70+O83+O108+O141+O170+O183+O188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475</v>
      </c>
      <c r="I3" s="41">
        <f>0+I8+I45+I70+I83+I108+I141+I170+I183+I188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475</v>
      </c>
      <c r="D4" s="6"/>
      <c r="E4" s="18" t="s">
        <v>476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0+I9+I13+I17+I21+I25+I29+I33+I37+I41</f>
      </c>
      <c r="R8">
        <f>0+O9+O13+O17+O21+O25+O29+O33+O37+O41</f>
      </c>
    </row>
    <row r="9" spans="1:16" ht="12.75">
      <c r="A9" s="25" t="s">
        <v>45</v>
      </c>
      <c r="B9" s="29" t="s">
        <v>29</v>
      </c>
      <c r="C9" s="29" t="s">
        <v>183</v>
      </c>
      <c r="D9" s="25" t="s">
        <v>47</v>
      </c>
      <c r="E9" s="30" t="s">
        <v>184</v>
      </c>
      <c r="F9" s="31" t="s">
        <v>66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185</v>
      </c>
    </row>
    <row r="11" spans="1:5" ht="12.75">
      <c r="A11" s="36" t="s">
        <v>52</v>
      </c>
      <c r="E11" s="37" t="s">
        <v>47</v>
      </c>
    </row>
    <row r="12" spans="1:5" ht="12.75">
      <c r="A12" t="s">
        <v>54</v>
      </c>
      <c r="E12" s="35" t="s">
        <v>186</v>
      </c>
    </row>
    <row r="13" spans="1:16" ht="12.75">
      <c r="A13" s="25" t="s">
        <v>45</v>
      </c>
      <c r="B13" s="29" t="s">
        <v>23</v>
      </c>
      <c r="C13" s="29" t="s">
        <v>64</v>
      </c>
      <c r="D13" s="25" t="s">
        <v>47</v>
      </c>
      <c r="E13" s="30" t="s">
        <v>65</v>
      </c>
      <c r="F13" s="31" t="s">
        <v>66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187</v>
      </c>
    </row>
    <row r="15" spans="1:5" ht="12.75">
      <c r="A15" s="36" t="s">
        <v>52</v>
      </c>
      <c r="E15" s="37" t="s">
        <v>47</v>
      </c>
    </row>
    <row r="16" spans="1:5" ht="12.75">
      <c r="A16" t="s">
        <v>54</v>
      </c>
      <c r="E16" s="35" t="s">
        <v>68</v>
      </c>
    </row>
    <row r="17" spans="1:16" ht="12.75">
      <c r="A17" s="25" t="s">
        <v>45</v>
      </c>
      <c r="B17" s="29" t="s">
        <v>22</v>
      </c>
      <c r="C17" s="29" t="s">
        <v>192</v>
      </c>
      <c r="D17" s="25" t="s">
        <v>47</v>
      </c>
      <c r="E17" s="30" t="s">
        <v>193</v>
      </c>
      <c r="F17" s="31" t="s">
        <v>125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47</v>
      </c>
    </row>
    <row r="19" spans="1:5" ht="12.75">
      <c r="A19" s="36" t="s">
        <v>52</v>
      </c>
      <c r="E19" s="37" t="s">
        <v>194</v>
      </c>
    </row>
    <row r="20" spans="1:5" ht="12.75">
      <c r="A20" t="s">
        <v>54</v>
      </c>
      <c r="E20" s="35" t="s">
        <v>195</v>
      </c>
    </row>
    <row r="21" spans="1:16" ht="12.75">
      <c r="A21" s="25" t="s">
        <v>45</v>
      </c>
      <c r="B21" s="29" t="s">
        <v>33</v>
      </c>
      <c r="C21" s="29" t="s">
        <v>196</v>
      </c>
      <c r="D21" s="25" t="s">
        <v>47</v>
      </c>
      <c r="E21" s="30" t="s">
        <v>197</v>
      </c>
      <c r="F21" s="31" t="s">
        <v>66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198</v>
      </c>
    </row>
    <row r="23" spans="1:5" ht="25.5">
      <c r="A23" s="36" t="s">
        <v>52</v>
      </c>
      <c r="E23" s="37" t="s">
        <v>199</v>
      </c>
    </row>
    <row r="24" spans="1:5" ht="12.75">
      <c r="A24" t="s">
        <v>54</v>
      </c>
      <c r="E24" s="35" t="s">
        <v>195</v>
      </c>
    </row>
    <row r="25" spans="1:16" ht="12.75">
      <c r="A25" s="25" t="s">
        <v>45</v>
      </c>
      <c r="B25" s="29" t="s">
        <v>35</v>
      </c>
      <c r="C25" s="29" t="s">
        <v>200</v>
      </c>
      <c r="D25" s="25" t="s">
        <v>47</v>
      </c>
      <c r="E25" s="30" t="s">
        <v>201</v>
      </c>
      <c r="F25" s="31" t="s">
        <v>66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202</v>
      </c>
    </row>
    <row r="27" spans="1:5" ht="25.5">
      <c r="A27" s="36" t="s">
        <v>52</v>
      </c>
      <c r="E27" s="37" t="s">
        <v>203</v>
      </c>
    </row>
    <row r="28" spans="1:5" ht="12.75">
      <c r="A28" t="s">
        <v>54</v>
      </c>
      <c r="E28" s="35" t="s">
        <v>195</v>
      </c>
    </row>
    <row r="29" spans="1:16" ht="12.75">
      <c r="A29" s="25" t="s">
        <v>45</v>
      </c>
      <c r="B29" s="29" t="s">
        <v>37</v>
      </c>
      <c r="C29" s="29" t="s">
        <v>204</v>
      </c>
      <c r="D29" s="25" t="s">
        <v>47</v>
      </c>
      <c r="E29" s="30" t="s">
        <v>205</v>
      </c>
      <c r="F29" s="31" t="s">
        <v>66</v>
      </c>
      <c r="G29" s="32">
        <v>1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25.5">
      <c r="A30" s="34" t="s">
        <v>50</v>
      </c>
      <c r="E30" s="35" t="s">
        <v>206</v>
      </c>
    </row>
    <row r="31" spans="1:5" ht="12.75">
      <c r="A31" s="36" t="s">
        <v>52</v>
      </c>
      <c r="E31" s="37" t="s">
        <v>47</v>
      </c>
    </row>
    <row r="32" spans="1:5" ht="12.75">
      <c r="A32" t="s">
        <v>54</v>
      </c>
      <c r="E32" s="35" t="s">
        <v>195</v>
      </c>
    </row>
    <row r="33" spans="1:16" ht="12.75">
      <c r="A33" s="25" t="s">
        <v>45</v>
      </c>
      <c r="B33" s="29" t="s">
        <v>79</v>
      </c>
      <c r="C33" s="29" t="s">
        <v>207</v>
      </c>
      <c r="D33" s="25" t="s">
        <v>47</v>
      </c>
      <c r="E33" s="30" t="s">
        <v>208</v>
      </c>
      <c r="F33" s="31" t="s">
        <v>209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210</v>
      </c>
    </row>
    <row r="35" spans="1:5" ht="12.75">
      <c r="A35" s="36" t="s">
        <v>52</v>
      </c>
      <c r="E35" s="37" t="s">
        <v>47</v>
      </c>
    </row>
    <row r="36" spans="1:5" ht="76.5">
      <c r="A36" t="s">
        <v>54</v>
      </c>
      <c r="E36" s="35" t="s">
        <v>211</v>
      </c>
    </row>
    <row r="37" spans="1:16" ht="12.75">
      <c r="A37" s="25" t="s">
        <v>45</v>
      </c>
      <c r="B37" s="29" t="s">
        <v>84</v>
      </c>
      <c r="C37" s="29" t="s">
        <v>212</v>
      </c>
      <c r="D37" s="25" t="s">
        <v>47</v>
      </c>
      <c r="E37" s="30" t="s">
        <v>213</v>
      </c>
      <c r="F37" s="31" t="s">
        <v>66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214</v>
      </c>
    </row>
    <row r="39" spans="1:5" ht="25.5">
      <c r="A39" s="36" t="s">
        <v>52</v>
      </c>
      <c r="E39" s="37" t="s">
        <v>215</v>
      </c>
    </row>
    <row r="40" spans="1:5" ht="12.75">
      <c r="A40" t="s">
        <v>54</v>
      </c>
      <c r="E40" s="35" t="s">
        <v>195</v>
      </c>
    </row>
    <row r="41" spans="1:16" ht="12.75">
      <c r="A41" s="25" t="s">
        <v>45</v>
      </c>
      <c r="B41" s="29" t="s">
        <v>40</v>
      </c>
      <c r="C41" s="29" t="s">
        <v>220</v>
      </c>
      <c r="D41" s="25" t="s">
        <v>47</v>
      </c>
      <c r="E41" s="30" t="s">
        <v>221</v>
      </c>
      <c r="F41" s="31" t="s">
        <v>66</v>
      </c>
      <c r="G41" s="32">
        <v>1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38.25">
      <c r="A42" s="34" t="s">
        <v>50</v>
      </c>
      <c r="E42" s="35" t="s">
        <v>222</v>
      </c>
    </row>
    <row r="43" spans="1:5" ht="12.75">
      <c r="A43" s="36" t="s">
        <v>52</v>
      </c>
      <c r="E43" s="37" t="s">
        <v>223</v>
      </c>
    </row>
    <row r="44" spans="1:5" ht="25.5">
      <c r="A44" t="s">
        <v>54</v>
      </c>
      <c r="E44" s="35" t="s">
        <v>224</v>
      </c>
    </row>
    <row r="45" spans="1:18" ht="12.75" customHeight="1">
      <c r="A45" s="6" t="s">
        <v>43</v>
      </c>
      <c r="B45" s="6"/>
      <c r="C45" s="39" t="s">
        <v>29</v>
      </c>
      <c r="D45" s="6"/>
      <c r="E45" s="27" t="s">
        <v>69</v>
      </c>
      <c r="F45" s="6"/>
      <c r="G45" s="6"/>
      <c r="H45" s="6"/>
      <c r="I45" s="40">
        <f>0+Q45</f>
      </c>
      <c r="O45">
        <f>0+R45</f>
      </c>
      <c r="Q45">
        <f>0+I46+I50+I54+I58+I62+I66</f>
      </c>
      <c r="R45">
        <f>0+O46+O50+O54+O58+O62+O66</f>
      </c>
    </row>
    <row r="46" spans="1:16" ht="12.75">
      <c r="A46" s="25" t="s">
        <v>45</v>
      </c>
      <c r="B46" s="29" t="s">
        <v>42</v>
      </c>
      <c r="C46" s="29" t="s">
        <v>229</v>
      </c>
      <c r="D46" s="25" t="s">
        <v>47</v>
      </c>
      <c r="E46" s="30" t="s">
        <v>230</v>
      </c>
      <c r="F46" s="31" t="s">
        <v>231</v>
      </c>
      <c r="G46" s="32">
        <v>96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>
      <c r="A47" s="34" t="s">
        <v>50</v>
      </c>
      <c r="E47" s="35" t="s">
        <v>47</v>
      </c>
    </row>
    <row r="48" spans="1:5" ht="12.75">
      <c r="A48" s="36" t="s">
        <v>52</v>
      </c>
      <c r="E48" s="37" t="s">
        <v>477</v>
      </c>
    </row>
    <row r="49" spans="1:5" ht="38.25">
      <c r="A49" t="s">
        <v>54</v>
      </c>
      <c r="E49" s="35" t="s">
        <v>233</v>
      </c>
    </row>
    <row r="50" spans="1:16" ht="12.75">
      <c r="A50" s="25" t="s">
        <v>45</v>
      </c>
      <c r="B50" s="29" t="s">
        <v>99</v>
      </c>
      <c r="C50" s="29" t="s">
        <v>234</v>
      </c>
      <c r="D50" s="25" t="s">
        <v>47</v>
      </c>
      <c r="E50" s="30" t="s">
        <v>235</v>
      </c>
      <c r="F50" s="31" t="s">
        <v>49</v>
      </c>
      <c r="G50" s="32">
        <v>113.788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2.75">
      <c r="A51" s="34" t="s">
        <v>50</v>
      </c>
      <c r="E51" s="35" t="s">
        <v>47</v>
      </c>
    </row>
    <row r="52" spans="1:5" ht="12.75">
      <c r="A52" s="36" t="s">
        <v>52</v>
      </c>
      <c r="E52" s="37" t="s">
        <v>478</v>
      </c>
    </row>
    <row r="53" spans="1:5" ht="306">
      <c r="A53" t="s">
        <v>54</v>
      </c>
      <c r="E53" s="35" t="s">
        <v>237</v>
      </c>
    </row>
    <row r="54" spans="1:16" ht="12.75">
      <c r="A54" s="25" t="s">
        <v>45</v>
      </c>
      <c r="B54" s="29" t="s">
        <v>105</v>
      </c>
      <c r="C54" s="29" t="s">
        <v>238</v>
      </c>
      <c r="D54" s="25" t="s">
        <v>47</v>
      </c>
      <c r="E54" s="30" t="s">
        <v>239</v>
      </c>
      <c r="F54" s="31" t="s">
        <v>49</v>
      </c>
      <c r="G54" s="32">
        <v>113.788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240</v>
      </c>
    </row>
    <row r="56" spans="1:5" ht="12.75">
      <c r="A56" s="36" t="s">
        <v>52</v>
      </c>
      <c r="E56" s="37" t="s">
        <v>479</v>
      </c>
    </row>
    <row r="57" spans="1:5" ht="229.5">
      <c r="A57" t="s">
        <v>54</v>
      </c>
      <c r="E57" s="35" t="s">
        <v>242</v>
      </c>
    </row>
    <row r="58" spans="1:16" ht="12.75">
      <c r="A58" s="25" t="s">
        <v>45</v>
      </c>
      <c r="B58" s="29" t="s">
        <v>112</v>
      </c>
      <c r="C58" s="29" t="s">
        <v>243</v>
      </c>
      <c r="D58" s="25" t="s">
        <v>47</v>
      </c>
      <c r="E58" s="30" t="s">
        <v>244</v>
      </c>
      <c r="F58" s="31" t="s">
        <v>49</v>
      </c>
      <c r="G58" s="32">
        <v>79.648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245</v>
      </c>
    </row>
    <row r="60" spans="1:5" ht="12.75">
      <c r="A60" s="36" t="s">
        <v>52</v>
      </c>
      <c r="E60" s="37" t="s">
        <v>480</v>
      </c>
    </row>
    <row r="61" spans="1:5" ht="242.25">
      <c r="A61" t="s">
        <v>54</v>
      </c>
      <c r="E61" s="35" t="s">
        <v>247</v>
      </c>
    </row>
    <row r="62" spans="1:16" ht="12.75">
      <c r="A62" s="25" t="s">
        <v>45</v>
      </c>
      <c r="B62" s="29" t="s">
        <v>118</v>
      </c>
      <c r="C62" s="29" t="s">
        <v>248</v>
      </c>
      <c r="D62" s="25" t="s">
        <v>47</v>
      </c>
      <c r="E62" s="30" t="s">
        <v>249</v>
      </c>
      <c r="F62" s="31" t="s">
        <v>49</v>
      </c>
      <c r="G62" s="32">
        <v>0.6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47</v>
      </c>
    </row>
    <row r="64" spans="1:5" ht="12.75">
      <c r="A64" s="36" t="s">
        <v>52</v>
      </c>
      <c r="E64" s="37" t="s">
        <v>481</v>
      </c>
    </row>
    <row r="65" spans="1:5" ht="38.25">
      <c r="A65" t="s">
        <v>54</v>
      </c>
      <c r="E65" s="35" t="s">
        <v>251</v>
      </c>
    </row>
    <row r="66" spans="1:16" ht="12.75">
      <c r="A66" s="25" t="s">
        <v>45</v>
      </c>
      <c r="B66" s="29" t="s">
        <v>122</v>
      </c>
      <c r="C66" s="29" t="s">
        <v>252</v>
      </c>
      <c r="D66" s="25" t="s">
        <v>47</v>
      </c>
      <c r="E66" s="30" t="s">
        <v>253</v>
      </c>
      <c r="F66" s="31" t="s">
        <v>254</v>
      </c>
      <c r="G66" s="32">
        <v>4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12.75">
      <c r="A67" s="34" t="s">
        <v>50</v>
      </c>
      <c r="E67" s="35" t="s">
        <v>47</v>
      </c>
    </row>
    <row r="68" spans="1:5" ht="12.75">
      <c r="A68" s="36" t="s">
        <v>52</v>
      </c>
      <c r="E68" s="37" t="s">
        <v>482</v>
      </c>
    </row>
    <row r="69" spans="1:5" ht="38.25">
      <c r="A69" t="s">
        <v>54</v>
      </c>
      <c r="E69" s="35" t="s">
        <v>256</v>
      </c>
    </row>
    <row r="70" spans="1:18" ht="12.75" customHeight="1">
      <c r="A70" s="6" t="s">
        <v>43</v>
      </c>
      <c r="B70" s="6"/>
      <c r="C70" s="39" t="s">
        <v>23</v>
      </c>
      <c r="D70" s="6"/>
      <c r="E70" s="27" t="s">
        <v>257</v>
      </c>
      <c r="F70" s="6"/>
      <c r="G70" s="6"/>
      <c r="H70" s="6"/>
      <c r="I70" s="40">
        <f>0+Q70</f>
      </c>
      <c r="O70">
        <f>0+R70</f>
      </c>
      <c r="Q70">
        <f>0+I71+I75+I79</f>
      </c>
      <c r="R70">
        <f>0+O71+O75+O79</f>
      </c>
    </row>
    <row r="71" spans="1:16" ht="12.75">
      <c r="A71" s="25" t="s">
        <v>45</v>
      </c>
      <c r="B71" s="29" t="s">
        <v>135</v>
      </c>
      <c r="C71" s="29" t="s">
        <v>263</v>
      </c>
      <c r="D71" s="25" t="s">
        <v>47</v>
      </c>
      <c r="E71" s="30" t="s">
        <v>264</v>
      </c>
      <c r="F71" s="31" t="s">
        <v>49</v>
      </c>
      <c r="G71" s="32">
        <v>21.743</v>
      </c>
      <c r="H71" s="33">
        <v>0</v>
      </c>
      <c r="I71" s="33">
        <f>ROUND(ROUND(H71,2)*ROUND(G71,3),2)</f>
      </c>
      <c r="O71">
        <f>(I71*21)/100</f>
      </c>
      <c r="P71" t="s">
        <v>23</v>
      </c>
    </row>
    <row r="72" spans="1:5" ht="12.75">
      <c r="A72" s="34" t="s">
        <v>50</v>
      </c>
      <c r="E72" s="35" t="s">
        <v>47</v>
      </c>
    </row>
    <row r="73" spans="1:5" ht="12.75">
      <c r="A73" s="36" t="s">
        <v>52</v>
      </c>
      <c r="E73" s="37" t="s">
        <v>483</v>
      </c>
    </row>
    <row r="74" spans="1:5" ht="369.75">
      <c r="A74" t="s">
        <v>54</v>
      </c>
      <c r="E74" s="35" t="s">
        <v>266</v>
      </c>
    </row>
    <row r="75" spans="1:16" ht="12.75">
      <c r="A75" s="25" t="s">
        <v>45</v>
      </c>
      <c r="B75" s="29" t="s">
        <v>140</v>
      </c>
      <c r="C75" s="29" t="s">
        <v>268</v>
      </c>
      <c r="D75" s="25" t="s">
        <v>47</v>
      </c>
      <c r="E75" s="30" t="s">
        <v>269</v>
      </c>
      <c r="F75" s="31" t="s">
        <v>153</v>
      </c>
      <c r="G75" s="32">
        <v>3.415</v>
      </c>
      <c r="H75" s="33">
        <v>0</v>
      </c>
      <c r="I75" s="33">
        <f>ROUND(ROUND(H75,2)*ROUND(G75,3),2)</f>
      </c>
      <c r="O75">
        <f>(I75*21)/100</f>
      </c>
      <c r="P75" t="s">
        <v>23</v>
      </c>
    </row>
    <row r="76" spans="1:5" ht="12.75">
      <c r="A76" s="34" t="s">
        <v>50</v>
      </c>
      <c r="E76" s="35" t="s">
        <v>47</v>
      </c>
    </row>
    <row r="77" spans="1:5" ht="25.5">
      <c r="A77" s="36" t="s">
        <v>52</v>
      </c>
      <c r="E77" s="37" t="s">
        <v>484</v>
      </c>
    </row>
    <row r="78" spans="1:5" ht="267.75">
      <c r="A78" t="s">
        <v>54</v>
      </c>
      <c r="E78" s="35" t="s">
        <v>271</v>
      </c>
    </row>
    <row r="79" spans="1:16" ht="12.75">
      <c r="A79" s="25" t="s">
        <v>45</v>
      </c>
      <c r="B79" s="29" t="s">
        <v>381</v>
      </c>
      <c r="C79" s="29" t="s">
        <v>412</v>
      </c>
      <c r="D79" s="25" t="s">
        <v>47</v>
      </c>
      <c r="E79" s="30" t="s">
        <v>413</v>
      </c>
      <c r="F79" s="31" t="s">
        <v>87</v>
      </c>
      <c r="G79" s="32">
        <v>30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12.75">
      <c r="A80" s="34" t="s">
        <v>50</v>
      </c>
      <c r="E80" s="35" t="s">
        <v>414</v>
      </c>
    </row>
    <row r="81" spans="1:5" ht="12.75">
      <c r="A81" s="36" t="s">
        <v>52</v>
      </c>
      <c r="E81" s="37" t="s">
        <v>485</v>
      </c>
    </row>
    <row r="82" spans="1:5" ht="242.25">
      <c r="A82" t="s">
        <v>54</v>
      </c>
      <c r="E82" s="35" t="s">
        <v>416</v>
      </c>
    </row>
    <row r="83" spans="1:18" ht="12.75" customHeight="1">
      <c r="A83" s="6" t="s">
        <v>43</v>
      </c>
      <c r="B83" s="6"/>
      <c r="C83" s="39" t="s">
        <v>22</v>
      </c>
      <c r="D83" s="6"/>
      <c r="E83" s="27" t="s">
        <v>272</v>
      </c>
      <c r="F83" s="6"/>
      <c r="G83" s="6"/>
      <c r="H83" s="6"/>
      <c r="I83" s="40">
        <f>0+Q83</f>
      </c>
      <c r="O83">
        <f>0+R83</f>
      </c>
      <c r="Q83">
        <f>0+I84+I88+I92+I96+I100+I104</f>
      </c>
      <c r="R83">
        <f>0+O84+O88+O92+O96+O100+O104</f>
      </c>
    </row>
    <row r="84" spans="1:16" ht="12.75">
      <c r="A84" s="25" t="s">
        <v>45</v>
      </c>
      <c r="B84" s="29" t="s">
        <v>146</v>
      </c>
      <c r="C84" s="29" t="s">
        <v>274</v>
      </c>
      <c r="D84" s="25" t="s">
        <v>47</v>
      </c>
      <c r="E84" s="30" t="s">
        <v>275</v>
      </c>
      <c r="F84" s="31" t="s">
        <v>276</v>
      </c>
      <c r="G84" s="32">
        <v>40</v>
      </c>
      <c r="H84" s="33">
        <v>0</v>
      </c>
      <c r="I84" s="33">
        <f>ROUND(ROUND(H84,2)*ROUND(G84,3),2)</f>
      </c>
      <c r="O84">
        <f>(I84*21)/100</f>
      </c>
      <c r="P84" t="s">
        <v>23</v>
      </c>
    </row>
    <row r="85" spans="1:5" ht="12.75">
      <c r="A85" s="34" t="s">
        <v>50</v>
      </c>
      <c r="E85" s="35" t="s">
        <v>277</v>
      </c>
    </row>
    <row r="86" spans="1:5" ht="12.75">
      <c r="A86" s="36" t="s">
        <v>52</v>
      </c>
      <c r="E86" s="37" t="s">
        <v>486</v>
      </c>
    </row>
    <row r="87" spans="1:5" ht="25.5">
      <c r="A87" t="s">
        <v>54</v>
      </c>
      <c r="E87" s="35" t="s">
        <v>279</v>
      </c>
    </row>
    <row r="88" spans="1:16" ht="12.75">
      <c r="A88" s="25" t="s">
        <v>45</v>
      </c>
      <c r="B88" s="29" t="s">
        <v>150</v>
      </c>
      <c r="C88" s="29" t="s">
        <v>281</v>
      </c>
      <c r="D88" s="25" t="s">
        <v>47</v>
      </c>
      <c r="E88" s="30" t="s">
        <v>282</v>
      </c>
      <c r="F88" s="31" t="s">
        <v>49</v>
      </c>
      <c r="G88" s="32">
        <v>3.497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12.75">
      <c r="A89" s="34" t="s">
        <v>50</v>
      </c>
      <c r="E89" s="35" t="s">
        <v>47</v>
      </c>
    </row>
    <row r="90" spans="1:5" ht="38.25">
      <c r="A90" s="36" t="s">
        <v>52</v>
      </c>
      <c r="E90" s="37" t="s">
        <v>487</v>
      </c>
    </row>
    <row r="91" spans="1:5" ht="408">
      <c r="A91" t="s">
        <v>54</v>
      </c>
      <c r="E91" s="35" t="s">
        <v>284</v>
      </c>
    </row>
    <row r="92" spans="1:16" ht="12.75">
      <c r="A92" s="25" t="s">
        <v>45</v>
      </c>
      <c r="B92" s="29" t="s">
        <v>267</v>
      </c>
      <c r="C92" s="29" t="s">
        <v>286</v>
      </c>
      <c r="D92" s="25" t="s">
        <v>47</v>
      </c>
      <c r="E92" s="30" t="s">
        <v>287</v>
      </c>
      <c r="F92" s="31" t="s">
        <v>153</v>
      </c>
      <c r="G92" s="32">
        <v>0.824</v>
      </c>
      <c r="H92" s="33">
        <v>0</v>
      </c>
      <c r="I92" s="33">
        <f>ROUND(ROUND(H92,2)*ROUND(G92,3),2)</f>
      </c>
      <c r="O92">
        <f>(I92*21)/100</f>
      </c>
      <c r="P92" t="s">
        <v>23</v>
      </c>
    </row>
    <row r="93" spans="1:5" ht="12.75">
      <c r="A93" s="34" t="s">
        <v>50</v>
      </c>
      <c r="E93" s="35" t="s">
        <v>47</v>
      </c>
    </row>
    <row r="94" spans="1:5" ht="25.5">
      <c r="A94" s="36" t="s">
        <v>52</v>
      </c>
      <c r="E94" s="37" t="s">
        <v>488</v>
      </c>
    </row>
    <row r="95" spans="1:5" ht="242.25">
      <c r="A95" t="s">
        <v>54</v>
      </c>
      <c r="E95" s="35" t="s">
        <v>289</v>
      </c>
    </row>
    <row r="96" spans="1:16" ht="12.75">
      <c r="A96" s="25" t="s">
        <v>45</v>
      </c>
      <c r="B96" s="29" t="s">
        <v>273</v>
      </c>
      <c r="C96" s="29" t="s">
        <v>291</v>
      </c>
      <c r="D96" s="25" t="s">
        <v>47</v>
      </c>
      <c r="E96" s="30" t="s">
        <v>292</v>
      </c>
      <c r="F96" s="31" t="s">
        <v>49</v>
      </c>
      <c r="G96" s="32">
        <v>1</v>
      </c>
      <c r="H96" s="33">
        <v>0</v>
      </c>
      <c r="I96" s="33">
        <f>ROUND(ROUND(H96,2)*ROUND(G96,3),2)</f>
      </c>
      <c r="O96">
        <f>(I96*21)/100</f>
      </c>
      <c r="P96" t="s">
        <v>23</v>
      </c>
    </row>
    <row r="97" spans="1:5" ht="12.75">
      <c r="A97" s="34" t="s">
        <v>50</v>
      </c>
      <c r="E97" s="35" t="s">
        <v>489</v>
      </c>
    </row>
    <row r="98" spans="1:5" ht="12.75">
      <c r="A98" s="36" t="s">
        <v>52</v>
      </c>
      <c r="E98" s="37" t="s">
        <v>490</v>
      </c>
    </row>
    <row r="99" spans="1:5" ht="25.5">
      <c r="A99" t="s">
        <v>54</v>
      </c>
      <c r="E99" s="35" t="s">
        <v>295</v>
      </c>
    </row>
    <row r="100" spans="1:16" ht="12.75">
      <c r="A100" s="25" t="s">
        <v>45</v>
      </c>
      <c r="B100" s="29" t="s">
        <v>280</v>
      </c>
      <c r="C100" s="29" t="s">
        <v>297</v>
      </c>
      <c r="D100" s="25" t="s">
        <v>47</v>
      </c>
      <c r="E100" s="30" t="s">
        <v>298</v>
      </c>
      <c r="F100" s="31" t="s">
        <v>49</v>
      </c>
      <c r="G100" s="32">
        <v>50.283</v>
      </c>
      <c r="H100" s="33">
        <v>0</v>
      </c>
      <c r="I100" s="33">
        <f>ROUND(ROUND(H100,2)*ROUND(G100,3),2)</f>
      </c>
      <c r="O100">
        <f>(I100*21)/100</f>
      </c>
      <c r="P100" t="s">
        <v>23</v>
      </c>
    </row>
    <row r="101" spans="1:5" ht="12.75">
      <c r="A101" s="34" t="s">
        <v>50</v>
      </c>
      <c r="E101" s="35" t="s">
        <v>47</v>
      </c>
    </row>
    <row r="102" spans="1:5" ht="38.25">
      <c r="A102" s="36" t="s">
        <v>52</v>
      </c>
      <c r="E102" s="37" t="s">
        <v>491</v>
      </c>
    </row>
    <row r="103" spans="1:5" ht="395.25">
      <c r="A103" t="s">
        <v>54</v>
      </c>
      <c r="E103" s="35" t="s">
        <v>300</v>
      </c>
    </row>
    <row r="104" spans="1:16" ht="12.75">
      <c r="A104" s="25" t="s">
        <v>45</v>
      </c>
      <c r="B104" s="29" t="s">
        <v>285</v>
      </c>
      <c r="C104" s="29" t="s">
        <v>302</v>
      </c>
      <c r="D104" s="25" t="s">
        <v>47</v>
      </c>
      <c r="E104" s="30" t="s">
        <v>303</v>
      </c>
      <c r="F104" s="31" t="s">
        <v>153</v>
      </c>
      <c r="G104" s="32">
        <v>9.867</v>
      </c>
      <c r="H104" s="33">
        <v>0</v>
      </c>
      <c r="I104" s="33">
        <f>ROUND(ROUND(H104,2)*ROUND(G104,3),2)</f>
      </c>
      <c r="O104">
        <f>(I104*21)/100</f>
      </c>
      <c r="P104" t="s">
        <v>23</v>
      </c>
    </row>
    <row r="105" spans="1:5" ht="12.75">
      <c r="A105" s="34" t="s">
        <v>50</v>
      </c>
      <c r="E105" s="35" t="s">
        <v>47</v>
      </c>
    </row>
    <row r="106" spans="1:5" ht="25.5">
      <c r="A106" s="36" t="s">
        <v>52</v>
      </c>
      <c r="E106" s="37" t="s">
        <v>492</v>
      </c>
    </row>
    <row r="107" spans="1:5" ht="267.75">
      <c r="A107" t="s">
        <v>54</v>
      </c>
      <c r="E107" s="35" t="s">
        <v>271</v>
      </c>
    </row>
    <row r="108" spans="1:18" ht="12.75" customHeight="1">
      <c r="A108" s="6" t="s">
        <v>43</v>
      </c>
      <c r="B108" s="6"/>
      <c r="C108" s="39" t="s">
        <v>33</v>
      </c>
      <c r="D108" s="6"/>
      <c r="E108" s="27" t="s">
        <v>305</v>
      </c>
      <c r="F108" s="6"/>
      <c r="G108" s="6"/>
      <c r="H108" s="6"/>
      <c r="I108" s="40">
        <f>0+Q108</f>
      </c>
      <c r="O108">
        <f>0+R108</f>
      </c>
      <c r="Q108">
        <f>0+I109+I113+I117+I121+I125+I129+I133+I137</f>
      </c>
      <c r="R108">
        <f>0+O109+O113+O117+O121+O125+O129+O133+O137</f>
      </c>
    </row>
    <row r="109" spans="1:16" ht="12.75">
      <c r="A109" s="25" t="s">
        <v>45</v>
      </c>
      <c r="B109" s="29" t="s">
        <v>129</v>
      </c>
      <c r="C109" s="29" t="s">
        <v>258</v>
      </c>
      <c r="D109" s="25" t="s">
        <v>47</v>
      </c>
      <c r="E109" s="30" t="s">
        <v>259</v>
      </c>
      <c r="F109" s="31" t="s">
        <v>49</v>
      </c>
      <c r="G109" s="32">
        <v>44.398</v>
      </c>
      <c r="H109" s="33">
        <v>0</v>
      </c>
      <c r="I109" s="33">
        <f>ROUND(ROUND(H109,2)*ROUND(G109,3),2)</f>
      </c>
      <c r="O109">
        <f>(I109*21)/100</f>
      </c>
      <c r="P109" t="s">
        <v>23</v>
      </c>
    </row>
    <row r="110" spans="1:5" ht="25.5">
      <c r="A110" s="34" t="s">
        <v>50</v>
      </c>
      <c r="E110" s="35" t="s">
        <v>260</v>
      </c>
    </row>
    <row r="111" spans="1:5" ht="12.75">
      <c r="A111" s="36" t="s">
        <v>52</v>
      </c>
      <c r="E111" s="37" t="s">
        <v>493</v>
      </c>
    </row>
    <row r="112" spans="1:5" ht="38.25">
      <c r="A112" t="s">
        <v>54</v>
      </c>
      <c r="E112" s="35" t="s">
        <v>262</v>
      </c>
    </row>
    <row r="113" spans="1:16" ht="12.75">
      <c r="A113" s="25" t="s">
        <v>45</v>
      </c>
      <c r="B113" s="29" t="s">
        <v>290</v>
      </c>
      <c r="C113" s="29" t="s">
        <v>307</v>
      </c>
      <c r="D113" s="25" t="s">
        <v>47</v>
      </c>
      <c r="E113" s="30" t="s">
        <v>308</v>
      </c>
      <c r="F113" s="31" t="s">
        <v>49</v>
      </c>
      <c r="G113" s="32">
        <v>12.313</v>
      </c>
      <c r="H113" s="33">
        <v>0</v>
      </c>
      <c r="I113" s="33">
        <f>ROUND(ROUND(H113,2)*ROUND(G113,3),2)</f>
      </c>
      <c r="O113">
        <f>(I113*21)/100</f>
      </c>
      <c r="P113" t="s">
        <v>23</v>
      </c>
    </row>
    <row r="114" spans="1:5" ht="12.75">
      <c r="A114" s="34" t="s">
        <v>50</v>
      </c>
      <c r="E114" s="35" t="s">
        <v>47</v>
      </c>
    </row>
    <row r="115" spans="1:5" ht="12.75">
      <c r="A115" s="36" t="s">
        <v>52</v>
      </c>
      <c r="E115" s="37" t="s">
        <v>494</v>
      </c>
    </row>
    <row r="116" spans="1:5" ht="395.25">
      <c r="A116" t="s">
        <v>54</v>
      </c>
      <c r="E116" s="35" t="s">
        <v>300</v>
      </c>
    </row>
    <row r="117" spans="1:16" ht="12.75">
      <c r="A117" s="25" t="s">
        <v>45</v>
      </c>
      <c r="B117" s="29" t="s">
        <v>296</v>
      </c>
      <c r="C117" s="29" t="s">
        <v>311</v>
      </c>
      <c r="D117" s="25" t="s">
        <v>47</v>
      </c>
      <c r="E117" s="30" t="s">
        <v>312</v>
      </c>
      <c r="F117" s="31" t="s">
        <v>153</v>
      </c>
      <c r="G117" s="32">
        <v>2.899</v>
      </c>
      <c r="H117" s="33">
        <v>0</v>
      </c>
      <c r="I117" s="33">
        <f>ROUND(ROUND(H117,2)*ROUND(G117,3),2)</f>
      </c>
      <c r="O117">
        <f>(I117*21)/100</f>
      </c>
      <c r="P117" t="s">
        <v>23</v>
      </c>
    </row>
    <row r="118" spans="1:5" ht="12.75">
      <c r="A118" s="34" t="s">
        <v>50</v>
      </c>
      <c r="E118" s="35" t="s">
        <v>47</v>
      </c>
    </row>
    <row r="119" spans="1:5" ht="25.5">
      <c r="A119" s="36" t="s">
        <v>52</v>
      </c>
      <c r="E119" s="37" t="s">
        <v>495</v>
      </c>
    </row>
    <row r="120" spans="1:5" ht="267.75">
      <c r="A120" t="s">
        <v>54</v>
      </c>
      <c r="E120" s="35" t="s">
        <v>314</v>
      </c>
    </row>
    <row r="121" spans="1:16" ht="12.75">
      <c r="A121" s="25" t="s">
        <v>45</v>
      </c>
      <c r="B121" s="29" t="s">
        <v>301</v>
      </c>
      <c r="C121" s="29" t="s">
        <v>322</v>
      </c>
      <c r="D121" s="25" t="s">
        <v>47</v>
      </c>
      <c r="E121" s="30" t="s">
        <v>323</v>
      </c>
      <c r="F121" s="31" t="s">
        <v>49</v>
      </c>
      <c r="G121" s="32">
        <v>9.039</v>
      </c>
      <c r="H121" s="33">
        <v>0</v>
      </c>
      <c r="I121" s="33">
        <f>ROUND(ROUND(H121,2)*ROUND(G121,3),2)</f>
      </c>
      <c r="O121">
        <f>(I121*21)/100</f>
      </c>
      <c r="P121" t="s">
        <v>23</v>
      </c>
    </row>
    <row r="122" spans="1:5" ht="12.75">
      <c r="A122" s="34" t="s">
        <v>50</v>
      </c>
      <c r="E122" s="35" t="s">
        <v>47</v>
      </c>
    </row>
    <row r="123" spans="1:5" ht="51">
      <c r="A123" s="36" t="s">
        <v>52</v>
      </c>
      <c r="E123" s="37" t="s">
        <v>324</v>
      </c>
    </row>
    <row r="124" spans="1:5" ht="395.25">
      <c r="A124" t="s">
        <v>54</v>
      </c>
      <c r="E124" s="35" t="s">
        <v>300</v>
      </c>
    </row>
    <row r="125" spans="1:16" ht="12.75">
      <c r="A125" s="25" t="s">
        <v>45</v>
      </c>
      <c r="B125" s="29" t="s">
        <v>306</v>
      </c>
      <c r="C125" s="29" t="s">
        <v>326</v>
      </c>
      <c r="D125" s="25" t="s">
        <v>47</v>
      </c>
      <c r="E125" s="30" t="s">
        <v>327</v>
      </c>
      <c r="F125" s="31" t="s">
        <v>49</v>
      </c>
      <c r="G125" s="32">
        <v>42.47</v>
      </c>
      <c r="H125" s="33">
        <v>0</v>
      </c>
      <c r="I125" s="33">
        <f>ROUND(ROUND(H125,2)*ROUND(G125,3),2)</f>
      </c>
      <c r="O125">
        <f>(I125*21)/100</f>
      </c>
      <c r="P125" t="s">
        <v>23</v>
      </c>
    </row>
    <row r="126" spans="1:5" ht="12.75">
      <c r="A126" s="34" t="s">
        <v>50</v>
      </c>
      <c r="E126" s="35" t="s">
        <v>47</v>
      </c>
    </row>
    <row r="127" spans="1:5" ht="12.75">
      <c r="A127" s="36" t="s">
        <v>52</v>
      </c>
      <c r="E127" s="37" t="s">
        <v>496</v>
      </c>
    </row>
    <row r="128" spans="1:5" ht="38.25">
      <c r="A128" t="s">
        <v>54</v>
      </c>
      <c r="E128" s="35" t="s">
        <v>329</v>
      </c>
    </row>
    <row r="129" spans="1:16" ht="12.75">
      <c r="A129" s="25" t="s">
        <v>45</v>
      </c>
      <c r="B129" s="29" t="s">
        <v>310</v>
      </c>
      <c r="C129" s="29" t="s">
        <v>331</v>
      </c>
      <c r="D129" s="25" t="s">
        <v>47</v>
      </c>
      <c r="E129" s="30" t="s">
        <v>332</v>
      </c>
      <c r="F129" s="31" t="s">
        <v>49</v>
      </c>
      <c r="G129" s="32">
        <v>1.536</v>
      </c>
      <c r="H129" s="33">
        <v>0</v>
      </c>
      <c r="I129" s="33">
        <f>ROUND(ROUND(H129,2)*ROUND(G129,3),2)</f>
      </c>
      <c r="O129">
        <f>(I129*21)/100</f>
      </c>
      <c r="P129" t="s">
        <v>23</v>
      </c>
    </row>
    <row r="130" spans="1:5" ht="12.75">
      <c r="A130" s="34" t="s">
        <v>50</v>
      </c>
      <c r="E130" s="35" t="s">
        <v>47</v>
      </c>
    </row>
    <row r="131" spans="1:5" ht="12.75">
      <c r="A131" s="36" t="s">
        <v>52</v>
      </c>
      <c r="E131" s="37" t="s">
        <v>497</v>
      </c>
    </row>
    <row r="132" spans="1:5" ht="51">
      <c r="A132" t="s">
        <v>54</v>
      </c>
      <c r="E132" s="35" t="s">
        <v>334</v>
      </c>
    </row>
    <row r="133" spans="1:16" ht="12.75">
      <c r="A133" s="25" t="s">
        <v>45</v>
      </c>
      <c r="B133" s="29" t="s">
        <v>315</v>
      </c>
      <c r="C133" s="29" t="s">
        <v>336</v>
      </c>
      <c r="D133" s="25" t="s">
        <v>47</v>
      </c>
      <c r="E133" s="30" t="s">
        <v>337</v>
      </c>
      <c r="F133" s="31" t="s">
        <v>49</v>
      </c>
      <c r="G133" s="32">
        <v>6.975</v>
      </c>
      <c r="H133" s="33">
        <v>0</v>
      </c>
      <c r="I133" s="33">
        <f>ROUND(ROUND(H133,2)*ROUND(G133,3),2)</f>
      </c>
      <c r="O133">
        <f>(I133*21)/100</f>
      </c>
      <c r="P133" t="s">
        <v>23</v>
      </c>
    </row>
    <row r="134" spans="1:5" ht="12.75">
      <c r="A134" s="34" t="s">
        <v>50</v>
      </c>
      <c r="E134" s="35" t="s">
        <v>47</v>
      </c>
    </row>
    <row r="135" spans="1:5" ht="12.75">
      <c r="A135" s="36" t="s">
        <v>52</v>
      </c>
      <c r="E135" s="37" t="s">
        <v>498</v>
      </c>
    </row>
    <row r="136" spans="1:5" ht="102">
      <c r="A136" t="s">
        <v>54</v>
      </c>
      <c r="E136" s="35" t="s">
        <v>339</v>
      </c>
    </row>
    <row r="137" spans="1:16" ht="12.75">
      <c r="A137" s="25" t="s">
        <v>45</v>
      </c>
      <c r="B137" s="29" t="s">
        <v>321</v>
      </c>
      <c r="C137" s="29" t="s">
        <v>341</v>
      </c>
      <c r="D137" s="25" t="s">
        <v>47</v>
      </c>
      <c r="E137" s="30" t="s">
        <v>342</v>
      </c>
      <c r="F137" s="31" t="s">
        <v>49</v>
      </c>
      <c r="G137" s="32">
        <v>0.6</v>
      </c>
      <c r="H137" s="33">
        <v>0</v>
      </c>
      <c r="I137" s="33">
        <f>ROUND(ROUND(H137,2)*ROUND(G137,3),2)</f>
      </c>
      <c r="O137">
        <f>(I137*21)/100</f>
      </c>
      <c r="P137" t="s">
        <v>23</v>
      </c>
    </row>
    <row r="138" spans="1:5" ht="12.75">
      <c r="A138" s="34" t="s">
        <v>50</v>
      </c>
      <c r="E138" s="35" t="s">
        <v>47</v>
      </c>
    </row>
    <row r="139" spans="1:5" ht="12.75">
      <c r="A139" s="36" t="s">
        <v>52</v>
      </c>
      <c r="E139" s="37" t="s">
        <v>499</v>
      </c>
    </row>
    <row r="140" spans="1:5" ht="382.5">
      <c r="A140" t="s">
        <v>54</v>
      </c>
      <c r="E140" s="35" t="s">
        <v>344</v>
      </c>
    </row>
    <row r="141" spans="1:18" ht="12.75" customHeight="1">
      <c r="A141" s="6" t="s">
        <v>43</v>
      </c>
      <c r="B141" s="6"/>
      <c r="C141" s="39" t="s">
        <v>35</v>
      </c>
      <c r="D141" s="6"/>
      <c r="E141" s="27" t="s">
        <v>345</v>
      </c>
      <c r="F141" s="6"/>
      <c r="G141" s="6"/>
      <c r="H141" s="6"/>
      <c r="I141" s="40">
        <f>0+Q141</f>
      </c>
      <c r="O141">
        <f>0+R141</f>
      </c>
      <c r="Q141">
        <f>0+I142+I146+I150+I154+I158+I162+I166</f>
      </c>
      <c r="R141">
        <f>0+O142+O146+O150+O154+O158+O162+O166</f>
      </c>
    </row>
    <row r="142" spans="1:16" ht="12.75">
      <c r="A142" s="25" t="s">
        <v>45</v>
      </c>
      <c r="B142" s="29" t="s">
        <v>325</v>
      </c>
      <c r="C142" s="29" t="s">
        <v>347</v>
      </c>
      <c r="D142" s="25" t="s">
        <v>47</v>
      </c>
      <c r="E142" s="30" t="s">
        <v>348</v>
      </c>
      <c r="F142" s="31" t="s">
        <v>49</v>
      </c>
      <c r="G142" s="32">
        <v>13.66</v>
      </c>
      <c r="H142" s="33">
        <v>0</v>
      </c>
      <c r="I142" s="33">
        <f>ROUND(ROUND(H142,2)*ROUND(G142,3),2)</f>
      </c>
      <c r="O142">
        <f>(I142*21)/100</f>
      </c>
      <c r="P142" t="s">
        <v>23</v>
      </c>
    </row>
    <row r="143" spans="1:5" ht="12.75">
      <c r="A143" s="34" t="s">
        <v>50</v>
      </c>
      <c r="E143" s="35" t="s">
        <v>349</v>
      </c>
    </row>
    <row r="144" spans="1:5" ht="38.25">
      <c r="A144" s="36" t="s">
        <v>52</v>
      </c>
      <c r="E144" s="37" t="s">
        <v>500</v>
      </c>
    </row>
    <row r="145" spans="1:5" ht="127.5">
      <c r="A145" t="s">
        <v>54</v>
      </c>
      <c r="E145" s="35" t="s">
        <v>351</v>
      </c>
    </row>
    <row r="146" spans="1:16" ht="12.75">
      <c r="A146" s="25" t="s">
        <v>45</v>
      </c>
      <c r="B146" s="29" t="s">
        <v>330</v>
      </c>
      <c r="C146" s="29" t="s">
        <v>353</v>
      </c>
      <c r="D146" s="25" t="s">
        <v>47</v>
      </c>
      <c r="E146" s="30" t="s">
        <v>354</v>
      </c>
      <c r="F146" s="31" t="s">
        <v>49</v>
      </c>
      <c r="G146" s="32">
        <v>15.172</v>
      </c>
      <c r="H146" s="33">
        <v>0</v>
      </c>
      <c r="I146" s="33">
        <f>ROUND(ROUND(H146,2)*ROUND(G146,3),2)</f>
      </c>
      <c r="O146">
        <f>(I146*21)/100</f>
      </c>
      <c r="P146" t="s">
        <v>23</v>
      </c>
    </row>
    <row r="147" spans="1:5" ht="12.75">
      <c r="A147" s="34" t="s">
        <v>50</v>
      </c>
      <c r="E147" s="35" t="s">
        <v>355</v>
      </c>
    </row>
    <row r="148" spans="1:5" ht="12.75">
      <c r="A148" s="36" t="s">
        <v>52</v>
      </c>
      <c r="E148" s="37" t="s">
        <v>501</v>
      </c>
    </row>
    <row r="149" spans="1:5" ht="51">
      <c r="A149" t="s">
        <v>54</v>
      </c>
      <c r="E149" s="35" t="s">
        <v>357</v>
      </c>
    </row>
    <row r="150" spans="1:16" ht="12.75">
      <c r="A150" s="25" t="s">
        <v>45</v>
      </c>
      <c r="B150" s="29" t="s">
        <v>335</v>
      </c>
      <c r="C150" s="29" t="s">
        <v>359</v>
      </c>
      <c r="D150" s="25" t="s">
        <v>47</v>
      </c>
      <c r="E150" s="30" t="s">
        <v>360</v>
      </c>
      <c r="F150" s="31" t="s">
        <v>49</v>
      </c>
      <c r="G150" s="32">
        <v>0.45</v>
      </c>
      <c r="H150" s="33">
        <v>0</v>
      </c>
      <c r="I150" s="33">
        <f>ROUND(ROUND(H150,2)*ROUND(G150,3),2)</f>
      </c>
      <c r="O150">
        <f>(I150*21)/100</f>
      </c>
      <c r="P150" t="s">
        <v>23</v>
      </c>
    </row>
    <row r="151" spans="1:5" ht="12.75">
      <c r="A151" s="34" t="s">
        <v>50</v>
      </c>
      <c r="E151" s="35" t="s">
        <v>361</v>
      </c>
    </row>
    <row r="152" spans="1:5" ht="12.75">
      <c r="A152" s="36" t="s">
        <v>52</v>
      </c>
      <c r="E152" s="37" t="s">
        <v>502</v>
      </c>
    </row>
    <row r="153" spans="1:5" ht="102">
      <c r="A153" t="s">
        <v>54</v>
      </c>
      <c r="E153" s="35" t="s">
        <v>363</v>
      </c>
    </row>
    <row r="154" spans="1:16" ht="12.75">
      <c r="A154" s="25" t="s">
        <v>45</v>
      </c>
      <c r="B154" s="29" t="s">
        <v>340</v>
      </c>
      <c r="C154" s="29" t="s">
        <v>365</v>
      </c>
      <c r="D154" s="25" t="s">
        <v>47</v>
      </c>
      <c r="E154" s="30" t="s">
        <v>366</v>
      </c>
      <c r="F154" s="31" t="s">
        <v>254</v>
      </c>
      <c r="G154" s="32">
        <v>107.51</v>
      </c>
      <c r="H154" s="33">
        <v>0</v>
      </c>
      <c r="I154" s="33">
        <f>ROUND(ROUND(H154,2)*ROUND(G154,3),2)</f>
      </c>
      <c r="O154">
        <f>(I154*21)/100</f>
      </c>
      <c r="P154" t="s">
        <v>23</v>
      </c>
    </row>
    <row r="155" spans="1:5" ht="12.75">
      <c r="A155" s="34" t="s">
        <v>50</v>
      </c>
      <c r="E155" s="35" t="s">
        <v>367</v>
      </c>
    </row>
    <row r="156" spans="1:5" ht="38.25">
      <c r="A156" s="36" t="s">
        <v>52</v>
      </c>
      <c r="E156" s="37" t="s">
        <v>503</v>
      </c>
    </row>
    <row r="157" spans="1:5" ht="51">
      <c r="A157" t="s">
        <v>54</v>
      </c>
      <c r="E157" s="35" t="s">
        <v>369</v>
      </c>
    </row>
    <row r="158" spans="1:16" ht="12.75">
      <c r="A158" s="25" t="s">
        <v>45</v>
      </c>
      <c r="B158" s="29" t="s">
        <v>346</v>
      </c>
      <c r="C158" s="29" t="s">
        <v>371</v>
      </c>
      <c r="D158" s="25" t="s">
        <v>47</v>
      </c>
      <c r="E158" s="30" t="s">
        <v>372</v>
      </c>
      <c r="F158" s="31" t="s">
        <v>254</v>
      </c>
      <c r="G158" s="32">
        <v>104</v>
      </c>
      <c r="H158" s="33">
        <v>0</v>
      </c>
      <c r="I158" s="33">
        <f>ROUND(ROUND(H158,2)*ROUND(G158,3),2)</f>
      </c>
      <c r="O158">
        <f>(I158*21)/100</f>
      </c>
      <c r="P158" t="s">
        <v>23</v>
      </c>
    </row>
    <row r="159" spans="1:5" ht="12.75">
      <c r="A159" s="34" t="s">
        <v>50</v>
      </c>
      <c r="E159" s="35" t="s">
        <v>373</v>
      </c>
    </row>
    <row r="160" spans="1:5" ht="12.75">
      <c r="A160" s="36" t="s">
        <v>52</v>
      </c>
      <c r="E160" s="37" t="s">
        <v>504</v>
      </c>
    </row>
    <row r="161" spans="1:5" ht="51">
      <c r="A161" t="s">
        <v>54</v>
      </c>
      <c r="E161" s="35" t="s">
        <v>369</v>
      </c>
    </row>
    <row r="162" spans="1:16" ht="12.75">
      <c r="A162" s="25" t="s">
        <v>45</v>
      </c>
      <c r="B162" s="29" t="s">
        <v>352</v>
      </c>
      <c r="C162" s="29" t="s">
        <v>376</v>
      </c>
      <c r="D162" s="25" t="s">
        <v>47</v>
      </c>
      <c r="E162" s="30" t="s">
        <v>377</v>
      </c>
      <c r="F162" s="31" t="s">
        <v>49</v>
      </c>
      <c r="G162" s="32">
        <v>4.16</v>
      </c>
      <c r="H162" s="33">
        <v>0</v>
      </c>
      <c r="I162" s="33">
        <f>ROUND(ROUND(H162,2)*ROUND(G162,3),2)</f>
      </c>
      <c r="O162">
        <f>(I162*21)/100</f>
      </c>
      <c r="P162" t="s">
        <v>23</v>
      </c>
    </row>
    <row r="163" spans="1:5" ht="12.75">
      <c r="A163" s="34" t="s">
        <v>50</v>
      </c>
      <c r="E163" s="35" t="s">
        <v>47</v>
      </c>
    </row>
    <row r="164" spans="1:5" ht="12.75">
      <c r="A164" s="36" t="s">
        <v>52</v>
      </c>
      <c r="E164" s="37" t="s">
        <v>505</v>
      </c>
    </row>
    <row r="165" spans="1:5" ht="140.25">
      <c r="A165" t="s">
        <v>54</v>
      </c>
      <c r="E165" s="35" t="s">
        <v>380</v>
      </c>
    </row>
    <row r="166" spans="1:16" ht="12.75">
      <c r="A166" s="25" t="s">
        <v>45</v>
      </c>
      <c r="B166" s="29" t="s">
        <v>358</v>
      </c>
      <c r="C166" s="29" t="s">
        <v>382</v>
      </c>
      <c r="D166" s="25" t="s">
        <v>47</v>
      </c>
      <c r="E166" s="30" t="s">
        <v>383</v>
      </c>
      <c r="F166" s="31" t="s">
        <v>49</v>
      </c>
      <c r="G166" s="32">
        <v>7.28</v>
      </c>
      <c r="H166" s="33">
        <v>0</v>
      </c>
      <c r="I166" s="33">
        <f>ROUND(ROUND(H166,2)*ROUND(G166,3),2)</f>
      </c>
      <c r="O166">
        <f>(I166*21)/100</f>
      </c>
      <c r="P166" t="s">
        <v>23</v>
      </c>
    </row>
    <row r="167" spans="1:5" ht="12.75">
      <c r="A167" s="34" t="s">
        <v>50</v>
      </c>
      <c r="E167" s="35" t="s">
        <v>47</v>
      </c>
    </row>
    <row r="168" spans="1:5" ht="12.75">
      <c r="A168" s="36" t="s">
        <v>52</v>
      </c>
      <c r="E168" s="37" t="s">
        <v>506</v>
      </c>
    </row>
    <row r="169" spans="1:5" ht="140.25">
      <c r="A169" t="s">
        <v>54</v>
      </c>
      <c r="E169" s="35" t="s">
        <v>385</v>
      </c>
    </row>
    <row r="170" spans="1:18" ht="12.75" customHeight="1">
      <c r="A170" s="6" t="s">
        <v>43</v>
      </c>
      <c r="B170" s="6"/>
      <c r="C170" s="39" t="s">
        <v>79</v>
      </c>
      <c r="D170" s="6"/>
      <c r="E170" s="27" t="s">
        <v>391</v>
      </c>
      <c r="F170" s="6"/>
      <c r="G170" s="6"/>
      <c r="H170" s="6"/>
      <c r="I170" s="40">
        <f>0+Q170</f>
      </c>
      <c r="O170">
        <f>0+R170</f>
      </c>
      <c r="Q170">
        <f>0+I171+I175+I179</f>
      </c>
      <c r="R170">
        <f>0+O171+O175+O179</f>
      </c>
    </row>
    <row r="171" spans="1:16" ht="12.75">
      <c r="A171" s="25" t="s">
        <v>45</v>
      </c>
      <c r="B171" s="29" t="s">
        <v>364</v>
      </c>
      <c r="C171" s="29" t="s">
        <v>393</v>
      </c>
      <c r="D171" s="25" t="s">
        <v>47</v>
      </c>
      <c r="E171" s="30" t="s">
        <v>394</v>
      </c>
      <c r="F171" s="31" t="s">
        <v>254</v>
      </c>
      <c r="G171" s="32">
        <v>58.8</v>
      </c>
      <c r="H171" s="33">
        <v>0</v>
      </c>
      <c r="I171" s="33">
        <f>ROUND(ROUND(H171,2)*ROUND(G171,3),2)</f>
      </c>
      <c r="O171">
        <f>(I171*21)/100</f>
      </c>
      <c r="P171" t="s">
        <v>23</v>
      </c>
    </row>
    <row r="172" spans="1:5" ht="12.75">
      <c r="A172" s="34" t="s">
        <v>50</v>
      </c>
      <c r="E172" s="35" t="s">
        <v>395</v>
      </c>
    </row>
    <row r="173" spans="1:5" ht="12.75">
      <c r="A173" s="36" t="s">
        <v>52</v>
      </c>
      <c r="E173" s="37" t="s">
        <v>507</v>
      </c>
    </row>
    <row r="174" spans="1:5" ht="204">
      <c r="A174" t="s">
        <v>54</v>
      </c>
      <c r="E174" s="35" t="s">
        <v>397</v>
      </c>
    </row>
    <row r="175" spans="1:16" ht="25.5">
      <c r="A175" s="25" t="s">
        <v>45</v>
      </c>
      <c r="B175" s="29" t="s">
        <v>370</v>
      </c>
      <c r="C175" s="29" t="s">
        <v>399</v>
      </c>
      <c r="D175" s="25" t="s">
        <v>47</v>
      </c>
      <c r="E175" s="30" t="s">
        <v>400</v>
      </c>
      <c r="F175" s="31" t="s">
        <v>254</v>
      </c>
      <c r="G175" s="32">
        <v>86.405</v>
      </c>
      <c r="H175" s="33">
        <v>0</v>
      </c>
      <c r="I175" s="33">
        <f>ROUND(ROUND(H175,2)*ROUND(G175,3),2)</f>
      </c>
      <c r="O175">
        <f>(I175*21)/100</f>
      </c>
      <c r="P175" t="s">
        <v>23</v>
      </c>
    </row>
    <row r="176" spans="1:5" ht="12.75">
      <c r="A176" s="34" t="s">
        <v>50</v>
      </c>
      <c r="E176" s="35" t="s">
        <v>401</v>
      </c>
    </row>
    <row r="177" spans="1:5" ht="25.5">
      <c r="A177" s="36" t="s">
        <v>52</v>
      </c>
      <c r="E177" s="37" t="s">
        <v>508</v>
      </c>
    </row>
    <row r="178" spans="1:5" ht="216.75">
      <c r="A178" t="s">
        <v>54</v>
      </c>
      <c r="E178" s="35" t="s">
        <v>403</v>
      </c>
    </row>
    <row r="179" spans="1:16" ht="12.75">
      <c r="A179" s="25" t="s">
        <v>45</v>
      </c>
      <c r="B179" s="29" t="s">
        <v>375</v>
      </c>
      <c r="C179" s="29" t="s">
        <v>405</v>
      </c>
      <c r="D179" s="25" t="s">
        <v>47</v>
      </c>
      <c r="E179" s="30" t="s">
        <v>406</v>
      </c>
      <c r="F179" s="31" t="s">
        <v>254</v>
      </c>
      <c r="G179" s="32">
        <v>7.9</v>
      </c>
      <c r="H179" s="33">
        <v>0</v>
      </c>
      <c r="I179" s="33">
        <f>ROUND(ROUND(H179,2)*ROUND(G179,3),2)</f>
      </c>
      <c r="O179">
        <f>(I179*21)/100</f>
      </c>
      <c r="P179" t="s">
        <v>23</v>
      </c>
    </row>
    <row r="180" spans="1:5" ht="12.75">
      <c r="A180" s="34" t="s">
        <v>50</v>
      </c>
      <c r="E180" s="35" t="s">
        <v>407</v>
      </c>
    </row>
    <row r="181" spans="1:5" ht="12.75">
      <c r="A181" s="36" t="s">
        <v>52</v>
      </c>
      <c r="E181" s="37" t="s">
        <v>509</v>
      </c>
    </row>
    <row r="182" spans="1:5" ht="38.25">
      <c r="A182" t="s">
        <v>54</v>
      </c>
      <c r="E182" s="35" t="s">
        <v>409</v>
      </c>
    </row>
    <row r="183" spans="1:18" ht="12.75" customHeight="1">
      <c r="A183" s="6" t="s">
        <v>43</v>
      </c>
      <c r="B183" s="6"/>
      <c r="C183" s="39" t="s">
        <v>84</v>
      </c>
      <c r="D183" s="6"/>
      <c r="E183" s="27" t="s">
        <v>410</v>
      </c>
      <c r="F183" s="6"/>
      <c r="G183" s="6"/>
      <c r="H183" s="6"/>
      <c r="I183" s="40">
        <f>0+Q183</f>
      </c>
      <c r="O183">
        <f>0+R183</f>
      </c>
      <c r="Q183">
        <f>0+I184</f>
      </c>
      <c r="R183">
        <f>0+O184</f>
      </c>
    </row>
    <row r="184" spans="1:16" ht="12.75">
      <c r="A184" s="25" t="s">
        <v>45</v>
      </c>
      <c r="B184" s="29" t="s">
        <v>386</v>
      </c>
      <c r="C184" s="29" t="s">
        <v>510</v>
      </c>
      <c r="D184" s="25" t="s">
        <v>47</v>
      </c>
      <c r="E184" s="30" t="s">
        <v>511</v>
      </c>
      <c r="F184" s="31" t="s">
        <v>125</v>
      </c>
      <c r="G184" s="32">
        <v>2</v>
      </c>
      <c r="H184" s="33">
        <v>0</v>
      </c>
      <c r="I184" s="33">
        <f>ROUND(ROUND(H184,2)*ROUND(G184,3),2)</f>
      </c>
      <c r="O184">
        <f>(I184*21)/100</f>
      </c>
      <c r="P184" t="s">
        <v>23</v>
      </c>
    </row>
    <row r="185" spans="1:5" ht="12.75">
      <c r="A185" s="34" t="s">
        <v>50</v>
      </c>
      <c r="E185" s="35" t="s">
        <v>512</v>
      </c>
    </row>
    <row r="186" spans="1:5" ht="12.75">
      <c r="A186" s="36" t="s">
        <v>52</v>
      </c>
      <c r="E186" s="37" t="s">
        <v>180</v>
      </c>
    </row>
    <row r="187" spans="1:5" ht="76.5">
      <c r="A187" t="s">
        <v>54</v>
      </c>
      <c r="E187" s="35" t="s">
        <v>513</v>
      </c>
    </row>
    <row r="188" spans="1:18" ht="12.75" customHeight="1">
      <c r="A188" s="6" t="s">
        <v>43</v>
      </c>
      <c r="B188" s="6"/>
      <c r="C188" s="39" t="s">
        <v>40</v>
      </c>
      <c r="D188" s="6"/>
      <c r="E188" s="27" t="s">
        <v>111</v>
      </c>
      <c r="F188" s="6"/>
      <c r="G188" s="6"/>
      <c r="H188" s="6"/>
      <c r="I188" s="40">
        <f>0+Q188</f>
      </c>
      <c r="O188">
        <f>0+R188</f>
      </c>
      <c r="Q188">
        <f>0+I189+I193+I197+I201+I205+I209</f>
      </c>
      <c r="R188">
        <f>0+O189+O193+O197+O201+O205+O209</f>
      </c>
    </row>
    <row r="189" spans="1:16" ht="25.5">
      <c r="A189" s="25" t="s">
        <v>45</v>
      </c>
      <c r="B189" s="29" t="s">
        <v>392</v>
      </c>
      <c r="C189" s="29" t="s">
        <v>514</v>
      </c>
      <c r="D189" s="25" t="s">
        <v>47</v>
      </c>
      <c r="E189" s="30" t="s">
        <v>430</v>
      </c>
      <c r="F189" s="31" t="s">
        <v>87</v>
      </c>
      <c r="G189" s="32">
        <v>12.5</v>
      </c>
      <c r="H189" s="33">
        <v>0</v>
      </c>
      <c r="I189" s="33">
        <f>ROUND(ROUND(H189,2)*ROUND(G189,3),2)</f>
      </c>
      <c r="O189">
        <f>(I189*21)/100</f>
      </c>
      <c r="P189" t="s">
        <v>23</v>
      </c>
    </row>
    <row r="190" spans="1:5" ht="12.75">
      <c r="A190" s="34" t="s">
        <v>50</v>
      </c>
      <c r="E190" s="35" t="s">
        <v>47</v>
      </c>
    </row>
    <row r="191" spans="1:5" ht="12.75">
      <c r="A191" s="36" t="s">
        <v>52</v>
      </c>
      <c r="E191" s="37" t="s">
        <v>515</v>
      </c>
    </row>
    <row r="192" spans="1:5" ht="127.5">
      <c r="A192" t="s">
        <v>54</v>
      </c>
      <c r="E192" s="35" t="s">
        <v>432</v>
      </c>
    </row>
    <row r="193" spans="1:16" ht="12.75">
      <c r="A193" s="25" t="s">
        <v>45</v>
      </c>
      <c r="B193" s="29" t="s">
        <v>398</v>
      </c>
      <c r="C193" s="29" t="s">
        <v>516</v>
      </c>
      <c r="D193" s="25" t="s">
        <v>47</v>
      </c>
      <c r="E193" s="30" t="s">
        <v>435</v>
      </c>
      <c r="F193" s="31" t="s">
        <v>87</v>
      </c>
      <c r="G193" s="32">
        <v>12</v>
      </c>
      <c r="H193" s="33">
        <v>0</v>
      </c>
      <c r="I193" s="33">
        <f>ROUND(ROUND(H193,2)*ROUND(G193,3),2)</f>
      </c>
      <c r="O193">
        <f>(I193*21)/100</f>
      </c>
      <c r="P193" t="s">
        <v>23</v>
      </c>
    </row>
    <row r="194" spans="1:5" ht="12.75">
      <c r="A194" s="34" t="s">
        <v>50</v>
      </c>
      <c r="E194" s="35" t="s">
        <v>436</v>
      </c>
    </row>
    <row r="195" spans="1:5" ht="12.75">
      <c r="A195" s="36" t="s">
        <v>52</v>
      </c>
      <c r="E195" s="37" t="s">
        <v>517</v>
      </c>
    </row>
    <row r="196" spans="1:5" ht="114.75">
      <c r="A196" t="s">
        <v>54</v>
      </c>
      <c r="E196" s="35" t="s">
        <v>437</v>
      </c>
    </row>
    <row r="197" spans="1:16" ht="12.75">
      <c r="A197" s="25" t="s">
        <v>45</v>
      </c>
      <c r="B197" s="29" t="s">
        <v>404</v>
      </c>
      <c r="C197" s="29" t="s">
        <v>439</v>
      </c>
      <c r="D197" s="25" t="s">
        <v>47</v>
      </c>
      <c r="E197" s="30" t="s">
        <v>440</v>
      </c>
      <c r="F197" s="31" t="s">
        <v>125</v>
      </c>
      <c r="G197" s="32">
        <v>2</v>
      </c>
      <c r="H197" s="33">
        <v>0</v>
      </c>
      <c r="I197" s="33">
        <f>ROUND(ROUND(H197,2)*ROUND(G197,3),2)</f>
      </c>
      <c r="O197">
        <f>(I197*21)/100</f>
      </c>
      <c r="P197" t="s">
        <v>23</v>
      </c>
    </row>
    <row r="198" spans="1:5" ht="12.75">
      <c r="A198" s="34" t="s">
        <v>50</v>
      </c>
      <c r="E198" s="35" t="s">
        <v>441</v>
      </c>
    </row>
    <row r="199" spans="1:5" ht="12.75">
      <c r="A199" s="36" t="s">
        <v>52</v>
      </c>
      <c r="E199" s="37" t="s">
        <v>518</v>
      </c>
    </row>
    <row r="200" spans="1:5" ht="25.5">
      <c r="A200" t="s">
        <v>54</v>
      </c>
      <c r="E200" s="35" t="s">
        <v>443</v>
      </c>
    </row>
    <row r="201" spans="1:16" ht="12.75">
      <c r="A201" s="25" t="s">
        <v>45</v>
      </c>
      <c r="B201" s="29" t="s">
        <v>411</v>
      </c>
      <c r="C201" s="29" t="s">
        <v>460</v>
      </c>
      <c r="D201" s="25" t="s">
        <v>47</v>
      </c>
      <c r="E201" s="30" t="s">
        <v>461</v>
      </c>
      <c r="F201" s="31" t="s">
        <v>87</v>
      </c>
      <c r="G201" s="32">
        <v>2</v>
      </c>
      <c r="H201" s="33">
        <v>0</v>
      </c>
      <c r="I201" s="33">
        <f>ROUND(ROUND(H201,2)*ROUND(G201,3),2)</f>
      </c>
      <c r="O201">
        <f>(I201*21)/100</f>
      </c>
      <c r="P201" t="s">
        <v>23</v>
      </c>
    </row>
    <row r="202" spans="1:5" ht="12.75">
      <c r="A202" s="34" t="s">
        <v>50</v>
      </c>
      <c r="E202" s="35" t="s">
        <v>47</v>
      </c>
    </row>
    <row r="203" spans="1:5" ht="12.75">
      <c r="A203" s="36" t="s">
        <v>52</v>
      </c>
      <c r="E203" s="37" t="s">
        <v>519</v>
      </c>
    </row>
    <row r="204" spans="1:5" ht="38.25">
      <c r="A204" t="s">
        <v>54</v>
      </c>
      <c r="E204" s="35" t="s">
        <v>458</v>
      </c>
    </row>
    <row r="205" spans="1:16" ht="12.75">
      <c r="A205" s="25" t="s">
        <v>45</v>
      </c>
      <c r="B205" s="29" t="s">
        <v>417</v>
      </c>
      <c r="C205" s="29" t="s">
        <v>136</v>
      </c>
      <c r="D205" s="25" t="s">
        <v>47</v>
      </c>
      <c r="E205" s="30" t="s">
        <v>137</v>
      </c>
      <c r="F205" s="31" t="s">
        <v>87</v>
      </c>
      <c r="G205" s="32">
        <v>46</v>
      </c>
      <c r="H205" s="33">
        <v>0</v>
      </c>
      <c r="I205" s="33">
        <f>ROUND(ROUND(H205,2)*ROUND(G205,3),2)</f>
      </c>
      <c r="O205">
        <f>(I205*21)/100</f>
      </c>
      <c r="P205" t="s">
        <v>23</v>
      </c>
    </row>
    <row r="206" spans="1:5" ht="12.75">
      <c r="A206" s="34" t="s">
        <v>50</v>
      </c>
      <c r="E206" s="35" t="s">
        <v>47</v>
      </c>
    </row>
    <row r="207" spans="1:5" ht="38.25">
      <c r="A207" s="36" t="s">
        <v>52</v>
      </c>
      <c r="E207" s="37" t="s">
        <v>520</v>
      </c>
    </row>
    <row r="208" spans="1:5" ht="25.5">
      <c r="A208" t="s">
        <v>54</v>
      </c>
      <c r="E208" s="35" t="s">
        <v>139</v>
      </c>
    </row>
    <row r="209" spans="1:16" ht="12.75">
      <c r="A209" s="25" t="s">
        <v>45</v>
      </c>
      <c r="B209" s="29" t="s">
        <v>423</v>
      </c>
      <c r="C209" s="29" t="s">
        <v>466</v>
      </c>
      <c r="D209" s="25" t="s">
        <v>47</v>
      </c>
      <c r="E209" s="30" t="s">
        <v>467</v>
      </c>
      <c r="F209" s="31" t="s">
        <v>49</v>
      </c>
      <c r="G209" s="32">
        <v>0.037</v>
      </c>
      <c r="H209" s="33">
        <v>0</v>
      </c>
      <c r="I209" s="33">
        <f>ROUND(ROUND(H209,2)*ROUND(G209,3),2)</f>
      </c>
      <c r="O209">
        <f>(I209*21)/100</f>
      </c>
      <c r="P209" t="s">
        <v>23</v>
      </c>
    </row>
    <row r="210" spans="1:5" ht="12.75">
      <c r="A210" s="34" t="s">
        <v>50</v>
      </c>
      <c r="E210" s="35" t="s">
        <v>47</v>
      </c>
    </row>
    <row r="211" spans="1:5" ht="51">
      <c r="A211" s="36" t="s">
        <v>52</v>
      </c>
      <c r="E211" s="37" t="s">
        <v>521</v>
      </c>
    </row>
    <row r="212" spans="1:5" ht="38.25">
      <c r="A212" t="s">
        <v>54</v>
      </c>
      <c r="E212" s="35" t="s">
        <v>469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