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bookViews>
    <workbookView xWindow="28680" yWindow="65416" windowWidth="29040" windowHeight="15720" activeTab="0"/>
  </bookViews>
  <sheets>
    <sheet name="Rekapitulace stavby" sheetId="1" r:id="rId1"/>
    <sheet name="SO.110.1 - SO.110.1 - Kom..." sheetId="2" r:id="rId2"/>
    <sheet name="SO.410.1 - SO.410.1 - Veř..." sheetId="3" r:id="rId3"/>
    <sheet name="VoN.1 - Vedlejší a ostatn..." sheetId="4" r:id="rId4"/>
    <sheet name="SO.110.2 - SO.110.2 - Kom..." sheetId="5" r:id="rId5"/>
    <sheet name="SO.410.2 - SO.410.2 - Veř..." sheetId="6" r:id="rId6"/>
    <sheet name="VoN.2 - Vedlejší a ostatn..." sheetId="7" r:id="rId7"/>
    <sheet name="SO.110.KSUS - SO.110.KSUS..." sheetId="8" r:id="rId8"/>
    <sheet name="SO.110.2.KSUS - SO.110.2...." sheetId="9" r:id="rId9"/>
    <sheet name="VoN.KSUS - Vedlejší a ost..." sheetId="10" r:id="rId10"/>
    <sheet name="VoN.2.KSUS - Vedlejší a o..." sheetId="11" r:id="rId11"/>
  </sheets>
  <definedNames>
    <definedName name="_xlnm._FilterDatabase" localSheetId="1" hidden="1">'SO.110.1 - SO.110.1 - Kom...'!$C$149:$K$523</definedName>
    <definedName name="_xlnm._FilterDatabase" localSheetId="4" hidden="1">'SO.110.2 - SO.110.2 - Kom...'!$C$147:$K$505</definedName>
    <definedName name="_xlnm._FilterDatabase" localSheetId="8" hidden="1">'SO.110.2.KSUS - SO.110.2....'!$C$137:$K$304</definedName>
    <definedName name="_xlnm._FilterDatabase" localSheetId="7" hidden="1">'SO.110.KSUS - SO.110.KSUS...'!$C$128:$K$181</definedName>
    <definedName name="_xlnm._FilterDatabase" localSheetId="2" hidden="1">'SO.410.1 - SO.410.1 - Veř...'!$C$125:$K$184</definedName>
    <definedName name="_xlnm._FilterDatabase" localSheetId="5" hidden="1">'SO.410.2 - SO.410.2 - Veř...'!$C$126:$K$186</definedName>
    <definedName name="_xlnm._FilterDatabase" localSheetId="3" hidden="1">'VoN.1 - Vedlejší a ostatn...'!$C$126:$K$137</definedName>
    <definedName name="_xlnm._FilterDatabase" localSheetId="6" hidden="1">'VoN.2 - Vedlejší a ostatn...'!$C$126:$K$144</definedName>
    <definedName name="_xlnm._FilterDatabase" localSheetId="10" hidden="1">'VoN.2.KSUS - Vedlejší a o...'!$C$122:$K$140</definedName>
    <definedName name="_xlnm._FilterDatabase" localSheetId="9" hidden="1">'VoN.KSUS - Vedlejší a ost...'!$C$122:$K$128</definedName>
    <definedName name="_xlnm.Print_Area" localSheetId="0">'Rekapitulace stavby'!$D$4:$AO$76,'Rekapitulace stavby'!$C$82:$AQ$109</definedName>
    <definedName name="_xlnm.Print_Area" localSheetId="1">'SO.110.1 - SO.110.1 - Kom...'!$C$4:$J$76,'SO.110.1 - SO.110.1 - Kom...'!$C$82:$J$127,'SO.110.1 - SO.110.1 - Kom...'!$C$133:$K$523</definedName>
    <definedName name="_xlnm.Print_Area" localSheetId="4">'SO.110.2 - SO.110.2 - Kom...'!$C$4:$J$76,'SO.110.2 - SO.110.2 - Kom...'!$C$82:$J$125,'SO.110.2 - SO.110.2 - Kom...'!$C$131:$K$505</definedName>
    <definedName name="_xlnm.Print_Area" localSheetId="8">'SO.110.2.KSUS - SO.110.2....'!$C$4:$J$76,'SO.110.2.KSUS - SO.110.2....'!$C$82:$J$117,'SO.110.2.KSUS - SO.110.2....'!$C$123:$K$304</definedName>
    <definedName name="_xlnm.Print_Area" localSheetId="7">'SO.110.KSUS - SO.110.KSUS...'!$C$4:$J$76,'SO.110.KSUS - SO.110.KSUS...'!$C$82:$J$108,'SO.110.KSUS - SO.110.KSUS...'!$C$114:$K$181</definedName>
    <definedName name="_xlnm.Print_Area" localSheetId="2">'SO.410.1 - SO.410.1 - Veř...'!$C$4:$J$76,'SO.410.1 - SO.410.1 - Veř...'!$C$82:$J$103,'SO.410.1 - SO.410.1 - Veř...'!$C$109:$K$184</definedName>
    <definedName name="_xlnm.Print_Area" localSheetId="5">'SO.410.2 - SO.410.2 - Veř...'!$C$4:$J$76,'SO.410.2 - SO.410.2 - Veř...'!$C$82:$J$104,'SO.410.2 - SO.410.2 - Veř...'!$C$110:$K$186</definedName>
    <definedName name="_xlnm.Print_Area" localSheetId="3">'VoN.1 - Vedlejší a ostatn...'!$C$4:$J$76,'VoN.1 - Vedlejší a ostatn...'!$C$82:$J$104,'VoN.1 - Vedlejší a ostatn...'!$C$110:$K$137</definedName>
    <definedName name="_xlnm.Print_Area" localSheetId="6">'VoN.2 - Vedlejší a ostatn...'!$C$4:$J$76,'VoN.2 - Vedlejší a ostatn...'!$C$82:$J$104,'VoN.2 - Vedlejší a ostatn...'!$C$110:$K$144</definedName>
    <definedName name="_xlnm.Print_Area" localSheetId="10">'VoN.2.KSUS - Vedlejší a o...'!$C$4:$J$76,'VoN.2.KSUS - Vedlejší a o...'!$C$82:$J$102,'VoN.2.KSUS - Vedlejší a o...'!$C$108:$K$140</definedName>
    <definedName name="_xlnm.Print_Area" localSheetId="9">'VoN.KSUS - Vedlejší a ost...'!$C$4:$J$76,'VoN.KSUS - Vedlejší a ost...'!$C$82:$J$102,'VoN.KSUS - Vedlejší a ost...'!$C$108:$K$128</definedName>
    <definedName name="_xlnm.Print_Titles" localSheetId="0">'Rekapitulace stavby'!$92:$92</definedName>
    <definedName name="_xlnm.Print_Titles" localSheetId="1">'SO.110.1 - SO.110.1 - Kom...'!$149:$149</definedName>
    <definedName name="_xlnm.Print_Titles" localSheetId="2">'SO.410.1 - SO.410.1 - Veř...'!$125:$125</definedName>
    <definedName name="_xlnm.Print_Titles" localSheetId="3">'VoN.1 - Vedlejší a ostatn...'!$126:$126</definedName>
    <definedName name="_xlnm.Print_Titles" localSheetId="4">'SO.110.2 - SO.110.2 - Kom...'!$147:$147</definedName>
    <definedName name="_xlnm.Print_Titles" localSheetId="5">'SO.410.2 - SO.410.2 - Veř...'!$126:$126</definedName>
    <definedName name="_xlnm.Print_Titles" localSheetId="6">'VoN.2 - Vedlejší a ostatn...'!$126:$126</definedName>
    <definedName name="_xlnm.Print_Titles" localSheetId="7">'SO.110.KSUS - SO.110.KSUS...'!$128:$128</definedName>
    <definedName name="_xlnm.Print_Titles" localSheetId="8">'SO.110.2.KSUS - SO.110.2....'!$137:$137</definedName>
    <definedName name="_xlnm.Print_Titles" localSheetId="9">'VoN.KSUS - Vedlejší a ost...'!$122:$122</definedName>
    <definedName name="_xlnm.Print_Titles" localSheetId="10">'VoN.2.KSUS - Vedlejší a o...'!$122:$122</definedName>
  </definedNames>
  <calcPr calcId="191029"/>
  <extLst/>
</workbook>
</file>

<file path=xl/sharedStrings.xml><?xml version="1.0" encoding="utf-8"?>
<sst xmlns="http://schemas.openxmlformats.org/spreadsheetml/2006/main" count="13945" uniqueCount="1581">
  <si>
    <t>Export Komplet</t>
  </si>
  <si>
    <t/>
  </si>
  <si>
    <t>2.0</t>
  </si>
  <si>
    <t>ZAMOK</t>
  </si>
  <si>
    <t>False</t>
  </si>
  <si>
    <t>{52d71a6b-1554-4f1b-a77a-c66e9cde7250}</t>
  </si>
  <si>
    <t>0,01</t>
  </si>
  <si>
    <t>21</t>
  </si>
  <si>
    <t>15</t>
  </si>
  <si>
    <t>REKAPITULACE STAVBY</t>
  </si>
  <si>
    <t>v ---  níže se nacházejí doplnkové a pomocné údaje k sestavám  --- v</t>
  </si>
  <si>
    <t>Návod na vyplnění</t>
  </si>
  <si>
    <t>0,001</t>
  </si>
  <si>
    <t>Kód:</t>
  </si>
  <si>
    <t>2016-039_SFDI_2022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</si>
  <si>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</si>
  <si>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</si>
  <si>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Chodník ve směru na Novou Telib</t>
  </si>
  <si>
    <t>KSO:</t>
  </si>
  <si>
    <t>CC-CZ:</t>
  </si>
  <si>
    <t>Místo:</t>
  </si>
  <si>
    <t xml:space="preserve"> </t>
  </si>
  <si>
    <t>Datum:</t>
  </si>
  <si>
    <t>24. 1. 2022</t>
  </si>
  <si>
    <t>Zadavatel:</t>
  </si>
  <si>
    <t>IČ:</t>
  </si>
  <si>
    <t>00237574</t>
  </si>
  <si>
    <t>Městys Březno</t>
  </si>
  <si>
    <t>DIČ:</t>
  </si>
  <si>
    <t>Uchazeč:</t>
  </si>
  <si>
    <t>Vyplň údaj</t>
  </si>
  <si>
    <t>Projektant:</t>
  </si>
  <si>
    <t>27086135</t>
  </si>
  <si>
    <t>CR Project s.r.o.</t>
  </si>
  <si>
    <t>CZ27086135</t>
  </si>
  <si>
    <t>True</t>
  </si>
  <si>
    <t>Zpracovatel:</t>
  </si>
  <si>
    <t>Josef Nentwich</t>
  </si>
  <si>
    <t>Poznámka:</t>
  </si>
  <si>
    <t>-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případně může tento rozpočet/soupis prací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 případě, že má uchazeč (zhotovitel) pochyby ohledně plánovaných výměr, položek ve výkazech, výkresech a technických zprávách, má povinnost toto sdělit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byly všechny plošné výměry bez výpočtu ve výkazu výměr odečteny z digitálních souborů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</si>
  <si>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</si>
  <si>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</si>
  <si>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</si>
  <si>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</si>
  <si>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</si>
  <si>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</si>
  <si>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</si>
  <si>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</si>
  <si>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</si>
  <si>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</si>
  <si>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</si>
  <si>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</si>
  <si>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</si>
  <si>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</si>
  <si>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</si>
  <si>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</si>
  <si>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</si>
  <si>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</si>
  <si>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</si>
  <si>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</si>
  <si>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</si>
  <si>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</si>
  <si>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</si>
  <si>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</si>
  <si>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</si>
  <si>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</si>
  <si>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</si>
  <si>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</si>
  <si>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</si>
  <si>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</si>
  <si>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</si>
  <si>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</si>
  <si>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</si>
  <si>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</si>
  <si>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</si>
  <si>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</si>
  <si>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</si>
  <si>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</si>
  <si>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</si>
  <si>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</si>
  <si>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</si>
  <si>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</si>
  <si>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</si>
  <si>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</si>
  <si>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</si>
  <si>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Investice městyse Březno</t>
  </si>
  <si>
    <t>STA</t>
  </si>
  <si>
    <t>1</t>
  </si>
  <si>
    <t>{ba1eae7f-7c01-4652-a5c2-e7e1d57174c1}</t>
  </si>
  <si>
    <t>2</t>
  </si>
  <si>
    <t>Uznatelné náklady</t>
  </si>
  <si>
    <t>Soupis</t>
  </si>
  <si>
    <t>{cec0b9f0-4e2d-4c25-8eba-fa962d211543}</t>
  </si>
  <si>
    <t>/</t>
  </si>
  <si>
    <t>SO.110.1</t>
  </si>
  <si>
    <t>SO.110.1 - Komunikace</t>
  </si>
  <si>
    <t>3</t>
  </si>
  <si>
    <t>{bee7dd5a-c929-428e-866b-9e77e4bc3674}</t>
  </si>
  <si>
    <t>SO.410.1</t>
  </si>
  <si>
    <t>SO.410.1 - Veřejné osvětlení</t>
  </si>
  <si>
    <t>{be3f97ff-189e-4cfd-a1aa-00db66d0288b}</t>
  </si>
  <si>
    <t>VoN.1</t>
  </si>
  <si>
    <t>Vedlejší a ostatní náklady</t>
  </si>
  <si>
    <t>{8835f2c0-13ee-4884-b1ec-e22809af6c0c}</t>
  </si>
  <si>
    <t>Neuznatelné náklady</t>
  </si>
  <si>
    <t>{32b771bc-42c2-4ebe-8402-079a3c24d00f}</t>
  </si>
  <si>
    <t>SO.110.2</t>
  </si>
  <si>
    <t>SO.110.2 - Komunikace</t>
  </si>
  <si>
    <t>{2d066f7a-fae3-47fa-88cc-27039269d65f}</t>
  </si>
  <si>
    <t>SO.410.2</t>
  </si>
  <si>
    <t>SO.410.2 - Veřejné osvětlení</t>
  </si>
  <si>
    <t>{2bc24645-77d3-4cb4-9bc6-90a72837757e}</t>
  </si>
  <si>
    <t>VoN.2</t>
  </si>
  <si>
    <t>{954fcdda-68bc-4371-b192-f4d8d05463b3}</t>
  </si>
  <si>
    <t>02</t>
  </si>
  <si>
    <t>Investice KSUS</t>
  </si>
  <si>
    <t>{34e1f587-7e5a-4542-a5d5-b035c2cda8f9}</t>
  </si>
  <si>
    <t>SO.110.KSUS</t>
  </si>
  <si>
    <t>SO.110.KSUS - Komunikace</t>
  </si>
  <si>
    <t>{99a8e349-3145-49f2-bf92-965b30500f04}</t>
  </si>
  <si>
    <t>SO.110.2.KSUS</t>
  </si>
  <si>
    <t>SO.110.2.KSUS - Komunikace</t>
  </si>
  <si>
    <t>{41cb8f04-4252-49dd-966b-4efb50995018}</t>
  </si>
  <si>
    <t>VoN.KSUS</t>
  </si>
  <si>
    <t>{aa91e5b7-e88b-4dc3-9ad3-dd249ef7b18b}</t>
  </si>
  <si>
    <t>VoN.2.KSUS</t>
  </si>
  <si>
    <t>{150ee793-9a4f-4854-8805-2105fe896e16}</t>
  </si>
  <si>
    <t>KRYCÍ LIST SOUPISU PRACÍ</t>
  </si>
  <si>
    <t>Objekt:</t>
  </si>
  <si>
    <t>01 - Investice městyse Březno</t>
  </si>
  <si>
    <t>Soupis:</t>
  </si>
  <si>
    <t>1 - Uznatelné náklady</t>
  </si>
  <si>
    <t>Úroveň 3:</t>
  </si>
  <si>
    <t>SO.110.1 - SO.110.1 - Komunikace</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</si>
  <si>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</si>
  <si>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</si>
  <si>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</si>
  <si>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</si>
  <si>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</si>
  <si>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</si>
  <si>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</si>
  <si>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</si>
  <si>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t>
  </si>
  <si>
    <t xml:space="preserve">      R12 - Zemní práce pro odvodnění komunikací</t>
  </si>
  <si>
    <t xml:space="preserve">      R13 - Odstranění zeleně</t>
  </si>
  <si>
    <t xml:space="preserve">    2 - Zakládání</t>
  </si>
  <si>
    <t xml:space="preserve">      R21 - Ochrany a úpravy inženýrských sítí</t>
  </si>
  <si>
    <t xml:space="preserve">    3 - Svislé a kompletní konstrukce</t>
  </si>
  <si>
    <t xml:space="preserve">      R32 - Ochranné prvky a mobiliář</t>
  </si>
  <si>
    <t xml:space="preserve">    5 - Komunikace</t>
  </si>
  <si>
    <t xml:space="preserve">      R50 - Podkladní vrstvy</t>
  </si>
  <si>
    <t xml:space="preserve">      R51 - Komunikace pro automobilovou dopravu - asfalt</t>
  </si>
  <si>
    <t xml:space="preserve">      R55 - Pojížděná komunikace - zámková dlažba</t>
  </si>
  <si>
    <t xml:space="preserve">      R56 - Komunikace pro pěší ze zámkové dlažby</t>
  </si>
  <si>
    <t xml:space="preserve">    8 - Trubní vedení</t>
  </si>
  <si>
    <t xml:space="preserve">      R80 - Společné práce pro trubní vedení</t>
  </si>
  <si>
    <t xml:space="preserve">      R81 - Napojení odvodňovačů</t>
  </si>
  <si>
    <t xml:space="preserve">      R82 - Uliční vpusti a ostatní odvodnění</t>
  </si>
  <si>
    <t xml:space="preserve">    9 - Ostatní konstrukce a práce-bourání</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</si>
  <si>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</si>
  <si>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</si>
  <si>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</si>
  <si>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</si>
  <si>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</si>
  <si>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</si>
  <si>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</si>
  <si>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</si>
  <si>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</si>
  <si>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</si>
  <si>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</si>
  <si>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</si>
  <si>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</si>
  <si>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</si>
  <si>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</si>
  <si>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</si>
  <si>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</si>
  <si>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</si>
  <si>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</si>
  <si>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</si>
  <si>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</si>
  <si>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</si>
  <si>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</si>
  <si>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</si>
  <si>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</si>
  <si>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</si>
  <si>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162351103</t>
  </si>
  <si>
    <t>Vodorovné přemístění přes 50 do 500 m výkopku/sypaniny z horniny třídy těžitelnosti I skupiny 1 až 3</t>
  </si>
  <si>
    <t>m3</t>
  </si>
  <si>
    <t>CS ÚRS 2022 01</t>
  </si>
  <si>
    <t>4</t>
  </si>
  <si>
    <t>-485168120</t>
  </si>
  <si>
    <t>VV</t>
  </si>
  <si>
    <t>Dovoz materiálu na mezideponii pro další použití</t>
  </si>
  <si>
    <t>50,10 "- ornice"</t>
  </si>
  <si>
    <t>162751117</t>
  </si>
  <si>
    <t>Vodorovné přemístění přes 9 000 do 10000 m výkopku/sypaniny z horniny třídy těžitelnosti I skupiny 1 až 3</t>
  </si>
  <si>
    <t>-339249964</t>
  </si>
  <si>
    <t>Odvoz přebytečného výkopku na skládku:</t>
  </si>
  <si>
    <t>487,695 "- pro komunikací"</t>
  </si>
  <si>
    <t>45,0 "- z hloubení jam"</t>
  </si>
  <si>
    <t>122,80 "- z hloubení rýh"</t>
  </si>
  <si>
    <t>Součet</t>
  </si>
  <si>
    <t>171201201</t>
  </si>
  <si>
    <t>Uložení sypaniny na skládky nebo meziskládky</t>
  </si>
  <si>
    <t>566473391</t>
  </si>
  <si>
    <t>655,495 "- viz. položka č. 162751xxx - Vodorovné přemístění na skládku"</t>
  </si>
  <si>
    <t>171201221</t>
  </si>
  <si>
    <t>Poplatek za uložení na skládce (skládkovné) zeminy a kamení kód odpadu 17 05 04</t>
  </si>
  <si>
    <t>t</t>
  </si>
  <si>
    <t>103120810</t>
  </si>
  <si>
    <t>655,495*1,75 "- viz. položka č. 162751xxx - Vodorovné přemístění na skládku"</t>
  </si>
  <si>
    <t>5</t>
  </si>
  <si>
    <t>181152302</t>
  </si>
  <si>
    <t>Úprava pláně pro silnice a dálnice v zářezech se zhutněním</t>
  </si>
  <si>
    <t>m2</t>
  </si>
  <si>
    <t>-1848472522</t>
  </si>
  <si>
    <t>Pro komunikace a zpevněné plochy:</t>
  </si>
  <si>
    <t>655,460*1,11 "- komunikace pro pěší"</t>
  </si>
  <si>
    <t>160,250*1,11 "- komunikace - KS I"</t>
  </si>
  <si>
    <t>13,0*1,11 "- zastávky BUS - KS IV"</t>
  </si>
  <si>
    <t>196,0*1,11 "- pojížděné plochy"</t>
  </si>
  <si>
    <t>R11</t>
  </si>
  <si>
    <t>Zemní práce pro komunikace</t>
  </si>
  <si>
    <t>6</t>
  </si>
  <si>
    <t>122252204</t>
  </si>
  <si>
    <t>Odkopávky a prokopávky nezapažené pro silnice a dálnice v hornině třídy těžitelnosti I objem do 500 m3 strojně</t>
  </si>
  <si>
    <t>672314885</t>
  </si>
  <si>
    <t>Odkop pro komunikace a zpevněné plochy:</t>
  </si>
  <si>
    <t>0,120*160,250*1,11 "- komunikace - KS I"</t>
  </si>
  <si>
    <t>0,080*655,460*1,05 "- komunikace pro pěší"</t>
  </si>
  <si>
    <t>0,110*13,0*1,11 "- zastávky BUS - KS IV"</t>
  </si>
  <si>
    <t>0,080*196,0*1,05 "- pojížděné plochy"</t>
  </si>
  <si>
    <t>Odkop pro výměnu podloží:</t>
  </si>
  <si>
    <t>0,300*655,460*1,11 "- komunikace pro pěší"</t>
  </si>
  <si>
    <t>0,49*(4,50+8,0+10,0) "- komunikace pro pěší - v místě příkopu - km 0,164-0,195"</t>
  </si>
  <si>
    <t>0,400*160,250*1,11 "- komunikace - KS I"</t>
  </si>
  <si>
    <t>0,400*13,0*1,11 "- zastávky BUS - KS IV"</t>
  </si>
  <si>
    <t>0,400*196,0*1,11 "- pojížděné plochy"</t>
  </si>
  <si>
    <t>7</t>
  </si>
  <si>
    <t>120001101</t>
  </si>
  <si>
    <t>Příplatek za ztížení odkopávky nebo prokopávky v blízkosti inženýrských sítí</t>
  </si>
  <si>
    <t>-2020034209</t>
  </si>
  <si>
    <t>Uvažováno s 5,0% objemu:</t>
  </si>
  <si>
    <t>487,695*0,05</t>
  </si>
  <si>
    <t>R12</t>
  </si>
  <si>
    <t>Zemní práce pro odvodnění komunikací</t>
  </si>
  <si>
    <t>8</t>
  </si>
  <si>
    <t>131251201</t>
  </si>
  <si>
    <t>Hloubení jam zapažených v hornině třídy těžitelnosti I skupiny 3 objem do 20 m3 strojně</t>
  </si>
  <si>
    <t>283040781</t>
  </si>
  <si>
    <t>10*2,25*2,0 "- UV"</t>
  </si>
  <si>
    <t>9</t>
  </si>
  <si>
    <t>132254202</t>
  </si>
  <si>
    <t>Hloubení zapažených rýh š do 2000 mm v hornině třídy těžitelnosti I skupiny 3 objem do 50 m3</t>
  </si>
  <si>
    <t>-1722036058</t>
  </si>
  <si>
    <t>0,75*0,40*36,0"- pro žlaby"</t>
  </si>
  <si>
    <t>1,0*2,0*56,0 "- napojení odvodnění"</t>
  </si>
  <si>
    <t>10</t>
  </si>
  <si>
    <t>151101102</t>
  </si>
  <si>
    <t>Zřízení příložného pažení a rozepření stěn rýh hl přes 2 do 4 m</t>
  </si>
  <si>
    <t>-596125754</t>
  </si>
  <si>
    <t>10*4*1,50*2,0 "- UV"</t>
  </si>
  <si>
    <t>2*2,0*56,0 "- napojení odvodnění"</t>
  </si>
  <si>
    <t>11</t>
  </si>
  <si>
    <t>151101112</t>
  </si>
  <si>
    <t>Odstranění příložného pažení a rozepření stěn rýh hl přes 2 do 4 m</t>
  </si>
  <si>
    <t>1390880153</t>
  </si>
  <si>
    <t>344,0 "- viz pol.č. 151101102 Zřízení příložného pažení"</t>
  </si>
  <si>
    <t>12</t>
  </si>
  <si>
    <t>175111101</t>
  </si>
  <si>
    <t>Obsypání potrubí ručně sypaninou bez prohození, uloženou do 3 m</t>
  </si>
  <si>
    <t>1788720302</t>
  </si>
  <si>
    <t>zásyp nakupovaným materiálem:</t>
  </si>
  <si>
    <t>1,0*0,40*(56,0) "- napojení odvodnění"</t>
  </si>
  <si>
    <t>13</t>
  </si>
  <si>
    <t>M</t>
  </si>
  <si>
    <t>58337331</t>
  </si>
  <si>
    <t>štěrkopísek frakce 0/22</t>
  </si>
  <si>
    <t>-1516334144</t>
  </si>
  <si>
    <t>22,4*2 'Přepočtené koeficientem množství</t>
  </si>
  <si>
    <t>14</t>
  </si>
  <si>
    <t>174101101</t>
  </si>
  <si>
    <t>Zásyp jam, šachet rýh nebo kolem objektů sypaninou se zhutněním</t>
  </si>
  <si>
    <t>1000128905</t>
  </si>
  <si>
    <t>10*2,05*2,0 "- UV"</t>
  </si>
  <si>
    <t>1,0*(2,0-0,550)*56,0 "- napojení odvodnění"</t>
  </si>
  <si>
    <t>58331200</t>
  </si>
  <si>
    <t>štěrkopísek netříděný</t>
  </si>
  <si>
    <t>775882891</t>
  </si>
  <si>
    <t>122,2*2 'Přepočtené koeficientem množství</t>
  </si>
  <si>
    <t>R13</t>
  </si>
  <si>
    <t>Odstranění zeleně</t>
  </si>
  <si>
    <t>16</t>
  </si>
  <si>
    <t>121103111</t>
  </si>
  <si>
    <t>Skrývka zemin schopných zúrodnění v rovině a svahu do 1:5</t>
  </si>
  <si>
    <t>897520578</t>
  </si>
  <si>
    <t>odhadovaná tl. ornice 100 mm</t>
  </si>
  <si>
    <t>Odvoz na mezideponii na staveništi</t>
  </si>
  <si>
    <t>0,100*(6,50+1,50+26,50+60,0+39,50+3,0+10,0+62,0+21,0)</t>
  </si>
  <si>
    <t>0,100*(35,0+23,0+56,0+5,0+45,0+24,0+213,0+9,0)</t>
  </si>
  <si>
    <t>0,100*(15,0+7,0+10,0+23,0+7,0+24,50+17,0+11,0+111,50+63,0+64,0+25,0)</t>
  </si>
  <si>
    <t>-51,70 "- odpočet neuznatelných nákladů"</t>
  </si>
  <si>
    <t>17</t>
  </si>
  <si>
    <t>111251101</t>
  </si>
  <si>
    <t>Odstranění křovin a stromů průměru kmene do 100 mm i s kořeny sklonu terénu do 1:5 z celkové plochy do 100 m2 strojně</t>
  </si>
  <si>
    <t>885030551</t>
  </si>
  <si>
    <t>11,0+6,0+4,0+20,0</t>
  </si>
  <si>
    <t>Zakládání</t>
  </si>
  <si>
    <t>R21</t>
  </si>
  <si>
    <t>Ochrany a úpravy inženýrských sítí</t>
  </si>
  <si>
    <t>18</t>
  </si>
  <si>
    <t>460510075</t>
  </si>
  <si>
    <t>Osazení kabelových prostupů z trub plastových do rýhy s obetonováním průměru přes 10 do 15 cm</t>
  </si>
  <si>
    <t>m</t>
  </si>
  <si>
    <t>-1585946677</t>
  </si>
  <si>
    <t>3,0 "- Ochrana stávajících tras kabelů"</t>
  </si>
  <si>
    <t>19</t>
  </si>
  <si>
    <t>34571098</t>
  </si>
  <si>
    <t>trubka elektroinstalační dělená (chránička) D 100/110mm, HDPE</t>
  </si>
  <si>
    <t>1511990018</t>
  </si>
  <si>
    <t>"Ztratné 5,0% -" 3,0*0,05</t>
  </si>
  <si>
    <t>20</t>
  </si>
  <si>
    <t>723000R12</t>
  </si>
  <si>
    <t>Posun podzemního vedení do 2,0 m od stávající trasy, vč. zemních  prací zapískování a výstražné fólie</t>
  </si>
  <si>
    <t>-1622705943</t>
  </si>
  <si>
    <t>18,0 "- posun vedení sítí"</t>
  </si>
  <si>
    <t>Svislé a kompletní konstrukce</t>
  </si>
  <si>
    <t>R32</t>
  </si>
  <si>
    <t>Ochranné prvky a mobiliář</t>
  </si>
  <si>
    <t>911111111</t>
  </si>
  <si>
    <t>Montáž zábradlí ocelového zabetonovaného</t>
  </si>
  <si>
    <t>-2065822824</t>
  </si>
  <si>
    <t>28,0+16,0+10,0 "- podél komunikace"</t>
  </si>
  <si>
    <t>22</t>
  </si>
  <si>
    <t>749101405</t>
  </si>
  <si>
    <t>ocelové trubkové dvoumadlové zábradlí z TR profilu (44,5 mm) s vodorovnou výplní, délka pole 200 cm s kotvením do betonových patek, výška nad terénem 100 cm, PKO práškovou barvou</t>
  </si>
  <si>
    <t>197210834</t>
  </si>
  <si>
    <t>Komunikace</t>
  </si>
  <si>
    <t>R50</t>
  </si>
  <si>
    <t>Podkladní vrstvy</t>
  </si>
  <si>
    <t>23</t>
  </si>
  <si>
    <t>564851011</t>
  </si>
  <si>
    <t>Podklad ze štěrkodrtě ŠD plochy do 100 m2 tl 150 mm</t>
  </si>
  <si>
    <t>-1883659059</t>
  </si>
  <si>
    <t>podkladní vrstvy:</t>
  </si>
  <si>
    <t>2*160,250*1,11 "- komunikace - KS I - 2 vrstvy"</t>
  </si>
  <si>
    <t>655,460*1,05 "- komunikace pro pěší"</t>
  </si>
  <si>
    <t>výměna podloží - 2 vrstvy - celková tl. 300 mm:</t>
  </si>
  <si>
    <t>2*655,460*1,11 "- komunikace pro pěší"</t>
  </si>
  <si>
    <t>24</t>
  </si>
  <si>
    <t>564861011</t>
  </si>
  <si>
    <t>Podklad ze štěrkodrtě ŠD plochy do 100 m2 tl 200 mm</t>
  </si>
  <si>
    <t>-923851883</t>
  </si>
  <si>
    <t>výměna podloží - 2 vrstvy - celková tl. 400 mm:</t>
  </si>
  <si>
    <t>2*160,250*1,11 "- komunikace - KS I"</t>
  </si>
  <si>
    <t>2*13,0*1,11 "- zastávky BUS - KS IV"</t>
  </si>
  <si>
    <t>2*196,0*1,11 "- pojížděné plochy"</t>
  </si>
  <si>
    <t>25</t>
  </si>
  <si>
    <t>564861013</t>
  </si>
  <si>
    <t>Podklad ze štěrkodrtě ŠD plochy do 100 m2 tl 220 mm</t>
  </si>
  <si>
    <t>1306831943</t>
  </si>
  <si>
    <t>26</t>
  </si>
  <si>
    <t>564871011</t>
  </si>
  <si>
    <t>Podklad ze štěrkodrtě ŠD plochy do 100 m2 tl 250 mm</t>
  </si>
  <si>
    <t>2083393493</t>
  </si>
  <si>
    <t>196,0*1,05 "- pojížděné plochy"</t>
  </si>
  <si>
    <t>27</t>
  </si>
  <si>
    <t>567121114</t>
  </si>
  <si>
    <t>Podklad ze směsi stmelené cementem SC C 3/4 (SC I) tl 150 mm</t>
  </si>
  <si>
    <t>2012555913</t>
  </si>
  <si>
    <t>13,0*1,05 "- zastávky BUS - KS IV"</t>
  </si>
  <si>
    <t>R51</t>
  </si>
  <si>
    <t>Komunikace pro automobilovou dopravu - asfalt</t>
  </si>
  <si>
    <t>28</t>
  </si>
  <si>
    <t>577134121</t>
  </si>
  <si>
    <t>Asfaltový beton vrstva obrusná ACO 11 (ABS) tř. I tl 40 mm š přes 3 m z nemodifikovaného asfaltu</t>
  </si>
  <si>
    <t>257517737</t>
  </si>
  <si>
    <t>0,50*(25,0+40,0+4,0+33,0+35,0+5,0+18,0+6,0) "- komunikace - KS I"</t>
  </si>
  <si>
    <t>0,50*(12,0+14,0) "- zastávky BUS - KS IV"</t>
  </si>
  <si>
    <t>29</t>
  </si>
  <si>
    <t>573231106</t>
  </si>
  <si>
    <t>Postřik živičný spojovací ze silniční emulze v množství 0,30 kg/m2</t>
  </si>
  <si>
    <t>-1094699</t>
  </si>
  <si>
    <t>2 vrstvy:</t>
  </si>
  <si>
    <t>2*0,50*(25,0+40,0+4,0+33,0+35,0+5,0+18,0+6,0) "- komunikace - KS I"</t>
  </si>
  <si>
    <t>2*0,50*(12,0+14,0) "- zastávky BUS - KS IV"</t>
  </si>
  <si>
    <t>30</t>
  </si>
  <si>
    <t>577155122</t>
  </si>
  <si>
    <t>Asfaltový beton vrstva ložní ACL 16 (ABH) tl 60 mm š přes 3 m z nemodifikovaného asfaltu</t>
  </si>
  <si>
    <t>-1133818883</t>
  </si>
  <si>
    <t>31</t>
  </si>
  <si>
    <t>565135121</t>
  </si>
  <si>
    <t>Asfaltový beton vrstva podkladní ACP 16 (obalované kamenivo OKS) tl 50 mm š přes 3 m</t>
  </si>
  <si>
    <t>-987292500</t>
  </si>
  <si>
    <t>0,50*(15,50+89,0+3,50+4,50+25,0+40,0+4,0+33,0+77,0+5,0+18,0+6,0) "- komunikace - KS I"</t>
  </si>
  <si>
    <t>32</t>
  </si>
  <si>
    <t>573111112</t>
  </si>
  <si>
    <t>Postřik živičný infiltrační s posypem z asfaltu množství 1 kg/m2</t>
  </si>
  <si>
    <t>-777052799</t>
  </si>
  <si>
    <t>R55</t>
  </si>
  <si>
    <t>Pojížděná komunikace - zámková dlažba</t>
  </si>
  <si>
    <t>33</t>
  </si>
  <si>
    <t>596212213</t>
  </si>
  <si>
    <t>Kladení zámkové dlažby pozemních komunikací ručně tl 80 mm skupiny A pl přes 300 m2</t>
  </si>
  <si>
    <t>-393938692</t>
  </si>
  <si>
    <t>vjezdy:</t>
  </si>
  <si>
    <t>11,0+9,50+11,0+6,50+5,50+3,50+4,50+4,50+24,0+9,50+24,0+13,50+6,0+8,50+38,50+28,50+27,50+17,0+6,50 "- zámková dlažba"</t>
  </si>
  <si>
    <t>3,9+1,7+2,3+1,2+1,4+1,6+2,1+1,7+1,9+1,4+1,9+2,8+2,0+2,0+1,6 "- slepecká dlažba - vjezdy"</t>
  </si>
  <si>
    <t>33,0+21,0 "- ostrůvek"</t>
  </si>
  <si>
    <t>36,50 "- parkovací stání"</t>
  </si>
  <si>
    <t>-183,50 "- odpočet neuznatelných nákladů"</t>
  </si>
  <si>
    <t>34</t>
  </si>
  <si>
    <t>59245013</t>
  </si>
  <si>
    <t>dlažba zámková tvaru I 200x165x80mm přírodní</t>
  </si>
  <si>
    <t>769842391</t>
  </si>
  <si>
    <t>196,0 "- vjezdy"</t>
  </si>
  <si>
    <t>-48,70 "- odpočet slepecké a barevné dlažby"</t>
  </si>
  <si>
    <t>35</t>
  </si>
  <si>
    <t>596212214</t>
  </si>
  <si>
    <t>Příplatek za kombinaci dvou barev u betonových dlažeb pozemních komunikací ručně tl 80 mm skupiny A</t>
  </si>
  <si>
    <t>864478958</t>
  </si>
  <si>
    <t>29,50 "- slepecká dlažba - vjezdy"</t>
  </si>
  <si>
    <t>19,20 "- slepecká přídlažba"</t>
  </si>
  <si>
    <t>36</t>
  </si>
  <si>
    <t>59245226</t>
  </si>
  <si>
    <t>dlažba tvar obdélník betonová pro nevidomé 200x100x80mm barevná</t>
  </si>
  <si>
    <t>-300900868</t>
  </si>
  <si>
    <t>29,5*1,02 'Přepočtené koeficientem množství</t>
  </si>
  <si>
    <t>37</t>
  </si>
  <si>
    <t>59245004R</t>
  </si>
  <si>
    <t>dlažba tvar čtverec betonová 200x200x80mm přírodní, rovné hrany</t>
  </si>
  <si>
    <t>-754038692</t>
  </si>
  <si>
    <t>2,7+1,1+1,5+0,8+1,1+1,0+1,3+1,0+1,2+0,9+1,2+1,8+1,3+1,3+1,0 "- slepecká přídlažba"</t>
  </si>
  <si>
    <t>19,2*1,02 'Přepočtené koeficientem množství</t>
  </si>
  <si>
    <t>R56</t>
  </si>
  <si>
    <t>Komunikace pro pěší ze zámkové dlažby</t>
  </si>
  <si>
    <t>38</t>
  </si>
  <si>
    <t>596211110</t>
  </si>
  <si>
    <t>Kladení zámkové dlažby komunikací pro pěší ručně tl 60 mm skupiny A pl do 50 m2</t>
  </si>
  <si>
    <t>1611245244</t>
  </si>
  <si>
    <t>komunikace pro pěší:</t>
  </si>
  <si>
    <t>5,0+2,0+2,50+36,0+11,50+10,50+18,50+7,0+51,0+11,50+18,50+58,50+3,0+11,50+14,50+4,0+37,50+4,0+28,50+46,50+6,50</t>
  </si>
  <si>
    <t>56,0+23,0+9,0+22,0+12,0+27,0+4,0+4,50+15,0+19,50+5,50+2,50+13,50+7,0+3,50 "- zámková dlažba"</t>
  </si>
  <si>
    <t>3,0+3,60 "- konstrastní pás podél zastávek BUS"</t>
  </si>
  <si>
    <t>2,90+4,80+4,70+6,60+0,90+0,60+1,20+3,50+1,60*2+5,70+1,20+1,0+2,0+2,0+1,60+4,20+3,10+1,60+2,80+0,40*0,80*18 "- slepecká dlažba"</t>
  </si>
  <si>
    <t>-23,0 "- odpočet neuznatelných nákladů"</t>
  </si>
  <si>
    <t>39</t>
  </si>
  <si>
    <t>59245015</t>
  </si>
  <si>
    <t>dlažba zámková tvaru I 200x165x60mm přírodní</t>
  </si>
  <si>
    <t>-1654305479</t>
  </si>
  <si>
    <t>655,460 "- komunikace pro pěší"</t>
  </si>
  <si>
    <t>-101,110 "- odpočet slepecké a barevné dlažby"</t>
  </si>
  <si>
    <t>40</t>
  </si>
  <si>
    <t>596211114</t>
  </si>
  <si>
    <t>Příplatek za kombinaci dvou barev u kladení betonových dlažeb komunikací pro pěší ručně tl 60 mm skupiny A</t>
  </si>
  <si>
    <t>-1413177191</t>
  </si>
  <si>
    <t>59,360 "- slepecká dlažba"</t>
  </si>
  <si>
    <t>6,60 "- konstrastní pás podél zastávek BUS"</t>
  </si>
  <si>
    <t>35,150 "- slepecká přídlažba"</t>
  </si>
  <si>
    <t>41</t>
  </si>
  <si>
    <t>59245006</t>
  </si>
  <si>
    <t>dlažba tvar obdélník betonová pro nevidomé 200x100x60mm barevná</t>
  </si>
  <si>
    <t>1239056990</t>
  </si>
  <si>
    <t>59,36*1,02 'Přepočtené koeficientem množství</t>
  </si>
  <si>
    <t>42</t>
  </si>
  <si>
    <t>59245010</t>
  </si>
  <si>
    <t>dlažba zámková tvaru I 200x165x80mm barevná</t>
  </si>
  <si>
    <t>1971266145</t>
  </si>
  <si>
    <t>6,6*1,02 'Přepočtené koeficientem množství</t>
  </si>
  <si>
    <t>43</t>
  </si>
  <si>
    <t>59245263R</t>
  </si>
  <si>
    <t>dlažba tvar čtverec betonová 200x200x60mm přírodní, rovné hrany</t>
  </si>
  <si>
    <t>672355276</t>
  </si>
  <si>
    <t>1,1+0,7+1,6+1,1+1,5+1,5+1,5+2,3+0,6+0,8+0,4*2+1,0+1,1+1,0*2+2,1+1,5+0,4*2+1,0+1,2+1,2+0,7+1,1+0,8+0,5+0,4+0,3+0,35*17 "- slepecká přídlažba"</t>
  </si>
  <si>
    <t>35,15*1,02 'Přepočtené koeficientem množství</t>
  </si>
  <si>
    <t>Trubní vedení</t>
  </si>
  <si>
    <t>R80</t>
  </si>
  <si>
    <t>Společné práce pro trubní vedení</t>
  </si>
  <si>
    <t>44</t>
  </si>
  <si>
    <t>899432111</t>
  </si>
  <si>
    <t>Výšková úprava uličního vstupu nebo vpusti do 200 mm snížením krycího hrnce, šoupěte nebo hydrantu</t>
  </si>
  <si>
    <t>kus</t>
  </si>
  <si>
    <t>-214218841</t>
  </si>
  <si>
    <t>R81</t>
  </si>
  <si>
    <t>Napojení odvodňovačů</t>
  </si>
  <si>
    <t>45</t>
  </si>
  <si>
    <t>451572111</t>
  </si>
  <si>
    <t>Lože pod potrubí otevřený výkop z kameniva drobného těženého</t>
  </si>
  <si>
    <t>1578215715</t>
  </si>
  <si>
    <t>1,0*0,30*(56,0) "- přípojky odvodnění"</t>
  </si>
  <si>
    <t>46</t>
  </si>
  <si>
    <t>871310310</t>
  </si>
  <si>
    <t>Montáž kanalizačního potrubí hladkého plnostěnného SN 10 z polypropylenu DN 150</t>
  </si>
  <si>
    <t>1729381899</t>
  </si>
  <si>
    <t>2,0+1,0+1,0+1,0+9,50+4,0+7,50+1,50+1,0+1,0 "- přípojky UV"</t>
  </si>
  <si>
    <t>1,0+7,50+2,50+1,0+4,50+5,0+5,0 "- přípojky žlabů"</t>
  </si>
  <si>
    <t>47</t>
  </si>
  <si>
    <t>28617003</t>
  </si>
  <si>
    <t>trubka kanalizační PP plnostěnná třívrstvá DN 150x1000mm SN10</t>
  </si>
  <si>
    <t>-1718803884</t>
  </si>
  <si>
    <t>56,0 "- napojení odvodnění"</t>
  </si>
  <si>
    <t>"Prořez 5,0% -" 56,0*0,05</t>
  </si>
  <si>
    <t>48</t>
  </si>
  <si>
    <t>877315211</t>
  </si>
  <si>
    <t>Montáž tvarovek z tvrdého PVC-systém KG nebo z polypropylenu-systém KG 2000 jednoosé DN 160</t>
  </si>
  <si>
    <t>-198255547</t>
  </si>
  <si>
    <t>2*17</t>
  </si>
  <si>
    <t>49</t>
  </si>
  <si>
    <t>28617338</t>
  </si>
  <si>
    <t>koleno kanalizace PP KG DN 160x45°</t>
  </si>
  <si>
    <t>-2062798027</t>
  </si>
  <si>
    <t>50</t>
  </si>
  <si>
    <t>899623141</t>
  </si>
  <si>
    <t>Obetonování potrubí nebo zdiva stok betonem prostým tř. C 12/15 v otevřeném výkopu</t>
  </si>
  <si>
    <t>71725185</t>
  </si>
  <si>
    <t>Obetonování uličních vpustí</t>
  </si>
  <si>
    <t>10*0,50</t>
  </si>
  <si>
    <t>R82</t>
  </si>
  <si>
    <t>Uliční vpusti a ostatní odvodnění</t>
  </si>
  <si>
    <t>51</t>
  </si>
  <si>
    <t>935114111</t>
  </si>
  <si>
    <t>Mikroštěrbinový odvodňovací betonový žlab 220x260 mm bez vnitřního spádu se základem</t>
  </si>
  <si>
    <t>767728686</t>
  </si>
  <si>
    <t>6,0+3,0+5,0+4,0+8,0+5,0+5,0</t>
  </si>
  <si>
    <t>52</t>
  </si>
  <si>
    <t>895941302</t>
  </si>
  <si>
    <t>Osazení vpusti uliční DN 450 z betonových dílců dno s kalištěm</t>
  </si>
  <si>
    <t>132686086</t>
  </si>
  <si>
    <t>53</t>
  </si>
  <si>
    <t>59223852</t>
  </si>
  <si>
    <t>dno pro uliční vpusť s kalovou prohlubní betonové 450x300x50mm</t>
  </si>
  <si>
    <t>-627935460</t>
  </si>
  <si>
    <t>54</t>
  </si>
  <si>
    <t>895941314</t>
  </si>
  <si>
    <t>Osazení vpusti uliční DN 450 z betonových dílců skruž horní 570 mm</t>
  </si>
  <si>
    <t>2013903890</t>
  </si>
  <si>
    <t>55</t>
  </si>
  <si>
    <t>59223858</t>
  </si>
  <si>
    <t>skruž pro uliční vpusť horní betonová 450x570x50mm</t>
  </si>
  <si>
    <t>-520535798</t>
  </si>
  <si>
    <t>56</t>
  </si>
  <si>
    <t>895941322</t>
  </si>
  <si>
    <t>Osazení vpusti uliční DN 450 z betonových dílců skruž středová 295 mm</t>
  </si>
  <si>
    <t>259007461</t>
  </si>
  <si>
    <t>57</t>
  </si>
  <si>
    <t>59224487</t>
  </si>
  <si>
    <t>vpusť uliční DN 450 skruž střední betonová 450/295x50mm</t>
  </si>
  <si>
    <t>-1738317253</t>
  </si>
  <si>
    <t>58</t>
  </si>
  <si>
    <t>895941331</t>
  </si>
  <si>
    <t>Osazení vpusti uliční DN 450 z betonových dílců skruž průběžná s výtokem</t>
  </si>
  <si>
    <t>1147921688</t>
  </si>
  <si>
    <t>59</t>
  </si>
  <si>
    <t>59224490</t>
  </si>
  <si>
    <t>vpusť uliční DN 450 skruž průběžná s odtokem 150mm PVC 450/450x50mm</t>
  </si>
  <si>
    <t>-1501136061</t>
  </si>
  <si>
    <t>60</t>
  </si>
  <si>
    <t>452112112</t>
  </si>
  <si>
    <t>Osazení betonových prstenců nebo rámů v do 100 mm</t>
  </si>
  <si>
    <t>-802277931</t>
  </si>
  <si>
    <t>61</t>
  </si>
  <si>
    <t>59224011</t>
  </si>
  <si>
    <t>prstenec šachtový vyrovnávací betonový 625x100x60mm</t>
  </si>
  <si>
    <t>1890464655</t>
  </si>
  <si>
    <t>62</t>
  </si>
  <si>
    <t>899204112</t>
  </si>
  <si>
    <t>Osazení mříží litinových včetně rámů a košů na bahno pro třídu zatížení D400, E600</t>
  </si>
  <si>
    <t>230921444</t>
  </si>
  <si>
    <t>63</t>
  </si>
  <si>
    <t>55242320</t>
  </si>
  <si>
    <t>mříž vtoková litinová plochá 500x500mm</t>
  </si>
  <si>
    <t>1749920725</t>
  </si>
  <si>
    <t>64</t>
  </si>
  <si>
    <t>592238R03</t>
  </si>
  <si>
    <t>obrubníková vtoková mříž zkosená 645x580 mm, výška 160 mm, pro zatížení B125, litinová</t>
  </si>
  <si>
    <t>-1058665219</t>
  </si>
  <si>
    <t>65</t>
  </si>
  <si>
    <t>59223871</t>
  </si>
  <si>
    <t>koš vysoký pro uliční vpusti žárově Pz plech pro rám 500/500mm</t>
  </si>
  <si>
    <t>-281947165</t>
  </si>
  <si>
    <t>Ostatní konstrukce a práce-bourání</t>
  </si>
  <si>
    <t>R95</t>
  </si>
  <si>
    <t>Osazení obrub a linek</t>
  </si>
  <si>
    <t>66</t>
  </si>
  <si>
    <t>916131213</t>
  </si>
  <si>
    <t>Osazení silničního obrubníku betonového stojatého s boční opěrou do lože z betonu prostého</t>
  </si>
  <si>
    <t>-1770729775</t>
  </si>
  <si>
    <t>15,50+89,0+13,50+11,0+25,0+40,0+81,50+33,0+34,0+12,0+77,0+5,0+18,0+10,50</t>
  </si>
  <si>
    <t>-119,0 "- odpočet neuznatelných nákladů"</t>
  </si>
  <si>
    <t>67</t>
  </si>
  <si>
    <t>59217029</t>
  </si>
  <si>
    <t>obrubník betonový silniční nájezdový 1000x150x150mm</t>
  </si>
  <si>
    <t>1510572400</t>
  </si>
  <si>
    <t>nájezdové obruby:</t>
  </si>
  <si>
    <t>13,0+4,50+4,0+5,50+4,50+6,0+3,0+4,0+4,0*4+5,50+4,50+5,0+3,50+4,50+7,0+4,0+4,0</t>
  </si>
  <si>
    <t>98,5*1,02 'Přepočtené koeficientem množství</t>
  </si>
  <si>
    <t>68</t>
  </si>
  <si>
    <t>59217030</t>
  </si>
  <si>
    <t>obrubník betonový silniční přechodový 1000x150x150-250mm</t>
  </si>
  <si>
    <t>846833350</t>
  </si>
  <si>
    <t>2*16+1+1 "- přechodové obruby"</t>
  </si>
  <si>
    <t>34*1,02 'Přepočtené koeficientem množství</t>
  </si>
  <si>
    <t>69</t>
  </si>
  <si>
    <t>59217031</t>
  </si>
  <si>
    <t>obrubník betonový silniční 1000x150x250mm</t>
  </si>
  <si>
    <t>-794258311</t>
  </si>
  <si>
    <t>346,0 "- betonové obruby"</t>
  </si>
  <si>
    <t>-98,50 "- odpočet nájezdových obrub"</t>
  </si>
  <si>
    <t>-34,0 "- odpočet přechodových obrub"</t>
  </si>
  <si>
    <t>-2,0 "- odpočet obloukových obrub"</t>
  </si>
  <si>
    <t>211,5*1,02 'Přepočtené koeficientem množství</t>
  </si>
  <si>
    <t>70</t>
  </si>
  <si>
    <t>59217035</t>
  </si>
  <si>
    <t>obrubník betonový obloukový vnější 780x150x250mm</t>
  </si>
  <si>
    <t>1642467194</t>
  </si>
  <si>
    <t>2,0 "- R=1,0m"</t>
  </si>
  <si>
    <t>71</t>
  </si>
  <si>
    <t>916231213</t>
  </si>
  <si>
    <t>Osazení chodníkového obrubníku betonového stojatého s boční opěrou do lože z betonu prostého</t>
  </si>
  <si>
    <t>-623019127</t>
  </si>
  <si>
    <t>6,50+6,50+4,50+6,0+3,0+4,0+5,50+3,50+4,50+2,50+7,0*2</t>
  </si>
  <si>
    <t>72</t>
  </si>
  <si>
    <t>59217019</t>
  </si>
  <si>
    <t>obrubník betonový chodníkový 1000x100x200mm</t>
  </si>
  <si>
    <t>-804880320</t>
  </si>
  <si>
    <t>60,50 "- betonové obrubníky"</t>
  </si>
  <si>
    <t>60,5*1,02 'Přepočtené koeficientem množství</t>
  </si>
  <si>
    <t>73</t>
  </si>
  <si>
    <t>916331112</t>
  </si>
  <si>
    <t>Osazení zahradního obrubníku betonového do lože z betonu s boční opěrou</t>
  </si>
  <si>
    <t>-382495038</t>
  </si>
  <si>
    <t>6,50+10,50+16,50+5,50+4,50+4,0+11,50+14,50+9,0+2,0+15,50+13,0+3,0*2+10,0*2+8,50+12,0+15,0+2,0</t>
  </si>
  <si>
    <t>74</t>
  </si>
  <si>
    <t>59217001</t>
  </si>
  <si>
    <t>obrubník betonový zahradní 1000x50x250mm</t>
  </si>
  <si>
    <t>-1703271901</t>
  </si>
  <si>
    <t>176,50 "- zahradní obruby"</t>
  </si>
  <si>
    <t>176,5*1,02 'Přepočtené koeficientem množství</t>
  </si>
  <si>
    <t>75</t>
  </si>
  <si>
    <t>916131113</t>
  </si>
  <si>
    <t>Osazení silničního obrubníku betonového ležatého s boční opěrou do lože z betonu prostého</t>
  </si>
  <si>
    <t>-1708695784</t>
  </si>
  <si>
    <t>4,20</t>
  </si>
  <si>
    <t>76</t>
  </si>
  <si>
    <t>59217057</t>
  </si>
  <si>
    <t>obrubník betonový pro kruhový objezd přímý 200x600x300mm</t>
  </si>
  <si>
    <t>-1412124191</t>
  </si>
  <si>
    <t>4,20/0,60 "- ostrůvkové obruby"</t>
  </si>
  <si>
    <t>7*1,02 'Přepočtené koeficientem množství</t>
  </si>
  <si>
    <t>77</t>
  </si>
  <si>
    <t>916431111</t>
  </si>
  <si>
    <t>Osazení bezbariérového betonového obrubníku do betonového lože tl 150 mm bez boční opěry</t>
  </si>
  <si>
    <t>-921092376</t>
  </si>
  <si>
    <t>14,0+12,0 "- zastávky BUS"</t>
  </si>
  <si>
    <t>78</t>
  </si>
  <si>
    <t>59217040</t>
  </si>
  <si>
    <t>obrubník betonový bezbariérový náběhový</t>
  </si>
  <si>
    <t>1717966223</t>
  </si>
  <si>
    <t>4*1,0</t>
  </si>
  <si>
    <t>79</t>
  </si>
  <si>
    <t>59217041</t>
  </si>
  <si>
    <t>obrubník betonový bezbariérový přímý</t>
  </si>
  <si>
    <t>639187829</t>
  </si>
  <si>
    <t>22,0</t>
  </si>
  <si>
    <t>22*1,01 'Přepočtené koeficientem množství</t>
  </si>
  <si>
    <t>R96</t>
  </si>
  <si>
    <t>Bourání konstrukcí vozovek</t>
  </si>
  <si>
    <t>80</t>
  </si>
  <si>
    <t>113154232</t>
  </si>
  <si>
    <t>Frézování živičného krytu tl 40 mm pruh š přes 1 do 2 m pl přes 500 do 1000 m2 bez překážek v trase</t>
  </si>
  <si>
    <t>1069248662</t>
  </si>
  <si>
    <t>0,50*(46,0+73,0+36,0+18,0+8,0) "- asfaltové povrchy komunikací"</t>
  </si>
  <si>
    <t>81</t>
  </si>
  <si>
    <t>113154233</t>
  </si>
  <si>
    <t>Frézování živičného krytu tl 50 mm pruh š přes 1 do 2 m pl přes 500 do 1000 m2 bez překážek v trase</t>
  </si>
  <si>
    <t>-1613483556</t>
  </si>
  <si>
    <t>0,50*(46,0+73,0+77,0+18,0+8,0) "- asfaltové povrchy komunikací"</t>
  </si>
  <si>
    <t>82</t>
  </si>
  <si>
    <t>113154234</t>
  </si>
  <si>
    <t>Frézování živičného krytu tl 100 mm pruh š přes 1 do 2 m pl přes 500 do 1000 m2 bez překážek v trase</t>
  </si>
  <si>
    <t>1641741004</t>
  </si>
  <si>
    <t>83</t>
  </si>
  <si>
    <t>113107223</t>
  </si>
  <si>
    <t>Odstranění podkladu z kameniva drceného tl přes 200 do 300 mm strojně pl přes 200 m2</t>
  </si>
  <si>
    <t>-1342760672</t>
  </si>
  <si>
    <t>111,0 "- asfaltové povrchy komunikací"</t>
  </si>
  <si>
    <t>84</t>
  </si>
  <si>
    <t>113106132</t>
  </si>
  <si>
    <t>Rozebrání dlažeb z betonových nebo kamenných dlaždic komunikací pro pěší strojně pl do 50 m2</t>
  </si>
  <si>
    <t>-1194338656</t>
  </si>
  <si>
    <t>0,50+9,0+11,0+20,0+4,0 "- vjezdy a komunikace pro pěší"</t>
  </si>
  <si>
    <t>85</t>
  </si>
  <si>
    <t>113106134</t>
  </si>
  <si>
    <t>Rozebrání dlažeb ze zámkových dlaždic komunikací pro pěší strojně pl do 50 m2</t>
  </si>
  <si>
    <t>1865537560</t>
  </si>
  <si>
    <t>17,50+14,50+28,0+88,0+2,0+14,50+3,0 "- vjezdy a komunikace pro pěší"</t>
  </si>
  <si>
    <t>86</t>
  </si>
  <si>
    <t>113106191</t>
  </si>
  <si>
    <t>Rozebrání vozovek ze silničních dílců se spárami zalitými živicí strojně pl do 50 m2</t>
  </si>
  <si>
    <t>-1899300386</t>
  </si>
  <si>
    <t>12,0 "- vjezdy a komunikace pro pěší"</t>
  </si>
  <si>
    <t>-3,0 "- odpočet neuznatelných nákladů"</t>
  </si>
  <si>
    <t>87</t>
  </si>
  <si>
    <t>113107341</t>
  </si>
  <si>
    <t>Odstranění podkladu živičného tl 50 mm strojně pl do 50 m2</t>
  </si>
  <si>
    <t>-1050512221</t>
  </si>
  <si>
    <t>7,50+17,50 "- vjezdy a komunikace pro pěší"</t>
  </si>
  <si>
    <t>88</t>
  </si>
  <si>
    <t>113107331</t>
  </si>
  <si>
    <t>Odstranění podkladu z betonu prostého tl přes 100 do 150 mm strojně pl do 50 m2</t>
  </si>
  <si>
    <t>284178145</t>
  </si>
  <si>
    <t>Obrusné vrstvy:</t>
  </si>
  <si>
    <t>3,50+4,0+4,50+2,0+14,0+2,0 "- vjezdy a komunikace pro pěší"</t>
  </si>
  <si>
    <t>-6,0 "- odpočet neuznatelných nákladů"</t>
  </si>
  <si>
    <t>89</t>
  </si>
  <si>
    <t>113107322</t>
  </si>
  <si>
    <t>Odstranění podkladu z kameniva drceného tl přes 100 do 200 mm strojně pl do 50 m2</t>
  </si>
  <si>
    <t>1972845570</t>
  </si>
  <si>
    <t>Podkladní vrstvy:</t>
  </si>
  <si>
    <t>21,50 "- vjezdy a komunikace pro pěší - bet. desky"</t>
  </si>
  <si>
    <t>167,50 "- vjezdy a komunikace pro pěší - zámk. dlažba"</t>
  </si>
  <si>
    <t>9,0 "- vjezdy a komunikace pro pěší - bet. panely"</t>
  </si>
  <si>
    <t>25,0 "- vjezdy a komunikace pro pěší - asfalt"</t>
  </si>
  <si>
    <t>24,0 "- vjezdy a komunikace pro pěší - bet. plochy"</t>
  </si>
  <si>
    <t>13,0+32,0+10,0+38,0+28,50+5,0+5,50+12,0+50,50+20,0+26,50+36,0+12,50 "- štěrkové plochy"</t>
  </si>
  <si>
    <t>-109,0 "- odpočet neuznatelných nákladů"</t>
  </si>
  <si>
    <t>90</t>
  </si>
  <si>
    <t>113201112</t>
  </si>
  <si>
    <t>Vytrhání obrub silničních ležatých</t>
  </si>
  <si>
    <t>575540732</t>
  </si>
  <si>
    <t>2,0*2 "- podél komunikací"</t>
  </si>
  <si>
    <t>91</t>
  </si>
  <si>
    <t>113202111</t>
  </si>
  <si>
    <t>Vytrhání obrub krajníků obrubníků stojatých</t>
  </si>
  <si>
    <t>1421604875</t>
  </si>
  <si>
    <t>10,50+16,0+17,50+49,0+12,0+34,50+5,50+18,0+7,50 "- podél komunikací"</t>
  </si>
  <si>
    <t>92</t>
  </si>
  <si>
    <t>113204111</t>
  </si>
  <si>
    <t>Vytrhání obrub záhonových</t>
  </si>
  <si>
    <t>-1553697842</t>
  </si>
  <si>
    <t>10,50+12,0+7,50+20,0+15,0+9,0+2,0+17,0+4,0+2,50*2+1,50</t>
  </si>
  <si>
    <t>R97</t>
  </si>
  <si>
    <t>Ostatní bourací práce</t>
  </si>
  <si>
    <t>93</t>
  </si>
  <si>
    <t>113204R11</t>
  </si>
  <si>
    <t>Odstranění kompletních uličních vpustí typu TBV - Q450 včetně rámů</t>
  </si>
  <si>
    <t>-758977476</t>
  </si>
  <si>
    <t>94</t>
  </si>
  <si>
    <t>966006132</t>
  </si>
  <si>
    <t>Odstranění značek dopravních nebo orientačních se sloupky s betonovými patkami</t>
  </si>
  <si>
    <t>-793573621</t>
  </si>
  <si>
    <t>95</t>
  </si>
  <si>
    <t>966005111</t>
  </si>
  <si>
    <t>Rozebrání a odstranění silničního zábradlí se sloupky osazenými s betonovými patkami</t>
  </si>
  <si>
    <t>901761703</t>
  </si>
  <si>
    <t>4,0+3,50+3,0 "- zábradlí podél komunikace"</t>
  </si>
  <si>
    <t>96</t>
  </si>
  <si>
    <t>966006251</t>
  </si>
  <si>
    <t>Odstranění zábrany parkovací zabetonovaného sloupku v do 800 mm</t>
  </si>
  <si>
    <t>-1745832504</t>
  </si>
  <si>
    <t>97</t>
  </si>
  <si>
    <t>966006R01</t>
  </si>
  <si>
    <t>Odstranění směrových silničních sloupků</t>
  </si>
  <si>
    <t>-736568665</t>
  </si>
  <si>
    <t>98</t>
  </si>
  <si>
    <t>966007123</t>
  </si>
  <si>
    <t>Odstranění vodorovného značení frézováním plastu z plochy</t>
  </si>
  <si>
    <t>1257193969</t>
  </si>
  <si>
    <t>0,50*3,0*(7+5) "- odstranění přechodu na ZÚ"</t>
  </si>
  <si>
    <t>R98</t>
  </si>
  <si>
    <t>Vodorovné dopravní značení</t>
  </si>
  <si>
    <t>99</t>
  </si>
  <si>
    <t>915611111</t>
  </si>
  <si>
    <t>Předznačení vodorovného liniového značení</t>
  </si>
  <si>
    <t>-1433362953</t>
  </si>
  <si>
    <t>65,0 "- čáry š. 125 mm"</t>
  </si>
  <si>
    <t>100</t>
  </si>
  <si>
    <t>915111112</t>
  </si>
  <si>
    <t>Vodorovné dopravní značení dělící čáry souvislé š 125 mm retroreflexní bílá barva</t>
  </si>
  <si>
    <t>-1761919679</t>
  </si>
  <si>
    <t>2*(2,750*4+11,0+3,50*3) "- zastávky BUS"</t>
  </si>
  <si>
    <t>101</t>
  </si>
  <si>
    <t>915211112</t>
  </si>
  <si>
    <t>Vodorovné dopravní značení dělící čáry souvislé š 125 mm retroreflexní bílý plast</t>
  </si>
  <si>
    <t>514985275</t>
  </si>
  <si>
    <t>Obnova značení z barvy:</t>
  </si>
  <si>
    <t>102</t>
  </si>
  <si>
    <t>915621111</t>
  </si>
  <si>
    <t>Předznačení vodorovného plošného značení</t>
  </si>
  <si>
    <t>1775089541</t>
  </si>
  <si>
    <t>57,50 "- plošné značení"</t>
  </si>
  <si>
    <t>103</t>
  </si>
  <si>
    <t>915131112</t>
  </si>
  <si>
    <t>Vodorovné dopravní značení přechody pro chodce, šipky, symboly retroreflexní bílá barva</t>
  </si>
  <si>
    <t>-1682208725</t>
  </si>
  <si>
    <t>0,50*4,0*(7+6+3+3+6) "- přechody pro chodce"</t>
  </si>
  <si>
    <t>4*1,875 "- nápisy BUS"</t>
  </si>
  <si>
    <t>104</t>
  </si>
  <si>
    <t>915231112</t>
  </si>
  <si>
    <t>Vodorovné dopravní značení přechody pro chodce, šipky, symboly retroreflexní bílý plast</t>
  </si>
  <si>
    <t>-1786617914</t>
  </si>
  <si>
    <t>R99</t>
  </si>
  <si>
    <t>Svislé dopravní značení</t>
  </si>
  <si>
    <t>105</t>
  </si>
  <si>
    <t>914511111</t>
  </si>
  <si>
    <t>Montáž sloupku dopravních značek délky do 3,5 m s betonovým základem</t>
  </si>
  <si>
    <t>-749018455</t>
  </si>
  <si>
    <t>9 "- Pro 1 značku na 1 sloupek"</t>
  </si>
  <si>
    <t>1 "- Pro 2 značky na 1 sloupek"</t>
  </si>
  <si>
    <t>106</t>
  </si>
  <si>
    <t>404452250</t>
  </si>
  <si>
    <t>sloupek pro dopravní značku Zn D 60mm v 3,5m</t>
  </si>
  <si>
    <t>93697110</t>
  </si>
  <si>
    <t>107</t>
  </si>
  <si>
    <t>914111111</t>
  </si>
  <si>
    <t>Montáž svislé dopravní značky do velikosti 1 m2 objímkami na sloupek nebo konzolu</t>
  </si>
  <si>
    <t>-1353062162</t>
  </si>
  <si>
    <t>1+1+8+1 "- nové značky"</t>
  </si>
  <si>
    <t>108</t>
  </si>
  <si>
    <t>40445609</t>
  </si>
  <si>
    <t>značky upravující přednost P1, P4 900mm</t>
  </si>
  <si>
    <t>2124450231</t>
  </si>
  <si>
    <t>1 "- P4"</t>
  </si>
  <si>
    <t>109</t>
  </si>
  <si>
    <t>40445611</t>
  </si>
  <si>
    <t>značky upravující přednost P2, P3, P8 500mm</t>
  </si>
  <si>
    <t>163523318</t>
  </si>
  <si>
    <t>1 "- P2"</t>
  </si>
  <si>
    <t>110</t>
  </si>
  <si>
    <t>40445621</t>
  </si>
  <si>
    <t>informativní značky provozní IP1-IP3, IP4b-IP7, IP10a, b 500x500mm</t>
  </si>
  <si>
    <t>654707380</t>
  </si>
  <si>
    <t>8 "- IP6"</t>
  </si>
  <si>
    <t>111</t>
  </si>
  <si>
    <t>40445647</t>
  </si>
  <si>
    <t>dodatkové tabulky E1, E2a,b , E6, E9, E10 E12c, E17 500x500mm</t>
  </si>
  <si>
    <t>1588339518</t>
  </si>
  <si>
    <t>1 "- E2b"</t>
  </si>
  <si>
    <t>Přesuny hmot a sutí</t>
  </si>
  <si>
    <t>112</t>
  </si>
  <si>
    <t>997221571R</t>
  </si>
  <si>
    <t>Vodorovná doprava vybouraných hmot - odpadu asfaltového s nebo bez obsahu nebezpečných látek</t>
  </si>
  <si>
    <t>-1958976860</t>
  </si>
  <si>
    <t>8,326+12,765+20,815+2,450</t>
  </si>
  <si>
    <t>113</t>
  </si>
  <si>
    <t>997221579R</t>
  </si>
  <si>
    <t>Vodorovná doprava vybouraných hmot do suti (směsný stavební odpad)</t>
  </si>
  <si>
    <t>1558526909</t>
  </si>
  <si>
    <t>321,909-44,356</t>
  </si>
  <si>
    <t>114</t>
  </si>
  <si>
    <t>997221875</t>
  </si>
  <si>
    <t>Poplatek za uložení stavebního odpadu na recyklační skládce (skládkovné) asfaltového bez obsahu dehtu zatříděného do Katalogu odpadů pod kódem 17 03 02</t>
  </si>
  <si>
    <t>1026556669</t>
  </si>
  <si>
    <t>115</t>
  </si>
  <si>
    <t>997221655R</t>
  </si>
  <si>
    <t>Poplatek za uložení na skládce (skládkovné) vybouraných hmot do suti (směsný stavební odpad)</t>
  </si>
  <si>
    <t>656879595</t>
  </si>
  <si>
    <t>116</t>
  </si>
  <si>
    <t>998223011</t>
  </si>
  <si>
    <t>Přesun hmot pro pozemní komunikace s krytem dlážděným</t>
  </si>
  <si>
    <t>-1555040736</t>
  </si>
  <si>
    <t>SO.410.1 - SO.410.1 - Veřejné osvětlení</t>
  </si>
  <si>
    <t>ANADA HS s.r.o.</t>
  </si>
  <si>
    <t>Ing. Jaroslav Altera</t>
  </si>
  <si>
    <t>21-M - Elektromontáže silnoproud</t>
  </si>
  <si>
    <t>46-M - Zemní práce při extr.mont.pracích</t>
  </si>
  <si>
    <t>21-M</t>
  </si>
  <si>
    <t>Elektromontáže silnoproud</t>
  </si>
  <si>
    <t>210100001</t>
  </si>
  <si>
    <t>Ukončení vodičů v rozváděči nebo na přístroji včetně zapojení průřezu žíly do 2,5 mm2</t>
  </si>
  <si>
    <t>210100101</t>
  </si>
  <si>
    <t>Ukončení vodičů na svorkovnici s otevřením a uzavřením krytu včetně zapojení průřezu žíly do 16 mm2</t>
  </si>
  <si>
    <t>210100151</t>
  </si>
  <si>
    <t>Ukončení kabelů smršťovací záklopkou nebo páskou se zapojením bez letování žíly do 4x16 mm2</t>
  </si>
  <si>
    <t>Pol1</t>
  </si>
  <si>
    <t>Kabelová koncovka do 4x16mm2 ( "smršťovací kalhotky" )</t>
  </si>
  <si>
    <t>256</t>
  </si>
  <si>
    <t>210100158</t>
  </si>
  <si>
    <t>Spojkování kabelů v zemi do 4x25 mm2</t>
  </si>
  <si>
    <t>Pol2</t>
  </si>
  <si>
    <t>Kabelová spojka Cu/Al do 25 mm2</t>
  </si>
  <si>
    <t>210202013</t>
  </si>
  <si>
    <t>Montáž svítidlo výbojkové průmyslové nebo venkovní na výložník</t>
  </si>
  <si>
    <t>Pol3</t>
  </si>
  <si>
    <t>Svítidlo pro osvětlení komunikací se LED 55W teplota barvy WW- osazení na výložník, specifikace referenčního svítidlaviz STV, přesný typ konzultovat se sprácem VO v obci dle jejich standardů</t>
  </si>
  <si>
    <t>Pol3.1</t>
  </si>
  <si>
    <t>Svítidlo pro osvětlení komunikací - speciální pro přechody LED 52W teplota barvy NW/CW - osazení na výložník, specifikace referenčního svítidla viz STV, přesný typ konzultovat se sprácem VO v obci dle jejich standardů</t>
  </si>
  <si>
    <t>210204011</t>
  </si>
  <si>
    <t>Montáž stožárů osvětlení ocelových samostatně stojících délky do 12 m</t>
  </si>
  <si>
    <t>Pol4</t>
  </si>
  <si>
    <t>Stožár silničnítyp STB 8 - B - svítidlo 8m nad zemí FeZn</t>
  </si>
  <si>
    <t>Pol6</t>
  </si>
  <si>
    <t>Stožár speciální přechodový - P6 - osvětlení přechodů pro chodce  - průměr spodního dílu min. 156 mm</t>
  </si>
  <si>
    <t>210204201</t>
  </si>
  <si>
    <t>Montáž elektrovýzbroje stožárů osvětlení 1 okruh</t>
  </si>
  <si>
    <t>Pol5</t>
  </si>
  <si>
    <t>Stožárová svorkovnice 25mm2 - s pojistkou</t>
  </si>
  <si>
    <t>2102040</t>
  </si>
  <si>
    <t>Montáž výložníku na stožár</t>
  </si>
  <si>
    <t>Pol7</t>
  </si>
  <si>
    <t>Výložník jednoramenný na stožár ref. typ UD 1/76 - 1000</t>
  </si>
  <si>
    <t>Pol8</t>
  </si>
  <si>
    <t>výložník jednoramenný pro svítidlo přechodové ke stožáru P6 do 1,5 m</t>
  </si>
  <si>
    <t>210220020</t>
  </si>
  <si>
    <t>Montáž uzemňovacího vedení vodičů FeZn pomocí svorek v zemi páskou do 120 mm2 ve městské zástavbě</t>
  </si>
  <si>
    <t>Pol7.1</t>
  </si>
  <si>
    <t>Páska uzemňovací FeZn 30/4 -</t>
  </si>
  <si>
    <t>210220302</t>
  </si>
  <si>
    <t>Montáž svorek hromosvodných se 3 a více šrouby</t>
  </si>
  <si>
    <t>Pol8.1</t>
  </si>
  <si>
    <t>Svorka pro spojení pásku a vodiče, připojovací svorka atd…</t>
  </si>
  <si>
    <t>210812011</t>
  </si>
  <si>
    <t>Montáž kabelu Cu plného nebo laněného do 1 kV žíly 3x1,5 až 6 mm2 (např. CYKY) bez ukončení uloženého volně nebo v liště</t>
  </si>
  <si>
    <t>Pol9</t>
  </si>
  <si>
    <t>Kabel CYKY 3x1,5 - J</t>
  </si>
  <si>
    <t>210812035</t>
  </si>
  <si>
    <t>Montáž kabelu Cu plného nebo laněného do 1 kV žíly 4x16 mm2 (např. CYKY) bez ukončení uloženého volně nebo v liště</t>
  </si>
  <si>
    <t>Pol10</t>
  </si>
  <si>
    <t>Kabel CYKY 4x16 - J</t>
  </si>
  <si>
    <t>210280004</t>
  </si>
  <si>
    <t>Zkoušky a prohlídky el rozvodů a zařízení celková prohlídka pro objem mtž prací nad 1 000 000 Kč</t>
  </si>
  <si>
    <t>PC</t>
  </si>
  <si>
    <t>Práce montážní plošiny</t>
  </si>
  <si>
    <t>hod</t>
  </si>
  <si>
    <t>PC.1</t>
  </si>
  <si>
    <t>Geodetické zaměření kabelu</t>
  </si>
  <si>
    <t>PC.2</t>
  </si>
  <si>
    <t>Blíže nespecifikovaná činnost montážního dělníka, demontáž stávajících osvětlovacích bodů, zednická výpomoc, zajištění provozu stávajícího VO v době výstavby</t>
  </si>
  <si>
    <t>Pol11</t>
  </si>
  <si>
    <t>Přidružený a pomocný materiál</t>
  </si>
  <si>
    <t>kpl</t>
  </si>
  <si>
    <t>46-M</t>
  </si>
  <si>
    <t>Zemní práce při extr.mont.pracích</t>
  </si>
  <si>
    <t>460010024</t>
  </si>
  <si>
    <t>Vytyčení trasy vedení kabelového podzemního v zastavěném prostoru</t>
  </si>
  <si>
    <t>km</t>
  </si>
  <si>
    <t>460131113</t>
  </si>
  <si>
    <t>Hloubení nezapažených jam při elektromontážích ručně v hornině tř I skupiny 3</t>
  </si>
  <si>
    <t>460080013</t>
  </si>
  <si>
    <t>Základové konstrukce při elektromontážích z monolitického betonu tř. C 12/15</t>
  </si>
  <si>
    <t>Pol15</t>
  </si>
  <si>
    <t>Betonová směs C12/15 včetně dopravy</t>
  </si>
  <si>
    <t>Pol16</t>
  </si>
  <si>
    <t>Trubka do základu pro vetknutí stožáru VO - dn 250</t>
  </si>
  <si>
    <t>ks</t>
  </si>
  <si>
    <t>460120013</t>
  </si>
  <si>
    <t>Zásyp jam při elektromontážích ručně se zhutněním z hornin třídy I skupiny 3</t>
  </si>
  <si>
    <t>460120115</t>
  </si>
  <si>
    <t>Bourání základu včetně záhozu jámy sypaninou, zhutnění, urovnání</t>
  </si>
  <si>
    <t>460310104</t>
  </si>
  <si>
    <t>Řízené horizontální vrtání hloubky do 6 m délky do 160 m vnějšího průměru přes 110 mm do 125 mm včetně startovací a koncové jámy</t>
  </si>
  <si>
    <t>460070564</t>
  </si>
  <si>
    <t>Hloubení nezapažených jam pro základy řadičů signalizace v hornině tř 4 - startovací a cílová jáma protlaku</t>
  </si>
  <si>
    <t>460202163</t>
  </si>
  <si>
    <t>Hloubení kabelových nezapažených rýh strojně š 35 cm hl 80 cm v hornině tř I skupiny 3</t>
  </si>
  <si>
    <t>460202293</t>
  </si>
  <si>
    <t>Hloubení kabelových nezapažených rýh strojně š 50 cm hl 110 cm v hornině tř I skupiny 3</t>
  </si>
  <si>
    <t>460260001</t>
  </si>
  <si>
    <t>Zatažení lana do kanálu nebo tvárnicové trasy</t>
  </si>
  <si>
    <t>460421172</t>
  </si>
  <si>
    <t>Kabelové lože z písku pro kabely vn a vvn kryté plastovou deskou š lože přes 25 do 50 cm</t>
  </si>
  <si>
    <t>Pol14</t>
  </si>
  <si>
    <t>Písek pro kabelové lože</t>
  </si>
  <si>
    <t>460470001</t>
  </si>
  <si>
    <t>Provizorní zajištění potrubí ve výkopech při křížení s kabelem</t>
  </si>
  <si>
    <t>460470011</t>
  </si>
  <si>
    <t>Provizorní zajištění kabelů ve výkopech při jejich křížení</t>
  </si>
  <si>
    <t>460470012</t>
  </si>
  <si>
    <t>Provizorní zajištění kabelů ve výkopech při jejich souběhu</t>
  </si>
  <si>
    <t>460490012</t>
  </si>
  <si>
    <t>Výstražná fólie pro krytí kabelů šířky 25 cm</t>
  </si>
  <si>
    <t>Pol15.1</t>
  </si>
  <si>
    <t>Kabelová výstražná folie š 25 cm</t>
  </si>
  <si>
    <t>460510065</t>
  </si>
  <si>
    <t>Osazení kabelových prostupů z trub plastových do rýhy s obsypem z písku průměru přes 10 do 15 cm</t>
  </si>
  <si>
    <t>Pol16.1</t>
  </si>
  <si>
    <t>Plastová trubka korugovaná červená/černá 63 mm</t>
  </si>
  <si>
    <t>966189632</t>
  </si>
  <si>
    <t>Pol17</t>
  </si>
  <si>
    <t>Plastová trubka korugovaná červená/černá 110 mm</t>
  </si>
  <si>
    <t>Pol18</t>
  </si>
  <si>
    <t>Plastová trubka korugovaná červená/černá 110 mm s obetonováním v komunikaci</t>
  </si>
  <si>
    <t>Pol19</t>
  </si>
  <si>
    <t>460560143</t>
  </si>
  <si>
    <t>Zásyp kabelových rýh ručně se zhutněním š 35 cm hl 60 cm z horniny tř I skupiny 3</t>
  </si>
  <si>
    <t>460560273</t>
  </si>
  <si>
    <t>Zásyp kabelových rýh ručně se zhutněním š 50 cm hl 90 cm z horniny tř I skupiny 3</t>
  </si>
  <si>
    <t>VoN.1 - Vedlejší a ostatní náklady</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</si>
  <si>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</si>
  <si>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</si>
  <si>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</si>
  <si>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</si>
  <si>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</si>
  <si>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</si>
  <si>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</si>
  <si>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</si>
  <si>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</si>
  <si>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</si>
  <si>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1024</t>
  </si>
  <si>
    <t>-1828331895</t>
  </si>
  <si>
    <t>VON990015</t>
  </si>
  <si>
    <t>Příprava a provedení předepsaných zkoušek dle PD - zkoušky pro určení zhutnění pláně</t>
  </si>
  <si>
    <t>-1084604294</t>
  </si>
  <si>
    <t>VON990080</t>
  </si>
  <si>
    <t>Dopracování a projednání návrhu dočasných dopravních opatření</t>
  </si>
  <si>
    <t>-1386059275</t>
  </si>
  <si>
    <t>VON990081</t>
  </si>
  <si>
    <t>Dopravně - inženýrské opatření - zřízení</t>
  </si>
  <si>
    <t>1090478894</t>
  </si>
  <si>
    <t>VON990082</t>
  </si>
  <si>
    <t>Dopravně - inženýrské opatření - údržba (pronájem)</t>
  </si>
  <si>
    <t>745635719</t>
  </si>
  <si>
    <t>VON990083</t>
  </si>
  <si>
    <t>Dopravně - inženýrské opatření - odstranění</t>
  </si>
  <si>
    <t>-1209371662</t>
  </si>
  <si>
    <t>O03</t>
  </si>
  <si>
    <t>Ostatní náklady</t>
  </si>
  <si>
    <t>ON990001-B</t>
  </si>
  <si>
    <t>Zajištění činnosti odpovědného geodeta zhotovitele - zaměření skutečného provedení stavby vč. vyhotovení geometrického plánu</t>
  </si>
  <si>
    <t>262144</t>
  </si>
  <si>
    <t>638966420</t>
  </si>
  <si>
    <t>2 - Neuznatelné náklady</t>
  </si>
  <si>
    <t>SO.110.2 - SO.110.2 - Komunikace</t>
  </si>
  <si>
    <t xml:space="preserve">      R14 - Založení zeleně</t>
  </si>
  <si>
    <t xml:space="preserve">      R15 - Zemní práce pro konstrukce a mobiliář</t>
  </si>
  <si>
    <t xml:space="preserve">      R23 - Hydroizolace objektů</t>
  </si>
  <si>
    <t xml:space="preserve">      R33 - Zdi a podezdívky oplocení</t>
  </si>
  <si>
    <t xml:space="preserve">      R90 - Společné práce pro bourání a konstrukce</t>
  </si>
  <si>
    <t>167101R11</t>
  </si>
  <si>
    <t>Nákup zeminy schopné zúrodnění včetně naložení a dovozu na místo použití</t>
  </si>
  <si>
    <t>414176937</t>
  </si>
  <si>
    <t>0,250*424,0-101,80</t>
  </si>
  <si>
    <t>167151101</t>
  </si>
  <si>
    <t>Nakládání výkopku z hornin třídy těžitelnosti I skupiny 1 až 3 do 100 m3</t>
  </si>
  <si>
    <t>-1775398571</t>
  </si>
  <si>
    <t>Nakládání na mezideponii pro násypy, zásypy a zpětné použití ornice:</t>
  </si>
  <si>
    <t>50,10+51,70 "- ornice"</t>
  </si>
  <si>
    <t>97637816</t>
  </si>
  <si>
    <t>51,70 "- ornice"</t>
  </si>
  <si>
    <t>Dovoz materiálu z mezideponie na místo použití</t>
  </si>
  <si>
    <t>1741062497</t>
  </si>
  <si>
    <t>97,015 "- z komunikací"</t>
  </si>
  <si>
    <t>97,015 "- viz. položka č. 162751xxx - Vodorovné přemístění na skládku"</t>
  </si>
  <si>
    <t>-522052029</t>
  </si>
  <si>
    <t>97,015*1,75 "- viz. položka č. 162751xxx - Vodorovné přemístění na skládku"</t>
  </si>
  <si>
    <t>1009949741</t>
  </si>
  <si>
    <t>33,0*1,11 "- plocha vjezdu do obytné zóny"</t>
  </si>
  <si>
    <t>23,0*1,11 "- komunikace pro pěší"</t>
  </si>
  <si>
    <t>129,50*1,11 "- pojížděné plochy"</t>
  </si>
  <si>
    <t>1164094127</t>
  </si>
  <si>
    <t>0,120*33,0*1,11 "- plocha vjezdu do obytné zóny"</t>
  </si>
  <si>
    <t>0,080*23,0*1,05 "- komunikace pro pěší"</t>
  </si>
  <si>
    <t>0,080*129,50*1,05 "- pojížděné plochy"</t>
  </si>
  <si>
    <t>0,300*23,0*1,11 "- komunikace pro pěší"</t>
  </si>
  <si>
    <t>0,400*33,0*1,11 "- plocha vjezdu do obytné zóny"</t>
  </si>
  <si>
    <t>0,400*129,50*1,11 "- pojížděné plochy"</t>
  </si>
  <si>
    <t>97,015*0,05</t>
  </si>
  <si>
    <t>1042904796</t>
  </si>
  <si>
    <t>0,100*(3,0+45,0+25,0+2,0+8,0+23,0+8,0)</t>
  </si>
  <si>
    <t>0,100*(14,0+26,0+4,0+30,0+5,0+15,0+36,0+72,0+11,0+4,0)</t>
  </si>
  <si>
    <t>0,100*(6,0+9,0+7,0+26,0+31,0+9,0+12,0+21,0+26,0+10,0+23,0+6,0)</t>
  </si>
  <si>
    <t>R14</t>
  </si>
  <si>
    <t>Založení zeleně</t>
  </si>
  <si>
    <t>183402121</t>
  </si>
  <si>
    <t>Rozrušení půdy souvislé pl přes 100 do 500 m2 hl přes 50 do 150 mm v rovině a svahu do 1:5</t>
  </si>
  <si>
    <t>1744380771</t>
  </si>
  <si>
    <t>3,0+54,0+23,0+26,0+3,0+9,0+6,0+31,0+16,0+37,0+14,0+10,0+7,0+10,0+7,0+30,0+33,0+6,0+7,0+19,0+25,0+13,0+24,0+9,0+2,0</t>
  </si>
  <si>
    <t>184802111</t>
  </si>
  <si>
    <t>Chemické odplevelení před založením kultury nad 20 m2 postřikem na široko v rovině a svahu do 1:5</t>
  </si>
  <si>
    <t>958137594</t>
  </si>
  <si>
    <t>424,0 "- Viz. pol. č. 183402131 - Rozrušení půdy na hl. 150 mm"</t>
  </si>
  <si>
    <t>181006114</t>
  </si>
  <si>
    <t>Rozprostření zemin tl vrstvy do 0,3 m schopných zúrodnění v rovině a sklonu do 1:5</t>
  </si>
  <si>
    <t>-1315833188</t>
  </si>
  <si>
    <t>424,0 "- Viz. pol. č. 183402121 - Rozrušení půdy na hl. 150 mm"</t>
  </si>
  <si>
    <t>181111121</t>
  </si>
  <si>
    <t>Plošná úprava terénu do 500 m2 zemina skupiny 1 až 4 nerovnosti přes 100 do 150 mm v rovinně a svahu do 1:5</t>
  </si>
  <si>
    <t>-929404528</t>
  </si>
  <si>
    <t>Úprava podorničí</t>
  </si>
  <si>
    <t>181411131</t>
  </si>
  <si>
    <t>Založení parkového trávníku výsevem pl do 1000 m2 v rovině a ve svahu do 1:5</t>
  </si>
  <si>
    <t>-1018013917</t>
  </si>
  <si>
    <t>00572470</t>
  </si>
  <si>
    <t>osivo směs travní univerzál</t>
  </si>
  <si>
    <t>kg</t>
  </si>
  <si>
    <t>-1685706011</t>
  </si>
  <si>
    <t>Uvažovaná spotřeba 0,015 kg/m2</t>
  </si>
  <si>
    <t>0,015*424,0</t>
  </si>
  <si>
    <t>185811211</t>
  </si>
  <si>
    <t>Vyhrabání trávníku souvislé pl do 1000 m2 v rovině a svahu do 1:5</t>
  </si>
  <si>
    <t>1987565331</t>
  </si>
  <si>
    <t>111151121</t>
  </si>
  <si>
    <t>Pokosení trávníku parkového pl do 1000 m2 s odvozem do 20 km v rovině a svahu do 1:5</t>
  </si>
  <si>
    <t>-1566821516</t>
  </si>
  <si>
    <t>185802113</t>
  </si>
  <si>
    <t>Hnojení půdy umělým hnojivem na široko v rovině a svahu do 1:5</t>
  </si>
  <si>
    <t>-1676367227</t>
  </si>
  <si>
    <t>Uvažovaná spotřeba 0,00005 t/m2</t>
  </si>
  <si>
    <t>0,00005*424,0</t>
  </si>
  <si>
    <t>R15</t>
  </si>
  <si>
    <t>Zemní práce pro konstrukce a mobiliář</t>
  </si>
  <si>
    <t>131213711</t>
  </si>
  <si>
    <t>Hloubení zapažených jam v soudržných horninách třídy těžitelnosti I skupiny 3 ručně</t>
  </si>
  <si>
    <t>697391780</t>
  </si>
  <si>
    <t>4*1,0*0,50*0,750 "- základ čekárny"</t>
  </si>
  <si>
    <t>0,40*0,80*30,0 "- oplocení u č.p. 133"</t>
  </si>
  <si>
    <t>0,40*0,80*19,0 "- oplocení u č.p. 113"</t>
  </si>
  <si>
    <t>0,40*0,80*36,0 "- oplocení u MŠ"</t>
  </si>
  <si>
    <t>0,40*0,80*(6,0+11,0+10,0) "- oplocení u č.p. 116"</t>
  </si>
  <si>
    <t>0,40*0,80*15,0 "- oplocení u č.p. 176"</t>
  </si>
  <si>
    <t>R23</t>
  </si>
  <si>
    <t>Hydroizolace objektů</t>
  </si>
  <si>
    <t>711161115</t>
  </si>
  <si>
    <t>Izolace proti zemní vlhkosti nopovou fólií vodorovná, nopek v 20,0 mm, tl do 1,0 mm</t>
  </si>
  <si>
    <t>-407177858</t>
  </si>
  <si>
    <t>Odizolování okolních objektů</t>
  </si>
  <si>
    <t>1,0*40,0 "- oplocení u č.p. 70"</t>
  </si>
  <si>
    <t>1,0*(9,750+19,0) "- oplocení u č.p. 38"</t>
  </si>
  <si>
    <t>30,0 "- oplocení u č.p. 133"</t>
  </si>
  <si>
    <t>1,0*19,0 "- oplocení u č.p. 113"</t>
  </si>
  <si>
    <t>1,0*36,0 "- oplocení u MŠ"</t>
  </si>
  <si>
    <t>1,0*27,0 "- oplocení u č.p. 116"</t>
  </si>
  <si>
    <t>1,0*15,0 "- oplocení u č.p. 176"</t>
  </si>
  <si>
    <t>275313711</t>
  </si>
  <si>
    <t>Základové patky z betonu tř. C 20/25</t>
  </si>
  <si>
    <t>1201786896</t>
  </si>
  <si>
    <t>767995117</t>
  </si>
  <si>
    <t>Montáž atypických zámečnických konstrukcí hm přes 250 do 500 kg</t>
  </si>
  <si>
    <t>1566644891</t>
  </si>
  <si>
    <t>1240,0 "- zastávka BUS"</t>
  </si>
  <si>
    <t>76799R108</t>
  </si>
  <si>
    <t>Dodání čekárny s obloukovou střechou z polykarbonátu, NK z ocelových profilů vyplněných bezpečnostním sklem, modrá barva o rozměrech 4,184/1,83/2,83m - dle výběru investora, příp. standardu města</t>
  </si>
  <si>
    <t>908815810</t>
  </si>
  <si>
    <t>767996R06</t>
  </si>
  <si>
    <t>Dodání kotvících materiálů pro čekárnu</t>
  </si>
  <si>
    <t>-625370366</t>
  </si>
  <si>
    <t>R33</t>
  </si>
  <si>
    <t>Zdi a podezdívky oplocení</t>
  </si>
  <si>
    <t>961044111</t>
  </si>
  <si>
    <t>Bourání základů z betonu prostého</t>
  </si>
  <si>
    <t>199101544</t>
  </si>
  <si>
    <t>0,40*0,80*(4,50+3,0+8,50+25,0) "- oplocení u MŠ"</t>
  </si>
  <si>
    <t>0,40*0,80*(8,50+8,50) "- oplocení u č.p. 176"</t>
  </si>
  <si>
    <t>962033121</t>
  </si>
  <si>
    <t>Bourání zdiva z tvárnic ztraceného bednění včetně výplně z betonu přes 1 m3</t>
  </si>
  <si>
    <t>748966797</t>
  </si>
  <si>
    <t>0,250*(1,50*4,50+0,750*8,50) "- oplocení u MŠ"</t>
  </si>
  <si>
    <t>962032314</t>
  </si>
  <si>
    <t>Bourání pilířů cihelných z dutých nebo plných cihel pálených i nepálených na jakoukoli maltu</t>
  </si>
  <si>
    <t>456945191</t>
  </si>
  <si>
    <t>2*0,50*0,50*1,10 "- oplocení u MŠ"</t>
  </si>
  <si>
    <t>8*0,50*0,50*1,10 "- oplocení u č.p.176"</t>
  </si>
  <si>
    <t>962042321</t>
  </si>
  <si>
    <t>Bourání zdiva nadzákladového z betonu prostého přes 1 m3</t>
  </si>
  <si>
    <t>743362885</t>
  </si>
  <si>
    <t>0,20*0,40*30,0 "- oplocení u č.p. 133"</t>
  </si>
  <si>
    <t>0,20*0,40*19,0 "- oplocení u č.p. 113"</t>
  </si>
  <si>
    <t>0,20*0,40*(3,0+25,0) "- oplocení u MŠ"</t>
  </si>
  <si>
    <t>0,20*(1,0+1,50+2,0+2,0)*1,20 "- drobné zídky u č.p. 116"</t>
  </si>
  <si>
    <t>0,20*0,40*(6,0+11,0+10,0) "- oplocení u č.p. 116"</t>
  </si>
  <si>
    <t>0,20*0,40*(8,50+8,50) "- oplocení u č.p. 176"</t>
  </si>
  <si>
    <t>966003R03</t>
  </si>
  <si>
    <t>Rozebrání a znovuosazení oplocení s příčníky a betonovými sloupky z prken a latí</t>
  </si>
  <si>
    <t>247521654</t>
  </si>
  <si>
    <t>6*2,50 "- oplocení u č.p. 38"</t>
  </si>
  <si>
    <t>3*2,750 "- oplocení u č.p. 38"</t>
  </si>
  <si>
    <t>966072811</t>
  </si>
  <si>
    <t>Rozebrání rámového oplocení na ocelové sloupky v přes 1 do 2 m</t>
  </si>
  <si>
    <t>-548522837</t>
  </si>
  <si>
    <t>4,0+13,0+13,0 "- oplocení u č.p. 133"</t>
  </si>
  <si>
    <t>966072R01</t>
  </si>
  <si>
    <t>Rozebrání a znovuosazení rámového oplocení na ocelové sloupky výšky do 2m</t>
  </si>
  <si>
    <t>279224836</t>
  </si>
  <si>
    <t>11,0+8,0 "- oplocení u č.p. 113"</t>
  </si>
  <si>
    <t>6,0+11,0+10,0 "- oplocení u č.p. 116"</t>
  </si>
  <si>
    <t>966073810</t>
  </si>
  <si>
    <t>Rozebrání vrat a vrátek k oplocení pl do 2 m2</t>
  </si>
  <si>
    <t>-1981059965</t>
  </si>
  <si>
    <t>1 "- oplocení u č.p. 133"</t>
  </si>
  <si>
    <t>1 "- oplocení u MŠ"</t>
  </si>
  <si>
    <t>1 "- oplocení u č.p. 116"</t>
  </si>
  <si>
    <t>966073811</t>
  </si>
  <si>
    <t>Rozebrání vrat a vrátek k oplocení pl přes 4 do 6 m2</t>
  </si>
  <si>
    <t>-1466205316</t>
  </si>
  <si>
    <t>1 "- oplocení u č.p. 176"</t>
  </si>
  <si>
    <t>966003818</t>
  </si>
  <si>
    <t>Rozebrání oplocení s příčníky a ocelovými sloupky z prken a latí</t>
  </si>
  <si>
    <t>2013496829</t>
  </si>
  <si>
    <t>3,0+8,50 "- oplocení u MŠ"</t>
  </si>
  <si>
    <t>348272R01</t>
  </si>
  <si>
    <t>Odstranění plotové stříšky pro zeď tl 195 mm z tvarovek hladkých nebo štípaných přírodních</t>
  </si>
  <si>
    <t>-356088435</t>
  </si>
  <si>
    <t>4,50 "- oplocení u MŠ"</t>
  </si>
  <si>
    <t>966003814</t>
  </si>
  <si>
    <t>Rozebrání oplocení s příčníky a betonovými sloupky z prken a latí</t>
  </si>
  <si>
    <t>-1095080158</t>
  </si>
  <si>
    <t>348272R02</t>
  </si>
  <si>
    <t>Odstranění a opětovné osazení plotové stříšky pro zeď tl 195 mm z tvarovek hladkých nebo štípaných přírodních</t>
  </si>
  <si>
    <t>-89541330</t>
  </si>
  <si>
    <t>9,750+15,50+3,50 "- oplocení u č.p. 38"</t>
  </si>
  <si>
    <t>966071821</t>
  </si>
  <si>
    <t>Rozebrání oplocení z drátěného pletiva se čtvercovými oky v do 1,6 m</t>
  </si>
  <si>
    <t>-1847270821</t>
  </si>
  <si>
    <t>12,0+25,0 "- oplocení u MŠ"</t>
  </si>
  <si>
    <t>966071711</t>
  </si>
  <si>
    <t>Bourání sloupků a vzpěr plotových ocelových do 2,5 m zabetonovaných</t>
  </si>
  <si>
    <t>403584424</t>
  </si>
  <si>
    <t>17 "- oplocení u č.p. 133"</t>
  </si>
  <si>
    <t>10 "- oplocení u č.p. 113"</t>
  </si>
  <si>
    <t>6+11 "- oplocení u MŠ"</t>
  </si>
  <si>
    <t>18 "- oplocení u č.p. 116"</t>
  </si>
  <si>
    <t>274313811</t>
  </si>
  <si>
    <t>Základové pásy z betonu tř. C 25/30</t>
  </si>
  <si>
    <t>1398155810</t>
  </si>
  <si>
    <t>311113212</t>
  </si>
  <si>
    <t>Nosná zeď tl 200 mm ze štípaných tvárnic ztraceného bednění přírodních včetně výplně z betonu</t>
  </si>
  <si>
    <t>1136787504</t>
  </si>
  <si>
    <t>0,200*(9,750+19,0) "- zvýšení podezdívky u č.p. 38"</t>
  </si>
  <si>
    <t>0,40*30,0 "- oplocení u č.p. 133"</t>
  </si>
  <si>
    <t>0,40*19,0 "- oplocení u č.p. 113"</t>
  </si>
  <si>
    <t>0,40*36,0 "- oplocení u MŠ"</t>
  </si>
  <si>
    <t>0,40*(6,0+11,0+10,0) "- oplocení u č.p. 116"</t>
  </si>
  <si>
    <t>0,40*15,0 "- oplocení u č.p. 176"</t>
  </si>
  <si>
    <t>317171R01</t>
  </si>
  <si>
    <t>Kotvení monolitického betonu - tvárnic ztraceného bednění - chemickou kotvou betonářskou výztuží D14 mm do vývrtu</t>
  </si>
  <si>
    <t>-772085733</t>
  </si>
  <si>
    <t>10+19 "- zvýšení podezdívky u č.p. 38"</t>
  </si>
  <si>
    <t>19,0 "- oplocení u č.p. 113"</t>
  </si>
  <si>
    <t>36,0 "- oplocení u MŠ"</t>
  </si>
  <si>
    <t>28 "- oplocení u č.p. 116"</t>
  </si>
  <si>
    <t>15 "- oplocení u č.p. 176"</t>
  </si>
  <si>
    <t>338171113</t>
  </si>
  <si>
    <t>Osazování sloupků a vzpěr plotových ocelových v do 2,00 m se zabetonováním</t>
  </si>
  <si>
    <t>555545084</t>
  </si>
  <si>
    <t>8,0/2+1+4 "- oplocení u MŠ"</t>
  </si>
  <si>
    <t>55342261</t>
  </si>
  <si>
    <t>sloupek plotový koncový Pz a komaxitový 2150/48x1,5mm</t>
  </si>
  <si>
    <t>1764945815</t>
  </si>
  <si>
    <t>55342274</t>
  </si>
  <si>
    <t>vzpěra plotová 38x1,5mm včetně krytky s uchem 2500mm</t>
  </si>
  <si>
    <t>1415105052</t>
  </si>
  <si>
    <t>338171111</t>
  </si>
  <si>
    <t>Osazování sloupků a vzpěr plotových ocelových v do 2,00 m se zalitím MC</t>
  </si>
  <si>
    <t>-1311526417</t>
  </si>
  <si>
    <t>30,0/1,20+4 "- oplocení u č.p. 133"</t>
  </si>
  <si>
    <t>36,0/2+1 "- oplocení u MŠ"</t>
  </si>
  <si>
    <t>14 "- oplocení u č.p. 176"</t>
  </si>
  <si>
    <t>55342152</t>
  </si>
  <si>
    <t>plotový sloupek pro svařované panely profilovaný oválný 50x70mm dl 2,0-2,5m povrchová úprava Pz a komaxit</t>
  </si>
  <si>
    <t>1094373616</t>
  </si>
  <si>
    <t>348501211</t>
  </si>
  <si>
    <t>Osazení oplocení z dřevěných prken výšky do 2 m</t>
  </si>
  <si>
    <t>-37341821</t>
  </si>
  <si>
    <t>15,0 "- oplocení u č.p. 176"</t>
  </si>
  <si>
    <t>55342352</t>
  </si>
  <si>
    <t>pole plotové z dřevěných planěk rovných tl 20mm</t>
  </si>
  <si>
    <t>564462675</t>
  </si>
  <si>
    <t>348171120</t>
  </si>
  <si>
    <t>Montáž rámového oplocení v přes 1 do 1,5 m</t>
  </si>
  <si>
    <t>1329347728</t>
  </si>
  <si>
    <t>55342310</t>
  </si>
  <si>
    <t>pole plotové kovové 1200x2000mm</t>
  </si>
  <si>
    <t>1188146974</t>
  </si>
  <si>
    <t>30,0/1,20 "- oplocení u č.p. 133"</t>
  </si>
  <si>
    <t>348101110</t>
  </si>
  <si>
    <t>Osazení vrat nebo vrátek k oplocení na sloupky zděné nebo betonové pl do 2 m2</t>
  </si>
  <si>
    <t>-1275507757</t>
  </si>
  <si>
    <t>55342320</t>
  </si>
  <si>
    <t>branka vchodová kovová 1200x940 mm</t>
  </si>
  <si>
    <t>-1608538318</t>
  </si>
  <si>
    <t>348101130</t>
  </si>
  <si>
    <t>Osazení vrat nebo vrátek k oplocení na sloupky zděné nebo betonové pl přes 4 do 6 m2</t>
  </si>
  <si>
    <t>493413220</t>
  </si>
  <si>
    <t>55342340</t>
  </si>
  <si>
    <t>brána kovová dvoukřídlová 1200x3916mm</t>
  </si>
  <si>
    <t>1217869409</t>
  </si>
  <si>
    <t>2*(7,0+26,0)*1,11 "- plocha vjezdu do obytné zóny"</t>
  </si>
  <si>
    <t>23,0*1,05 "- komunikace pro pěší"</t>
  </si>
  <si>
    <t>2*23,0*1,11 "- komunikace pro pěší"</t>
  </si>
  <si>
    <t>-610330822</t>
  </si>
  <si>
    <t>2*129,50*1,11 "- pojížděné plochy"</t>
  </si>
  <si>
    <t>129,50*1,05 "- pojížděné plochy"</t>
  </si>
  <si>
    <t>1621081551</t>
  </si>
  <si>
    <t>7,0+26,0 "- plocha vjezdu do obytné zóny"</t>
  </si>
  <si>
    <t>1255544565</t>
  </si>
  <si>
    <t>2*(7,0+26,0) "- plocha vjezdu do obytné zóny"</t>
  </si>
  <si>
    <t>-1720156634</t>
  </si>
  <si>
    <t>565135101</t>
  </si>
  <si>
    <t>Asfaltový beton vrstva podkladní ACP 16 (obalované kamenivo OKS) tl 50 mm š do 1,5 m</t>
  </si>
  <si>
    <t>-58708168</t>
  </si>
  <si>
    <t>781204478</t>
  </si>
  <si>
    <t>4,0+8,0+3,0+21,50+8,0+12,50+8,0+11,50+6,0+10,50 "- vjezdy"</t>
  </si>
  <si>
    <t>129,5*1,02 'Přepočtené koeficientem množství</t>
  </si>
  <si>
    <t>1729180115</t>
  </si>
  <si>
    <t>6,0+9,50+3,50+4,0</t>
  </si>
  <si>
    <t>1465268383</t>
  </si>
  <si>
    <t>23,0 "- komunikace pro pěší"</t>
  </si>
  <si>
    <t>23*1,02 'Přepočtené koeficientem množství</t>
  </si>
  <si>
    <t>R90</t>
  </si>
  <si>
    <t>Společné práce pro bourání a konstrukce</t>
  </si>
  <si>
    <t>919735111</t>
  </si>
  <si>
    <t>Řezání stávajícího živičného krytu hl do 50 mm</t>
  </si>
  <si>
    <t>1214817683</t>
  </si>
  <si>
    <t>9,0 "- řezání asfaltu pro napojení na stávající komunikace"</t>
  </si>
  <si>
    <t>919735112</t>
  </si>
  <si>
    <t>Řezání stávajícího živičného krytu hl přes 50 do 100 mm</t>
  </si>
  <si>
    <t>493135261</t>
  </si>
  <si>
    <t>919732211</t>
  </si>
  <si>
    <t>Styčná spára napojení nového živičného povrchu na stávající za tepla š 15 mm hl 25 mm s prořezáním</t>
  </si>
  <si>
    <t>-972981249</t>
  </si>
  <si>
    <t>938909311</t>
  </si>
  <si>
    <t>Čištění vozovek metením strojně podkladu nebo krytu betonového nebo živičného</t>
  </si>
  <si>
    <t>1314645913</t>
  </si>
  <si>
    <t>655,460+23,0 "- komunikace pro pěší"</t>
  </si>
  <si>
    <t>160,250 "- komunikace asfalt - KS I"</t>
  </si>
  <si>
    <t>13,0 "- zastávky BUS - KS IV"</t>
  </si>
  <si>
    <t>196,0+129,50 "- pojížděné plochy"</t>
  </si>
  <si>
    <t>2*200,0 "- Ostatní okolní plochy"</t>
  </si>
  <si>
    <t>11,0+3,0+2,0+10,0+11,50+4,50</t>
  </si>
  <si>
    <t>-1,80 "- odpočet obloukových obrub"</t>
  </si>
  <si>
    <t>40,2*1,02 'Přepočtené koeficientem množství</t>
  </si>
  <si>
    <t>0,60+1,20 "- R=0,5m"</t>
  </si>
  <si>
    <t>1621285463</t>
  </si>
  <si>
    <t>4,0+10,50+23,50+8,50+5,50+15,50+8,50+2,0*2+10,0+2,0*2+3,0*2+2,0*2+3,0+4,0</t>
  </si>
  <si>
    <t>1659860372</t>
  </si>
  <si>
    <t>111,0 "- betonové obrubníky"</t>
  </si>
  <si>
    <t>111*1,02 'Přepočtené koeficientem množství</t>
  </si>
  <si>
    <t>6,50+6,0+15,50+3,0+3,0</t>
  </si>
  <si>
    <t>34,0 "- zahradní obruby"</t>
  </si>
  <si>
    <t>1793847951</t>
  </si>
  <si>
    <t>36,0 "- plocha vjezdu do obytné zóny"</t>
  </si>
  <si>
    <t>1566048838</t>
  </si>
  <si>
    <t>838843167</t>
  </si>
  <si>
    <t>-885757355</t>
  </si>
  <si>
    <t>6,0+8,0+9,0 "- vjezdy a komunikace pro pěší"</t>
  </si>
  <si>
    <t>558398971</t>
  </si>
  <si>
    <t>3,0 "- vjezdy a komunikace pro pěší"</t>
  </si>
  <si>
    <t>1,50+0,50+4,0 "- vjezdy a komunikace pro pěší"</t>
  </si>
  <si>
    <t>23,0 "- vjezdy a komunikace pro pěší - bet. desky"</t>
  </si>
  <si>
    <t>3,0 "- vjezdy a komunikace pro pěší - bet. panely"</t>
  </si>
  <si>
    <t>6,0 "- vjezdy a komunikace pro pěší - bet. plochy"</t>
  </si>
  <si>
    <t>Obrusné vrstvy</t>
  </si>
  <si>
    <t>13,0+10,0+5,0+5,0+12,50+3,50+7,0+7,0+8,50+10,50+11,0+14,0+2,0</t>
  </si>
  <si>
    <t>767996801</t>
  </si>
  <si>
    <t>Demontáž atypických zámečnických konstrukcí rozebráním hm jednotlivých dílů do 50 kg</t>
  </si>
  <si>
    <t>893561114</t>
  </si>
  <si>
    <t>150 "- demontáž autobusového přístřešku"</t>
  </si>
  <si>
    <t>2 "- Pro 1 značku na 1 sloupek"</t>
  </si>
  <si>
    <t>2+1+1 "- nové značky"</t>
  </si>
  <si>
    <t>40445645</t>
  </si>
  <si>
    <t>informativní značky jiné IJ4b 500mm</t>
  </si>
  <si>
    <t>510869340</t>
  </si>
  <si>
    <t>2 "- IJ4b"</t>
  </si>
  <si>
    <t>-909844191</t>
  </si>
  <si>
    <t>1 "- E1"</t>
  </si>
  <si>
    <t>40445625</t>
  </si>
  <si>
    <t>informativní značky provozní IP8, IP9, IP11-IP13 500x700mm</t>
  </si>
  <si>
    <t>-2118795651</t>
  </si>
  <si>
    <t>1 "- IP11a"</t>
  </si>
  <si>
    <t>1851281635</t>
  </si>
  <si>
    <t>-931334520</t>
  </si>
  <si>
    <t>250,434-15,732</t>
  </si>
  <si>
    <t>963514592</t>
  </si>
  <si>
    <t>117077019</t>
  </si>
  <si>
    <t>SO.410.2 - SO.410.2 - Veřejné osvětlení</t>
  </si>
  <si>
    <t>22-M - Elektromontáže sdělovacích zařízení</t>
  </si>
  <si>
    <t>Svítidlo pro osvětlení komunikací - LED 15-20W WW , přesný typ konzultovat se sprácem  VO v obci dle jejich standardů</t>
  </si>
  <si>
    <t>Stožár parkový 5m</t>
  </si>
  <si>
    <t>Pomocný výložník pro montáž svítidla na dřík stožáru</t>
  </si>
  <si>
    <t>Pol9.1</t>
  </si>
  <si>
    <t>Kabel CYKY 4x4- J</t>
  </si>
  <si>
    <t>210280003</t>
  </si>
  <si>
    <t>Zkoušky a prohlídky el rozvodů a zařízení celková prohlídka pro objem montážních prací přes 500 do 1 000 tis Kč</t>
  </si>
  <si>
    <t>22-M</t>
  </si>
  <si>
    <t>Elektromontáže sdělovacích zařízení</t>
  </si>
  <si>
    <t>220020336</t>
  </si>
  <si>
    <t>Montáž výstroje stožárů konzol L pro reproduktor L 50x32x350 mm</t>
  </si>
  <si>
    <t>Konzola L proreproduktor MR</t>
  </si>
  <si>
    <t>220370445</t>
  </si>
  <si>
    <t>Montáž reproduktoru na ocelový stožár</t>
  </si>
  <si>
    <t>Pol9.2</t>
  </si>
  <si>
    <t>Reproduktor místního rozhlasu 100V - 10W</t>
  </si>
  <si>
    <t>Pol9.3</t>
  </si>
  <si>
    <t>Krabicová rozvodka typu Acidur</t>
  </si>
  <si>
    <t>PC.2.1</t>
  </si>
  <si>
    <t>Blíže nespecifikovaná činnost montážního dělníka, zvoková zkouška, vyhledání napojovacího bodu…</t>
  </si>
  <si>
    <t>Plastová trubka korugovaná červená/černá 50 mm</t>
  </si>
  <si>
    <t>Pol16.2</t>
  </si>
  <si>
    <t>VoN.2 - Vedlejší a ostatní náklady</t>
  </si>
  <si>
    <t>Rozdělení celkových nákladů v poměru 41,1% (městys Březno) a 58,9% (KSUS).</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</si>
  <si>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</si>
  <si>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</si>
  <si>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</si>
  <si>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</si>
  <si>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</si>
  <si>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</si>
  <si>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</si>
  <si>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</si>
  <si>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</si>
  <si>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</si>
  <si>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</si>
  <si>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</si>
  <si>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</si>
  <si>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</si>
  <si>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</si>
  <si>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</si>
  <si>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</si>
  <si>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</si>
  <si>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</si>
  <si>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</si>
  <si>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</si>
  <si>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</si>
  <si>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</si>
  <si>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</si>
  <si>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</si>
  <si>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</si>
  <si>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</si>
  <si>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</si>
  <si>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 nutný rozsah pojištění</t>
  </si>
  <si>
    <t>1712252051</t>
  </si>
  <si>
    <t>VON990018</t>
  </si>
  <si>
    <t>Inženýrská a kompletační činnost zhotovitele. vč spolupráce a koordinace třetích stran na staveništi (ČEZ a.s., TO2, ...)</t>
  </si>
  <si>
    <t>1207370200</t>
  </si>
  <si>
    <t>ON990001-A</t>
  </si>
  <si>
    <t>Zajištění činnosti odpovědného geodeta zhotovitele - vytyčení stavby</t>
  </si>
  <si>
    <t>-981165474</t>
  </si>
  <si>
    <t>ON990002-A</t>
  </si>
  <si>
    <t>Zhotovení realizační dokumentace stavby</t>
  </si>
  <si>
    <t>937612187</t>
  </si>
  <si>
    <t>ON990002-B</t>
  </si>
  <si>
    <t>Zhotovení dokumentace skutečného provedení díla</t>
  </si>
  <si>
    <t>-253532089</t>
  </si>
  <si>
    <t>02 - Investice KSUS</t>
  </si>
  <si>
    <t>SO.110.KSUS - SO.110.KSUS - Komunikace</t>
  </si>
  <si>
    <t>12,0+611,0+405,0   "- komunikace - KS Io"</t>
  </si>
  <si>
    <t>2*1028,0   "- komunikace - KS Io - 2 vrstvy"</t>
  </si>
  <si>
    <t>1028,0   "- komunikace - KS Io"</t>
  </si>
  <si>
    <t>-144534431</t>
  </si>
  <si>
    <t>1x během výstavby, 1x po výstavbě</t>
  </si>
  <si>
    <t>2*1028,0 "- komunikace pro aut. dopravu"</t>
  </si>
  <si>
    <t>-1887830128</t>
  </si>
  <si>
    <t>17,50+35,0+6,50+6,0+5,0+6,0 "- řezání asfaltu pro napojení na stávající komunikace"</t>
  </si>
  <si>
    <t>-737167973</t>
  </si>
  <si>
    <t>76,0 "- řezání asfaltu pro napojení na stávající komunikace"</t>
  </si>
  <si>
    <t>2078798540</t>
  </si>
  <si>
    <t>-1748986509</t>
  </si>
  <si>
    <t>12,0+598,0+394,0 "- asfaltové povrchy komunikací"</t>
  </si>
  <si>
    <t>221408926</t>
  </si>
  <si>
    <t>1723370305</t>
  </si>
  <si>
    <t>319,0 "- čáry š. 125 mm"</t>
  </si>
  <si>
    <t>58,50 "- čáry š. 250 mm"</t>
  </si>
  <si>
    <t>-1530918680</t>
  </si>
  <si>
    <t>26,0+3,50+74,0+21,0+21,50+129,50+43,50 "- na komunikaci"</t>
  </si>
  <si>
    <t>-1104336142</t>
  </si>
  <si>
    <t>915121122</t>
  </si>
  <si>
    <t>Vodorovné dopravní značení vodící čáry přerušované š 250 mm retroreflexní bílá barva</t>
  </si>
  <si>
    <t>-1523899389</t>
  </si>
  <si>
    <t>35,0+23,50 "- na komunikaci"</t>
  </si>
  <si>
    <t>915221122</t>
  </si>
  <si>
    <t>Vodorovné dopravní značení vodící čáry přerušované š 250 mm retroreflexní bílý plast</t>
  </si>
  <si>
    <t>1668096170</t>
  </si>
  <si>
    <t>427870393</t>
  </si>
  <si>
    <t>34,0 "- plošné značení"</t>
  </si>
  <si>
    <t>1225624178</t>
  </si>
  <si>
    <t>19,0+3,0+3,0+9,0 "- šrafy na komunikaci"</t>
  </si>
  <si>
    <t>81329669</t>
  </si>
  <si>
    <t>-2087380880</t>
  </si>
  <si>
    <t>-312608964</t>
  </si>
  <si>
    <t>998225111</t>
  </si>
  <si>
    <t>Přesun hmot pro pozemní komunikace s krytem z kamene, monolitickým betonovým nebo živičným</t>
  </si>
  <si>
    <t>SO.110.2.KSUS - SO.110.2.KSUS - Komunikace</t>
  </si>
  <si>
    <t xml:space="preserve">      R59 - Ostatní plochy komunikací</t>
  </si>
  <si>
    <t xml:space="preserve">      R85 - Drenážní potrubí</t>
  </si>
  <si>
    <t>395,988 "- z komunikací"</t>
  </si>
  <si>
    <t>77,40 "- z hloubení rýh"</t>
  </si>
  <si>
    <t>473,388 "- viz. položka č. 162751xxx - Vodorovné přemístění na skládku"</t>
  </si>
  <si>
    <t>473,388*1,75 "- viz. položka č. 162751xxx - Vodorovné přemístění na skládku"</t>
  </si>
  <si>
    <t>555,250*1,11 "- komunikace asfalt - KS I"</t>
  </si>
  <si>
    <t>83,0*1,11 "- zastávky BUS - KS IV"</t>
  </si>
  <si>
    <t>54,0*1,11 "- pojížděné plochy"</t>
  </si>
  <si>
    <t>0,120*555,250*1,11 "- komunikace asfalt - KS I"</t>
  </si>
  <si>
    <t>0,110*83,0*1,11 "- zastávky BUS - KS IV"</t>
  </si>
  <si>
    <t>0,080*54,0*1,05 "- pojížděné plochy"</t>
  </si>
  <si>
    <t>0,400*555,250*1,11 "- komunikace asfalt - KS I"</t>
  </si>
  <si>
    <t>0,400*83,0*1,11 "- zastávky BUS - KS IV"</t>
  </si>
  <si>
    <t>0,400*54,0*1,11 "- pojížděné plochy"</t>
  </si>
  <si>
    <t>395,988*0,05</t>
  </si>
  <si>
    <t>132251102</t>
  </si>
  <si>
    <t>Hloubení rýh nezapažených š do 800 mm v hornině třídy těžitelnosti I skupiny 3 objem do 50 m3 strojně</t>
  </si>
  <si>
    <t>-833946369</t>
  </si>
  <si>
    <t>0,60*0,50*258,0 "- drenáže"</t>
  </si>
  <si>
    <t>2*588,250*1,11 "- komunikace asfalt - KS I - 2 vrstvy"</t>
  </si>
  <si>
    <t>-2*(7,0+26,0)*1,11 "- odpočet plochy vjezdu do obytné zóny"</t>
  </si>
  <si>
    <t>2*588,250*1,11 "- komunikace asfalt - KS I"</t>
  </si>
  <si>
    <t>2*83,0*1,11 "- zastávky BUS - KS IV"</t>
  </si>
  <si>
    <t>2*54,0*1,11 "- pojížděné plochy"</t>
  </si>
  <si>
    <t>54,0*1,05 "- pojížděné plochy"</t>
  </si>
  <si>
    <t>83,0*1,05 "- zastávky BUS - KS IV"</t>
  </si>
  <si>
    <t>263,50+175,0+26,0+4,0+14,50+7,0+26,0-83,0 "- komunikace - KS I"</t>
  </si>
  <si>
    <t>-(7,0+26,0) "- odpočet plochy vjezdu do obytné zóny"</t>
  </si>
  <si>
    <t>44,0+52,0-13,0 "- zastávky BUS - KS IV"</t>
  </si>
  <si>
    <t>2*(263,50+175,0+26,0+4,0+14,50+7,0+26,0-83,0) "- komunikace - KS I"</t>
  </si>
  <si>
    <t>-2*(7,0+26,0) "- odpočet plochy vjezdu do obytné zóny"</t>
  </si>
  <si>
    <t>2*(44,0+52,0-13,0) "- zastávky BUS - KS IV"</t>
  </si>
  <si>
    <t>12,0+137,0+263,50+175,0+23,50+56,0+30,0+4,0+14,50+7,0+26,0-160,250 "- komunikace - KS I"</t>
  </si>
  <si>
    <t>54*1,02 'Přepočtené koeficientem množství</t>
  </si>
  <si>
    <t>R59</t>
  </si>
  <si>
    <t>Ostatní plochy komunikací</t>
  </si>
  <si>
    <t>569851111</t>
  </si>
  <si>
    <t>Zpevnění krajnic štěrkodrtí tl 150 mm</t>
  </si>
  <si>
    <t>370547044</t>
  </si>
  <si>
    <t>13,0+5,0+6,0</t>
  </si>
  <si>
    <t>935111211</t>
  </si>
  <si>
    <t>Osazení příkopového žlabu do štěrkopísku tl 100 mm z betonových tvárnic š 800 mm</t>
  </si>
  <si>
    <t>-1447893791</t>
  </si>
  <si>
    <t>1,50</t>
  </si>
  <si>
    <t>59227029</t>
  </si>
  <si>
    <t>žlabovka příkopová betonová 500x680x60mm</t>
  </si>
  <si>
    <t>498267621</t>
  </si>
  <si>
    <t>R85</t>
  </si>
  <si>
    <t>Drenážní potrubí</t>
  </si>
  <si>
    <t>212572111</t>
  </si>
  <si>
    <t>Lože pro trativody ze štěrkopísku tříděného</t>
  </si>
  <si>
    <t>-1587692180</t>
  </si>
  <si>
    <t>uvažovaná spotřeba 0,03 m3/bm potrubí</t>
  </si>
  <si>
    <t>0,03*258,0</t>
  </si>
  <si>
    <t>212755215</t>
  </si>
  <si>
    <t>Trativody z drenážních trubek plastových flexibilních D 125 mm bez lože</t>
  </si>
  <si>
    <t>1435660825</t>
  </si>
  <si>
    <t>28,0+21,0+29,0+14,0+18,0+36,0+29,0+30,0+29,0+24,0</t>
  </si>
  <si>
    <t>211531111</t>
  </si>
  <si>
    <t>Výplň odvodňovacích žeber nebo trativodů kamenivem hrubým drceným frakce 16 až 63 mm</t>
  </si>
  <si>
    <t>842980371</t>
  </si>
  <si>
    <t>Uvažovaná spotřeba 0,34 m3/bm potrubí</t>
  </si>
  <si>
    <t>0,34*258,0</t>
  </si>
  <si>
    <t>211971121</t>
  </si>
  <si>
    <t>Zřízení opláštění žeber nebo trativodů geotextilií v rýze nebo zářezu sklonu přes 1:2 š do 2,5 m</t>
  </si>
  <si>
    <t>-1982087201</t>
  </si>
  <si>
    <t>uvažovaná spotřeba 2,25 m2/bm potrubí</t>
  </si>
  <si>
    <t>2,25*258,0</t>
  </si>
  <si>
    <t>69311067</t>
  </si>
  <si>
    <t>geotextilie netkaná separační, ochranná, filtrační, drenážní PP 250g/m2</t>
  </si>
  <si>
    <t>-348396467</t>
  </si>
  <si>
    <t>Uvažován překryv 200 mm</t>
  </si>
  <si>
    <t>2,45*258,0</t>
  </si>
  <si>
    <t>"Prořez 15,0% -" 632,10*0,15</t>
  </si>
  <si>
    <t>-1002232955</t>
  </si>
  <si>
    <t>17,50+30,0+87,0+6,50+6,0+26,50+78,50+7,0+20,0 "- řezání asfaltu pro napojení na stávající komunikace"</t>
  </si>
  <si>
    <t>-1893356787</t>
  </si>
  <si>
    <t>35,50+7,0+20,0 "- řezání asfaltu pro napojení na stávající komunikace"</t>
  </si>
  <si>
    <t>-1447963346</t>
  </si>
  <si>
    <t>62,50 "- řezání asfaltu pro napojení na stávající komunikace"</t>
  </si>
  <si>
    <t>588,250 "- komunikace asfalt - KS I"</t>
  </si>
  <si>
    <t>83,0 "- zastávky BUS - KS IV"</t>
  </si>
  <si>
    <t>54,0 "- pojížděné plochy"</t>
  </si>
  <si>
    <t>-1137285903</t>
  </si>
  <si>
    <t>45,0+32,0 "- obruby podél ostrůvků na komunikaci"</t>
  </si>
  <si>
    <t>-895998738</t>
  </si>
  <si>
    <t>-3,120 "- odpočet obloukových obrub"</t>
  </si>
  <si>
    <t>73,88*1,02 'Přepočtené koeficientem množství</t>
  </si>
  <si>
    <t>-927066621</t>
  </si>
  <si>
    <t>1,560+1,560 "- R=0,5m"</t>
  </si>
  <si>
    <t>-942044933</t>
  </si>
  <si>
    <t>477,50+0,750*36,0+4,0+52,50</t>
  </si>
  <si>
    <t>-36,0 "- odpočet plochy vjezdu do obytné zóny"</t>
  </si>
  <si>
    <t>-90,50 "- odpočet uznatelných nákladů z SO.110.1"</t>
  </si>
  <si>
    <t>1250218817</t>
  </si>
  <si>
    <t>12,0+110,50+3,0+477,50+24,50+42,50+4,0+52,50 "- asfaltové povrchy komunikací"</t>
  </si>
  <si>
    <t>-111,0 "- odpočet uznatelných nákladů z SO.110.1"</t>
  </si>
  <si>
    <t>-1376660889</t>
  </si>
  <si>
    <t>1983240084</t>
  </si>
  <si>
    <t>579,50 "- asfaltové povrchy komunikací"</t>
  </si>
  <si>
    <t>476,036-206,552</t>
  </si>
  <si>
    <t>VoN.KSUS - Vedlejší a ostatní náklady</t>
  </si>
  <si>
    <t>VON990010</t>
  </si>
  <si>
    <t>Náklady na pasport a opravu objízdných tras stávajících komunikací dotčených stavbou - Ocenit hodnotou 130.000,-  Kč bez DPH - položka bude čerpána se souhlasem investora a TDS</t>
  </si>
  <si>
    <t>-775128237</t>
  </si>
  <si>
    <t>ON990004</t>
  </si>
  <si>
    <t>Zajištění označení stavby informačními panely, deskami v rozsahu TS - billboard pro publicitu</t>
  </si>
  <si>
    <t>1210887269</t>
  </si>
  <si>
    <t>VoN.2.KSUS - Vedlejší a ostatní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</si>
</sst>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0" fontId="31" fillId="0" borderId="0" xfId="20" applyFont="1" applyAlignment="1">
      <alignment horizontal="center"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7"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3" fillId="4" borderId="7" xfId="0" applyFont="1" applyFill="1" applyBorder="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28" fillId="0" borderId="0" xfId="0" applyNumberFormat="1" applyFont="1" applyAlignment="1" applyProtection="1">
      <alignment vertical="center"/>
      <protection/>
    </xf>
    <xf numFmtId="0" fontId="23" fillId="4" borderId="21" xfId="0" applyFont="1" applyFill="1" applyBorder="1" applyAlignment="1" applyProtection="1">
      <alignment horizontal="lef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79"/>
      <c r="AS2" s="279"/>
      <c r="AT2" s="279"/>
      <c r="AU2" s="279"/>
      <c r="AV2" s="279"/>
      <c r="AW2" s="279"/>
      <c r="AX2" s="279"/>
      <c r="AY2" s="279"/>
      <c r="AZ2" s="279"/>
      <c r="BA2" s="279"/>
      <c r="BB2" s="279"/>
      <c r="BC2" s="279"/>
      <c r="BD2" s="279"/>
      <c r="BE2" s="279"/>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63" t="s">
        <v>14</v>
      </c>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2"/>
      <c r="AQ5" s="22"/>
      <c r="AR5" s="20"/>
      <c r="BE5" s="260" t="s">
        <v>15</v>
      </c>
      <c r="BS5" s="17" t="s">
        <v>6</v>
      </c>
    </row>
    <row r="6" spans="2:71" s="1" customFormat="1" ht="36.95" customHeight="1">
      <c r="B6" s="21"/>
      <c r="C6" s="22"/>
      <c r="D6" s="28" t="s">
        <v>16</v>
      </c>
      <c r="E6" s="22"/>
      <c r="F6" s="22"/>
      <c r="G6" s="22"/>
      <c r="H6" s="22"/>
      <c r="I6" s="22"/>
      <c r="J6" s="22"/>
      <c r="K6" s="265" t="s">
        <v>17</v>
      </c>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2"/>
      <c r="AQ6" s="22"/>
      <c r="AR6" s="20"/>
      <c r="BE6" s="261"/>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61"/>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61"/>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61"/>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261"/>
      <c r="BS10" s="17" t="s">
        <v>6</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v>
      </c>
      <c r="AO11" s="22"/>
      <c r="AP11" s="22"/>
      <c r="AQ11" s="22"/>
      <c r="AR11" s="20"/>
      <c r="BE11" s="26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61"/>
      <c r="BS12" s="17" t="s">
        <v>6</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30</v>
      </c>
      <c r="AO13" s="22"/>
      <c r="AP13" s="22"/>
      <c r="AQ13" s="22"/>
      <c r="AR13" s="20"/>
      <c r="BE13" s="261"/>
      <c r="BS13" s="17" t="s">
        <v>6</v>
      </c>
    </row>
    <row r="14" spans="2:71" ht="12.75">
      <c r="B14" s="21"/>
      <c r="C14" s="22"/>
      <c r="D14" s="22"/>
      <c r="E14" s="266" t="s">
        <v>30</v>
      </c>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9" t="s">
        <v>28</v>
      </c>
      <c r="AL14" s="22"/>
      <c r="AM14" s="22"/>
      <c r="AN14" s="31" t="s">
        <v>30</v>
      </c>
      <c r="AO14" s="22"/>
      <c r="AP14" s="22"/>
      <c r="AQ14" s="22"/>
      <c r="AR14" s="20"/>
      <c r="BE14" s="26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61"/>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32</v>
      </c>
      <c r="AO16" s="22"/>
      <c r="AP16" s="22"/>
      <c r="AQ16" s="22"/>
      <c r="AR16" s="20"/>
      <c r="BE16" s="261"/>
      <c r="BS16" s="17" t="s">
        <v>4</v>
      </c>
    </row>
    <row r="17" spans="2:71" s="1" customFormat="1" ht="18.4"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34</v>
      </c>
      <c r="AO17" s="22"/>
      <c r="AP17" s="22"/>
      <c r="AQ17" s="22"/>
      <c r="AR17" s="20"/>
      <c r="BE17" s="261"/>
      <c r="BS17" s="17" t="s">
        <v>35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61"/>
      <c r="BS18" s="17" t="s">
        <v>6</v>
      </c>
    </row>
    <row r="19" spans="2:71" s="1" customFormat="1" ht="12" customHeight="1">
      <c r="B19" s="21"/>
      <c r="C19" s="22"/>
      <c r="D19" s="29"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61"/>
      <c r="BS19" s="17" t="s">
        <v>6</v>
      </c>
    </row>
    <row r="20" spans="2:71" s="1" customFormat="1" ht="18.4"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v>
      </c>
      <c r="AO20" s="22"/>
      <c r="AP20" s="22"/>
      <c r="AQ20" s="22"/>
      <c r="AR20" s="20"/>
      <c r="BE20" s="261"/>
      <c r="BS20" s="17" t="s">
        <v>35</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61"/>
    </row>
    <row r="22" spans="2:57" s="1" customFormat="1" ht="12" customHeight="1">
      <c r="B22" s="21"/>
      <c r="C22" s="22"/>
      <c r="D22" s="29"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61"/>
    </row>
    <row r="23" spans="2:57" s="1" customFormat="1" ht="238.5" customHeight="1">
      <c r="B23" s="21"/>
      <c r="C23" s="22"/>
      <c r="D23" s="22"/>
      <c r="E23" s="268" t="s">
        <v>39</v>
      </c>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2"/>
      <c r="AP23" s="22"/>
      <c r="AQ23" s="22"/>
      <c r="AR23" s="20"/>
      <c r="BE23" s="26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61"/>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61"/>
    </row>
    <row r="26" spans="1:57" s="2" customFormat="1" ht="25.9" customHeight="1">
      <c r="A26" s="34"/>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69">
        <f>ROUNDUP(AG94,2)</f>
        <v>0</v>
      </c>
      <c r="AL26" s="270"/>
      <c r="AM26" s="270"/>
      <c r="AN26" s="270"/>
      <c r="AO26" s="270"/>
      <c r="AP26" s="36"/>
      <c r="AQ26" s="36"/>
      <c r="AR26" s="39"/>
      <c r="BE26" s="261"/>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61"/>
    </row>
    <row r="28" spans="1:57" s="2" customFormat="1" ht="12.75">
      <c r="A28" s="34"/>
      <c r="B28" s="35"/>
      <c r="C28" s="36"/>
      <c r="D28" s="36"/>
      <c r="E28" s="36"/>
      <c r="F28" s="36"/>
      <c r="G28" s="36"/>
      <c r="H28" s="36"/>
      <c r="I28" s="36"/>
      <c r="J28" s="36"/>
      <c r="K28" s="36"/>
      <c r="L28" s="271" t="s">
        <v>41</v>
      </c>
      <c r="M28" s="271"/>
      <c r="N28" s="271"/>
      <c r="O28" s="271"/>
      <c r="P28" s="271"/>
      <c r="Q28" s="36"/>
      <c r="R28" s="36"/>
      <c r="S28" s="36"/>
      <c r="T28" s="36"/>
      <c r="U28" s="36"/>
      <c r="V28" s="36"/>
      <c r="W28" s="271" t="s">
        <v>42</v>
      </c>
      <c r="X28" s="271"/>
      <c r="Y28" s="271"/>
      <c r="Z28" s="271"/>
      <c r="AA28" s="271"/>
      <c r="AB28" s="271"/>
      <c r="AC28" s="271"/>
      <c r="AD28" s="271"/>
      <c r="AE28" s="271"/>
      <c r="AF28" s="36"/>
      <c r="AG28" s="36"/>
      <c r="AH28" s="36"/>
      <c r="AI28" s="36"/>
      <c r="AJ28" s="36"/>
      <c r="AK28" s="271" t="s">
        <v>43</v>
      </c>
      <c r="AL28" s="271"/>
      <c r="AM28" s="271"/>
      <c r="AN28" s="271"/>
      <c r="AO28" s="271"/>
      <c r="AP28" s="36"/>
      <c r="AQ28" s="36"/>
      <c r="AR28" s="39"/>
      <c r="BE28" s="261"/>
    </row>
    <row r="29" spans="2:57" s="3" customFormat="1" ht="14.45" customHeight="1">
      <c r="B29" s="40"/>
      <c r="C29" s="41"/>
      <c r="D29" s="29" t="s">
        <v>44</v>
      </c>
      <c r="E29" s="41"/>
      <c r="F29" s="29" t="s">
        <v>45</v>
      </c>
      <c r="G29" s="41"/>
      <c r="H29" s="41"/>
      <c r="I29" s="41"/>
      <c r="J29" s="41"/>
      <c r="K29" s="41"/>
      <c r="L29" s="274">
        <v>0.21</v>
      </c>
      <c r="M29" s="273"/>
      <c r="N29" s="273"/>
      <c r="O29" s="273"/>
      <c r="P29" s="273"/>
      <c r="Q29" s="41"/>
      <c r="R29" s="41"/>
      <c r="S29" s="41"/>
      <c r="T29" s="41"/>
      <c r="U29" s="41"/>
      <c r="V29" s="41"/>
      <c r="W29" s="272">
        <f>ROUNDUP(AZ94,2)</f>
        <v>0</v>
      </c>
      <c r="X29" s="273"/>
      <c r="Y29" s="273"/>
      <c r="Z29" s="273"/>
      <c r="AA29" s="273"/>
      <c r="AB29" s="273"/>
      <c r="AC29" s="273"/>
      <c r="AD29" s="273"/>
      <c r="AE29" s="273"/>
      <c r="AF29" s="41"/>
      <c r="AG29" s="41"/>
      <c r="AH29" s="41"/>
      <c r="AI29" s="41"/>
      <c r="AJ29" s="41"/>
      <c r="AK29" s="272">
        <f>ROUNDUP(AV94,2)</f>
        <v>0</v>
      </c>
      <c r="AL29" s="273"/>
      <c r="AM29" s="273"/>
      <c r="AN29" s="273"/>
      <c r="AO29" s="273"/>
      <c r="AP29" s="41"/>
      <c r="AQ29" s="41"/>
      <c r="AR29" s="42"/>
      <c r="BE29" s="262"/>
    </row>
    <row r="30" spans="2:57" s="3" customFormat="1" ht="14.45" customHeight="1">
      <c r="B30" s="40"/>
      <c r="C30" s="41"/>
      <c r="D30" s="41"/>
      <c r="E30" s="41"/>
      <c r="F30" s="29" t="s">
        <v>46</v>
      </c>
      <c r="G30" s="41"/>
      <c r="H30" s="41"/>
      <c r="I30" s="41"/>
      <c r="J30" s="41"/>
      <c r="K30" s="41"/>
      <c r="L30" s="274">
        <v>0.15</v>
      </c>
      <c r="M30" s="273"/>
      <c r="N30" s="273"/>
      <c r="O30" s="273"/>
      <c r="P30" s="273"/>
      <c r="Q30" s="41"/>
      <c r="R30" s="41"/>
      <c r="S30" s="41"/>
      <c r="T30" s="41"/>
      <c r="U30" s="41"/>
      <c r="V30" s="41"/>
      <c r="W30" s="272">
        <f>ROUNDUP(BA94,2)</f>
        <v>0</v>
      </c>
      <c r="X30" s="273"/>
      <c r="Y30" s="273"/>
      <c r="Z30" s="273"/>
      <c r="AA30" s="273"/>
      <c r="AB30" s="273"/>
      <c r="AC30" s="273"/>
      <c r="AD30" s="273"/>
      <c r="AE30" s="273"/>
      <c r="AF30" s="41"/>
      <c r="AG30" s="41"/>
      <c r="AH30" s="41"/>
      <c r="AI30" s="41"/>
      <c r="AJ30" s="41"/>
      <c r="AK30" s="272">
        <f>ROUNDUP(AW94,2)</f>
        <v>0</v>
      </c>
      <c r="AL30" s="273"/>
      <c r="AM30" s="273"/>
      <c r="AN30" s="273"/>
      <c r="AO30" s="273"/>
      <c r="AP30" s="41"/>
      <c r="AQ30" s="41"/>
      <c r="AR30" s="42"/>
      <c r="BE30" s="262"/>
    </row>
    <row r="31" spans="2:57" s="3" customFormat="1" ht="14.45" customHeight="1" hidden="1">
      <c r="B31" s="40"/>
      <c r="C31" s="41"/>
      <c r="D31" s="41"/>
      <c r="E31" s="41"/>
      <c r="F31" s="29" t="s">
        <v>47</v>
      </c>
      <c r="G31" s="41"/>
      <c r="H31" s="41"/>
      <c r="I31" s="41"/>
      <c r="J31" s="41"/>
      <c r="K31" s="41"/>
      <c r="L31" s="274">
        <v>0.21</v>
      </c>
      <c r="M31" s="273"/>
      <c r="N31" s="273"/>
      <c r="O31" s="273"/>
      <c r="P31" s="273"/>
      <c r="Q31" s="41"/>
      <c r="R31" s="41"/>
      <c r="S31" s="41"/>
      <c r="T31" s="41"/>
      <c r="U31" s="41"/>
      <c r="V31" s="41"/>
      <c r="W31" s="272">
        <f>ROUNDUP(BB94,2)</f>
        <v>0</v>
      </c>
      <c r="X31" s="273"/>
      <c r="Y31" s="273"/>
      <c r="Z31" s="273"/>
      <c r="AA31" s="273"/>
      <c r="AB31" s="273"/>
      <c r="AC31" s="273"/>
      <c r="AD31" s="273"/>
      <c r="AE31" s="273"/>
      <c r="AF31" s="41"/>
      <c r="AG31" s="41"/>
      <c r="AH31" s="41"/>
      <c r="AI31" s="41"/>
      <c r="AJ31" s="41"/>
      <c r="AK31" s="272">
        <v>0</v>
      </c>
      <c r="AL31" s="273"/>
      <c r="AM31" s="273"/>
      <c r="AN31" s="273"/>
      <c r="AO31" s="273"/>
      <c r="AP31" s="41"/>
      <c r="AQ31" s="41"/>
      <c r="AR31" s="42"/>
      <c r="BE31" s="262"/>
    </row>
    <row r="32" spans="2:57" s="3" customFormat="1" ht="14.45" customHeight="1" hidden="1">
      <c r="B32" s="40"/>
      <c r="C32" s="41"/>
      <c r="D32" s="41"/>
      <c r="E32" s="41"/>
      <c r="F32" s="29" t="s">
        <v>48</v>
      </c>
      <c r="G32" s="41"/>
      <c r="H32" s="41"/>
      <c r="I32" s="41"/>
      <c r="J32" s="41"/>
      <c r="K32" s="41"/>
      <c r="L32" s="274">
        <v>0.15</v>
      </c>
      <c r="M32" s="273"/>
      <c r="N32" s="273"/>
      <c r="O32" s="273"/>
      <c r="P32" s="273"/>
      <c r="Q32" s="41"/>
      <c r="R32" s="41"/>
      <c r="S32" s="41"/>
      <c r="T32" s="41"/>
      <c r="U32" s="41"/>
      <c r="V32" s="41"/>
      <c r="W32" s="272">
        <f>ROUNDUP(BC94,2)</f>
        <v>0</v>
      </c>
      <c r="X32" s="273"/>
      <c r="Y32" s="273"/>
      <c r="Z32" s="273"/>
      <c r="AA32" s="273"/>
      <c r="AB32" s="273"/>
      <c r="AC32" s="273"/>
      <c r="AD32" s="273"/>
      <c r="AE32" s="273"/>
      <c r="AF32" s="41"/>
      <c r="AG32" s="41"/>
      <c r="AH32" s="41"/>
      <c r="AI32" s="41"/>
      <c r="AJ32" s="41"/>
      <c r="AK32" s="272">
        <v>0</v>
      </c>
      <c r="AL32" s="273"/>
      <c r="AM32" s="273"/>
      <c r="AN32" s="273"/>
      <c r="AO32" s="273"/>
      <c r="AP32" s="41"/>
      <c r="AQ32" s="41"/>
      <c r="AR32" s="42"/>
      <c r="BE32" s="262"/>
    </row>
    <row r="33" spans="2:57" s="3" customFormat="1" ht="14.45" customHeight="1" hidden="1">
      <c r="B33" s="40"/>
      <c r="C33" s="41"/>
      <c r="D33" s="41"/>
      <c r="E33" s="41"/>
      <c r="F33" s="29" t="s">
        <v>49</v>
      </c>
      <c r="G33" s="41"/>
      <c r="H33" s="41"/>
      <c r="I33" s="41"/>
      <c r="J33" s="41"/>
      <c r="K33" s="41"/>
      <c r="L33" s="274">
        <v>0</v>
      </c>
      <c r="M33" s="273"/>
      <c r="N33" s="273"/>
      <c r="O33" s="273"/>
      <c r="P33" s="273"/>
      <c r="Q33" s="41"/>
      <c r="R33" s="41"/>
      <c r="S33" s="41"/>
      <c r="T33" s="41"/>
      <c r="U33" s="41"/>
      <c r="V33" s="41"/>
      <c r="W33" s="272">
        <f>ROUNDUP(BD94,2)</f>
        <v>0</v>
      </c>
      <c r="X33" s="273"/>
      <c r="Y33" s="273"/>
      <c r="Z33" s="273"/>
      <c r="AA33" s="273"/>
      <c r="AB33" s="273"/>
      <c r="AC33" s="273"/>
      <c r="AD33" s="273"/>
      <c r="AE33" s="273"/>
      <c r="AF33" s="41"/>
      <c r="AG33" s="41"/>
      <c r="AH33" s="41"/>
      <c r="AI33" s="41"/>
      <c r="AJ33" s="41"/>
      <c r="AK33" s="272">
        <v>0</v>
      </c>
      <c r="AL33" s="273"/>
      <c r="AM33" s="273"/>
      <c r="AN33" s="273"/>
      <c r="AO33" s="273"/>
      <c r="AP33" s="41"/>
      <c r="AQ33" s="41"/>
      <c r="AR33" s="42"/>
      <c r="BE33" s="26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61"/>
    </row>
    <row r="35" spans="1:57" s="2" customFormat="1" ht="25.9" customHeight="1">
      <c r="A35" s="34"/>
      <c r="B35" s="35"/>
      <c r="C35" s="43"/>
      <c r="D35" s="44" t="s">
        <v>50</v>
      </c>
      <c r="E35" s="45"/>
      <c r="F35" s="45"/>
      <c r="G35" s="45"/>
      <c r="H35" s="45"/>
      <c r="I35" s="45"/>
      <c r="J35" s="45"/>
      <c r="K35" s="45"/>
      <c r="L35" s="45"/>
      <c r="M35" s="45"/>
      <c r="N35" s="45"/>
      <c r="O35" s="45"/>
      <c r="P35" s="45"/>
      <c r="Q35" s="45"/>
      <c r="R35" s="45"/>
      <c r="S35" s="45"/>
      <c r="T35" s="46" t="s">
        <v>51</v>
      </c>
      <c r="U35" s="45"/>
      <c r="V35" s="45"/>
      <c r="W35" s="45"/>
      <c r="X35" s="278" t="s">
        <v>52</v>
      </c>
      <c r="Y35" s="276"/>
      <c r="Z35" s="276"/>
      <c r="AA35" s="276"/>
      <c r="AB35" s="276"/>
      <c r="AC35" s="45"/>
      <c r="AD35" s="45"/>
      <c r="AE35" s="45"/>
      <c r="AF35" s="45"/>
      <c r="AG35" s="45"/>
      <c r="AH35" s="45"/>
      <c r="AI35" s="45"/>
      <c r="AJ35" s="45"/>
      <c r="AK35" s="275">
        <f>SUM(AK26:AK33)</f>
        <v>0</v>
      </c>
      <c r="AL35" s="276"/>
      <c r="AM35" s="276"/>
      <c r="AN35" s="276"/>
      <c r="AO35" s="277"/>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53</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54</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55</v>
      </c>
      <c r="E60" s="38"/>
      <c r="F60" s="38"/>
      <c r="G60" s="38"/>
      <c r="H60" s="38"/>
      <c r="I60" s="38"/>
      <c r="J60" s="38"/>
      <c r="K60" s="38"/>
      <c r="L60" s="38"/>
      <c r="M60" s="38"/>
      <c r="N60" s="38"/>
      <c r="O60" s="38"/>
      <c r="P60" s="38"/>
      <c r="Q60" s="38"/>
      <c r="R60" s="38"/>
      <c r="S60" s="38"/>
      <c r="T60" s="38"/>
      <c r="U60" s="38"/>
      <c r="V60" s="52" t="s">
        <v>56</v>
      </c>
      <c r="W60" s="38"/>
      <c r="X60" s="38"/>
      <c r="Y60" s="38"/>
      <c r="Z60" s="38"/>
      <c r="AA60" s="38"/>
      <c r="AB60" s="38"/>
      <c r="AC60" s="38"/>
      <c r="AD60" s="38"/>
      <c r="AE60" s="38"/>
      <c r="AF60" s="38"/>
      <c r="AG60" s="38"/>
      <c r="AH60" s="52" t="s">
        <v>55</v>
      </c>
      <c r="AI60" s="38"/>
      <c r="AJ60" s="38"/>
      <c r="AK60" s="38"/>
      <c r="AL60" s="38"/>
      <c r="AM60" s="52" t="s">
        <v>56</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57</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58</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55</v>
      </c>
      <c r="E75" s="38"/>
      <c r="F75" s="38"/>
      <c r="G75" s="38"/>
      <c r="H75" s="38"/>
      <c r="I75" s="38"/>
      <c r="J75" s="38"/>
      <c r="K75" s="38"/>
      <c r="L75" s="38"/>
      <c r="M75" s="38"/>
      <c r="N75" s="38"/>
      <c r="O75" s="38"/>
      <c r="P75" s="38"/>
      <c r="Q75" s="38"/>
      <c r="R75" s="38"/>
      <c r="S75" s="38"/>
      <c r="T75" s="38"/>
      <c r="U75" s="38"/>
      <c r="V75" s="52" t="s">
        <v>56</v>
      </c>
      <c r="W75" s="38"/>
      <c r="X75" s="38"/>
      <c r="Y75" s="38"/>
      <c r="Z75" s="38"/>
      <c r="AA75" s="38"/>
      <c r="AB75" s="38"/>
      <c r="AC75" s="38"/>
      <c r="AD75" s="38"/>
      <c r="AE75" s="38"/>
      <c r="AF75" s="38"/>
      <c r="AG75" s="38"/>
      <c r="AH75" s="52" t="s">
        <v>55</v>
      </c>
      <c r="AI75" s="38"/>
      <c r="AJ75" s="38"/>
      <c r="AK75" s="38"/>
      <c r="AL75" s="38"/>
      <c r="AM75" s="52" t="s">
        <v>56</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59</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2016-039_SFDI_2022</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57" t="str">
        <f>K6</f>
        <v>Chodník ve směru na Novou Telib</v>
      </c>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88" t="str">
        <f>IF(AN8="","",AN8)</f>
        <v>24. 1. 2022</v>
      </c>
      <c r="AN87" s="288"/>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Městys Březno</v>
      </c>
      <c r="M89" s="36"/>
      <c r="N89" s="36"/>
      <c r="O89" s="36"/>
      <c r="P89" s="36"/>
      <c r="Q89" s="36"/>
      <c r="R89" s="36"/>
      <c r="S89" s="36"/>
      <c r="T89" s="36"/>
      <c r="U89" s="36"/>
      <c r="V89" s="36"/>
      <c r="W89" s="36"/>
      <c r="X89" s="36"/>
      <c r="Y89" s="36"/>
      <c r="Z89" s="36"/>
      <c r="AA89" s="36"/>
      <c r="AB89" s="36"/>
      <c r="AC89" s="36"/>
      <c r="AD89" s="36"/>
      <c r="AE89" s="36"/>
      <c r="AF89" s="36"/>
      <c r="AG89" s="36"/>
      <c r="AH89" s="36"/>
      <c r="AI89" s="29" t="s">
        <v>31</v>
      </c>
      <c r="AJ89" s="36"/>
      <c r="AK89" s="36"/>
      <c r="AL89" s="36"/>
      <c r="AM89" s="286" t="str">
        <f>IF(E17="","",E17)</f>
        <v>CR Project s.r.o.</v>
      </c>
      <c r="AN89" s="287"/>
      <c r="AO89" s="287"/>
      <c r="AP89" s="287"/>
      <c r="AQ89" s="36"/>
      <c r="AR89" s="39"/>
      <c r="AS89" s="291" t="s">
        <v>60</v>
      </c>
      <c r="AT89" s="292"/>
      <c r="AU89" s="67"/>
      <c r="AV89" s="67"/>
      <c r="AW89" s="67"/>
      <c r="AX89" s="67"/>
      <c r="AY89" s="67"/>
      <c r="AZ89" s="67"/>
      <c r="BA89" s="67"/>
      <c r="BB89" s="67"/>
      <c r="BC89" s="67"/>
      <c r="BD89" s="68"/>
      <c r="BE89" s="34"/>
    </row>
    <row r="90" spans="1:57" s="2" customFormat="1" ht="15.2" customHeight="1">
      <c r="A90" s="34"/>
      <c r="B90" s="35"/>
      <c r="C90" s="29" t="s">
        <v>29</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36</v>
      </c>
      <c r="AJ90" s="36"/>
      <c r="AK90" s="36"/>
      <c r="AL90" s="36"/>
      <c r="AM90" s="286" t="str">
        <f>IF(E20="","",E20)</f>
        <v>Josef Nentwich</v>
      </c>
      <c r="AN90" s="287"/>
      <c r="AO90" s="287"/>
      <c r="AP90" s="287"/>
      <c r="AQ90" s="36"/>
      <c r="AR90" s="39"/>
      <c r="AS90" s="293"/>
      <c r="AT90" s="294"/>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5"/>
      <c r="AT91" s="296"/>
      <c r="AU91" s="71"/>
      <c r="AV91" s="71"/>
      <c r="AW91" s="71"/>
      <c r="AX91" s="71"/>
      <c r="AY91" s="71"/>
      <c r="AZ91" s="71"/>
      <c r="BA91" s="71"/>
      <c r="BB91" s="71"/>
      <c r="BC91" s="71"/>
      <c r="BD91" s="72"/>
      <c r="BE91" s="34"/>
    </row>
    <row r="92" spans="1:57" s="2" customFormat="1" ht="29.25" customHeight="1">
      <c r="A92" s="34"/>
      <c r="B92" s="35"/>
      <c r="C92" s="252" t="s">
        <v>61</v>
      </c>
      <c r="D92" s="253"/>
      <c r="E92" s="253"/>
      <c r="F92" s="253"/>
      <c r="G92" s="253"/>
      <c r="H92" s="73"/>
      <c r="I92" s="256" t="s">
        <v>62</v>
      </c>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80" t="s">
        <v>63</v>
      </c>
      <c r="AH92" s="253"/>
      <c r="AI92" s="253"/>
      <c r="AJ92" s="253"/>
      <c r="AK92" s="253"/>
      <c r="AL92" s="253"/>
      <c r="AM92" s="253"/>
      <c r="AN92" s="256" t="s">
        <v>64</v>
      </c>
      <c r="AO92" s="253"/>
      <c r="AP92" s="290"/>
      <c r="AQ92" s="74" t="s">
        <v>65</v>
      </c>
      <c r="AR92" s="39"/>
      <c r="AS92" s="75" t="s">
        <v>66</v>
      </c>
      <c r="AT92" s="76" t="s">
        <v>67</v>
      </c>
      <c r="AU92" s="76" t="s">
        <v>68</v>
      </c>
      <c r="AV92" s="76" t="s">
        <v>69</v>
      </c>
      <c r="AW92" s="76" t="s">
        <v>70</v>
      </c>
      <c r="AX92" s="76" t="s">
        <v>71</v>
      </c>
      <c r="AY92" s="76" t="s">
        <v>72</v>
      </c>
      <c r="AZ92" s="76" t="s">
        <v>73</v>
      </c>
      <c r="BA92" s="76" t="s">
        <v>74</v>
      </c>
      <c r="BB92" s="76" t="s">
        <v>75</v>
      </c>
      <c r="BC92" s="76" t="s">
        <v>76</v>
      </c>
      <c r="BD92" s="77" t="s">
        <v>77</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78</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59">
        <f>ROUNDUP(AG95+AG104,2)</f>
        <v>0</v>
      </c>
      <c r="AH94" s="259"/>
      <c r="AI94" s="259"/>
      <c r="AJ94" s="259"/>
      <c r="AK94" s="259"/>
      <c r="AL94" s="259"/>
      <c r="AM94" s="259"/>
      <c r="AN94" s="297">
        <f aca="true" t="shared" si="0" ref="AN94:AN108">SUM(AG94,AT94)</f>
        <v>0</v>
      </c>
      <c r="AO94" s="297"/>
      <c r="AP94" s="297"/>
      <c r="AQ94" s="85" t="s">
        <v>1</v>
      </c>
      <c r="AR94" s="86"/>
      <c r="AS94" s="87">
        <f>ROUNDUP(AS95+AS104,2)</f>
        <v>0</v>
      </c>
      <c r="AT94" s="88">
        <f aca="true" t="shared" si="1" ref="AT94:AT108">ROUNDUP(SUM(AV94:AW94),2)</f>
        <v>0</v>
      </c>
      <c r="AU94" s="89">
        <f>ROUNDUP(AU95+AU104,5)</f>
        <v>0</v>
      </c>
      <c r="AV94" s="88">
        <f>ROUNDUP(AZ94*L29,2)</f>
        <v>0</v>
      </c>
      <c r="AW94" s="88">
        <f>ROUNDUP(BA94*L30,2)</f>
        <v>0</v>
      </c>
      <c r="AX94" s="88">
        <f>ROUNDUP(BB94*L29,2)</f>
        <v>0</v>
      </c>
      <c r="AY94" s="88">
        <f>ROUNDUP(BC94*L30,2)</f>
        <v>0</v>
      </c>
      <c r="AZ94" s="88">
        <f>ROUNDUP(AZ95+AZ104,2)</f>
        <v>0</v>
      </c>
      <c r="BA94" s="88">
        <f>ROUNDUP(BA95+BA104,2)</f>
        <v>0</v>
      </c>
      <c r="BB94" s="88">
        <f>ROUNDUP(BB95+BB104,2)</f>
        <v>0</v>
      </c>
      <c r="BC94" s="88">
        <f>ROUNDUP(BC95+BC104,2)</f>
        <v>0</v>
      </c>
      <c r="BD94" s="90">
        <f>ROUNDUP(BD95+BD104,2)</f>
        <v>0</v>
      </c>
      <c r="BS94" s="91" t="s">
        <v>79</v>
      </c>
      <c r="BT94" s="91" t="s">
        <v>80</v>
      </c>
      <c r="BU94" s="92" t="s">
        <v>81</v>
      </c>
      <c r="BV94" s="91" t="s">
        <v>82</v>
      </c>
      <c r="BW94" s="91" t="s">
        <v>5</v>
      </c>
      <c r="BX94" s="91" t="s">
        <v>83</v>
      </c>
      <c r="CL94" s="91" t="s">
        <v>1</v>
      </c>
    </row>
    <row r="95" spans="2:91" s="7" customFormat="1" ht="16.5" customHeight="1">
      <c r="B95" s="93"/>
      <c r="C95" s="94"/>
      <c r="D95" s="254" t="s">
        <v>84</v>
      </c>
      <c r="E95" s="254"/>
      <c r="F95" s="254"/>
      <c r="G95" s="254"/>
      <c r="H95" s="254"/>
      <c r="I95" s="95"/>
      <c r="J95" s="254" t="s">
        <v>85</v>
      </c>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83">
        <f>ROUNDUP(AG96+AG100,2)</f>
        <v>0</v>
      </c>
      <c r="AH95" s="284"/>
      <c r="AI95" s="284"/>
      <c r="AJ95" s="284"/>
      <c r="AK95" s="284"/>
      <c r="AL95" s="284"/>
      <c r="AM95" s="284"/>
      <c r="AN95" s="289">
        <f t="shared" si="0"/>
        <v>0</v>
      </c>
      <c r="AO95" s="284"/>
      <c r="AP95" s="284"/>
      <c r="AQ95" s="96" t="s">
        <v>86</v>
      </c>
      <c r="AR95" s="97"/>
      <c r="AS95" s="98">
        <f>ROUNDUP(AS96+AS100,2)</f>
        <v>0</v>
      </c>
      <c r="AT95" s="99">
        <f t="shared" si="1"/>
        <v>0</v>
      </c>
      <c r="AU95" s="100">
        <f>ROUNDUP(AU96+AU100,5)</f>
        <v>0</v>
      </c>
      <c r="AV95" s="99">
        <f>ROUNDUP(AZ95*L29,2)</f>
        <v>0</v>
      </c>
      <c r="AW95" s="99">
        <f>ROUNDUP(BA95*L30,2)</f>
        <v>0</v>
      </c>
      <c r="AX95" s="99">
        <f>ROUNDUP(BB95*L29,2)</f>
        <v>0</v>
      </c>
      <c r="AY95" s="99">
        <f>ROUNDUP(BC95*L30,2)</f>
        <v>0</v>
      </c>
      <c r="AZ95" s="99">
        <f>ROUNDUP(AZ96+AZ100,2)</f>
        <v>0</v>
      </c>
      <c r="BA95" s="99">
        <f>ROUNDUP(BA96+BA100,2)</f>
        <v>0</v>
      </c>
      <c r="BB95" s="99">
        <f>ROUNDUP(BB96+BB100,2)</f>
        <v>0</v>
      </c>
      <c r="BC95" s="99">
        <f>ROUNDUP(BC96+BC100,2)</f>
        <v>0</v>
      </c>
      <c r="BD95" s="101">
        <f>ROUNDUP(BD96+BD100,2)</f>
        <v>0</v>
      </c>
      <c r="BS95" s="102" t="s">
        <v>79</v>
      </c>
      <c r="BT95" s="102" t="s">
        <v>87</v>
      </c>
      <c r="BU95" s="102" t="s">
        <v>81</v>
      </c>
      <c r="BV95" s="102" t="s">
        <v>82</v>
      </c>
      <c r="BW95" s="102" t="s">
        <v>88</v>
      </c>
      <c r="BX95" s="102" t="s">
        <v>5</v>
      </c>
      <c r="CL95" s="102" t="s">
        <v>1</v>
      </c>
      <c r="CM95" s="102" t="s">
        <v>89</v>
      </c>
    </row>
    <row r="96" spans="2:90" s="4" customFormat="1" ht="16.5" customHeight="1">
      <c r="B96" s="58"/>
      <c r="C96" s="103"/>
      <c r="D96" s="103"/>
      <c r="E96" s="255" t="s">
        <v>87</v>
      </c>
      <c r="F96" s="255"/>
      <c r="G96" s="255"/>
      <c r="H96" s="255"/>
      <c r="I96" s="255"/>
      <c r="J96" s="103"/>
      <c r="K96" s="255" t="s">
        <v>90</v>
      </c>
      <c r="L96" s="255"/>
      <c r="M96" s="255"/>
      <c r="N96" s="255"/>
      <c r="O96" s="255"/>
      <c r="P96" s="255"/>
      <c r="Q96" s="255"/>
      <c r="R96" s="255"/>
      <c r="S96" s="255"/>
      <c r="T96" s="255"/>
      <c r="U96" s="255"/>
      <c r="V96" s="255"/>
      <c r="W96" s="255"/>
      <c r="X96" s="255"/>
      <c r="Y96" s="255"/>
      <c r="Z96" s="255"/>
      <c r="AA96" s="255"/>
      <c r="AB96" s="255"/>
      <c r="AC96" s="255"/>
      <c r="AD96" s="255"/>
      <c r="AE96" s="255"/>
      <c r="AF96" s="255"/>
      <c r="AG96" s="285">
        <f>ROUNDUP(SUM(AG97:AG99),2)</f>
        <v>0</v>
      </c>
      <c r="AH96" s="282"/>
      <c r="AI96" s="282"/>
      <c r="AJ96" s="282"/>
      <c r="AK96" s="282"/>
      <c r="AL96" s="282"/>
      <c r="AM96" s="282"/>
      <c r="AN96" s="281">
        <f t="shared" si="0"/>
        <v>0</v>
      </c>
      <c r="AO96" s="282"/>
      <c r="AP96" s="282"/>
      <c r="AQ96" s="104" t="s">
        <v>91</v>
      </c>
      <c r="AR96" s="60"/>
      <c r="AS96" s="105">
        <f>ROUNDUP(SUM(AS97:AS99),2)</f>
        <v>0</v>
      </c>
      <c r="AT96" s="106">
        <f t="shared" si="1"/>
        <v>0</v>
      </c>
      <c r="AU96" s="107">
        <f>ROUNDUP(SUM(AU97:AU99),5)</f>
        <v>0</v>
      </c>
      <c r="AV96" s="106">
        <f>ROUNDUP(AZ96*L29,2)</f>
        <v>0</v>
      </c>
      <c r="AW96" s="106">
        <f>ROUNDUP(BA96*L30,2)</f>
        <v>0</v>
      </c>
      <c r="AX96" s="106">
        <f>ROUNDUP(BB96*L29,2)</f>
        <v>0</v>
      </c>
      <c r="AY96" s="106">
        <f>ROUNDUP(BC96*L30,2)</f>
        <v>0</v>
      </c>
      <c r="AZ96" s="106">
        <f>ROUNDUP(SUM(AZ97:AZ99),2)</f>
        <v>0</v>
      </c>
      <c r="BA96" s="106">
        <f>ROUNDUP(SUM(BA97:BA99),2)</f>
        <v>0</v>
      </c>
      <c r="BB96" s="106">
        <f>ROUNDUP(SUM(BB97:BB99),2)</f>
        <v>0</v>
      </c>
      <c r="BC96" s="106">
        <f>ROUNDUP(SUM(BC97:BC99),2)</f>
        <v>0</v>
      </c>
      <c r="BD96" s="108">
        <f>ROUNDUP(SUM(BD97:BD99),2)</f>
        <v>0</v>
      </c>
      <c r="BS96" s="109" t="s">
        <v>79</v>
      </c>
      <c r="BT96" s="109" t="s">
        <v>89</v>
      </c>
      <c r="BU96" s="109" t="s">
        <v>81</v>
      </c>
      <c r="BV96" s="109" t="s">
        <v>82</v>
      </c>
      <c r="BW96" s="109" t="s">
        <v>92</v>
      </c>
      <c r="BX96" s="109" t="s">
        <v>88</v>
      </c>
      <c r="CL96" s="109" t="s">
        <v>1</v>
      </c>
    </row>
    <row r="97" spans="1:90" s="4" customFormat="1" ht="16.5" customHeight="1">
      <c r="A97" s="110" t="s">
        <v>93</v>
      </c>
      <c r="B97" s="58"/>
      <c r="C97" s="103"/>
      <c r="D97" s="103"/>
      <c r="E97" s="103"/>
      <c r="F97" s="255" t="s">
        <v>94</v>
      </c>
      <c r="G97" s="255"/>
      <c r="H97" s="255"/>
      <c r="I97" s="255"/>
      <c r="J97" s="255"/>
      <c r="K97" s="103"/>
      <c r="L97" s="255" t="s">
        <v>95</v>
      </c>
      <c r="M97" s="255"/>
      <c r="N97" s="255"/>
      <c r="O97" s="255"/>
      <c r="P97" s="255"/>
      <c r="Q97" s="255"/>
      <c r="R97" s="255"/>
      <c r="S97" s="255"/>
      <c r="T97" s="255"/>
      <c r="U97" s="255"/>
      <c r="V97" s="255"/>
      <c r="W97" s="255"/>
      <c r="X97" s="255"/>
      <c r="Y97" s="255"/>
      <c r="Z97" s="255"/>
      <c r="AA97" s="255"/>
      <c r="AB97" s="255"/>
      <c r="AC97" s="255"/>
      <c r="AD97" s="255"/>
      <c r="AE97" s="255"/>
      <c r="AF97" s="255"/>
      <c r="AG97" s="281">
        <f>'SO.110.1 - SO.110.1 - Kom...'!J34</f>
        <v>0</v>
      </c>
      <c r="AH97" s="282"/>
      <c r="AI97" s="282"/>
      <c r="AJ97" s="282"/>
      <c r="AK97" s="282"/>
      <c r="AL97" s="282"/>
      <c r="AM97" s="282"/>
      <c r="AN97" s="281">
        <f t="shared" si="0"/>
        <v>0</v>
      </c>
      <c r="AO97" s="282"/>
      <c r="AP97" s="282"/>
      <c r="AQ97" s="104" t="s">
        <v>91</v>
      </c>
      <c r="AR97" s="60"/>
      <c r="AS97" s="105">
        <v>0</v>
      </c>
      <c r="AT97" s="106">
        <f t="shared" si="1"/>
        <v>0</v>
      </c>
      <c r="AU97" s="107">
        <f>'SO.110.1 - SO.110.1 - Kom...'!P150</f>
        <v>0</v>
      </c>
      <c r="AV97" s="106">
        <f>'SO.110.1 - SO.110.1 - Kom...'!J37</f>
        <v>0</v>
      </c>
      <c r="AW97" s="106">
        <f>'SO.110.1 - SO.110.1 - Kom...'!J38</f>
        <v>0</v>
      </c>
      <c r="AX97" s="106">
        <f>'SO.110.1 - SO.110.1 - Kom...'!J39</f>
        <v>0</v>
      </c>
      <c r="AY97" s="106">
        <f>'SO.110.1 - SO.110.1 - Kom...'!J40</f>
        <v>0</v>
      </c>
      <c r="AZ97" s="106">
        <f>'SO.110.1 - SO.110.1 - Kom...'!F37</f>
        <v>0</v>
      </c>
      <c r="BA97" s="106">
        <f>'SO.110.1 - SO.110.1 - Kom...'!F38</f>
        <v>0</v>
      </c>
      <c r="BB97" s="106">
        <f>'SO.110.1 - SO.110.1 - Kom...'!F39</f>
        <v>0</v>
      </c>
      <c r="BC97" s="106">
        <f>'SO.110.1 - SO.110.1 - Kom...'!F40</f>
        <v>0</v>
      </c>
      <c r="BD97" s="108">
        <f>'SO.110.1 - SO.110.1 - Kom...'!F41</f>
        <v>0</v>
      </c>
      <c r="BT97" s="109" t="s">
        <v>96</v>
      </c>
      <c r="BV97" s="109" t="s">
        <v>82</v>
      </c>
      <c r="BW97" s="109" t="s">
        <v>97</v>
      </c>
      <c r="BX97" s="109" t="s">
        <v>92</v>
      </c>
      <c r="CL97" s="109" t="s">
        <v>1</v>
      </c>
    </row>
    <row r="98" spans="1:90" s="4" customFormat="1" ht="16.5" customHeight="1">
      <c r="A98" s="110" t="s">
        <v>93</v>
      </c>
      <c r="B98" s="58"/>
      <c r="C98" s="103"/>
      <c r="D98" s="103"/>
      <c r="E98" s="103"/>
      <c r="F98" s="255" t="s">
        <v>98</v>
      </c>
      <c r="G98" s="255"/>
      <c r="H98" s="255"/>
      <c r="I98" s="255"/>
      <c r="J98" s="255"/>
      <c r="K98" s="103"/>
      <c r="L98" s="255" t="s">
        <v>99</v>
      </c>
      <c r="M98" s="255"/>
      <c r="N98" s="255"/>
      <c r="O98" s="255"/>
      <c r="P98" s="255"/>
      <c r="Q98" s="255"/>
      <c r="R98" s="255"/>
      <c r="S98" s="255"/>
      <c r="T98" s="255"/>
      <c r="U98" s="255"/>
      <c r="V98" s="255"/>
      <c r="W98" s="255"/>
      <c r="X98" s="255"/>
      <c r="Y98" s="255"/>
      <c r="Z98" s="255"/>
      <c r="AA98" s="255"/>
      <c r="AB98" s="255"/>
      <c r="AC98" s="255"/>
      <c r="AD98" s="255"/>
      <c r="AE98" s="255"/>
      <c r="AF98" s="255"/>
      <c r="AG98" s="281">
        <f>'SO.410.1 - SO.410.1 - Veř...'!J34</f>
        <v>0</v>
      </c>
      <c r="AH98" s="282"/>
      <c r="AI98" s="282"/>
      <c r="AJ98" s="282"/>
      <c r="AK98" s="282"/>
      <c r="AL98" s="282"/>
      <c r="AM98" s="282"/>
      <c r="AN98" s="281">
        <f t="shared" si="0"/>
        <v>0</v>
      </c>
      <c r="AO98" s="282"/>
      <c r="AP98" s="282"/>
      <c r="AQ98" s="104" t="s">
        <v>91</v>
      </c>
      <c r="AR98" s="60"/>
      <c r="AS98" s="105">
        <v>0</v>
      </c>
      <c r="AT98" s="106">
        <f t="shared" si="1"/>
        <v>0</v>
      </c>
      <c r="AU98" s="107">
        <f>'SO.410.1 - SO.410.1 - Veř...'!P126</f>
        <v>0</v>
      </c>
      <c r="AV98" s="106">
        <f>'SO.410.1 - SO.410.1 - Veř...'!J37</f>
        <v>0</v>
      </c>
      <c r="AW98" s="106">
        <f>'SO.410.1 - SO.410.1 - Veř...'!J38</f>
        <v>0</v>
      </c>
      <c r="AX98" s="106">
        <f>'SO.410.1 - SO.410.1 - Veř...'!J39</f>
        <v>0</v>
      </c>
      <c r="AY98" s="106">
        <f>'SO.410.1 - SO.410.1 - Veř...'!J40</f>
        <v>0</v>
      </c>
      <c r="AZ98" s="106">
        <f>'SO.410.1 - SO.410.1 - Veř...'!F37</f>
        <v>0</v>
      </c>
      <c r="BA98" s="106">
        <f>'SO.410.1 - SO.410.1 - Veř...'!F38</f>
        <v>0</v>
      </c>
      <c r="BB98" s="106">
        <f>'SO.410.1 - SO.410.1 - Veř...'!F39</f>
        <v>0</v>
      </c>
      <c r="BC98" s="106">
        <f>'SO.410.1 - SO.410.1 - Veř...'!F40</f>
        <v>0</v>
      </c>
      <c r="BD98" s="108">
        <f>'SO.410.1 - SO.410.1 - Veř...'!F41</f>
        <v>0</v>
      </c>
      <c r="BT98" s="109" t="s">
        <v>96</v>
      </c>
      <c r="BV98" s="109" t="s">
        <v>82</v>
      </c>
      <c r="BW98" s="109" t="s">
        <v>100</v>
      </c>
      <c r="BX98" s="109" t="s">
        <v>92</v>
      </c>
      <c r="CL98" s="109" t="s">
        <v>1</v>
      </c>
    </row>
    <row r="99" spans="1:90" s="4" customFormat="1" ht="16.5" customHeight="1">
      <c r="A99" s="110" t="s">
        <v>93</v>
      </c>
      <c r="B99" s="58"/>
      <c r="C99" s="103"/>
      <c r="D99" s="103"/>
      <c r="E99" s="103"/>
      <c r="F99" s="255" t="s">
        <v>101</v>
      </c>
      <c r="G99" s="255"/>
      <c r="H99" s="255"/>
      <c r="I99" s="255"/>
      <c r="J99" s="255"/>
      <c r="K99" s="103"/>
      <c r="L99" s="255" t="s">
        <v>102</v>
      </c>
      <c r="M99" s="255"/>
      <c r="N99" s="255"/>
      <c r="O99" s="255"/>
      <c r="P99" s="255"/>
      <c r="Q99" s="255"/>
      <c r="R99" s="255"/>
      <c r="S99" s="255"/>
      <c r="T99" s="255"/>
      <c r="U99" s="255"/>
      <c r="V99" s="255"/>
      <c r="W99" s="255"/>
      <c r="X99" s="255"/>
      <c r="Y99" s="255"/>
      <c r="Z99" s="255"/>
      <c r="AA99" s="255"/>
      <c r="AB99" s="255"/>
      <c r="AC99" s="255"/>
      <c r="AD99" s="255"/>
      <c r="AE99" s="255"/>
      <c r="AF99" s="255"/>
      <c r="AG99" s="281">
        <f>'VoN.1 - Vedlejší a ostatn...'!J34</f>
        <v>0</v>
      </c>
      <c r="AH99" s="282"/>
      <c r="AI99" s="282"/>
      <c r="AJ99" s="282"/>
      <c r="AK99" s="282"/>
      <c r="AL99" s="282"/>
      <c r="AM99" s="282"/>
      <c r="AN99" s="281">
        <f t="shared" si="0"/>
        <v>0</v>
      </c>
      <c r="AO99" s="282"/>
      <c r="AP99" s="282"/>
      <c r="AQ99" s="104" t="s">
        <v>91</v>
      </c>
      <c r="AR99" s="60"/>
      <c r="AS99" s="105">
        <v>0</v>
      </c>
      <c r="AT99" s="106">
        <f t="shared" si="1"/>
        <v>0</v>
      </c>
      <c r="AU99" s="107">
        <f>'VoN.1 - Vedlejší a ostatn...'!P127</f>
        <v>0</v>
      </c>
      <c r="AV99" s="106">
        <f>'VoN.1 - Vedlejší a ostatn...'!J37</f>
        <v>0</v>
      </c>
      <c r="AW99" s="106">
        <f>'VoN.1 - Vedlejší a ostatn...'!J38</f>
        <v>0</v>
      </c>
      <c r="AX99" s="106">
        <f>'VoN.1 - Vedlejší a ostatn...'!J39</f>
        <v>0</v>
      </c>
      <c r="AY99" s="106">
        <f>'VoN.1 - Vedlejší a ostatn...'!J40</f>
        <v>0</v>
      </c>
      <c r="AZ99" s="106">
        <f>'VoN.1 - Vedlejší a ostatn...'!F37</f>
        <v>0</v>
      </c>
      <c r="BA99" s="106">
        <f>'VoN.1 - Vedlejší a ostatn...'!F38</f>
        <v>0</v>
      </c>
      <c r="BB99" s="106">
        <f>'VoN.1 - Vedlejší a ostatn...'!F39</f>
        <v>0</v>
      </c>
      <c r="BC99" s="106">
        <f>'VoN.1 - Vedlejší a ostatn...'!F40</f>
        <v>0</v>
      </c>
      <c r="BD99" s="108">
        <f>'VoN.1 - Vedlejší a ostatn...'!F41</f>
        <v>0</v>
      </c>
      <c r="BT99" s="109" t="s">
        <v>96</v>
      </c>
      <c r="BV99" s="109" t="s">
        <v>82</v>
      </c>
      <c r="BW99" s="109" t="s">
        <v>103</v>
      </c>
      <c r="BX99" s="109" t="s">
        <v>92</v>
      </c>
      <c r="CL99" s="109" t="s">
        <v>1</v>
      </c>
    </row>
    <row r="100" spans="2:90" s="4" customFormat="1" ht="16.5" customHeight="1">
      <c r="B100" s="58"/>
      <c r="C100" s="103"/>
      <c r="D100" s="103"/>
      <c r="E100" s="255" t="s">
        <v>89</v>
      </c>
      <c r="F100" s="255"/>
      <c r="G100" s="255"/>
      <c r="H100" s="255"/>
      <c r="I100" s="255"/>
      <c r="J100" s="103"/>
      <c r="K100" s="255" t="s">
        <v>104</v>
      </c>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85">
        <f>ROUNDUP(SUM(AG101:AG103),2)</f>
        <v>0</v>
      </c>
      <c r="AH100" s="282"/>
      <c r="AI100" s="282"/>
      <c r="AJ100" s="282"/>
      <c r="AK100" s="282"/>
      <c r="AL100" s="282"/>
      <c r="AM100" s="282"/>
      <c r="AN100" s="281">
        <f t="shared" si="0"/>
        <v>0</v>
      </c>
      <c r="AO100" s="282"/>
      <c r="AP100" s="282"/>
      <c r="AQ100" s="104" t="s">
        <v>91</v>
      </c>
      <c r="AR100" s="60"/>
      <c r="AS100" s="105">
        <f>ROUNDUP(SUM(AS101:AS103),2)</f>
        <v>0</v>
      </c>
      <c r="AT100" s="106">
        <f t="shared" si="1"/>
        <v>0</v>
      </c>
      <c r="AU100" s="107">
        <f>ROUNDUP(SUM(AU101:AU103),5)</f>
        <v>0</v>
      </c>
      <c r="AV100" s="106">
        <f>ROUNDUP(AZ100*L29,2)</f>
        <v>0</v>
      </c>
      <c r="AW100" s="106">
        <f>ROUNDUP(BA100*L30,2)</f>
        <v>0</v>
      </c>
      <c r="AX100" s="106">
        <f>ROUNDUP(BB100*L29,2)</f>
        <v>0</v>
      </c>
      <c r="AY100" s="106">
        <f>ROUNDUP(BC100*L30,2)</f>
        <v>0</v>
      </c>
      <c r="AZ100" s="106">
        <f>ROUNDUP(SUM(AZ101:AZ103),2)</f>
        <v>0</v>
      </c>
      <c r="BA100" s="106">
        <f>ROUNDUP(SUM(BA101:BA103),2)</f>
        <v>0</v>
      </c>
      <c r="BB100" s="106">
        <f>ROUNDUP(SUM(BB101:BB103),2)</f>
        <v>0</v>
      </c>
      <c r="BC100" s="106">
        <f>ROUNDUP(SUM(BC101:BC103),2)</f>
        <v>0</v>
      </c>
      <c r="BD100" s="108">
        <f>ROUNDUP(SUM(BD101:BD103),2)</f>
        <v>0</v>
      </c>
      <c r="BS100" s="109" t="s">
        <v>79</v>
      </c>
      <c r="BT100" s="109" t="s">
        <v>89</v>
      </c>
      <c r="BU100" s="109" t="s">
        <v>81</v>
      </c>
      <c r="BV100" s="109" t="s">
        <v>82</v>
      </c>
      <c r="BW100" s="109" t="s">
        <v>105</v>
      </c>
      <c r="BX100" s="109" t="s">
        <v>88</v>
      </c>
      <c r="CL100" s="109" t="s">
        <v>1</v>
      </c>
    </row>
    <row r="101" spans="1:90" s="4" customFormat="1" ht="16.5" customHeight="1">
      <c r="A101" s="110" t="s">
        <v>93</v>
      </c>
      <c r="B101" s="58"/>
      <c r="C101" s="103"/>
      <c r="D101" s="103"/>
      <c r="E101" s="103"/>
      <c r="F101" s="255" t="s">
        <v>106</v>
      </c>
      <c r="G101" s="255"/>
      <c r="H101" s="255"/>
      <c r="I101" s="255"/>
      <c r="J101" s="255"/>
      <c r="K101" s="103"/>
      <c r="L101" s="255" t="s">
        <v>107</v>
      </c>
      <c r="M101" s="255"/>
      <c r="N101" s="255"/>
      <c r="O101" s="255"/>
      <c r="P101" s="255"/>
      <c r="Q101" s="255"/>
      <c r="R101" s="255"/>
      <c r="S101" s="255"/>
      <c r="T101" s="255"/>
      <c r="U101" s="255"/>
      <c r="V101" s="255"/>
      <c r="W101" s="255"/>
      <c r="X101" s="255"/>
      <c r="Y101" s="255"/>
      <c r="Z101" s="255"/>
      <c r="AA101" s="255"/>
      <c r="AB101" s="255"/>
      <c r="AC101" s="255"/>
      <c r="AD101" s="255"/>
      <c r="AE101" s="255"/>
      <c r="AF101" s="255"/>
      <c r="AG101" s="281">
        <f>'SO.110.2 - SO.110.2 - Kom...'!J34</f>
        <v>0</v>
      </c>
      <c r="AH101" s="282"/>
      <c r="AI101" s="282"/>
      <c r="AJ101" s="282"/>
      <c r="AK101" s="282"/>
      <c r="AL101" s="282"/>
      <c r="AM101" s="282"/>
      <c r="AN101" s="281">
        <f t="shared" si="0"/>
        <v>0</v>
      </c>
      <c r="AO101" s="282"/>
      <c r="AP101" s="282"/>
      <c r="AQ101" s="104" t="s">
        <v>91</v>
      </c>
      <c r="AR101" s="60"/>
      <c r="AS101" s="105">
        <v>0</v>
      </c>
      <c r="AT101" s="106">
        <f t="shared" si="1"/>
        <v>0</v>
      </c>
      <c r="AU101" s="107">
        <f>'SO.110.2 - SO.110.2 - Kom...'!P148</f>
        <v>0</v>
      </c>
      <c r="AV101" s="106">
        <f>'SO.110.2 - SO.110.2 - Kom...'!J37</f>
        <v>0</v>
      </c>
      <c r="AW101" s="106">
        <f>'SO.110.2 - SO.110.2 - Kom...'!J38</f>
        <v>0</v>
      </c>
      <c r="AX101" s="106">
        <f>'SO.110.2 - SO.110.2 - Kom...'!J39</f>
        <v>0</v>
      </c>
      <c r="AY101" s="106">
        <f>'SO.110.2 - SO.110.2 - Kom...'!J40</f>
        <v>0</v>
      </c>
      <c r="AZ101" s="106">
        <f>'SO.110.2 - SO.110.2 - Kom...'!F37</f>
        <v>0</v>
      </c>
      <c r="BA101" s="106">
        <f>'SO.110.2 - SO.110.2 - Kom...'!F38</f>
        <v>0</v>
      </c>
      <c r="BB101" s="106">
        <f>'SO.110.2 - SO.110.2 - Kom...'!F39</f>
        <v>0</v>
      </c>
      <c r="BC101" s="106">
        <f>'SO.110.2 - SO.110.2 - Kom...'!F40</f>
        <v>0</v>
      </c>
      <c r="BD101" s="108">
        <f>'SO.110.2 - SO.110.2 - Kom...'!F41</f>
        <v>0</v>
      </c>
      <c r="BT101" s="109" t="s">
        <v>96</v>
      </c>
      <c r="BV101" s="109" t="s">
        <v>82</v>
      </c>
      <c r="BW101" s="109" t="s">
        <v>108</v>
      </c>
      <c r="BX101" s="109" t="s">
        <v>105</v>
      </c>
      <c r="CL101" s="109" t="s">
        <v>1</v>
      </c>
    </row>
    <row r="102" spans="1:90" s="4" customFormat="1" ht="16.5" customHeight="1">
      <c r="A102" s="110" t="s">
        <v>93</v>
      </c>
      <c r="B102" s="58"/>
      <c r="C102" s="103"/>
      <c r="D102" s="103"/>
      <c r="E102" s="103"/>
      <c r="F102" s="255" t="s">
        <v>109</v>
      </c>
      <c r="G102" s="255"/>
      <c r="H102" s="255"/>
      <c r="I102" s="255"/>
      <c r="J102" s="255"/>
      <c r="K102" s="103"/>
      <c r="L102" s="255" t="s">
        <v>110</v>
      </c>
      <c r="M102" s="255"/>
      <c r="N102" s="255"/>
      <c r="O102" s="255"/>
      <c r="P102" s="255"/>
      <c r="Q102" s="255"/>
      <c r="R102" s="255"/>
      <c r="S102" s="255"/>
      <c r="T102" s="255"/>
      <c r="U102" s="255"/>
      <c r="V102" s="255"/>
      <c r="W102" s="255"/>
      <c r="X102" s="255"/>
      <c r="Y102" s="255"/>
      <c r="Z102" s="255"/>
      <c r="AA102" s="255"/>
      <c r="AB102" s="255"/>
      <c r="AC102" s="255"/>
      <c r="AD102" s="255"/>
      <c r="AE102" s="255"/>
      <c r="AF102" s="255"/>
      <c r="AG102" s="281">
        <f>'SO.410.2 - SO.410.2 - Veř...'!J34</f>
        <v>0</v>
      </c>
      <c r="AH102" s="282"/>
      <c r="AI102" s="282"/>
      <c r="AJ102" s="282"/>
      <c r="AK102" s="282"/>
      <c r="AL102" s="282"/>
      <c r="AM102" s="282"/>
      <c r="AN102" s="281">
        <f t="shared" si="0"/>
        <v>0</v>
      </c>
      <c r="AO102" s="282"/>
      <c r="AP102" s="282"/>
      <c r="AQ102" s="104" t="s">
        <v>91</v>
      </c>
      <c r="AR102" s="60"/>
      <c r="AS102" s="105">
        <v>0</v>
      </c>
      <c r="AT102" s="106">
        <f t="shared" si="1"/>
        <v>0</v>
      </c>
      <c r="AU102" s="107">
        <f>'SO.410.2 - SO.410.2 - Veř...'!P127</f>
        <v>0</v>
      </c>
      <c r="AV102" s="106">
        <f>'SO.410.2 - SO.410.2 - Veř...'!J37</f>
        <v>0</v>
      </c>
      <c r="AW102" s="106">
        <f>'SO.410.2 - SO.410.2 - Veř...'!J38</f>
        <v>0</v>
      </c>
      <c r="AX102" s="106">
        <f>'SO.410.2 - SO.410.2 - Veř...'!J39</f>
        <v>0</v>
      </c>
      <c r="AY102" s="106">
        <f>'SO.410.2 - SO.410.2 - Veř...'!J40</f>
        <v>0</v>
      </c>
      <c r="AZ102" s="106">
        <f>'SO.410.2 - SO.410.2 - Veř...'!F37</f>
        <v>0</v>
      </c>
      <c r="BA102" s="106">
        <f>'SO.410.2 - SO.410.2 - Veř...'!F38</f>
        <v>0</v>
      </c>
      <c r="BB102" s="106">
        <f>'SO.410.2 - SO.410.2 - Veř...'!F39</f>
        <v>0</v>
      </c>
      <c r="BC102" s="106">
        <f>'SO.410.2 - SO.410.2 - Veř...'!F40</f>
        <v>0</v>
      </c>
      <c r="BD102" s="108">
        <f>'SO.410.2 - SO.410.2 - Veř...'!F41</f>
        <v>0</v>
      </c>
      <c r="BT102" s="109" t="s">
        <v>96</v>
      </c>
      <c r="BV102" s="109" t="s">
        <v>82</v>
      </c>
      <c r="BW102" s="109" t="s">
        <v>111</v>
      </c>
      <c r="BX102" s="109" t="s">
        <v>105</v>
      </c>
      <c r="CL102" s="109" t="s">
        <v>1</v>
      </c>
    </row>
    <row r="103" spans="1:90" s="4" customFormat="1" ht="16.5" customHeight="1">
      <c r="A103" s="110" t="s">
        <v>93</v>
      </c>
      <c r="B103" s="58"/>
      <c r="C103" s="103"/>
      <c r="D103" s="103"/>
      <c r="E103" s="103"/>
      <c r="F103" s="255" t="s">
        <v>112</v>
      </c>
      <c r="G103" s="255"/>
      <c r="H103" s="255"/>
      <c r="I103" s="255"/>
      <c r="J103" s="255"/>
      <c r="K103" s="103"/>
      <c r="L103" s="255" t="s">
        <v>102</v>
      </c>
      <c r="M103" s="255"/>
      <c r="N103" s="255"/>
      <c r="O103" s="255"/>
      <c r="P103" s="255"/>
      <c r="Q103" s="255"/>
      <c r="R103" s="255"/>
      <c r="S103" s="255"/>
      <c r="T103" s="255"/>
      <c r="U103" s="255"/>
      <c r="V103" s="255"/>
      <c r="W103" s="255"/>
      <c r="X103" s="255"/>
      <c r="Y103" s="255"/>
      <c r="Z103" s="255"/>
      <c r="AA103" s="255"/>
      <c r="AB103" s="255"/>
      <c r="AC103" s="255"/>
      <c r="AD103" s="255"/>
      <c r="AE103" s="255"/>
      <c r="AF103" s="255"/>
      <c r="AG103" s="281">
        <f>'VoN.2 - Vedlejší a ostatn...'!J34</f>
        <v>0</v>
      </c>
      <c r="AH103" s="282"/>
      <c r="AI103" s="282"/>
      <c r="AJ103" s="282"/>
      <c r="AK103" s="282"/>
      <c r="AL103" s="282"/>
      <c r="AM103" s="282"/>
      <c r="AN103" s="281">
        <f t="shared" si="0"/>
        <v>0</v>
      </c>
      <c r="AO103" s="282"/>
      <c r="AP103" s="282"/>
      <c r="AQ103" s="104" t="s">
        <v>91</v>
      </c>
      <c r="AR103" s="60"/>
      <c r="AS103" s="105">
        <v>0</v>
      </c>
      <c r="AT103" s="106">
        <f t="shared" si="1"/>
        <v>0</v>
      </c>
      <c r="AU103" s="107">
        <f>'VoN.2 - Vedlejší a ostatn...'!P127</f>
        <v>0</v>
      </c>
      <c r="AV103" s="106">
        <f>'VoN.2 - Vedlejší a ostatn...'!J37</f>
        <v>0</v>
      </c>
      <c r="AW103" s="106">
        <f>'VoN.2 - Vedlejší a ostatn...'!J38</f>
        <v>0</v>
      </c>
      <c r="AX103" s="106">
        <f>'VoN.2 - Vedlejší a ostatn...'!J39</f>
        <v>0</v>
      </c>
      <c r="AY103" s="106">
        <f>'VoN.2 - Vedlejší a ostatn...'!J40</f>
        <v>0</v>
      </c>
      <c r="AZ103" s="106">
        <f>'VoN.2 - Vedlejší a ostatn...'!F37</f>
        <v>0</v>
      </c>
      <c r="BA103" s="106">
        <f>'VoN.2 - Vedlejší a ostatn...'!F38</f>
        <v>0</v>
      </c>
      <c r="BB103" s="106">
        <f>'VoN.2 - Vedlejší a ostatn...'!F39</f>
        <v>0</v>
      </c>
      <c r="BC103" s="106">
        <f>'VoN.2 - Vedlejší a ostatn...'!F40</f>
        <v>0</v>
      </c>
      <c r="BD103" s="108">
        <f>'VoN.2 - Vedlejší a ostatn...'!F41</f>
        <v>0</v>
      </c>
      <c r="BT103" s="109" t="s">
        <v>96</v>
      </c>
      <c r="BV103" s="109" t="s">
        <v>82</v>
      </c>
      <c r="BW103" s="109" t="s">
        <v>113</v>
      </c>
      <c r="BX103" s="109" t="s">
        <v>105</v>
      </c>
      <c r="CL103" s="109" t="s">
        <v>1</v>
      </c>
    </row>
    <row r="104" spans="2:91" s="7" customFormat="1" ht="16.5" customHeight="1">
      <c r="B104" s="93"/>
      <c r="C104" s="94"/>
      <c r="D104" s="254" t="s">
        <v>114</v>
      </c>
      <c r="E104" s="254"/>
      <c r="F104" s="254"/>
      <c r="G104" s="254"/>
      <c r="H104" s="254"/>
      <c r="I104" s="95"/>
      <c r="J104" s="254" t="s">
        <v>115</v>
      </c>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83">
        <f>ROUNDUP(SUM(AG105:AG108),2)</f>
        <v>0</v>
      </c>
      <c r="AH104" s="284"/>
      <c r="AI104" s="284"/>
      <c r="AJ104" s="284"/>
      <c r="AK104" s="284"/>
      <c r="AL104" s="284"/>
      <c r="AM104" s="284"/>
      <c r="AN104" s="289">
        <f t="shared" si="0"/>
        <v>0</v>
      </c>
      <c r="AO104" s="284"/>
      <c r="AP104" s="284"/>
      <c r="AQ104" s="96" t="s">
        <v>86</v>
      </c>
      <c r="AR104" s="97"/>
      <c r="AS104" s="98">
        <f>ROUNDUP(SUM(AS105:AS108),2)</f>
        <v>0</v>
      </c>
      <c r="AT104" s="99">
        <f t="shared" si="1"/>
        <v>0</v>
      </c>
      <c r="AU104" s="100">
        <f>ROUNDUP(SUM(AU105:AU108),5)</f>
        <v>0</v>
      </c>
      <c r="AV104" s="99">
        <f>ROUNDUP(AZ104*L29,2)</f>
        <v>0</v>
      </c>
      <c r="AW104" s="99">
        <f>ROUNDUP(BA104*L30,2)</f>
        <v>0</v>
      </c>
      <c r="AX104" s="99">
        <f>ROUNDUP(BB104*L29,2)</f>
        <v>0</v>
      </c>
      <c r="AY104" s="99">
        <f>ROUNDUP(BC104*L30,2)</f>
        <v>0</v>
      </c>
      <c r="AZ104" s="99">
        <f>ROUNDUP(SUM(AZ105:AZ108),2)</f>
        <v>0</v>
      </c>
      <c r="BA104" s="99">
        <f>ROUNDUP(SUM(BA105:BA108),2)</f>
        <v>0</v>
      </c>
      <c r="BB104" s="99">
        <f>ROUNDUP(SUM(BB105:BB108),2)</f>
        <v>0</v>
      </c>
      <c r="BC104" s="99">
        <f>ROUNDUP(SUM(BC105:BC108),2)</f>
        <v>0</v>
      </c>
      <c r="BD104" s="101">
        <f>ROUNDUP(SUM(BD105:BD108),2)</f>
        <v>0</v>
      </c>
      <c r="BS104" s="102" t="s">
        <v>79</v>
      </c>
      <c r="BT104" s="102" t="s">
        <v>87</v>
      </c>
      <c r="BU104" s="102" t="s">
        <v>81</v>
      </c>
      <c r="BV104" s="102" t="s">
        <v>82</v>
      </c>
      <c r="BW104" s="102" t="s">
        <v>116</v>
      </c>
      <c r="BX104" s="102" t="s">
        <v>5</v>
      </c>
      <c r="CL104" s="102" t="s">
        <v>1</v>
      </c>
      <c r="CM104" s="102" t="s">
        <v>89</v>
      </c>
    </row>
    <row r="105" spans="1:90" s="4" customFormat="1" ht="27.95" customHeight="1">
      <c r="A105" s="110" t="s">
        <v>93</v>
      </c>
      <c r="B105" s="58"/>
      <c r="C105" s="103"/>
      <c r="D105" s="103"/>
      <c r="E105" s="255" t="s">
        <v>117</v>
      </c>
      <c r="F105" s="255"/>
      <c r="G105" s="255"/>
      <c r="H105" s="255"/>
      <c r="I105" s="255"/>
      <c r="J105" s="103"/>
      <c r="K105" s="255" t="s">
        <v>118</v>
      </c>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81">
        <f>'SO.110.KSUS - SO.110.KSUS...'!J32</f>
        <v>0</v>
      </c>
      <c r="AH105" s="282"/>
      <c r="AI105" s="282"/>
      <c r="AJ105" s="282"/>
      <c r="AK105" s="282"/>
      <c r="AL105" s="282"/>
      <c r="AM105" s="282"/>
      <c r="AN105" s="281">
        <f t="shared" si="0"/>
        <v>0</v>
      </c>
      <c r="AO105" s="282"/>
      <c r="AP105" s="282"/>
      <c r="AQ105" s="104" t="s">
        <v>91</v>
      </c>
      <c r="AR105" s="60"/>
      <c r="AS105" s="105">
        <v>0</v>
      </c>
      <c r="AT105" s="106">
        <f t="shared" si="1"/>
        <v>0</v>
      </c>
      <c r="AU105" s="107">
        <f>'SO.110.KSUS - SO.110.KSUS...'!P129</f>
        <v>0</v>
      </c>
      <c r="AV105" s="106">
        <f>'SO.110.KSUS - SO.110.KSUS...'!J35</f>
        <v>0</v>
      </c>
      <c r="AW105" s="106">
        <f>'SO.110.KSUS - SO.110.KSUS...'!J36</f>
        <v>0</v>
      </c>
      <c r="AX105" s="106">
        <f>'SO.110.KSUS - SO.110.KSUS...'!J37</f>
        <v>0</v>
      </c>
      <c r="AY105" s="106">
        <f>'SO.110.KSUS - SO.110.KSUS...'!J38</f>
        <v>0</v>
      </c>
      <c r="AZ105" s="106">
        <f>'SO.110.KSUS - SO.110.KSUS...'!F35</f>
        <v>0</v>
      </c>
      <c r="BA105" s="106">
        <f>'SO.110.KSUS - SO.110.KSUS...'!F36</f>
        <v>0</v>
      </c>
      <c r="BB105" s="106">
        <f>'SO.110.KSUS - SO.110.KSUS...'!F37</f>
        <v>0</v>
      </c>
      <c r="BC105" s="106">
        <f>'SO.110.KSUS - SO.110.KSUS...'!F38</f>
        <v>0</v>
      </c>
      <c r="BD105" s="108">
        <f>'SO.110.KSUS - SO.110.KSUS...'!F39</f>
        <v>0</v>
      </c>
      <c r="BT105" s="109" t="s">
        <v>89</v>
      </c>
      <c r="BV105" s="109" t="s">
        <v>82</v>
      </c>
      <c r="BW105" s="109" t="s">
        <v>119</v>
      </c>
      <c r="BX105" s="109" t="s">
        <v>116</v>
      </c>
      <c r="CL105" s="109" t="s">
        <v>1</v>
      </c>
    </row>
    <row r="106" spans="1:90" s="4" customFormat="1" ht="27.95" customHeight="1">
      <c r="A106" s="110" t="s">
        <v>93</v>
      </c>
      <c r="B106" s="58"/>
      <c r="C106" s="103"/>
      <c r="D106" s="103"/>
      <c r="E106" s="255" t="s">
        <v>120</v>
      </c>
      <c r="F106" s="255"/>
      <c r="G106" s="255"/>
      <c r="H106" s="255"/>
      <c r="I106" s="255"/>
      <c r="J106" s="103"/>
      <c r="K106" s="255" t="s">
        <v>121</v>
      </c>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81">
        <f>'SO.110.2.KSUS - SO.110.2....'!J32</f>
        <v>0</v>
      </c>
      <c r="AH106" s="282"/>
      <c r="AI106" s="282"/>
      <c r="AJ106" s="282"/>
      <c r="AK106" s="282"/>
      <c r="AL106" s="282"/>
      <c r="AM106" s="282"/>
      <c r="AN106" s="281">
        <f t="shared" si="0"/>
        <v>0</v>
      </c>
      <c r="AO106" s="282"/>
      <c r="AP106" s="282"/>
      <c r="AQ106" s="104" t="s">
        <v>91</v>
      </c>
      <c r="AR106" s="60"/>
      <c r="AS106" s="105">
        <v>0</v>
      </c>
      <c r="AT106" s="106">
        <f t="shared" si="1"/>
        <v>0</v>
      </c>
      <c r="AU106" s="107">
        <f>'SO.110.2.KSUS - SO.110.2....'!P138</f>
        <v>0</v>
      </c>
      <c r="AV106" s="106">
        <f>'SO.110.2.KSUS - SO.110.2....'!J35</f>
        <v>0</v>
      </c>
      <c r="AW106" s="106">
        <f>'SO.110.2.KSUS - SO.110.2....'!J36</f>
        <v>0</v>
      </c>
      <c r="AX106" s="106">
        <f>'SO.110.2.KSUS - SO.110.2....'!J37</f>
        <v>0</v>
      </c>
      <c r="AY106" s="106">
        <f>'SO.110.2.KSUS - SO.110.2....'!J38</f>
        <v>0</v>
      </c>
      <c r="AZ106" s="106">
        <f>'SO.110.2.KSUS - SO.110.2....'!F35</f>
        <v>0</v>
      </c>
      <c r="BA106" s="106">
        <f>'SO.110.2.KSUS - SO.110.2....'!F36</f>
        <v>0</v>
      </c>
      <c r="BB106" s="106">
        <f>'SO.110.2.KSUS - SO.110.2....'!F37</f>
        <v>0</v>
      </c>
      <c r="BC106" s="106">
        <f>'SO.110.2.KSUS - SO.110.2....'!F38</f>
        <v>0</v>
      </c>
      <c r="BD106" s="108">
        <f>'SO.110.2.KSUS - SO.110.2....'!F39</f>
        <v>0</v>
      </c>
      <c r="BT106" s="109" t="s">
        <v>89</v>
      </c>
      <c r="BV106" s="109" t="s">
        <v>82</v>
      </c>
      <c r="BW106" s="109" t="s">
        <v>122</v>
      </c>
      <c r="BX106" s="109" t="s">
        <v>116</v>
      </c>
      <c r="CL106" s="109" t="s">
        <v>1</v>
      </c>
    </row>
    <row r="107" spans="1:90" s="4" customFormat="1" ht="23.25" customHeight="1">
      <c r="A107" s="110" t="s">
        <v>93</v>
      </c>
      <c r="B107" s="58"/>
      <c r="C107" s="103"/>
      <c r="D107" s="103"/>
      <c r="E107" s="255" t="s">
        <v>123</v>
      </c>
      <c r="F107" s="255"/>
      <c r="G107" s="255"/>
      <c r="H107" s="255"/>
      <c r="I107" s="255"/>
      <c r="J107" s="103"/>
      <c r="K107" s="255" t="s">
        <v>102</v>
      </c>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81">
        <f>'VoN.KSUS - Vedlejší a ost...'!J32</f>
        <v>0</v>
      </c>
      <c r="AH107" s="282"/>
      <c r="AI107" s="282"/>
      <c r="AJ107" s="282"/>
      <c r="AK107" s="282"/>
      <c r="AL107" s="282"/>
      <c r="AM107" s="282"/>
      <c r="AN107" s="281">
        <f t="shared" si="0"/>
        <v>0</v>
      </c>
      <c r="AO107" s="282"/>
      <c r="AP107" s="282"/>
      <c r="AQ107" s="104" t="s">
        <v>91</v>
      </c>
      <c r="AR107" s="60"/>
      <c r="AS107" s="105">
        <v>0</v>
      </c>
      <c r="AT107" s="106">
        <f t="shared" si="1"/>
        <v>0</v>
      </c>
      <c r="AU107" s="107">
        <f>'VoN.KSUS - Vedlejší a ost...'!P123</f>
        <v>0</v>
      </c>
      <c r="AV107" s="106">
        <f>'VoN.KSUS - Vedlejší a ost...'!J35</f>
        <v>0</v>
      </c>
      <c r="AW107" s="106">
        <f>'VoN.KSUS - Vedlejší a ost...'!J36</f>
        <v>0</v>
      </c>
      <c r="AX107" s="106">
        <f>'VoN.KSUS - Vedlejší a ost...'!J37</f>
        <v>0</v>
      </c>
      <c r="AY107" s="106">
        <f>'VoN.KSUS - Vedlejší a ost...'!J38</f>
        <v>0</v>
      </c>
      <c r="AZ107" s="106">
        <f>'VoN.KSUS - Vedlejší a ost...'!F35</f>
        <v>0</v>
      </c>
      <c r="BA107" s="106">
        <f>'VoN.KSUS - Vedlejší a ost...'!F36</f>
        <v>0</v>
      </c>
      <c r="BB107" s="106">
        <f>'VoN.KSUS - Vedlejší a ost...'!F37</f>
        <v>0</v>
      </c>
      <c r="BC107" s="106">
        <f>'VoN.KSUS - Vedlejší a ost...'!F38</f>
        <v>0</v>
      </c>
      <c r="BD107" s="108">
        <f>'VoN.KSUS - Vedlejší a ost...'!F39</f>
        <v>0</v>
      </c>
      <c r="BT107" s="109" t="s">
        <v>89</v>
      </c>
      <c r="BV107" s="109" t="s">
        <v>82</v>
      </c>
      <c r="BW107" s="109" t="s">
        <v>124</v>
      </c>
      <c r="BX107" s="109" t="s">
        <v>116</v>
      </c>
      <c r="CL107" s="109" t="s">
        <v>1</v>
      </c>
    </row>
    <row r="108" spans="1:90" s="4" customFormat="1" ht="27.95" customHeight="1">
      <c r="A108" s="110" t="s">
        <v>93</v>
      </c>
      <c r="B108" s="58"/>
      <c r="C108" s="103"/>
      <c r="D108" s="103"/>
      <c r="E108" s="255" t="s">
        <v>125</v>
      </c>
      <c r="F108" s="255"/>
      <c r="G108" s="255"/>
      <c r="H108" s="255"/>
      <c r="I108" s="255"/>
      <c r="J108" s="103"/>
      <c r="K108" s="255" t="s">
        <v>102</v>
      </c>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81">
        <f>'VoN.2.KSUS - Vedlejší a o...'!J32</f>
        <v>0</v>
      </c>
      <c r="AH108" s="282"/>
      <c r="AI108" s="282"/>
      <c r="AJ108" s="282"/>
      <c r="AK108" s="282"/>
      <c r="AL108" s="282"/>
      <c r="AM108" s="282"/>
      <c r="AN108" s="281">
        <f t="shared" si="0"/>
        <v>0</v>
      </c>
      <c r="AO108" s="282"/>
      <c r="AP108" s="282"/>
      <c r="AQ108" s="104" t="s">
        <v>91</v>
      </c>
      <c r="AR108" s="60"/>
      <c r="AS108" s="111">
        <v>0</v>
      </c>
      <c r="AT108" s="112">
        <f t="shared" si="1"/>
        <v>0</v>
      </c>
      <c r="AU108" s="113">
        <f>'VoN.2.KSUS - Vedlejší a o...'!P123</f>
        <v>0</v>
      </c>
      <c r="AV108" s="112">
        <f>'VoN.2.KSUS - Vedlejší a o...'!J35</f>
        <v>0</v>
      </c>
      <c r="AW108" s="112">
        <f>'VoN.2.KSUS - Vedlejší a o...'!J36</f>
        <v>0</v>
      </c>
      <c r="AX108" s="112">
        <f>'VoN.2.KSUS - Vedlejší a o...'!J37</f>
        <v>0</v>
      </c>
      <c r="AY108" s="112">
        <f>'VoN.2.KSUS - Vedlejší a o...'!J38</f>
        <v>0</v>
      </c>
      <c r="AZ108" s="112">
        <f>'VoN.2.KSUS - Vedlejší a o...'!F35</f>
        <v>0</v>
      </c>
      <c r="BA108" s="112">
        <f>'VoN.2.KSUS - Vedlejší a o...'!F36</f>
        <v>0</v>
      </c>
      <c r="BB108" s="112">
        <f>'VoN.2.KSUS - Vedlejší a o...'!F37</f>
        <v>0</v>
      </c>
      <c r="BC108" s="112">
        <f>'VoN.2.KSUS - Vedlejší a o...'!F38</f>
        <v>0</v>
      </c>
      <c r="BD108" s="114">
        <f>'VoN.2.KSUS - Vedlejší a o...'!F39</f>
        <v>0</v>
      </c>
      <c r="BT108" s="109" t="s">
        <v>89</v>
      </c>
      <c r="BV108" s="109" t="s">
        <v>82</v>
      </c>
      <c r="BW108" s="109" t="s">
        <v>126</v>
      </c>
      <c r="BX108" s="109" t="s">
        <v>116</v>
      </c>
      <c r="CL108" s="109" t="s">
        <v>1</v>
      </c>
    </row>
    <row r="109" spans="1:57" s="2" customFormat="1" ht="30" customHeight="1">
      <c r="A109" s="34"/>
      <c r="B109" s="35"/>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9"/>
      <c r="AS109" s="34"/>
      <c r="AT109" s="34"/>
      <c r="AU109" s="34"/>
      <c r="AV109" s="34"/>
      <c r="AW109" s="34"/>
      <c r="AX109" s="34"/>
      <c r="AY109" s="34"/>
      <c r="AZ109" s="34"/>
      <c r="BA109" s="34"/>
      <c r="BB109" s="34"/>
      <c r="BC109" s="34"/>
      <c r="BD109" s="34"/>
      <c r="BE109" s="34"/>
    </row>
    <row r="110" spans="1:57" s="2" customFormat="1" ht="6.95" customHeight="1">
      <c r="A110" s="34"/>
      <c r="B110" s="54"/>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39"/>
      <c r="AS110" s="34"/>
      <c r="AT110" s="34"/>
      <c r="AU110" s="34"/>
      <c r="AV110" s="34"/>
      <c r="AW110" s="34"/>
      <c r="AX110" s="34"/>
      <c r="AY110" s="34"/>
      <c r="AZ110" s="34"/>
      <c r="BA110" s="34"/>
      <c r="BB110" s="34"/>
      <c r="BC110" s="34"/>
      <c r="BD110" s="34"/>
      <c r="BE110" s="34"/>
    </row>
  </sheetData>
  <sheetProtection algorithmName="SHA-512" hashValue="hG9Zgs2cF8/nOeC27RyvnHyFxXG1dxtbyMNBEPUdKPfh1dwgOL3m5DiGJnohQGNWBTn1To6eMD8f/TmVTCcW1w==" saltValue="DxEwaRmhvvDlvrkcjzaVecU0W7pkV/dMyoGLUnWPGXqiaShmuC1nQ2nOpSVFj+by+eFsiXrx7uGadRtMCflZKA==" spinCount="100000" sheet="1" objects="1" scenarios="1" formatColumns="0" formatRows="0"/>
  <mergeCells count="94">
    <mergeCell ref="AN107:AP107"/>
    <mergeCell ref="AG107:AM107"/>
    <mergeCell ref="AN108:AP108"/>
    <mergeCell ref="AG108:AM108"/>
    <mergeCell ref="AN94:AP94"/>
    <mergeCell ref="AN104:AP104"/>
    <mergeCell ref="AS89:AT91"/>
    <mergeCell ref="AN105:AP105"/>
    <mergeCell ref="AG105:AM105"/>
    <mergeCell ref="AN106:AP106"/>
    <mergeCell ref="AG106:AM106"/>
    <mergeCell ref="AR2:BE2"/>
    <mergeCell ref="AG92:AM92"/>
    <mergeCell ref="AG101:AM101"/>
    <mergeCell ref="AG104:AM104"/>
    <mergeCell ref="AG100:AM100"/>
    <mergeCell ref="AG102:AM102"/>
    <mergeCell ref="AG97:AM97"/>
    <mergeCell ref="AG99:AM99"/>
    <mergeCell ref="AG95:AM95"/>
    <mergeCell ref="AG103:AM103"/>
    <mergeCell ref="AG98:AM98"/>
    <mergeCell ref="AG96:AM96"/>
    <mergeCell ref="AM90:AP90"/>
    <mergeCell ref="AM89:AP89"/>
    <mergeCell ref="AM87:AN87"/>
    <mergeCell ref="AN103:AP103"/>
    <mergeCell ref="L33:P33"/>
    <mergeCell ref="W33:AE33"/>
    <mergeCell ref="AK33:AO33"/>
    <mergeCell ref="AK35:AO35"/>
    <mergeCell ref="X35:AB35"/>
    <mergeCell ref="L31:P31"/>
    <mergeCell ref="W31:AE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E107:I107"/>
    <mergeCell ref="K107:AF107"/>
    <mergeCell ref="E108:I108"/>
    <mergeCell ref="K108:AF108"/>
    <mergeCell ref="AG94:AM94"/>
    <mergeCell ref="L103:AF103"/>
    <mergeCell ref="L97:AF97"/>
    <mergeCell ref="E105:I105"/>
    <mergeCell ref="K105:AF105"/>
    <mergeCell ref="E106:I106"/>
    <mergeCell ref="K106:AF106"/>
    <mergeCell ref="L99:AF99"/>
    <mergeCell ref="L101:AF101"/>
    <mergeCell ref="L98:AF98"/>
    <mergeCell ref="L102:AF102"/>
    <mergeCell ref="L85:AO85"/>
    <mergeCell ref="AN102:AP102"/>
    <mergeCell ref="AN98:AP98"/>
    <mergeCell ref="AN100:AP100"/>
    <mergeCell ref="AN99:AP99"/>
    <mergeCell ref="AN97:AP97"/>
    <mergeCell ref="AN96:AP96"/>
    <mergeCell ref="AN95:AP95"/>
    <mergeCell ref="AN92:AP92"/>
    <mergeCell ref="AN101:AP101"/>
    <mergeCell ref="C92:G92"/>
    <mergeCell ref="D95:H95"/>
    <mergeCell ref="D104:H104"/>
    <mergeCell ref="E96:I96"/>
    <mergeCell ref="E100:I100"/>
    <mergeCell ref="F102:J102"/>
    <mergeCell ref="F98:J98"/>
    <mergeCell ref="F99:J99"/>
    <mergeCell ref="F97:J97"/>
    <mergeCell ref="F103:J103"/>
    <mergeCell ref="F101:J101"/>
    <mergeCell ref="I92:AF92"/>
    <mergeCell ref="J104:AF104"/>
    <mergeCell ref="J95:AF95"/>
    <mergeCell ref="K100:AF100"/>
    <mergeCell ref="K96:AF96"/>
  </mergeCells>
  <hyperlinks>
    <hyperlink ref="A97" location="'SO.110.1 - SO.110.1 - Kom...'!C2" display="/"/>
    <hyperlink ref="A98" location="'SO.410.1 - SO.410.1 - Veř...'!C2" display="/"/>
    <hyperlink ref="A99" location="'VoN.1 - Vedlejší a ostatn...'!C2" display="/"/>
    <hyperlink ref="A101" location="'SO.110.2 - SO.110.2 - Kom...'!C2" display="/"/>
    <hyperlink ref="A102" location="'SO.410.2 - SO.410.2 - Veř...'!C2" display="/"/>
    <hyperlink ref="A103" location="'VoN.2 - Vedlejší a ostatn...'!C2" display="/"/>
    <hyperlink ref="A105" location="'SO.110.KSUS - SO.110.KSUS...'!C2" display="/"/>
    <hyperlink ref="A106" location="'SO.110.2.KSUS - SO.110.2....'!C2" display="/"/>
    <hyperlink ref="A107" location="'VoN.KSUS - Vedlejší a ost...'!C2" display="/"/>
    <hyperlink ref="A108" location="'VoN.2.KSUS - Vedlejší a o...'!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124</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s="1" customFormat="1" ht="12" customHeight="1">
      <c r="B8" s="20"/>
      <c r="D8" s="119" t="s">
        <v>128</v>
      </c>
      <c r="L8" s="20"/>
    </row>
    <row r="9" spans="1:31" s="2" customFormat="1" ht="16.5" customHeight="1">
      <c r="A9" s="34"/>
      <c r="B9" s="39"/>
      <c r="C9" s="34"/>
      <c r="D9" s="34"/>
      <c r="E9" s="298" t="s">
        <v>1432</v>
      </c>
      <c r="F9" s="301"/>
      <c r="G9" s="301"/>
      <c r="H9" s="301"/>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130</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02" t="s">
        <v>1573</v>
      </c>
      <c r="F11" s="301"/>
      <c r="G11" s="301"/>
      <c r="H11" s="301"/>
      <c r="I11" s="34"/>
      <c r="J11" s="34"/>
      <c r="K11" s="34"/>
      <c r="L11" s="51"/>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09" t="s">
        <v>1</v>
      </c>
      <c r="G13" s="34"/>
      <c r="H13" s="34"/>
      <c r="I13" s="119" t="s">
        <v>19</v>
      </c>
      <c r="J13" s="109"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09" t="s">
        <v>21</v>
      </c>
      <c r="G14" s="34"/>
      <c r="H14" s="34"/>
      <c r="I14" s="119" t="s">
        <v>22</v>
      </c>
      <c r="J14" s="121" t="str">
        <f>'Rekapitulace stavby'!AN8</f>
        <v>24. 1. 2022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24</v>
      </c>
      <c r="E16" s="34"/>
      <c r="F16" s="34"/>
      <c r="G16" s="34"/>
      <c r="H16" s="34"/>
      <c r="I16" s="119" t="s">
        <v>25</v>
      </c>
      <c r="J16" s="109" t="str">
        <f>IF('Rekapitulace stavby'!AN10="","",'Rekapitulace stavby'!AN10)</f>
        <v>00237574</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09" t="str">
        <f>IF('Rekapitulace stavby'!E11="","",'Rekapitulace stavby'!E11)</f>
        <v>Městys Březno</v>
      </c>
      <c r="F17" s="34"/>
      <c r="G17" s="34"/>
      <c r="H17" s="34"/>
      <c r="I17" s="119" t="s">
        <v>28</v>
      </c>
      <c r="J17" s="109"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29</v>
      </c>
      <c r="E19" s="34"/>
      <c r="F19" s="34"/>
      <c r="G19" s="34"/>
      <c r="H19" s="34"/>
      <c r="I19" s="119"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03" t="str">
        <f>'Rekapitulace stavby'!E14</f>
        <v>Vyplň údaj</v>
      </c>
      <c r="F20" s="304"/>
      <c r="G20" s="304"/>
      <c r="H20" s="304"/>
      <c r="I20" s="119" t="s">
        <v>28</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31</v>
      </c>
      <c r="E22" s="34"/>
      <c r="F22" s="34"/>
      <c r="G22" s="34"/>
      <c r="H22" s="34"/>
      <c r="I22" s="119" t="s">
        <v>25</v>
      </c>
      <c r="J22" s="109" t="s">
        <v>32</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09" t="s">
        <v>33</v>
      </c>
      <c r="F23" s="34"/>
      <c r="G23" s="34"/>
      <c r="H23" s="34"/>
      <c r="I23" s="119" t="s">
        <v>28</v>
      </c>
      <c r="J23" s="109" t="s">
        <v>34</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36</v>
      </c>
      <c r="E25" s="34"/>
      <c r="F25" s="34"/>
      <c r="G25" s="34"/>
      <c r="H25" s="34"/>
      <c r="I25" s="119" t="s">
        <v>25</v>
      </c>
      <c r="J25" s="109"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09" t="s">
        <v>37</v>
      </c>
      <c r="F26" s="34"/>
      <c r="G26" s="34"/>
      <c r="H26" s="34"/>
      <c r="I26" s="119" t="s">
        <v>28</v>
      </c>
      <c r="J26" s="109"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38</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2"/>
      <c r="B29" s="123"/>
      <c r="C29" s="122"/>
      <c r="D29" s="122"/>
      <c r="E29" s="305" t="s">
        <v>1</v>
      </c>
      <c r="F29" s="305"/>
      <c r="G29" s="305"/>
      <c r="H29" s="305"/>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40</v>
      </c>
      <c r="E32" s="34"/>
      <c r="F32" s="34"/>
      <c r="G32" s="34"/>
      <c r="H32" s="34"/>
      <c r="I32" s="34"/>
      <c r="J32" s="127">
        <f>ROUNDUP(J123,2)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42</v>
      </c>
      <c r="G34" s="34"/>
      <c r="H34" s="34"/>
      <c r="I34" s="128" t="s">
        <v>41</v>
      </c>
      <c r="J34" s="128" t="s">
        <v>43</v>
      </c>
      <c r="K34" s="34"/>
      <c r="L34" s="51"/>
      <c r="S34" s="34"/>
      <c r="T34" s="34"/>
      <c r="U34" s="34"/>
      <c r="V34" s="34"/>
      <c r="W34" s="34"/>
      <c r="X34" s="34"/>
      <c r="Y34" s="34"/>
      <c r="Z34" s="34"/>
      <c r="AA34" s="34"/>
      <c r="AB34" s="34"/>
      <c r="AC34" s="34"/>
      <c r="AD34" s="34"/>
      <c r="AE34" s="34"/>
    </row>
    <row r="35" spans="1:31" s="2" customFormat="1" ht="14.45" customHeight="1">
      <c r="A35" s="34"/>
      <c r="B35" s="39"/>
      <c r="C35" s="34"/>
      <c r="D35" s="120" t="s">
        <v>44</v>
      </c>
      <c r="E35" s="119" t="s">
        <v>45</v>
      </c>
      <c r="F35" s="129">
        <f>ROUNDUP((SUM(BE123:BE128)),2)</f>
        <v>0</v>
      </c>
      <c r="G35" s="34"/>
      <c r="H35" s="34"/>
      <c r="I35" s="130">
        <v>0.21</v>
      </c>
      <c r="J35" s="129">
        <f>ROUNDUP(((SUM(BE123:BE128))*I35),2)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46</v>
      </c>
      <c r="F36" s="129">
        <f>ROUNDUP((SUM(BF123:BF128)),2)</f>
        <v>0</v>
      </c>
      <c r="G36" s="34"/>
      <c r="H36" s="34"/>
      <c r="I36" s="130">
        <v>0.15</v>
      </c>
      <c r="J36" s="129">
        <f>ROUNDUP(((SUM(BF123:BF128))*I36),2)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47</v>
      </c>
      <c r="F37" s="129">
        <f>ROUNDUP((SUM(BG123:BG128)),2)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48</v>
      </c>
      <c r="F38" s="129">
        <f>ROUNDUP((SUM(BH123:BH128)),2)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49</v>
      </c>
      <c r="F39" s="129">
        <f>ROUNDUP((SUM(BI123:BI128)),2)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50</v>
      </c>
      <c r="E41" s="133"/>
      <c r="F41" s="133"/>
      <c r="G41" s="134" t="s">
        <v>51</v>
      </c>
      <c r="H41" s="135" t="s">
        <v>52</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1:31" s="2" customFormat="1" ht="16.5" customHeight="1">
      <c r="A87" s="34"/>
      <c r="B87" s="35"/>
      <c r="C87" s="36"/>
      <c r="D87" s="36"/>
      <c r="E87" s="306" t="s">
        <v>1432</v>
      </c>
      <c r="F87" s="309"/>
      <c r="G87" s="309"/>
      <c r="H87" s="309"/>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130</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57" t="str">
        <f>E11</f>
        <v>VoN.KSUS - Vedlejší a ostatní náklady</v>
      </c>
      <c r="F89" s="309"/>
      <c r="G89" s="309"/>
      <c r="H89" s="309"/>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24. 1. 2022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Městys Březno</v>
      </c>
      <c r="G93" s="36"/>
      <c r="H93" s="36"/>
      <c r="I93" s="29" t="s">
        <v>31</v>
      </c>
      <c r="J93" s="32" t="str">
        <f>E23</f>
        <v>CR Project s.r.o.</v>
      </c>
      <c r="K93" s="36"/>
      <c r="L93" s="51"/>
      <c r="S93" s="34"/>
      <c r="T93" s="34"/>
      <c r="U93" s="34"/>
      <c r="V93" s="34"/>
      <c r="W93" s="34"/>
      <c r="X93" s="34"/>
      <c r="Y93" s="34"/>
      <c r="Z93" s="34"/>
      <c r="AA93" s="34"/>
      <c r="AB93" s="34"/>
      <c r="AC93" s="34"/>
      <c r="AD93" s="34"/>
      <c r="AE93" s="34"/>
    </row>
    <row r="94" spans="1:31" s="2" customFormat="1" ht="15.2" customHeight="1">
      <c r="A94" s="34"/>
      <c r="B94" s="35"/>
      <c r="C94" s="29" t="s">
        <v>29</v>
      </c>
      <c r="D94" s="36"/>
      <c r="E94" s="36"/>
      <c r="F94" s="27" t="str">
        <f>IF(E20="","",E20)</f>
        <v>Vyplň údaj</v>
      </c>
      <c r="G94" s="36"/>
      <c r="H94" s="36"/>
      <c r="I94" s="29" t="s">
        <v>36</v>
      </c>
      <c r="J94" s="32" t="str">
        <f>E26</f>
        <v>Josef Nentwich</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135</v>
      </c>
      <c r="D96" s="150"/>
      <c r="E96" s="150"/>
      <c r="F96" s="150"/>
      <c r="G96" s="150"/>
      <c r="H96" s="150"/>
      <c r="I96" s="150"/>
      <c r="J96" s="151" t="s">
        <v>136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137</v>
      </c>
      <c r="D98" s="36"/>
      <c r="E98" s="36"/>
      <c r="F98" s="36"/>
      <c r="G98" s="36"/>
      <c r="H98" s="36"/>
      <c r="I98" s="36"/>
      <c r="J98" s="84">
        <f>J123</f>
        <v>0</v>
      </c>
      <c r="K98" s="36"/>
      <c r="L98" s="51"/>
      <c r="S98" s="34"/>
      <c r="T98" s="34"/>
      <c r="U98" s="34"/>
      <c r="V98" s="34"/>
      <c r="W98" s="34"/>
      <c r="X98" s="34"/>
      <c r="Y98" s="34"/>
      <c r="Z98" s="34"/>
      <c r="AA98" s="34"/>
      <c r="AB98" s="34"/>
      <c r="AC98" s="34"/>
      <c r="AD98" s="34"/>
      <c r="AE98" s="34"/>
      <c r="AU98" s="17" t="s">
        <v>138</v>
      </c>
    </row>
    <row r="99" spans="2:12" s="9" customFormat="1" ht="24.95" customHeight="1">
      <c r="B99" s="153"/>
      <c r="C99" s="154"/>
      <c r="D99" s="155" t="s">
        <v>988</v>
      </c>
      <c r="E99" s="156"/>
      <c r="F99" s="156"/>
      <c r="G99" s="156"/>
      <c r="H99" s="156"/>
      <c r="I99" s="156"/>
      <c r="J99" s="157">
        <f>J124</f>
        <v>0</v>
      </c>
      <c r="K99" s="154"/>
      <c r="L99" s="158"/>
    </row>
    <row r="100" spans="2:12" s="10" customFormat="1" ht="19.9" customHeight="1">
      <c r="B100" s="159"/>
      <c r="C100" s="103"/>
      <c r="D100" s="160" t="s">
        <v>989</v>
      </c>
      <c r="E100" s="161"/>
      <c r="F100" s="161"/>
      <c r="G100" s="161"/>
      <c r="H100" s="161"/>
      <c r="I100" s="161"/>
      <c r="J100" s="162">
        <f>J125</f>
        <v>0</v>
      </c>
      <c r="K100" s="103"/>
      <c r="L100" s="163"/>
    </row>
    <row r="101" spans="2:12" s="10" customFormat="1" ht="19.9" customHeight="1">
      <c r="B101" s="159"/>
      <c r="C101" s="103"/>
      <c r="D101" s="160" t="s">
        <v>990</v>
      </c>
      <c r="E101" s="161"/>
      <c r="F101" s="161"/>
      <c r="G101" s="161"/>
      <c r="H101" s="161"/>
      <c r="I101" s="161"/>
      <c r="J101" s="162">
        <f>J127</f>
        <v>0</v>
      </c>
      <c r="K101" s="103"/>
      <c r="L101" s="163"/>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165</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6" t="str">
        <f>E7</f>
        <v>Chodník ve směru na Novou Telib</v>
      </c>
      <c r="F111" s="307"/>
      <c r="G111" s="307"/>
      <c r="H111" s="307"/>
      <c r="I111" s="36"/>
      <c r="J111" s="36"/>
      <c r="K111" s="36"/>
      <c r="L111" s="51"/>
      <c r="S111" s="34"/>
      <c r="T111" s="34"/>
      <c r="U111" s="34"/>
      <c r="V111" s="34"/>
      <c r="W111" s="34"/>
      <c r="X111" s="34"/>
      <c r="Y111" s="34"/>
      <c r="Z111" s="34"/>
      <c r="AA111" s="34"/>
      <c r="AB111" s="34"/>
      <c r="AC111" s="34"/>
      <c r="AD111" s="34"/>
      <c r="AE111" s="34"/>
    </row>
    <row r="112" spans="2:12" s="1" customFormat="1" ht="12" customHeight="1">
      <c r="B112" s="21"/>
      <c r="C112" s="29" t="s">
        <v>128</v>
      </c>
      <c r="D112" s="22"/>
      <c r="E112" s="22"/>
      <c r="F112" s="22"/>
      <c r="G112" s="22"/>
      <c r="H112" s="22"/>
      <c r="I112" s="22"/>
      <c r="J112" s="22"/>
      <c r="K112" s="22"/>
      <c r="L112" s="20"/>
    </row>
    <row r="113" spans="1:31" s="2" customFormat="1" ht="16.5" customHeight="1">
      <c r="A113" s="34"/>
      <c r="B113" s="35"/>
      <c r="C113" s="36"/>
      <c r="D113" s="36"/>
      <c r="E113" s="306" t="s">
        <v>1432</v>
      </c>
      <c r="F113" s="309"/>
      <c r="G113" s="309"/>
      <c r="H113" s="309"/>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130</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57" t="str">
        <f>E11</f>
        <v>VoN.KSUS - Vedlejší a ostatní náklady</v>
      </c>
      <c r="F115" s="309"/>
      <c r="G115" s="309"/>
      <c r="H115" s="309"/>
      <c r="I115" s="36"/>
      <c r="J115" s="36"/>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F14</f>
        <v xml:space="preserve"> </v>
      </c>
      <c r="G117" s="36"/>
      <c r="H117" s="36"/>
      <c r="I117" s="29" t="s">
        <v>22</v>
      </c>
      <c r="J117" s="66" t="str">
        <f>IF(J14="","",J14)</f>
        <v>24. 1. 2022</v>
      </c>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24</v>
      </c>
      <c r="D119" s="36"/>
      <c r="E119" s="36"/>
      <c r="F119" s="27" t="str">
        <f>E17</f>
        <v>Městys Březno</v>
      </c>
      <c r="G119" s="36"/>
      <c r="H119" s="36"/>
      <c r="I119" s="29" t="s">
        <v>31</v>
      </c>
      <c r="J119" s="32" t="str">
        <f>E23</f>
        <v>CR Project s.r.o.</v>
      </c>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29</v>
      </c>
      <c r="D120" s="36"/>
      <c r="E120" s="36"/>
      <c r="F120" s="27" t="str">
        <f>IF(E20="","",E20)</f>
        <v>Vyplň údaj</v>
      </c>
      <c r="G120" s="36"/>
      <c r="H120" s="36"/>
      <c r="I120" s="29" t="s">
        <v>36</v>
      </c>
      <c r="J120" s="32" t="str">
        <f>E26</f>
        <v>Josef Nentwich</v>
      </c>
      <c r="K120" s="36"/>
      <c r="L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11" customFormat="1" ht="29.25" customHeight="1">
      <c r="A122" s="164"/>
      <c r="B122" s="165"/>
      <c r="C122" s="166" t="s">
        <v>166</v>
      </c>
      <c r="D122" s="167" t="s">
        <v>65</v>
      </c>
      <c r="E122" s="167" t="s">
        <v>61</v>
      </c>
      <c r="F122" s="167" t="s">
        <v>62</v>
      </c>
      <c r="G122" s="167" t="s">
        <v>167</v>
      </c>
      <c r="H122" s="167" t="s">
        <v>168</v>
      </c>
      <c r="I122" s="167" t="s">
        <v>169</v>
      </c>
      <c r="J122" s="167" t="s">
        <v>136</v>
      </c>
      <c r="K122" s="168" t="s">
        <v>170</v>
      </c>
      <c r="L122" s="169"/>
      <c r="M122" s="75" t="s">
        <v>1</v>
      </c>
      <c r="N122" s="76" t="s">
        <v>44</v>
      </c>
      <c r="O122" s="76" t="s">
        <v>171</v>
      </c>
      <c r="P122" s="76" t="s">
        <v>172</v>
      </c>
      <c r="Q122" s="76" t="s">
        <v>173</v>
      </c>
      <c r="R122" s="76" t="s">
        <v>174</v>
      </c>
      <c r="S122" s="76" t="s">
        <v>175</v>
      </c>
      <c r="T122" s="77" t="s">
        <v>176</v>
      </c>
      <c r="U122" s="164"/>
      <c r="V122" s="164"/>
      <c r="W122" s="164"/>
      <c r="X122" s="164"/>
      <c r="Y122" s="164"/>
      <c r="Z122" s="164"/>
      <c r="AA122" s="164"/>
      <c r="AB122" s="164"/>
      <c r="AC122" s="164"/>
      <c r="AD122" s="164"/>
      <c r="AE122" s="164"/>
    </row>
    <row r="123" spans="1:63" s="2" customFormat="1" ht="22.9" customHeight="1">
      <c r="A123" s="34"/>
      <c r="B123" s="35"/>
      <c r="C123" s="82" t="s">
        <v>177</v>
      </c>
      <c r="D123" s="36"/>
      <c r="E123" s="36"/>
      <c r="F123" s="36"/>
      <c r="G123" s="36"/>
      <c r="H123" s="36"/>
      <c r="I123" s="36"/>
      <c r="J123" s="170">
        <f>BK123</f>
        <v>0</v>
      </c>
      <c r="K123" s="36"/>
      <c r="L123" s="39"/>
      <c r="M123" s="78"/>
      <c r="N123" s="171"/>
      <c r="O123" s="79"/>
      <c r="P123" s="172">
        <f>P124</f>
        <v>0</v>
      </c>
      <c r="Q123" s="79"/>
      <c r="R123" s="172">
        <f>R124</f>
        <v>0</v>
      </c>
      <c r="S123" s="79"/>
      <c r="T123" s="173">
        <f>T124</f>
        <v>0</v>
      </c>
      <c r="U123" s="34"/>
      <c r="V123" s="34"/>
      <c r="W123" s="34"/>
      <c r="X123" s="34"/>
      <c r="Y123" s="34"/>
      <c r="Z123" s="34"/>
      <c r="AA123" s="34"/>
      <c r="AB123" s="34"/>
      <c r="AC123" s="34"/>
      <c r="AD123" s="34"/>
      <c r="AE123" s="34"/>
      <c r="AT123" s="17" t="s">
        <v>79</v>
      </c>
      <c r="AU123" s="17" t="s">
        <v>138</v>
      </c>
      <c r="BK123" s="174">
        <f>BK124</f>
        <v>0</v>
      </c>
    </row>
    <row r="124" spans="2:63" s="12" customFormat="1" ht="25.9" customHeight="1">
      <c r="B124" s="175"/>
      <c r="C124" s="176"/>
      <c r="D124" s="177" t="s">
        <v>79</v>
      </c>
      <c r="E124" s="178" t="s">
        <v>991</v>
      </c>
      <c r="F124" s="178" t="s">
        <v>992</v>
      </c>
      <c r="G124" s="176"/>
      <c r="H124" s="176"/>
      <c r="I124" s="179"/>
      <c r="J124" s="180">
        <f>BK124</f>
        <v>0</v>
      </c>
      <c r="K124" s="176"/>
      <c r="L124" s="181"/>
      <c r="M124" s="182"/>
      <c r="N124" s="183"/>
      <c r="O124" s="183"/>
      <c r="P124" s="184">
        <f>P125+P127</f>
        <v>0</v>
      </c>
      <c r="Q124" s="183"/>
      <c r="R124" s="184">
        <f>R125+R127</f>
        <v>0</v>
      </c>
      <c r="S124" s="183"/>
      <c r="T124" s="185">
        <f>T125+T127</f>
        <v>0</v>
      </c>
      <c r="AR124" s="186" t="s">
        <v>189</v>
      </c>
      <c r="AT124" s="187" t="s">
        <v>79</v>
      </c>
      <c r="AU124" s="187" t="s">
        <v>80</v>
      </c>
      <c r="AY124" s="186" t="s">
        <v>180</v>
      </c>
      <c r="BK124" s="188">
        <f>BK125+BK127</f>
        <v>0</v>
      </c>
    </row>
    <row r="125" spans="2:63" s="12" customFormat="1" ht="22.9" customHeight="1">
      <c r="B125" s="175"/>
      <c r="C125" s="176"/>
      <c r="D125" s="177" t="s">
        <v>79</v>
      </c>
      <c r="E125" s="189" t="s">
        <v>993</v>
      </c>
      <c r="F125" s="189" t="s">
        <v>994</v>
      </c>
      <c r="G125" s="176"/>
      <c r="H125" s="176"/>
      <c r="I125" s="179"/>
      <c r="J125" s="190">
        <f>BK125</f>
        <v>0</v>
      </c>
      <c r="K125" s="176"/>
      <c r="L125" s="181"/>
      <c r="M125" s="182"/>
      <c r="N125" s="183"/>
      <c r="O125" s="183"/>
      <c r="P125" s="184">
        <f>P126</f>
        <v>0</v>
      </c>
      <c r="Q125" s="183"/>
      <c r="R125" s="184">
        <f>R126</f>
        <v>0</v>
      </c>
      <c r="S125" s="183"/>
      <c r="T125" s="185">
        <f>T126</f>
        <v>0</v>
      </c>
      <c r="AR125" s="186" t="s">
        <v>189</v>
      </c>
      <c r="AT125" s="187" t="s">
        <v>79</v>
      </c>
      <c r="AU125" s="187" t="s">
        <v>87</v>
      </c>
      <c r="AY125" s="186" t="s">
        <v>180</v>
      </c>
      <c r="BK125" s="188">
        <f>BK126</f>
        <v>0</v>
      </c>
    </row>
    <row r="126" spans="1:65" s="2" customFormat="1" ht="55.5" customHeight="1">
      <c r="A126" s="34"/>
      <c r="B126" s="35"/>
      <c r="C126" s="191" t="s">
        <v>87</v>
      </c>
      <c r="D126" s="191" t="s">
        <v>184</v>
      </c>
      <c r="E126" s="192" t="s">
        <v>1574</v>
      </c>
      <c r="F126" s="193" t="s">
        <v>1575</v>
      </c>
      <c r="G126" s="194" t="s">
        <v>930</v>
      </c>
      <c r="H126" s="195">
        <v>1</v>
      </c>
      <c r="I126" s="196"/>
      <c r="J126" s="197">
        <f>ROUND(I126*H126,2)</f>
        <v>0</v>
      </c>
      <c r="K126" s="193" t="s">
        <v>1</v>
      </c>
      <c r="L126" s="39"/>
      <c r="M126" s="198" t="s">
        <v>1</v>
      </c>
      <c r="N126" s="199" t="s">
        <v>45</v>
      </c>
      <c r="O126" s="71"/>
      <c r="P126" s="200">
        <f>O126*H126</f>
        <v>0</v>
      </c>
      <c r="Q126" s="200">
        <v>0</v>
      </c>
      <c r="R126" s="200">
        <f>Q126*H126</f>
        <v>0</v>
      </c>
      <c r="S126" s="200">
        <v>0</v>
      </c>
      <c r="T126" s="201">
        <f>S126*H126</f>
        <v>0</v>
      </c>
      <c r="U126" s="34"/>
      <c r="V126" s="34"/>
      <c r="W126" s="34"/>
      <c r="X126" s="34"/>
      <c r="Y126" s="34"/>
      <c r="Z126" s="34"/>
      <c r="AA126" s="34"/>
      <c r="AB126" s="34"/>
      <c r="AC126" s="34"/>
      <c r="AD126" s="34"/>
      <c r="AE126" s="34"/>
      <c r="AR126" s="202" t="s">
        <v>998</v>
      </c>
      <c r="AT126" s="202" t="s">
        <v>184</v>
      </c>
      <c r="AU126" s="202" t="s">
        <v>89</v>
      </c>
      <c r="AY126" s="17" t="s">
        <v>180</v>
      </c>
      <c r="BE126" s="203">
        <f>IF(N126="základní",J126,0)</f>
        <v>0</v>
      </c>
      <c r="BF126" s="203">
        <f>IF(N126="snížená",J126,0)</f>
        <v>0</v>
      </c>
      <c r="BG126" s="203">
        <f>IF(N126="zákl. přenesená",J126,0)</f>
        <v>0</v>
      </c>
      <c r="BH126" s="203">
        <f>IF(N126="sníž. přenesená",J126,0)</f>
        <v>0</v>
      </c>
      <c r="BI126" s="203">
        <f>IF(N126="nulová",J126,0)</f>
        <v>0</v>
      </c>
      <c r="BJ126" s="17" t="s">
        <v>87</v>
      </c>
      <c r="BK126" s="203">
        <f>ROUND(I126*H126,2)</f>
        <v>0</v>
      </c>
      <c r="BL126" s="17" t="s">
        <v>998</v>
      </c>
      <c r="BM126" s="202" t="s">
        <v>1576</v>
      </c>
    </row>
    <row r="127" spans="2:63" s="12" customFormat="1" ht="22.9" customHeight="1">
      <c r="B127" s="175"/>
      <c r="C127" s="176"/>
      <c r="D127" s="177" t="s">
        <v>79</v>
      </c>
      <c r="E127" s="189" t="s">
        <v>1015</v>
      </c>
      <c r="F127" s="189" t="s">
        <v>1016</v>
      </c>
      <c r="G127" s="176"/>
      <c r="H127" s="176"/>
      <c r="I127" s="179"/>
      <c r="J127" s="190">
        <f>BK127</f>
        <v>0</v>
      </c>
      <c r="K127" s="176"/>
      <c r="L127" s="181"/>
      <c r="M127" s="182"/>
      <c r="N127" s="183"/>
      <c r="O127" s="183"/>
      <c r="P127" s="184">
        <f>P128</f>
        <v>0</v>
      </c>
      <c r="Q127" s="183"/>
      <c r="R127" s="184">
        <f>R128</f>
        <v>0</v>
      </c>
      <c r="S127" s="183"/>
      <c r="T127" s="185">
        <f>T128</f>
        <v>0</v>
      </c>
      <c r="AR127" s="186" t="s">
        <v>189</v>
      </c>
      <c r="AT127" s="187" t="s">
        <v>79</v>
      </c>
      <c r="AU127" s="187" t="s">
        <v>87</v>
      </c>
      <c r="AY127" s="186" t="s">
        <v>180</v>
      </c>
      <c r="BK127" s="188">
        <f>BK128</f>
        <v>0</v>
      </c>
    </row>
    <row r="128" spans="1:65" s="2" customFormat="1" ht="24.2" customHeight="1">
      <c r="A128" s="34"/>
      <c r="B128" s="35"/>
      <c r="C128" s="191" t="s">
        <v>89</v>
      </c>
      <c r="D128" s="191" t="s">
        <v>184</v>
      </c>
      <c r="E128" s="192" t="s">
        <v>1577</v>
      </c>
      <c r="F128" s="193" t="s">
        <v>1578</v>
      </c>
      <c r="G128" s="194" t="s">
        <v>997</v>
      </c>
      <c r="H128" s="195">
        <v>1</v>
      </c>
      <c r="I128" s="196"/>
      <c r="J128" s="197">
        <f>ROUND(I128*H128,2)</f>
        <v>0</v>
      </c>
      <c r="K128" s="193" t="s">
        <v>1</v>
      </c>
      <c r="L128" s="39"/>
      <c r="M128" s="247" t="s">
        <v>1</v>
      </c>
      <c r="N128" s="248" t="s">
        <v>45</v>
      </c>
      <c r="O128" s="249"/>
      <c r="P128" s="250">
        <f>O128*H128</f>
        <v>0</v>
      </c>
      <c r="Q128" s="250">
        <v>0</v>
      </c>
      <c r="R128" s="250">
        <f>Q128*H128</f>
        <v>0</v>
      </c>
      <c r="S128" s="250">
        <v>0</v>
      </c>
      <c r="T128" s="251">
        <f>S128*H128</f>
        <v>0</v>
      </c>
      <c r="U128" s="34"/>
      <c r="V128" s="34"/>
      <c r="W128" s="34"/>
      <c r="X128" s="34"/>
      <c r="Y128" s="34"/>
      <c r="Z128" s="34"/>
      <c r="AA128" s="34"/>
      <c r="AB128" s="34"/>
      <c r="AC128" s="34"/>
      <c r="AD128" s="34"/>
      <c r="AE128" s="34"/>
      <c r="AR128" s="202" t="s">
        <v>1019</v>
      </c>
      <c r="AT128" s="202" t="s">
        <v>184</v>
      </c>
      <c r="AU128" s="202" t="s">
        <v>89</v>
      </c>
      <c r="AY128" s="17" t="s">
        <v>180</v>
      </c>
      <c r="BE128" s="203">
        <f>IF(N128="základní",J128,0)</f>
        <v>0</v>
      </c>
      <c r="BF128" s="203">
        <f>IF(N128="snížená",J128,0)</f>
        <v>0</v>
      </c>
      <c r="BG128" s="203">
        <f>IF(N128="zákl. přenesená",J128,0)</f>
        <v>0</v>
      </c>
      <c r="BH128" s="203">
        <f>IF(N128="sníž. přenesená",J128,0)</f>
        <v>0</v>
      </c>
      <c r="BI128" s="203">
        <f>IF(N128="nulová",J128,0)</f>
        <v>0</v>
      </c>
      <c r="BJ128" s="17" t="s">
        <v>87</v>
      </c>
      <c r="BK128" s="203">
        <f>ROUND(I128*H128,2)</f>
        <v>0</v>
      </c>
      <c r="BL128" s="17" t="s">
        <v>1019</v>
      </c>
      <c r="BM128" s="202" t="s">
        <v>1579</v>
      </c>
    </row>
    <row r="129" spans="1:31" s="2" customFormat="1" ht="6.95" customHeight="1">
      <c r="A129" s="34"/>
      <c r="B129" s="54"/>
      <c r="C129" s="55"/>
      <c r="D129" s="55"/>
      <c r="E129" s="55"/>
      <c r="F129" s="55"/>
      <c r="G129" s="55"/>
      <c r="H129" s="55"/>
      <c r="I129" s="55"/>
      <c r="J129" s="55"/>
      <c r="K129" s="55"/>
      <c r="L129" s="39"/>
      <c r="M129" s="34"/>
      <c r="O129" s="34"/>
      <c r="P129" s="34"/>
      <c r="Q129" s="34"/>
      <c r="R129" s="34"/>
      <c r="S129" s="34"/>
      <c r="T129" s="34"/>
      <c r="U129" s="34"/>
      <c r="V129" s="34"/>
      <c r="W129" s="34"/>
      <c r="X129" s="34"/>
      <c r="Y129" s="34"/>
      <c r="Z129" s="34"/>
      <c r="AA129" s="34"/>
      <c r="AB129" s="34"/>
      <c r="AC129" s="34"/>
      <c r="AD129" s="34"/>
      <c r="AE129" s="34"/>
    </row>
  </sheetData>
  <sheetProtection algorithmName="SHA-512" hashValue="MFHlj/nY0MsJLysNp1PABok0GFqwQW4Wi7zReAKisfgAwMS+qbs5Tz2Yw68ZF2tSXduIF1VlekInogkdUzEn2A==" saltValue="KNZPXsQO75j6SbdPk/QBOmIilASvsyqduM9bIievAsE7iYsjDjG3k1bVas6CLDBSetpHTIX/MdUtLsyo8+uKYg==" spinCount="100000" sheet="1" objects="1" scenarios="1" formatColumns="0" formatRows="0" autoFilter="0"/>
  <autoFilter ref="C122:K128"/>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126</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s="1" customFormat="1" ht="12" customHeight="1">
      <c r="B8" s="20"/>
      <c r="D8" s="119" t="s">
        <v>128</v>
      </c>
      <c r="L8" s="20"/>
    </row>
    <row r="9" spans="1:31" s="2" customFormat="1" ht="16.5" customHeight="1">
      <c r="A9" s="34"/>
      <c r="B9" s="39"/>
      <c r="C9" s="34"/>
      <c r="D9" s="34"/>
      <c r="E9" s="298" t="s">
        <v>1432</v>
      </c>
      <c r="F9" s="301"/>
      <c r="G9" s="301"/>
      <c r="H9" s="301"/>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130</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02" t="s">
        <v>1580</v>
      </c>
      <c r="F11" s="301"/>
      <c r="G11" s="301"/>
      <c r="H11" s="301"/>
      <c r="I11" s="34"/>
      <c r="J11" s="34"/>
      <c r="K11" s="34"/>
      <c r="L11" s="51"/>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09" t="s">
        <v>1</v>
      </c>
      <c r="G13" s="34"/>
      <c r="H13" s="34"/>
      <c r="I13" s="119" t="s">
        <v>19</v>
      </c>
      <c r="J13" s="109"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09" t="s">
        <v>21</v>
      </c>
      <c r="G14" s="34"/>
      <c r="H14" s="34"/>
      <c r="I14" s="119" t="s">
        <v>22</v>
      </c>
      <c r="J14" s="121" t="str">
        <f>'Rekapitulace stavby'!AN8</f>
        <v>24. 1. 2022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24</v>
      </c>
      <c r="E16" s="34"/>
      <c r="F16" s="34"/>
      <c r="G16" s="34"/>
      <c r="H16" s="34"/>
      <c r="I16" s="119" t="s">
        <v>25</v>
      </c>
      <c r="J16" s="109" t="s">
        <v>26</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09" t="s">
        <v>27</v>
      </c>
      <c r="F17" s="34"/>
      <c r="G17" s="34"/>
      <c r="H17" s="34"/>
      <c r="I17" s="119" t="s">
        <v>28</v>
      </c>
      <c r="J17" s="109"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29</v>
      </c>
      <c r="E19" s="34"/>
      <c r="F19" s="34"/>
      <c r="G19" s="34"/>
      <c r="H19" s="34"/>
      <c r="I19" s="119"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03" t="str">
        <f>'Rekapitulace stavby'!E14</f>
        <v>Vyplň údaj</v>
      </c>
      <c r="F20" s="304"/>
      <c r="G20" s="304"/>
      <c r="H20" s="304"/>
      <c r="I20" s="119" t="s">
        <v>28</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31</v>
      </c>
      <c r="E22" s="34"/>
      <c r="F22" s="34"/>
      <c r="G22" s="34"/>
      <c r="H22" s="34"/>
      <c r="I22" s="119" t="s">
        <v>25</v>
      </c>
      <c r="J22" s="109" t="s">
        <v>32</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09" t="s">
        <v>33</v>
      </c>
      <c r="F23" s="34"/>
      <c r="G23" s="34"/>
      <c r="H23" s="34"/>
      <c r="I23" s="119" t="s">
        <v>28</v>
      </c>
      <c r="J23" s="109" t="s">
        <v>34</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36</v>
      </c>
      <c r="E25" s="34"/>
      <c r="F25" s="34"/>
      <c r="G25" s="34"/>
      <c r="H25" s="34"/>
      <c r="I25" s="119" t="s">
        <v>25</v>
      </c>
      <c r="J25" s="109"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09" t="s">
        <v>37</v>
      </c>
      <c r="F26" s="34"/>
      <c r="G26" s="34"/>
      <c r="H26" s="34"/>
      <c r="I26" s="119" t="s">
        <v>28</v>
      </c>
      <c r="J26" s="109"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38</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2"/>
      <c r="B29" s="123"/>
      <c r="C29" s="122"/>
      <c r="D29" s="122"/>
      <c r="E29" s="305" t="s">
        <v>1389</v>
      </c>
      <c r="F29" s="305"/>
      <c r="G29" s="305"/>
      <c r="H29" s="305"/>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40</v>
      </c>
      <c r="E32" s="34"/>
      <c r="F32" s="34"/>
      <c r="G32" s="34"/>
      <c r="H32" s="34"/>
      <c r="I32" s="34"/>
      <c r="J32" s="127">
        <f>ROUNDUP(J123,2)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42</v>
      </c>
      <c r="G34" s="34"/>
      <c r="H34" s="34"/>
      <c r="I34" s="128" t="s">
        <v>41</v>
      </c>
      <c r="J34" s="128" t="s">
        <v>43</v>
      </c>
      <c r="K34" s="34"/>
      <c r="L34" s="51"/>
      <c r="S34" s="34"/>
      <c r="T34" s="34"/>
      <c r="U34" s="34"/>
      <c r="V34" s="34"/>
      <c r="W34" s="34"/>
      <c r="X34" s="34"/>
      <c r="Y34" s="34"/>
      <c r="Z34" s="34"/>
      <c r="AA34" s="34"/>
      <c r="AB34" s="34"/>
      <c r="AC34" s="34"/>
      <c r="AD34" s="34"/>
      <c r="AE34" s="34"/>
    </row>
    <row r="35" spans="1:31" s="2" customFormat="1" ht="14.45" customHeight="1">
      <c r="A35" s="34"/>
      <c r="B35" s="39"/>
      <c r="C35" s="34"/>
      <c r="D35" s="120" t="s">
        <v>44</v>
      </c>
      <c r="E35" s="119" t="s">
        <v>45</v>
      </c>
      <c r="F35" s="129">
        <f>ROUNDUP((SUM(BE123:BE140)),2)</f>
        <v>0</v>
      </c>
      <c r="G35" s="34"/>
      <c r="H35" s="34"/>
      <c r="I35" s="130">
        <v>0.21</v>
      </c>
      <c r="J35" s="129">
        <f>ROUNDUP(((SUM(BE123:BE140))*I35),2)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46</v>
      </c>
      <c r="F36" s="129">
        <f>ROUNDUP((SUM(BF123:BF140)),2)</f>
        <v>0</v>
      </c>
      <c r="G36" s="34"/>
      <c r="H36" s="34"/>
      <c r="I36" s="130">
        <v>0.15</v>
      </c>
      <c r="J36" s="129">
        <f>ROUNDUP(((SUM(BF123:BF140))*I36),2)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47</v>
      </c>
      <c r="F37" s="129">
        <f>ROUNDUP((SUM(BG123:BG140)),2)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48</v>
      </c>
      <c r="F38" s="129">
        <f>ROUNDUP((SUM(BH123:BH140)),2)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49</v>
      </c>
      <c r="F39" s="129">
        <f>ROUNDUP((SUM(BI123:BI140)),2)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50</v>
      </c>
      <c r="E41" s="133"/>
      <c r="F41" s="133"/>
      <c r="G41" s="134" t="s">
        <v>51</v>
      </c>
      <c r="H41" s="135" t="s">
        <v>52</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1:31" s="2" customFormat="1" ht="16.5" customHeight="1">
      <c r="A87" s="34"/>
      <c r="B87" s="35"/>
      <c r="C87" s="36"/>
      <c r="D87" s="36"/>
      <c r="E87" s="306" t="s">
        <v>1432</v>
      </c>
      <c r="F87" s="309"/>
      <c r="G87" s="309"/>
      <c r="H87" s="309"/>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130</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57" t="str">
        <f>E11</f>
        <v>VoN.2.KSUS - Vedlejší a ostatní náklady</v>
      </c>
      <c r="F89" s="309"/>
      <c r="G89" s="309"/>
      <c r="H89" s="309"/>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24. 1. 2022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Městys Březno</v>
      </c>
      <c r="G93" s="36"/>
      <c r="H93" s="36"/>
      <c r="I93" s="29" t="s">
        <v>31</v>
      </c>
      <c r="J93" s="32" t="str">
        <f>E23</f>
        <v>CR Project s.r.o.</v>
      </c>
      <c r="K93" s="36"/>
      <c r="L93" s="51"/>
      <c r="S93" s="34"/>
      <c r="T93" s="34"/>
      <c r="U93" s="34"/>
      <c r="V93" s="34"/>
      <c r="W93" s="34"/>
      <c r="X93" s="34"/>
      <c r="Y93" s="34"/>
      <c r="Z93" s="34"/>
      <c r="AA93" s="34"/>
      <c r="AB93" s="34"/>
      <c r="AC93" s="34"/>
      <c r="AD93" s="34"/>
      <c r="AE93" s="34"/>
    </row>
    <row r="94" spans="1:31" s="2" customFormat="1" ht="15.2" customHeight="1">
      <c r="A94" s="34"/>
      <c r="B94" s="35"/>
      <c r="C94" s="29" t="s">
        <v>29</v>
      </c>
      <c r="D94" s="36"/>
      <c r="E94" s="36"/>
      <c r="F94" s="27" t="str">
        <f>IF(E20="","",E20)</f>
        <v>Vyplň údaj</v>
      </c>
      <c r="G94" s="36"/>
      <c r="H94" s="36"/>
      <c r="I94" s="29" t="s">
        <v>36</v>
      </c>
      <c r="J94" s="32" t="str">
        <f>E26</f>
        <v>Josef Nentwich</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135</v>
      </c>
      <c r="D96" s="150"/>
      <c r="E96" s="150"/>
      <c r="F96" s="150"/>
      <c r="G96" s="150"/>
      <c r="H96" s="150"/>
      <c r="I96" s="150"/>
      <c r="J96" s="151" t="s">
        <v>136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137</v>
      </c>
      <c r="D98" s="36"/>
      <c r="E98" s="36"/>
      <c r="F98" s="36"/>
      <c r="G98" s="36"/>
      <c r="H98" s="36"/>
      <c r="I98" s="36"/>
      <c r="J98" s="84">
        <f>J123</f>
        <v>0</v>
      </c>
      <c r="K98" s="36"/>
      <c r="L98" s="51"/>
      <c r="S98" s="34"/>
      <c r="T98" s="34"/>
      <c r="U98" s="34"/>
      <c r="V98" s="34"/>
      <c r="W98" s="34"/>
      <c r="X98" s="34"/>
      <c r="Y98" s="34"/>
      <c r="Z98" s="34"/>
      <c r="AA98" s="34"/>
      <c r="AB98" s="34"/>
      <c r="AC98" s="34"/>
      <c r="AD98" s="34"/>
      <c r="AE98" s="34"/>
      <c r="AU98" s="17" t="s">
        <v>138</v>
      </c>
    </row>
    <row r="99" spans="2:12" s="9" customFormat="1" ht="24.95" customHeight="1">
      <c r="B99" s="153"/>
      <c r="C99" s="154"/>
      <c r="D99" s="155" t="s">
        <v>988</v>
      </c>
      <c r="E99" s="156"/>
      <c r="F99" s="156"/>
      <c r="G99" s="156"/>
      <c r="H99" s="156"/>
      <c r="I99" s="156"/>
      <c r="J99" s="157">
        <f>J124</f>
        <v>0</v>
      </c>
      <c r="K99" s="154"/>
      <c r="L99" s="158"/>
    </row>
    <row r="100" spans="2:12" s="10" customFormat="1" ht="19.9" customHeight="1">
      <c r="B100" s="159"/>
      <c r="C100" s="103"/>
      <c r="D100" s="160" t="s">
        <v>989</v>
      </c>
      <c r="E100" s="161"/>
      <c r="F100" s="161"/>
      <c r="G100" s="161"/>
      <c r="H100" s="161"/>
      <c r="I100" s="161"/>
      <c r="J100" s="162">
        <f>J125</f>
        <v>0</v>
      </c>
      <c r="K100" s="103"/>
      <c r="L100" s="163"/>
    </row>
    <row r="101" spans="2:12" s="10" customFormat="1" ht="19.9" customHeight="1">
      <c r="B101" s="159"/>
      <c r="C101" s="103"/>
      <c r="D101" s="160" t="s">
        <v>990</v>
      </c>
      <c r="E101" s="161"/>
      <c r="F101" s="161"/>
      <c r="G101" s="161"/>
      <c r="H101" s="161"/>
      <c r="I101" s="161"/>
      <c r="J101" s="162">
        <f>J137</f>
        <v>0</v>
      </c>
      <c r="K101" s="103"/>
      <c r="L101" s="163"/>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165</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6" t="str">
        <f>E7</f>
        <v>Chodník ve směru na Novou Telib</v>
      </c>
      <c r="F111" s="307"/>
      <c r="G111" s="307"/>
      <c r="H111" s="307"/>
      <c r="I111" s="36"/>
      <c r="J111" s="36"/>
      <c r="K111" s="36"/>
      <c r="L111" s="51"/>
      <c r="S111" s="34"/>
      <c r="T111" s="34"/>
      <c r="U111" s="34"/>
      <c r="V111" s="34"/>
      <c r="W111" s="34"/>
      <c r="X111" s="34"/>
      <c r="Y111" s="34"/>
      <c r="Z111" s="34"/>
      <c r="AA111" s="34"/>
      <c r="AB111" s="34"/>
      <c r="AC111" s="34"/>
      <c r="AD111" s="34"/>
      <c r="AE111" s="34"/>
    </row>
    <row r="112" spans="2:12" s="1" customFormat="1" ht="12" customHeight="1">
      <c r="B112" s="21"/>
      <c r="C112" s="29" t="s">
        <v>128</v>
      </c>
      <c r="D112" s="22"/>
      <c r="E112" s="22"/>
      <c r="F112" s="22"/>
      <c r="G112" s="22"/>
      <c r="H112" s="22"/>
      <c r="I112" s="22"/>
      <c r="J112" s="22"/>
      <c r="K112" s="22"/>
      <c r="L112" s="20"/>
    </row>
    <row r="113" spans="1:31" s="2" customFormat="1" ht="16.5" customHeight="1">
      <c r="A113" s="34"/>
      <c r="B113" s="35"/>
      <c r="C113" s="36"/>
      <c r="D113" s="36"/>
      <c r="E113" s="306" t="s">
        <v>1432</v>
      </c>
      <c r="F113" s="309"/>
      <c r="G113" s="309"/>
      <c r="H113" s="309"/>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130</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57" t="str">
        <f>E11</f>
        <v>VoN.2.KSUS - Vedlejší a ostatní náklady</v>
      </c>
      <c r="F115" s="309"/>
      <c r="G115" s="309"/>
      <c r="H115" s="309"/>
      <c r="I115" s="36"/>
      <c r="J115" s="36"/>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F14</f>
        <v xml:space="preserve"> </v>
      </c>
      <c r="G117" s="36"/>
      <c r="H117" s="36"/>
      <c r="I117" s="29" t="s">
        <v>22</v>
      </c>
      <c r="J117" s="66" t="str">
        <f>IF(J14="","",J14)</f>
        <v>24. 1. 2022</v>
      </c>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24</v>
      </c>
      <c r="D119" s="36"/>
      <c r="E119" s="36"/>
      <c r="F119" s="27" t="str">
        <f>E17</f>
        <v>Městys Březno</v>
      </c>
      <c r="G119" s="36"/>
      <c r="H119" s="36"/>
      <c r="I119" s="29" t="s">
        <v>31</v>
      </c>
      <c r="J119" s="32" t="str">
        <f>E23</f>
        <v>CR Project s.r.o.</v>
      </c>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29</v>
      </c>
      <c r="D120" s="36"/>
      <c r="E120" s="36"/>
      <c r="F120" s="27" t="str">
        <f>IF(E20="","",E20)</f>
        <v>Vyplň údaj</v>
      </c>
      <c r="G120" s="36"/>
      <c r="H120" s="36"/>
      <c r="I120" s="29" t="s">
        <v>36</v>
      </c>
      <c r="J120" s="32" t="str">
        <f>E26</f>
        <v>Josef Nentwich</v>
      </c>
      <c r="K120" s="36"/>
      <c r="L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11" customFormat="1" ht="29.25" customHeight="1">
      <c r="A122" s="164"/>
      <c r="B122" s="165"/>
      <c r="C122" s="166" t="s">
        <v>166</v>
      </c>
      <c r="D122" s="167" t="s">
        <v>65</v>
      </c>
      <c r="E122" s="167" t="s">
        <v>61</v>
      </c>
      <c r="F122" s="167" t="s">
        <v>62</v>
      </c>
      <c r="G122" s="167" t="s">
        <v>167</v>
      </c>
      <c r="H122" s="167" t="s">
        <v>168</v>
      </c>
      <c r="I122" s="167" t="s">
        <v>169</v>
      </c>
      <c r="J122" s="167" t="s">
        <v>136</v>
      </c>
      <c r="K122" s="168" t="s">
        <v>170</v>
      </c>
      <c r="L122" s="169"/>
      <c r="M122" s="75" t="s">
        <v>1</v>
      </c>
      <c r="N122" s="76" t="s">
        <v>44</v>
      </c>
      <c r="O122" s="76" t="s">
        <v>171</v>
      </c>
      <c r="P122" s="76" t="s">
        <v>172</v>
      </c>
      <c r="Q122" s="76" t="s">
        <v>173</v>
      </c>
      <c r="R122" s="76" t="s">
        <v>174</v>
      </c>
      <c r="S122" s="76" t="s">
        <v>175</v>
      </c>
      <c r="T122" s="77" t="s">
        <v>176</v>
      </c>
      <c r="U122" s="164"/>
      <c r="V122" s="164"/>
      <c r="W122" s="164"/>
      <c r="X122" s="164"/>
      <c r="Y122" s="164"/>
      <c r="Z122" s="164"/>
      <c r="AA122" s="164"/>
      <c r="AB122" s="164"/>
      <c r="AC122" s="164"/>
      <c r="AD122" s="164"/>
      <c r="AE122" s="164"/>
    </row>
    <row r="123" spans="1:63" s="2" customFormat="1" ht="22.9" customHeight="1">
      <c r="A123" s="34"/>
      <c r="B123" s="35"/>
      <c r="C123" s="82" t="s">
        <v>177</v>
      </c>
      <c r="D123" s="36"/>
      <c r="E123" s="36"/>
      <c r="F123" s="36"/>
      <c r="G123" s="36"/>
      <c r="H123" s="36"/>
      <c r="I123" s="36"/>
      <c r="J123" s="170">
        <f>BK123</f>
        <v>0</v>
      </c>
      <c r="K123" s="36"/>
      <c r="L123" s="39"/>
      <c r="M123" s="78"/>
      <c r="N123" s="171"/>
      <c r="O123" s="79"/>
      <c r="P123" s="172">
        <f>P124</f>
        <v>0</v>
      </c>
      <c r="Q123" s="79"/>
      <c r="R123" s="172">
        <f>R124</f>
        <v>0</v>
      </c>
      <c r="S123" s="79"/>
      <c r="T123" s="173">
        <f>T124</f>
        <v>0</v>
      </c>
      <c r="U123" s="34"/>
      <c r="V123" s="34"/>
      <c r="W123" s="34"/>
      <c r="X123" s="34"/>
      <c r="Y123" s="34"/>
      <c r="Z123" s="34"/>
      <c r="AA123" s="34"/>
      <c r="AB123" s="34"/>
      <c r="AC123" s="34"/>
      <c r="AD123" s="34"/>
      <c r="AE123" s="34"/>
      <c r="AT123" s="17" t="s">
        <v>79</v>
      </c>
      <c r="AU123" s="17" t="s">
        <v>138</v>
      </c>
      <c r="BK123" s="174">
        <f>BK124</f>
        <v>0</v>
      </c>
    </row>
    <row r="124" spans="2:63" s="12" customFormat="1" ht="25.9" customHeight="1">
      <c r="B124" s="175"/>
      <c r="C124" s="176"/>
      <c r="D124" s="177" t="s">
        <v>79</v>
      </c>
      <c r="E124" s="178" t="s">
        <v>991</v>
      </c>
      <c r="F124" s="178" t="s">
        <v>992</v>
      </c>
      <c r="G124" s="176"/>
      <c r="H124" s="176"/>
      <c r="I124" s="179"/>
      <c r="J124" s="180">
        <f>BK124</f>
        <v>0</v>
      </c>
      <c r="K124" s="176"/>
      <c r="L124" s="181"/>
      <c r="M124" s="182"/>
      <c r="N124" s="183"/>
      <c r="O124" s="183"/>
      <c r="P124" s="184">
        <f>P125+P137</f>
        <v>0</v>
      </c>
      <c r="Q124" s="183"/>
      <c r="R124" s="184">
        <f>R125+R137</f>
        <v>0</v>
      </c>
      <c r="S124" s="183"/>
      <c r="T124" s="185">
        <f>T125+T137</f>
        <v>0</v>
      </c>
      <c r="AR124" s="186" t="s">
        <v>189</v>
      </c>
      <c r="AT124" s="187" t="s">
        <v>79</v>
      </c>
      <c r="AU124" s="187" t="s">
        <v>80</v>
      </c>
      <c r="AY124" s="186" t="s">
        <v>180</v>
      </c>
      <c r="BK124" s="188">
        <f>BK125+BK137</f>
        <v>0</v>
      </c>
    </row>
    <row r="125" spans="2:63" s="12" customFormat="1" ht="22.9" customHeight="1">
      <c r="B125" s="175"/>
      <c r="C125" s="176"/>
      <c r="D125" s="177" t="s">
        <v>79</v>
      </c>
      <c r="E125" s="189" t="s">
        <v>993</v>
      </c>
      <c r="F125" s="189" t="s">
        <v>994</v>
      </c>
      <c r="G125" s="176"/>
      <c r="H125" s="176"/>
      <c r="I125" s="179"/>
      <c r="J125" s="190">
        <f>BK125</f>
        <v>0</v>
      </c>
      <c r="K125" s="176"/>
      <c r="L125" s="181"/>
      <c r="M125" s="182"/>
      <c r="N125" s="183"/>
      <c r="O125" s="183"/>
      <c r="P125" s="184">
        <f>SUM(P126:P136)</f>
        <v>0</v>
      </c>
      <c r="Q125" s="183"/>
      <c r="R125" s="184">
        <f>SUM(R126:R136)</f>
        <v>0</v>
      </c>
      <c r="S125" s="183"/>
      <c r="T125" s="185">
        <f>SUM(T126:T136)</f>
        <v>0</v>
      </c>
      <c r="AR125" s="186" t="s">
        <v>189</v>
      </c>
      <c r="AT125" s="187" t="s">
        <v>79</v>
      </c>
      <c r="AU125" s="187" t="s">
        <v>87</v>
      </c>
      <c r="AY125" s="186" t="s">
        <v>180</v>
      </c>
      <c r="BK125" s="188">
        <f>SUM(BK126:BK136)</f>
        <v>0</v>
      </c>
    </row>
    <row r="126" spans="1:65" s="2" customFormat="1" ht="16.5" customHeight="1">
      <c r="A126" s="34"/>
      <c r="B126" s="35"/>
      <c r="C126" s="191" t="s">
        <v>87</v>
      </c>
      <c r="D126" s="191" t="s">
        <v>184</v>
      </c>
      <c r="E126" s="192" t="s">
        <v>1390</v>
      </c>
      <c r="F126" s="193" t="s">
        <v>1391</v>
      </c>
      <c r="G126" s="194" t="s">
        <v>997</v>
      </c>
      <c r="H126" s="195">
        <v>1</v>
      </c>
      <c r="I126" s="196"/>
      <c r="J126" s="197">
        <f aca="true" t="shared" si="0" ref="J126:J136">ROUND(I126*H126,2)</f>
        <v>0</v>
      </c>
      <c r="K126" s="193" t="s">
        <v>1</v>
      </c>
      <c r="L126" s="39"/>
      <c r="M126" s="198" t="s">
        <v>1</v>
      </c>
      <c r="N126" s="199" t="s">
        <v>45</v>
      </c>
      <c r="O126" s="71"/>
      <c r="P126" s="200">
        <f aca="true" t="shared" si="1" ref="P126:P136">O126*H126</f>
        <v>0</v>
      </c>
      <c r="Q126" s="200">
        <v>0</v>
      </c>
      <c r="R126" s="200">
        <f aca="true" t="shared" si="2" ref="R126:R136">Q126*H126</f>
        <v>0</v>
      </c>
      <c r="S126" s="200">
        <v>0</v>
      </c>
      <c r="T126" s="201">
        <f aca="true" t="shared" si="3" ref="T126:T136">S126*H126</f>
        <v>0</v>
      </c>
      <c r="U126" s="34"/>
      <c r="V126" s="34"/>
      <c r="W126" s="34"/>
      <c r="X126" s="34"/>
      <c r="Y126" s="34"/>
      <c r="Z126" s="34"/>
      <c r="AA126" s="34"/>
      <c r="AB126" s="34"/>
      <c r="AC126" s="34"/>
      <c r="AD126" s="34"/>
      <c r="AE126" s="34"/>
      <c r="AR126" s="202" t="s">
        <v>998</v>
      </c>
      <c r="AT126" s="202" t="s">
        <v>184</v>
      </c>
      <c r="AU126" s="202" t="s">
        <v>89</v>
      </c>
      <c r="AY126" s="17" t="s">
        <v>180</v>
      </c>
      <c r="BE126" s="203">
        <f aca="true" t="shared" si="4" ref="BE126:BE136">IF(N126="základní",J126,0)</f>
        <v>0</v>
      </c>
      <c r="BF126" s="203">
        <f aca="true" t="shared" si="5" ref="BF126:BF136">IF(N126="snížená",J126,0)</f>
        <v>0</v>
      </c>
      <c r="BG126" s="203">
        <f aca="true" t="shared" si="6" ref="BG126:BG136">IF(N126="zákl. přenesená",J126,0)</f>
        <v>0</v>
      </c>
      <c r="BH126" s="203">
        <f aca="true" t="shared" si="7" ref="BH126:BH136">IF(N126="sníž. přenesená",J126,0)</f>
        <v>0</v>
      </c>
      <c r="BI126" s="203">
        <f aca="true" t="shared" si="8" ref="BI126:BI136">IF(N126="nulová",J126,0)</f>
        <v>0</v>
      </c>
      <c r="BJ126" s="17" t="s">
        <v>87</v>
      </c>
      <c r="BK126" s="203">
        <f aca="true" t="shared" si="9" ref="BK126:BK136">ROUND(I126*H126,2)</f>
        <v>0</v>
      </c>
      <c r="BL126" s="17" t="s">
        <v>998</v>
      </c>
      <c r="BM126" s="202" t="s">
        <v>1392</v>
      </c>
    </row>
    <row r="127" spans="1:65" s="2" customFormat="1" ht="16.5" customHeight="1">
      <c r="A127" s="34"/>
      <c r="B127" s="35"/>
      <c r="C127" s="191" t="s">
        <v>89</v>
      </c>
      <c r="D127" s="191" t="s">
        <v>184</v>
      </c>
      <c r="E127" s="192" t="s">
        <v>1393</v>
      </c>
      <c r="F127" s="193" t="s">
        <v>1394</v>
      </c>
      <c r="G127" s="194" t="s">
        <v>997</v>
      </c>
      <c r="H127" s="195">
        <v>1</v>
      </c>
      <c r="I127" s="196"/>
      <c r="J127" s="197">
        <f t="shared" si="0"/>
        <v>0</v>
      </c>
      <c r="K127" s="193" t="s">
        <v>1</v>
      </c>
      <c r="L127" s="39"/>
      <c r="M127" s="198" t="s">
        <v>1</v>
      </c>
      <c r="N127" s="199" t="s">
        <v>45</v>
      </c>
      <c r="O127" s="71"/>
      <c r="P127" s="200">
        <f t="shared" si="1"/>
        <v>0</v>
      </c>
      <c r="Q127" s="200">
        <v>0</v>
      </c>
      <c r="R127" s="200">
        <f t="shared" si="2"/>
        <v>0</v>
      </c>
      <c r="S127" s="200">
        <v>0</v>
      </c>
      <c r="T127" s="201">
        <f t="shared" si="3"/>
        <v>0</v>
      </c>
      <c r="U127" s="34"/>
      <c r="V127" s="34"/>
      <c r="W127" s="34"/>
      <c r="X127" s="34"/>
      <c r="Y127" s="34"/>
      <c r="Z127" s="34"/>
      <c r="AA127" s="34"/>
      <c r="AB127" s="34"/>
      <c r="AC127" s="34"/>
      <c r="AD127" s="34"/>
      <c r="AE127" s="34"/>
      <c r="AR127" s="202" t="s">
        <v>998</v>
      </c>
      <c r="AT127" s="202" t="s">
        <v>184</v>
      </c>
      <c r="AU127" s="202" t="s">
        <v>89</v>
      </c>
      <c r="AY127" s="17" t="s">
        <v>180</v>
      </c>
      <c r="BE127" s="203">
        <f t="shared" si="4"/>
        <v>0</v>
      </c>
      <c r="BF127" s="203">
        <f t="shared" si="5"/>
        <v>0</v>
      </c>
      <c r="BG127" s="203">
        <f t="shared" si="6"/>
        <v>0</v>
      </c>
      <c r="BH127" s="203">
        <f t="shared" si="7"/>
        <v>0</v>
      </c>
      <c r="BI127" s="203">
        <f t="shared" si="8"/>
        <v>0</v>
      </c>
      <c r="BJ127" s="17" t="s">
        <v>87</v>
      </c>
      <c r="BK127" s="203">
        <f t="shared" si="9"/>
        <v>0</v>
      </c>
      <c r="BL127" s="17" t="s">
        <v>998</v>
      </c>
      <c r="BM127" s="202" t="s">
        <v>1395</v>
      </c>
    </row>
    <row r="128" spans="1:65" s="2" customFormat="1" ht="16.5" customHeight="1">
      <c r="A128" s="34"/>
      <c r="B128" s="35"/>
      <c r="C128" s="191" t="s">
        <v>96</v>
      </c>
      <c r="D128" s="191" t="s">
        <v>184</v>
      </c>
      <c r="E128" s="192" t="s">
        <v>1396</v>
      </c>
      <c r="F128" s="193" t="s">
        <v>1397</v>
      </c>
      <c r="G128" s="194" t="s">
        <v>997</v>
      </c>
      <c r="H128" s="195">
        <v>1</v>
      </c>
      <c r="I128" s="196"/>
      <c r="J128" s="197">
        <f t="shared" si="0"/>
        <v>0</v>
      </c>
      <c r="K128" s="193" t="s">
        <v>1</v>
      </c>
      <c r="L128" s="39"/>
      <c r="M128" s="198" t="s">
        <v>1</v>
      </c>
      <c r="N128" s="199" t="s">
        <v>45</v>
      </c>
      <c r="O128" s="71"/>
      <c r="P128" s="200">
        <f t="shared" si="1"/>
        <v>0</v>
      </c>
      <c r="Q128" s="200">
        <v>0</v>
      </c>
      <c r="R128" s="200">
        <f t="shared" si="2"/>
        <v>0</v>
      </c>
      <c r="S128" s="200">
        <v>0</v>
      </c>
      <c r="T128" s="201">
        <f t="shared" si="3"/>
        <v>0</v>
      </c>
      <c r="U128" s="34"/>
      <c r="V128" s="34"/>
      <c r="W128" s="34"/>
      <c r="X128" s="34"/>
      <c r="Y128" s="34"/>
      <c r="Z128" s="34"/>
      <c r="AA128" s="34"/>
      <c r="AB128" s="34"/>
      <c r="AC128" s="34"/>
      <c r="AD128" s="34"/>
      <c r="AE128" s="34"/>
      <c r="AR128" s="202" t="s">
        <v>998</v>
      </c>
      <c r="AT128" s="202" t="s">
        <v>184</v>
      </c>
      <c r="AU128" s="202" t="s">
        <v>89</v>
      </c>
      <c r="AY128" s="17" t="s">
        <v>180</v>
      </c>
      <c r="BE128" s="203">
        <f t="shared" si="4"/>
        <v>0</v>
      </c>
      <c r="BF128" s="203">
        <f t="shared" si="5"/>
        <v>0</v>
      </c>
      <c r="BG128" s="203">
        <f t="shared" si="6"/>
        <v>0</v>
      </c>
      <c r="BH128" s="203">
        <f t="shared" si="7"/>
        <v>0</v>
      </c>
      <c r="BI128" s="203">
        <f t="shared" si="8"/>
        <v>0</v>
      </c>
      <c r="BJ128" s="17" t="s">
        <v>87</v>
      </c>
      <c r="BK128" s="203">
        <f t="shared" si="9"/>
        <v>0</v>
      </c>
      <c r="BL128" s="17" t="s">
        <v>998</v>
      </c>
      <c r="BM128" s="202" t="s">
        <v>1398</v>
      </c>
    </row>
    <row r="129" spans="1:65" s="2" customFormat="1" ht="37.9" customHeight="1">
      <c r="A129" s="34"/>
      <c r="B129" s="35"/>
      <c r="C129" s="191" t="s">
        <v>189</v>
      </c>
      <c r="D129" s="191" t="s">
        <v>184</v>
      </c>
      <c r="E129" s="192" t="s">
        <v>1399</v>
      </c>
      <c r="F129" s="193" t="s">
        <v>1400</v>
      </c>
      <c r="G129" s="194" t="s">
        <v>997</v>
      </c>
      <c r="H129" s="195">
        <v>1</v>
      </c>
      <c r="I129" s="196"/>
      <c r="J129" s="197">
        <f t="shared" si="0"/>
        <v>0</v>
      </c>
      <c r="K129" s="193" t="s">
        <v>1</v>
      </c>
      <c r="L129" s="39"/>
      <c r="M129" s="198" t="s">
        <v>1</v>
      </c>
      <c r="N129" s="199" t="s">
        <v>45</v>
      </c>
      <c r="O129" s="71"/>
      <c r="P129" s="200">
        <f t="shared" si="1"/>
        <v>0</v>
      </c>
      <c r="Q129" s="200">
        <v>0</v>
      </c>
      <c r="R129" s="200">
        <f t="shared" si="2"/>
        <v>0</v>
      </c>
      <c r="S129" s="200">
        <v>0</v>
      </c>
      <c r="T129" s="201">
        <f t="shared" si="3"/>
        <v>0</v>
      </c>
      <c r="U129" s="34"/>
      <c r="V129" s="34"/>
      <c r="W129" s="34"/>
      <c r="X129" s="34"/>
      <c r="Y129" s="34"/>
      <c r="Z129" s="34"/>
      <c r="AA129" s="34"/>
      <c r="AB129" s="34"/>
      <c r="AC129" s="34"/>
      <c r="AD129" s="34"/>
      <c r="AE129" s="34"/>
      <c r="AR129" s="202" t="s">
        <v>998</v>
      </c>
      <c r="AT129" s="202" t="s">
        <v>184</v>
      </c>
      <c r="AU129" s="202" t="s">
        <v>89</v>
      </c>
      <c r="AY129" s="17" t="s">
        <v>180</v>
      </c>
      <c r="BE129" s="203">
        <f t="shared" si="4"/>
        <v>0</v>
      </c>
      <c r="BF129" s="203">
        <f t="shared" si="5"/>
        <v>0</v>
      </c>
      <c r="BG129" s="203">
        <f t="shared" si="6"/>
        <v>0</v>
      </c>
      <c r="BH129" s="203">
        <f t="shared" si="7"/>
        <v>0</v>
      </c>
      <c r="BI129" s="203">
        <f t="shared" si="8"/>
        <v>0</v>
      </c>
      <c r="BJ129" s="17" t="s">
        <v>87</v>
      </c>
      <c r="BK129" s="203">
        <f t="shared" si="9"/>
        <v>0</v>
      </c>
      <c r="BL129" s="17" t="s">
        <v>998</v>
      </c>
      <c r="BM129" s="202" t="s">
        <v>1401</v>
      </c>
    </row>
    <row r="130" spans="1:65" s="2" customFormat="1" ht="44.25" customHeight="1">
      <c r="A130" s="34"/>
      <c r="B130" s="35"/>
      <c r="C130" s="191" t="s">
        <v>211</v>
      </c>
      <c r="D130" s="191" t="s">
        <v>184</v>
      </c>
      <c r="E130" s="192" t="s">
        <v>1402</v>
      </c>
      <c r="F130" s="193" t="s">
        <v>1403</v>
      </c>
      <c r="G130" s="194" t="s">
        <v>997</v>
      </c>
      <c r="H130" s="195">
        <v>1</v>
      </c>
      <c r="I130" s="196"/>
      <c r="J130" s="197">
        <f t="shared" si="0"/>
        <v>0</v>
      </c>
      <c r="K130" s="193" t="s">
        <v>1</v>
      </c>
      <c r="L130" s="39"/>
      <c r="M130" s="198" t="s">
        <v>1</v>
      </c>
      <c r="N130" s="199" t="s">
        <v>45</v>
      </c>
      <c r="O130" s="71"/>
      <c r="P130" s="200">
        <f t="shared" si="1"/>
        <v>0</v>
      </c>
      <c r="Q130" s="200">
        <v>0</v>
      </c>
      <c r="R130" s="200">
        <f t="shared" si="2"/>
        <v>0</v>
      </c>
      <c r="S130" s="200">
        <v>0</v>
      </c>
      <c r="T130" s="201">
        <f t="shared" si="3"/>
        <v>0</v>
      </c>
      <c r="U130" s="34"/>
      <c r="V130" s="34"/>
      <c r="W130" s="34"/>
      <c r="X130" s="34"/>
      <c r="Y130" s="34"/>
      <c r="Z130" s="34"/>
      <c r="AA130" s="34"/>
      <c r="AB130" s="34"/>
      <c r="AC130" s="34"/>
      <c r="AD130" s="34"/>
      <c r="AE130" s="34"/>
      <c r="AR130" s="202" t="s">
        <v>998</v>
      </c>
      <c r="AT130" s="202" t="s">
        <v>184</v>
      </c>
      <c r="AU130" s="202" t="s">
        <v>89</v>
      </c>
      <c r="AY130" s="17" t="s">
        <v>180</v>
      </c>
      <c r="BE130" s="203">
        <f t="shared" si="4"/>
        <v>0</v>
      </c>
      <c r="BF130" s="203">
        <f t="shared" si="5"/>
        <v>0</v>
      </c>
      <c r="BG130" s="203">
        <f t="shared" si="6"/>
        <v>0</v>
      </c>
      <c r="BH130" s="203">
        <f t="shared" si="7"/>
        <v>0</v>
      </c>
      <c r="BI130" s="203">
        <f t="shared" si="8"/>
        <v>0</v>
      </c>
      <c r="BJ130" s="17" t="s">
        <v>87</v>
      </c>
      <c r="BK130" s="203">
        <f t="shared" si="9"/>
        <v>0</v>
      </c>
      <c r="BL130" s="17" t="s">
        <v>998</v>
      </c>
      <c r="BM130" s="202" t="s">
        <v>1404</v>
      </c>
    </row>
    <row r="131" spans="1:65" s="2" customFormat="1" ht="62.65" customHeight="1">
      <c r="A131" s="34"/>
      <c r="B131" s="35"/>
      <c r="C131" s="191" t="s">
        <v>223</v>
      </c>
      <c r="D131" s="191" t="s">
        <v>184</v>
      </c>
      <c r="E131" s="192" t="s">
        <v>1405</v>
      </c>
      <c r="F131" s="193" t="s">
        <v>1406</v>
      </c>
      <c r="G131" s="194" t="s">
        <v>997</v>
      </c>
      <c r="H131" s="195">
        <v>1</v>
      </c>
      <c r="I131" s="196"/>
      <c r="J131" s="197">
        <f t="shared" si="0"/>
        <v>0</v>
      </c>
      <c r="K131" s="193" t="s">
        <v>1</v>
      </c>
      <c r="L131" s="39"/>
      <c r="M131" s="198" t="s">
        <v>1</v>
      </c>
      <c r="N131" s="199" t="s">
        <v>45</v>
      </c>
      <c r="O131" s="71"/>
      <c r="P131" s="200">
        <f t="shared" si="1"/>
        <v>0</v>
      </c>
      <c r="Q131" s="200">
        <v>0</v>
      </c>
      <c r="R131" s="200">
        <f t="shared" si="2"/>
        <v>0</v>
      </c>
      <c r="S131" s="200">
        <v>0</v>
      </c>
      <c r="T131" s="201">
        <f t="shared" si="3"/>
        <v>0</v>
      </c>
      <c r="U131" s="34"/>
      <c r="V131" s="34"/>
      <c r="W131" s="34"/>
      <c r="X131" s="34"/>
      <c r="Y131" s="34"/>
      <c r="Z131" s="34"/>
      <c r="AA131" s="34"/>
      <c r="AB131" s="34"/>
      <c r="AC131" s="34"/>
      <c r="AD131" s="34"/>
      <c r="AE131" s="34"/>
      <c r="AR131" s="202" t="s">
        <v>998</v>
      </c>
      <c r="AT131" s="202" t="s">
        <v>184</v>
      </c>
      <c r="AU131" s="202" t="s">
        <v>89</v>
      </c>
      <c r="AY131" s="17" t="s">
        <v>180</v>
      </c>
      <c r="BE131" s="203">
        <f t="shared" si="4"/>
        <v>0</v>
      </c>
      <c r="BF131" s="203">
        <f t="shared" si="5"/>
        <v>0</v>
      </c>
      <c r="BG131" s="203">
        <f t="shared" si="6"/>
        <v>0</v>
      </c>
      <c r="BH131" s="203">
        <f t="shared" si="7"/>
        <v>0</v>
      </c>
      <c r="BI131" s="203">
        <f t="shared" si="8"/>
        <v>0</v>
      </c>
      <c r="BJ131" s="17" t="s">
        <v>87</v>
      </c>
      <c r="BK131" s="203">
        <f t="shared" si="9"/>
        <v>0</v>
      </c>
      <c r="BL131" s="17" t="s">
        <v>998</v>
      </c>
      <c r="BM131" s="202" t="s">
        <v>1407</v>
      </c>
    </row>
    <row r="132" spans="1:65" s="2" customFormat="1" ht="33" customHeight="1">
      <c r="A132" s="34"/>
      <c r="B132" s="35"/>
      <c r="C132" s="191" t="s">
        <v>238</v>
      </c>
      <c r="D132" s="191" t="s">
        <v>184</v>
      </c>
      <c r="E132" s="192" t="s">
        <v>1408</v>
      </c>
      <c r="F132" s="193" t="s">
        <v>1409</v>
      </c>
      <c r="G132" s="194" t="s">
        <v>997</v>
      </c>
      <c r="H132" s="195">
        <v>1</v>
      </c>
      <c r="I132" s="196"/>
      <c r="J132" s="197">
        <f t="shared" si="0"/>
        <v>0</v>
      </c>
      <c r="K132" s="193" t="s">
        <v>1</v>
      </c>
      <c r="L132" s="39"/>
      <c r="M132" s="198" t="s">
        <v>1</v>
      </c>
      <c r="N132" s="199" t="s">
        <v>45</v>
      </c>
      <c r="O132" s="71"/>
      <c r="P132" s="200">
        <f t="shared" si="1"/>
        <v>0</v>
      </c>
      <c r="Q132" s="200">
        <v>0</v>
      </c>
      <c r="R132" s="200">
        <f t="shared" si="2"/>
        <v>0</v>
      </c>
      <c r="S132" s="200">
        <v>0</v>
      </c>
      <c r="T132" s="201">
        <f t="shared" si="3"/>
        <v>0</v>
      </c>
      <c r="U132" s="34"/>
      <c r="V132" s="34"/>
      <c r="W132" s="34"/>
      <c r="X132" s="34"/>
      <c r="Y132" s="34"/>
      <c r="Z132" s="34"/>
      <c r="AA132" s="34"/>
      <c r="AB132" s="34"/>
      <c r="AC132" s="34"/>
      <c r="AD132" s="34"/>
      <c r="AE132" s="34"/>
      <c r="AR132" s="202" t="s">
        <v>998</v>
      </c>
      <c r="AT132" s="202" t="s">
        <v>184</v>
      </c>
      <c r="AU132" s="202" t="s">
        <v>89</v>
      </c>
      <c r="AY132" s="17" t="s">
        <v>180</v>
      </c>
      <c r="BE132" s="203">
        <f t="shared" si="4"/>
        <v>0</v>
      </c>
      <c r="BF132" s="203">
        <f t="shared" si="5"/>
        <v>0</v>
      </c>
      <c r="BG132" s="203">
        <f t="shared" si="6"/>
        <v>0</v>
      </c>
      <c r="BH132" s="203">
        <f t="shared" si="7"/>
        <v>0</v>
      </c>
      <c r="BI132" s="203">
        <f t="shared" si="8"/>
        <v>0</v>
      </c>
      <c r="BJ132" s="17" t="s">
        <v>87</v>
      </c>
      <c r="BK132" s="203">
        <f t="shared" si="9"/>
        <v>0</v>
      </c>
      <c r="BL132" s="17" t="s">
        <v>998</v>
      </c>
      <c r="BM132" s="202" t="s">
        <v>1410</v>
      </c>
    </row>
    <row r="133" spans="1:65" s="2" customFormat="1" ht="37.9" customHeight="1">
      <c r="A133" s="34"/>
      <c r="B133" s="35"/>
      <c r="C133" s="191" t="s">
        <v>246</v>
      </c>
      <c r="D133" s="191" t="s">
        <v>184</v>
      </c>
      <c r="E133" s="192" t="s">
        <v>1411</v>
      </c>
      <c r="F133" s="193" t="s">
        <v>1412</v>
      </c>
      <c r="G133" s="194" t="s">
        <v>997</v>
      </c>
      <c r="H133" s="195">
        <v>1</v>
      </c>
      <c r="I133" s="196"/>
      <c r="J133" s="197">
        <f t="shared" si="0"/>
        <v>0</v>
      </c>
      <c r="K133" s="193" t="s">
        <v>1</v>
      </c>
      <c r="L133" s="39"/>
      <c r="M133" s="198" t="s">
        <v>1</v>
      </c>
      <c r="N133" s="199" t="s">
        <v>45</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998</v>
      </c>
      <c r="AT133" s="202" t="s">
        <v>184</v>
      </c>
      <c r="AU133" s="202" t="s">
        <v>89</v>
      </c>
      <c r="AY133" s="17" t="s">
        <v>180</v>
      </c>
      <c r="BE133" s="203">
        <f t="shared" si="4"/>
        <v>0</v>
      </c>
      <c r="BF133" s="203">
        <f t="shared" si="5"/>
        <v>0</v>
      </c>
      <c r="BG133" s="203">
        <f t="shared" si="6"/>
        <v>0</v>
      </c>
      <c r="BH133" s="203">
        <f t="shared" si="7"/>
        <v>0</v>
      </c>
      <c r="BI133" s="203">
        <f t="shared" si="8"/>
        <v>0</v>
      </c>
      <c r="BJ133" s="17" t="s">
        <v>87</v>
      </c>
      <c r="BK133" s="203">
        <f t="shared" si="9"/>
        <v>0</v>
      </c>
      <c r="BL133" s="17" t="s">
        <v>998</v>
      </c>
      <c r="BM133" s="202" t="s">
        <v>1413</v>
      </c>
    </row>
    <row r="134" spans="1:65" s="2" customFormat="1" ht="62.65" customHeight="1">
      <c r="A134" s="34"/>
      <c r="B134" s="35"/>
      <c r="C134" s="191" t="s">
        <v>251</v>
      </c>
      <c r="D134" s="191" t="s">
        <v>184</v>
      </c>
      <c r="E134" s="192" t="s">
        <v>1414</v>
      </c>
      <c r="F134" s="193" t="s">
        <v>1415</v>
      </c>
      <c r="G134" s="194" t="s">
        <v>997</v>
      </c>
      <c r="H134" s="195">
        <v>1</v>
      </c>
      <c r="I134" s="196"/>
      <c r="J134" s="197">
        <f t="shared" si="0"/>
        <v>0</v>
      </c>
      <c r="K134" s="193" t="s">
        <v>1</v>
      </c>
      <c r="L134" s="39"/>
      <c r="M134" s="198" t="s">
        <v>1</v>
      </c>
      <c r="N134" s="199" t="s">
        <v>45</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998</v>
      </c>
      <c r="AT134" s="202" t="s">
        <v>184</v>
      </c>
      <c r="AU134" s="202" t="s">
        <v>89</v>
      </c>
      <c r="AY134" s="17" t="s">
        <v>180</v>
      </c>
      <c r="BE134" s="203">
        <f t="shared" si="4"/>
        <v>0</v>
      </c>
      <c r="BF134" s="203">
        <f t="shared" si="5"/>
        <v>0</v>
      </c>
      <c r="BG134" s="203">
        <f t="shared" si="6"/>
        <v>0</v>
      </c>
      <c r="BH134" s="203">
        <f t="shared" si="7"/>
        <v>0</v>
      </c>
      <c r="BI134" s="203">
        <f t="shared" si="8"/>
        <v>0</v>
      </c>
      <c r="BJ134" s="17" t="s">
        <v>87</v>
      </c>
      <c r="BK134" s="203">
        <f t="shared" si="9"/>
        <v>0</v>
      </c>
      <c r="BL134" s="17" t="s">
        <v>998</v>
      </c>
      <c r="BM134" s="202" t="s">
        <v>1416</v>
      </c>
    </row>
    <row r="135" spans="1:65" s="2" customFormat="1" ht="33" customHeight="1">
      <c r="A135" s="34"/>
      <c r="B135" s="35"/>
      <c r="C135" s="191" t="s">
        <v>257</v>
      </c>
      <c r="D135" s="191" t="s">
        <v>184</v>
      </c>
      <c r="E135" s="192" t="s">
        <v>1417</v>
      </c>
      <c r="F135" s="193" t="s">
        <v>1418</v>
      </c>
      <c r="G135" s="194" t="s">
        <v>997</v>
      </c>
      <c r="H135" s="195">
        <v>1</v>
      </c>
      <c r="I135" s="196"/>
      <c r="J135" s="197">
        <f t="shared" si="0"/>
        <v>0</v>
      </c>
      <c r="K135" s="193" t="s">
        <v>1</v>
      </c>
      <c r="L135" s="39"/>
      <c r="M135" s="198" t="s">
        <v>1</v>
      </c>
      <c r="N135" s="199" t="s">
        <v>45</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998</v>
      </c>
      <c r="AT135" s="202" t="s">
        <v>184</v>
      </c>
      <c r="AU135" s="202" t="s">
        <v>89</v>
      </c>
      <c r="AY135" s="17" t="s">
        <v>180</v>
      </c>
      <c r="BE135" s="203">
        <f t="shared" si="4"/>
        <v>0</v>
      </c>
      <c r="BF135" s="203">
        <f t="shared" si="5"/>
        <v>0</v>
      </c>
      <c r="BG135" s="203">
        <f t="shared" si="6"/>
        <v>0</v>
      </c>
      <c r="BH135" s="203">
        <f t="shared" si="7"/>
        <v>0</v>
      </c>
      <c r="BI135" s="203">
        <f t="shared" si="8"/>
        <v>0</v>
      </c>
      <c r="BJ135" s="17" t="s">
        <v>87</v>
      </c>
      <c r="BK135" s="203">
        <f t="shared" si="9"/>
        <v>0</v>
      </c>
      <c r="BL135" s="17" t="s">
        <v>998</v>
      </c>
      <c r="BM135" s="202" t="s">
        <v>1419</v>
      </c>
    </row>
    <row r="136" spans="1:65" s="2" customFormat="1" ht="37.9" customHeight="1">
      <c r="A136" s="34"/>
      <c r="B136" s="35"/>
      <c r="C136" s="191" t="s">
        <v>263</v>
      </c>
      <c r="D136" s="191" t="s">
        <v>184</v>
      </c>
      <c r="E136" s="192" t="s">
        <v>1420</v>
      </c>
      <c r="F136" s="193" t="s">
        <v>1421</v>
      </c>
      <c r="G136" s="194" t="s">
        <v>997</v>
      </c>
      <c r="H136" s="195">
        <v>1</v>
      </c>
      <c r="I136" s="196"/>
      <c r="J136" s="197">
        <f t="shared" si="0"/>
        <v>0</v>
      </c>
      <c r="K136" s="193" t="s">
        <v>1</v>
      </c>
      <c r="L136" s="39"/>
      <c r="M136" s="198" t="s">
        <v>1</v>
      </c>
      <c r="N136" s="199" t="s">
        <v>45</v>
      </c>
      <c r="O136" s="71"/>
      <c r="P136" s="200">
        <f t="shared" si="1"/>
        <v>0</v>
      </c>
      <c r="Q136" s="200">
        <v>0</v>
      </c>
      <c r="R136" s="200">
        <f t="shared" si="2"/>
        <v>0</v>
      </c>
      <c r="S136" s="200">
        <v>0</v>
      </c>
      <c r="T136" s="201">
        <f t="shared" si="3"/>
        <v>0</v>
      </c>
      <c r="U136" s="34"/>
      <c r="V136" s="34"/>
      <c r="W136" s="34"/>
      <c r="X136" s="34"/>
      <c r="Y136" s="34"/>
      <c r="Z136" s="34"/>
      <c r="AA136" s="34"/>
      <c r="AB136" s="34"/>
      <c r="AC136" s="34"/>
      <c r="AD136" s="34"/>
      <c r="AE136" s="34"/>
      <c r="AR136" s="202" t="s">
        <v>998</v>
      </c>
      <c r="AT136" s="202" t="s">
        <v>184</v>
      </c>
      <c r="AU136" s="202" t="s">
        <v>89</v>
      </c>
      <c r="AY136" s="17" t="s">
        <v>180</v>
      </c>
      <c r="BE136" s="203">
        <f t="shared" si="4"/>
        <v>0</v>
      </c>
      <c r="BF136" s="203">
        <f t="shared" si="5"/>
        <v>0</v>
      </c>
      <c r="BG136" s="203">
        <f t="shared" si="6"/>
        <v>0</v>
      </c>
      <c r="BH136" s="203">
        <f t="shared" si="7"/>
        <v>0</v>
      </c>
      <c r="BI136" s="203">
        <f t="shared" si="8"/>
        <v>0</v>
      </c>
      <c r="BJ136" s="17" t="s">
        <v>87</v>
      </c>
      <c r="BK136" s="203">
        <f t="shared" si="9"/>
        <v>0</v>
      </c>
      <c r="BL136" s="17" t="s">
        <v>998</v>
      </c>
      <c r="BM136" s="202" t="s">
        <v>1422</v>
      </c>
    </row>
    <row r="137" spans="2:63" s="12" customFormat="1" ht="22.9" customHeight="1">
      <c r="B137" s="175"/>
      <c r="C137" s="176"/>
      <c r="D137" s="177" t="s">
        <v>79</v>
      </c>
      <c r="E137" s="189" t="s">
        <v>1015</v>
      </c>
      <c r="F137" s="189" t="s">
        <v>1016</v>
      </c>
      <c r="G137" s="176"/>
      <c r="H137" s="176"/>
      <c r="I137" s="179"/>
      <c r="J137" s="190">
        <f>BK137</f>
        <v>0</v>
      </c>
      <c r="K137" s="176"/>
      <c r="L137" s="181"/>
      <c r="M137" s="182"/>
      <c r="N137" s="183"/>
      <c r="O137" s="183"/>
      <c r="P137" s="184">
        <f>SUM(P138:P140)</f>
        <v>0</v>
      </c>
      <c r="Q137" s="183"/>
      <c r="R137" s="184">
        <f>SUM(R138:R140)</f>
        <v>0</v>
      </c>
      <c r="S137" s="183"/>
      <c r="T137" s="185">
        <f>SUM(T138:T140)</f>
        <v>0</v>
      </c>
      <c r="AR137" s="186" t="s">
        <v>189</v>
      </c>
      <c r="AT137" s="187" t="s">
        <v>79</v>
      </c>
      <c r="AU137" s="187" t="s">
        <v>87</v>
      </c>
      <c r="AY137" s="186" t="s">
        <v>180</v>
      </c>
      <c r="BK137" s="188">
        <f>SUM(BK138:BK140)</f>
        <v>0</v>
      </c>
    </row>
    <row r="138" spans="1:65" s="2" customFormat="1" ht="24.2" customHeight="1">
      <c r="A138" s="34"/>
      <c r="B138" s="35"/>
      <c r="C138" s="191" t="s">
        <v>268</v>
      </c>
      <c r="D138" s="191" t="s">
        <v>184</v>
      </c>
      <c r="E138" s="192" t="s">
        <v>1423</v>
      </c>
      <c r="F138" s="193" t="s">
        <v>1424</v>
      </c>
      <c r="G138" s="194" t="s">
        <v>997</v>
      </c>
      <c r="H138" s="195">
        <v>1</v>
      </c>
      <c r="I138" s="196"/>
      <c r="J138" s="197">
        <f>ROUND(I138*H138,2)</f>
        <v>0</v>
      </c>
      <c r="K138" s="193" t="s">
        <v>1</v>
      </c>
      <c r="L138" s="39"/>
      <c r="M138" s="198" t="s">
        <v>1</v>
      </c>
      <c r="N138" s="199" t="s">
        <v>45</v>
      </c>
      <c r="O138" s="71"/>
      <c r="P138" s="200">
        <f>O138*H138</f>
        <v>0</v>
      </c>
      <c r="Q138" s="200">
        <v>0</v>
      </c>
      <c r="R138" s="200">
        <f>Q138*H138</f>
        <v>0</v>
      </c>
      <c r="S138" s="200">
        <v>0</v>
      </c>
      <c r="T138" s="201">
        <f>S138*H138</f>
        <v>0</v>
      </c>
      <c r="U138" s="34"/>
      <c r="V138" s="34"/>
      <c r="W138" s="34"/>
      <c r="X138" s="34"/>
      <c r="Y138" s="34"/>
      <c r="Z138" s="34"/>
      <c r="AA138" s="34"/>
      <c r="AB138" s="34"/>
      <c r="AC138" s="34"/>
      <c r="AD138" s="34"/>
      <c r="AE138" s="34"/>
      <c r="AR138" s="202" t="s">
        <v>1019</v>
      </c>
      <c r="AT138" s="202" t="s">
        <v>184</v>
      </c>
      <c r="AU138" s="202" t="s">
        <v>89</v>
      </c>
      <c r="AY138" s="17" t="s">
        <v>180</v>
      </c>
      <c r="BE138" s="203">
        <f>IF(N138="základní",J138,0)</f>
        <v>0</v>
      </c>
      <c r="BF138" s="203">
        <f>IF(N138="snížená",J138,0)</f>
        <v>0</v>
      </c>
      <c r="BG138" s="203">
        <f>IF(N138="zákl. přenesená",J138,0)</f>
        <v>0</v>
      </c>
      <c r="BH138" s="203">
        <f>IF(N138="sníž. přenesená",J138,0)</f>
        <v>0</v>
      </c>
      <c r="BI138" s="203">
        <f>IF(N138="nulová",J138,0)</f>
        <v>0</v>
      </c>
      <c r="BJ138" s="17" t="s">
        <v>87</v>
      </c>
      <c r="BK138" s="203">
        <f>ROUND(I138*H138,2)</f>
        <v>0</v>
      </c>
      <c r="BL138" s="17" t="s">
        <v>1019</v>
      </c>
      <c r="BM138" s="202" t="s">
        <v>1425</v>
      </c>
    </row>
    <row r="139" spans="1:65" s="2" customFormat="1" ht="16.5" customHeight="1">
      <c r="A139" s="34"/>
      <c r="B139" s="35"/>
      <c r="C139" s="191" t="s">
        <v>274</v>
      </c>
      <c r="D139" s="191" t="s">
        <v>184</v>
      </c>
      <c r="E139" s="192" t="s">
        <v>1426</v>
      </c>
      <c r="F139" s="193" t="s">
        <v>1427</v>
      </c>
      <c r="G139" s="194" t="s">
        <v>997</v>
      </c>
      <c r="H139" s="195">
        <v>1</v>
      </c>
      <c r="I139" s="196"/>
      <c r="J139" s="197">
        <f>ROUND(I139*H139,2)</f>
        <v>0</v>
      </c>
      <c r="K139" s="193" t="s">
        <v>1</v>
      </c>
      <c r="L139" s="39"/>
      <c r="M139" s="198" t="s">
        <v>1</v>
      </c>
      <c r="N139" s="199" t="s">
        <v>45</v>
      </c>
      <c r="O139" s="71"/>
      <c r="P139" s="200">
        <f>O139*H139</f>
        <v>0</v>
      </c>
      <c r="Q139" s="200">
        <v>0</v>
      </c>
      <c r="R139" s="200">
        <f>Q139*H139</f>
        <v>0</v>
      </c>
      <c r="S139" s="200">
        <v>0</v>
      </c>
      <c r="T139" s="201">
        <f>S139*H139</f>
        <v>0</v>
      </c>
      <c r="U139" s="34"/>
      <c r="V139" s="34"/>
      <c r="W139" s="34"/>
      <c r="X139" s="34"/>
      <c r="Y139" s="34"/>
      <c r="Z139" s="34"/>
      <c r="AA139" s="34"/>
      <c r="AB139" s="34"/>
      <c r="AC139" s="34"/>
      <c r="AD139" s="34"/>
      <c r="AE139" s="34"/>
      <c r="AR139" s="202" t="s">
        <v>1019</v>
      </c>
      <c r="AT139" s="202" t="s">
        <v>184</v>
      </c>
      <c r="AU139" s="202" t="s">
        <v>89</v>
      </c>
      <c r="AY139" s="17" t="s">
        <v>180</v>
      </c>
      <c r="BE139" s="203">
        <f>IF(N139="základní",J139,0)</f>
        <v>0</v>
      </c>
      <c r="BF139" s="203">
        <f>IF(N139="snížená",J139,0)</f>
        <v>0</v>
      </c>
      <c r="BG139" s="203">
        <f>IF(N139="zákl. přenesená",J139,0)</f>
        <v>0</v>
      </c>
      <c r="BH139" s="203">
        <f>IF(N139="sníž. přenesená",J139,0)</f>
        <v>0</v>
      </c>
      <c r="BI139" s="203">
        <f>IF(N139="nulová",J139,0)</f>
        <v>0</v>
      </c>
      <c r="BJ139" s="17" t="s">
        <v>87</v>
      </c>
      <c r="BK139" s="203">
        <f>ROUND(I139*H139,2)</f>
        <v>0</v>
      </c>
      <c r="BL139" s="17" t="s">
        <v>1019</v>
      </c>
      <c r="BM139" s="202" t="s">
        <v>1428</v>
      </c>
    </row>
    <row r="140" spans="1:65" s="2" customFormat="1" ht="21.75" customHeight="1">
      <c r="A140" s="34"/>
      <c r="B140" s="35"/>
      <c r="C140" s="191" t="s">
        <v>280</v>
      </c>
      <c r="D140" s="191" t="s">
        <v>184</v>
      </c>
      <c r="E140" s="192" t="s">
        <v>1429</v>
      </c>
      <c r="F140" s="193" t="s">
        <v>1430</v>
      </c>
      <c r="G140" s="194" t="s">
        <v>997</v>
      </c>
      <c r="H140" s="195">
        <v>1</v>
      </c>
      <c r="I140" s="196"/>
      <c r="J140" s="197">
        <f>ROUND(I140*H140,2)</f>
        <v>0</v>
      </c>
      <c r="K140" s="193" t="s">
        <v>1</v>
      </c>
      <c r="L140" s="39"/>
      <c r="M140" s="247" t="s">
        <v>1</v>
      </c>
      <c r="N140" s="248" t="s">
        <v>45</v>
      </c>
      <c r="O140" s="249"/>
      <c r="P140" s="250">
        <f>O140*H140</f>
        <v>0</v>
      </c>
      <c r="Q140" s="250">
        <v>0</v>
      </c>
      <c r="R140" s="250">
        <f>Q140*H140</f>
        <v>0</v>
      </c>
      <c r="S140" s="250">
        <v>0</v>
      </c>
      <c r="T140" s="251">
        <f>S140*H140</f>
        <v>0</v>
      </c>
      <c r="U140" s="34"/>
      <c r="V140" s="34"/>
      <c r="W140" s="34"/>
      <c r="X140" s="34"/>
      <c r="Y140" s="34"/>
      <c r="Z140" s="34"/>
      <c r="AA140" s="34"/>
      <c r="AB140" s="34"/>
      <c r="AC140" s="34"/>
      <c r="AD140" s="34"/>
      <c r="AE140" s="34"/>
      <c r="AR140" s="202" t="s">
        <v>1019</v>
      </c>
      <c r="AT140" s="202" t="s">
        <v>184</v>
      </c>
      <c r="AU140" s="202" t="s">
        <v>89</v>
      </c>
      <c r="AY140" s="17" t="s">
        <v>180</v>
      </c>
      <c r="BE140" s="203">
        <f>IF(N140="základní",J140,0)</f>
        <v>0</v>
      </c>
      <c r="BF140" s="203">
        <f>IF(N140="snížená",J140,0)</f>
        <v>0</v>
      </c>
      <c r="BG140" s="203">
        <f>IF(N140="zákl. přenesená",J140,0)</f>
        <v>0</v>
      </c>
      <c r="BH140" s="203">
        <f>IF(N140="sníž. přenesená",J140,0)</f>
        <v>0</v>
      </c>
      <c r="BI140" s="203">
        <f>IF(N140="nulová",J140,0)</f>
        <v>0</v>
      </c>
      <c r="BJ140" s="17" t="s">
        <v>87</v>
      </c>
      <c r="BK140" s="203">
        <f>ROUND(I140*H140,2)</f>
        <v>0</v>
      </c>
      <c r="BL140" s="17" t="s">
        <v>1019</v>
      </c>
      <c r="BM140" s="202" t="s">
        <v>1431</v>
      </c>
    </row>
    <row r="141" spans="1:31" s="2" customFormat="1" ht="6.95" customHeight="1">
      <c r="A141" s="34"/>
      <c r="B141" s="54"/>
      <c r="C141" s="55"/>
      <c r="D141" s="55"/>
      <c r="E141" s="55"/>
      <c r="F141" s="55"/>
      <c r="G141" s="55"/>
      <c r="H141" s="55"/>
      <c r="I141" s="55"/>
      <c r="J141" s="55"/>
      <c r="K141" s="55"/>
      <c r="L141" s="39"/>
      <c r="M141" s="34"/>
      <c r="O141" s="34"/>
      <c r="P141" s="34"/>
      <c r="Q141" s="34"/>
      <c r="R141" s="34"/>
      <c r="S141" s="34"/>
      <c r="T141" s="34"/>
      <c r="U141" s="34"/>
      <c r="V141" s="34"/>
      <c r="W141" s="34"/>
      <c r="X141" s="34"/>
      <c r="Y141" s="34"/>
      <c r="Z141" s="34"/>
      <c r="AA141" s="34"/>
      <c r="AB141" s="34"/>
      <c r="AC141" s="34"/>
      <c r="AD141" s="34"/>
      <c r="AE141" s="34"/>
    </row>
  </sheetData>
  <sheetProtection algorithmName="SHA-512" hashValue="6306UbnOeC+Ww4LAWaAb+DO/S1cDzI74aAoofZyr3mPTv3htzwix2kGnYsYqBruk1c7dwqvWXOzPLac6VxW2FA==" saltValue="t0E/eONMwZU0TQJxQn3susmtPRpiJ6JDK7LXBs/hKRXBdvKUtW+qd03fTbGKUi68e76a22euea5C6QRsyX85NQ==" spinCount="100000" sheet="1" objects="1" scenarios="1" formatColumns="0" formatRows="0" autoFilter="0"/>
  <autoFilter ref="C122:K140"/>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97</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ht="12.75">
      <c r="B8" s="20"/>
      <c r="D8" s="119" t="s">
        <v>128</v>
      </c>
      <c r="L8" s="20"/>
    </row>
    <row r="9" spans="2:12" s="1" customFormat="1" ht="16.5" customHeight="1">
      <c r="B9" s="20"/>
      <c r="E9" s="298" t="s">
        <v>129</v>
      </c>
      <c r="F9" s="279"/>
      <c r="G9" s="279"/>
      <c r="H9" s="279"/>
      <c r="L9" s="20"/>
    </row>
    <row r="10" spans="2:12" s="1" customFormat="1" ht="12" customHeight="1">
      <c r="B10" s="20"/>
      <c r="D10" s="119" t="s">
        <v>130</v>
      </c>
      <c r="L10" s="20"/>
    </row>
    <row r="11" spans="1:31" s="2" customFormat="1" ht="16.5" customHeight="1">
      <c r="A11" s="34"/>
      <c r="B11" s="39"/>
      <c r="C11" s="34"/>
      <c r="D11" s="34"/>
      <c r="E11" s="300" t="s">
        <v>131</v>
      </c>
      <c r="F11" s="301"/>
      <c r="G11" s="301"/>
      <c r="H11" s="301"/>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132</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02" t="s">
        <v>133</v>
      </c>
      <c r="F13" s="301"/>
      <c r="G13" s="301"/>
      <c r="H13" s="301"/>
      <c r="I13" s="34"/>
      <c r="J13" s="34"/>
      <c r="K13" s="34"/>
      <c r="L13" s="51"/>
      <c r="S13" s="34"/>
      <c r="T13" s="34"/>
      <c r="U13" s="34"/>
      <c r="V13" s="34"/>
      <c r="W13" s="34"/>
      <c r="X13" s="34"/>
      <c r="Y13" s="34"/>
      <c r="Z13" s="34"/>
      <c r="AA13" s="34"/>
      <c r="AB13" s="34"/>
      <c r="AC13" s="34"/>
      <c r="AD13" s="34"/>
      <c r="AE13" s="34"/>
    </row>
    <row r="14" spans="1:31" s="2" customFormat="1" ht="11.25">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09" t="s">
        <v>1</v>
      </c>
      <c r="G15" s="34"/>
      <c r="H15" s="34"/>
      <c r="I15" s="119" t="s">
        <v>19</v>
      </c>
      <c r="J15" s="109"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09" t="s">
        <v>21</v>
      </c>
      <c r="G16" s="34"/>
      <c r="H16" s="34"/>
      <c r="I16" s="119" t="s">
        <v>22</v>
      </c>
      <c r="J16" s="121" t="str">
        <f>'Rekapitulace stavby'!AN8</f>
        <v>24. 1. 2022</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24</v>
      </c>
      <c r="E18" s="34"/>
      <c r="F18" s="34"/>
      <c r="G18" s="34"/>
      <c r="H18" s="34"/>
      <c r="I18" s="119" t="s">
        <v>25</v>
      </c>
      <c r="J18" s="109" t="s">
        <v>26</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09" t="s">
        <v>27</v>
      </c>
      <c r="F19" s="34"/>
      <c r="G19" s="34"/>
      <c r="H19" s="34"/>
      <c r="I19" s="119" t="s">
        <v>28</v>
      </c>
      <c r="J19" s="109"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29</v>
      </c>
      <c r="E21" s="34"/>
      <c r="F21" s="34"/>
      <c r="G21" s="34"/>
      <c r="H21" s="34"/>
      <c r="I21" s="119" t="s">
        <v>25</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03" t="str">
        <f>'Rekapitulace stavby'!E14</f>
        <v>Vyplň údaj</v>
      </c>
      <c r="F22" s="304"/>
      <c r="G22" s="304"/>
      <c r="H22" s="304"/>
      <c r="I22" s="119" t="s">
        <v>28</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31</v>
      </c>
      <c r="E24" s="34"/>
      <c r="F24" s="34"/>
      <c r="G24" s="34"/>
      <c r="H24" s="34"/>
      <c r="I24" s="119" t="s">
        <v>25</v>
      </c>
      <c r="J24" s="109" t="s">
        <v>32</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09" t="s">
        <v>33</v>
      </c>
      <c r="F25" s="34"/>
      <c r="G25" s="34"/>
      <c r="H25" s="34"/>
      <c r="I25" s="119" t="s">
        <v>28</v>
      </c>
      <c r="J25" s="109" t="s">
        <v>34</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36</v>
      </c>
      <c r="E27" s="34"/>
      <c r="F27" s="34"/>
      <c r="G27" s="34"/>
      <c r="H27" s="34"/>
      <c r="I27" s="119" t="s">
        <v>25</v>
      </c>
      <c r="J27" s="109" t="s">
        <v>1</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09" t="s">
        <v>37</v>
      </c>
      <c r="F28" s="34"/>
      <c r="G28" s="34"/>
      <c r="H28" s="34"/>
      <c r="I28" s="119" t="s">
        <v>28</v>
      </c>
      <c r="J28" s="109" t="s">
        <v>1</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38</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2"/>
      <c r="B31" s="123"/>
      <c r="C31" s="122"/>
      <c r="D31" s="122"/>
      <c r="E31" s="305" t="s">
        <v>1</v>
      </c>
      <c r="F31" s="305"/>
      <c r="G31" s="305"/>
      <c r="H31" s="305"/>
      <c r="I31" s="122"/>
      <c r="J31" s="122"/>
      <c r="K31" s="122"/>
      <c r="L31" s="124"/>
      <c r="S31" s="122"/>
      <c r="T31" s="122"/>
      <c r="U31" s="122"/>
      <c r="V31" s="122"/>
      <c r="W31" s="122"/>
      <c r="X31" s="122"/>
      <c r="Y31" s="122"/>
      <c r="Z31" s="122"/>
      <c r="AA31" s="122"/>
      <c r="AB31" s="122"/>
      <c r="AC31" s="122"/>
      <c r="AD31" s="122"/>
      <c r="AE31" s="122"/>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25.35" customHeight="1">
      <c r="A34" s="34"/>
      <c r="B34" s="39"/>
      <c r="C34" s="34"/>
      <c r="D34" s="126" t="s">
        <v>40</v>
      </c>
      <c r="E34" s="34"/>
      <c r="F34" s="34"/>
      <c r="G34" s="34"/>
      <c r="H34" s="34"/>
      <c r="I34" s="34"/>
      <c r="J34" s="127">
        <f>ROUNDUP(J150,2)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5"/>
      <c r="E35" s="125"/>
      <c r="F35" s="125"/>
      <c r="G35" s="125"/>
      <c r="H35" s="125"/>
      <c r="I35" s="125"/>
      <c r="J35" s="125"/>
      <c r="K35" s="125"/>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8" t="s">
        <v>42</v>
      </c>
      <c r="G36" s="34"/>
      <c r="H36" s="34"/>
      <c r="I36" s="128" t="s">
        <v>41</v>
      </c>
      <c r="J36" s="128" t="s">
        <v>43</v>
      </c>
      <c r="K36" s="34"/>
      <c r="L36" s="51"/>
      <c r="S36" s="34"/>
      <c r="T36" s="34"/>
      <c r="U36" s="34"/>
      <c r="V36" s="34"/>
      <c r="W36" s="34"/>
      <c r="X36" s="34"/>
      <c r="Y36" s="34"/>
      <c r="Z36" s="34"/>
      <c r="AA36" s="34"/>
      <c r="AB36" s="34"/>
      <c r="AC36" s="34"/>
      <c r="AD36" s="34"/>
      <c r="AE36" s="34"/>
    </row>
    <row r="37" spans="1:31" s="2" customFormat="1" ht="14.45" customHeight="1">
      <c r="A37" s="34"/>
      <c r="B37" s="39"/>
      <c r="C37" s="34"/>
      <c r="D37" s="120" t="s">
        <v>44</v>
      </c>
      <c r="E37" s="119" t="s">
        <v>45</v>
      </c>
      <c r="F37" s="129">
        <f>ROUNDUP((SUM(BE150:BE523)),2)</f>
        <v>0</v>
      </c>
      <c r="G37" s="34"/>
      <c r="H37" s="34"/>
      <c r="I37" s="130">
        <v>0.21</v>
      </c>
      <c r="J37" s="129">
        <f>ROUNDUP(((SUM(BE150:BE523))*I37),2)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46</v>
      </c>
      <c r="F38" s="129">
        <f>ROUNDUP((SUM(BF150:BF523)),2)</f>
        <v>0</v>
      </c>
      <c r="G38" s="34"/>
      <c r="H38" s="34"/>
      <c r="I38" s="130">
        <v>0.15</v>
      </c>
      <c r="J38" s="129">
        <f>ROUNDUP(((SUM(BF150:BF523))*I38),2)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47</v>
      </c>
      <c r="F39" s="129">
        <f>ROUNDUP((SUM(BG150:BG523)),2)</f>
        <v>0</v>
      </c>
      <c r="G39" s="34"/>
      <c r="H39" s="34"/>
      <c r="I39" s="130">
        <v>0.21</v>
      </c>
      <c r="J39" s="129">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48</v>
      </c>
      <c r="F40" s="129">
        <f>ROUNDUP((SUM(BH150:BH523)),2)</f>
        <v>0</v>
      </c>
      <c r="G40" s="34"/>
      <c r="H40" s="34"/>
      <c r="I40" s="130">
        <v>0.15</v>
      </c>
      <c r="J40" s="129">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49</v>
      </c>
      <c r="F41" s="129">
        <f>ROUNDUP((SUM(BI150:BI523)),2)</f>
        <v>0</v>
      </c>
      <c r="G41" s="34"/>
      <c r="H41" s="34"/>
      <c r="I41" s="130">
        <v>0</v>
      </c>
      <c r="J41" s="129">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1"/>
      <c r="D43" s="132" t="s">
        <v>50</v>
      </c>
      <c r="E43" s="133"/>
      <c r="F43" s="133"/>
      <c r="G43" s="134" t="s">
        <v>51</v>
      </c>
      <c r="H43" s="135" t="s">
        <v>52</v>
      </c>
      <c r="I43" s="133"/>
      <c r="J43" s="136">
        <f>SUM(J34:J41)</f>
        <v>0</v>
      </c>
      <c r="K43" s="137"/>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2:12" s="1" customFormat="1" ht="16.5" customHeight="1">
      <c r="B87" s="21"/>
      <c r="C87" s="22"/>
      <c r="D87" s="22"/>
      <c r="E87" s="306" t="s">
        <v>129</v>
      </c>
      <c r="F87" s="264"/>
      <c r="G87" s="264"/>
      <c r="H87" s="264"/>
      <c r="I87" s="22"/>
      <c r="J87" s="22"/>
      <c r="K87" s="22"/>
      <c r="L87" s="20"/>
    </row>
    <row r="88" spans="2:12" s="1" customFormat="1" ht="12" customHeight="1">
      <c r="B88" s="21"/>
      <c r="C88" s="29" t="s">
        <v>130</v>
      </c>
      <c r="D88" s="22"/>
      <c r="E88" s="22"/>
      <c r="F88" s="22"/>
      <c r="G88" s="22"/>
      <c r="H88" s="22"/>
      <c r="I88" s="22"/>
      <c r="J88" s="22"/>
      <c r="K88" s="22"/>
      <c r="L88" s="20"/>
    </row>
    <row r="89" spans="1:31" s="2" customFormat="1" ht="16.5" customHeight="1">
      <c r="A89" s="34"/>
      <c r="B89" s="35"/>
      <c r="C89" s="36"/>
      <c r="D89" s="36"/>
      <c r="E89" s="308" t="s">
        <v>131</v>
      </c>
      <c r="F89" s="309"/>
      <c r="G89" s="309"/>
      <c r="H89" s="309"/>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132</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57" t="str">
        <f>E13</f>
        <v>SO.110.1 - SO.110.1 - Komunikace</v>
      </c>
      <c r="F91" s="309"/>
      <c r="G91" s="309"/>
      <c r="H91" s="309"/>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 </v>
      </c>
      <c r="G93" s="36"/>
      <c r="H93" s="36"/>
      <c r="I93" s="29" t="s">
        <v>22</v>
      </c>
      <c r="J93" s="66" t="str">
        <f>IF(J16="","",J16)</f>
        <v>24. 1. 2022</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24</v>
      </c>
      <c r="D95" s="36"/>
      <c r="E95" s="36"/>
      <c r="F95" s="27" t="str">
        <f>E19</f>
        <v>Městys Březno</v>
      </c>
      <c r="G95" s="36"/>
      <c r="H95" s="36"/>
      <c r="I95" s="29" t="s">
        <v>31</v>
      </c>
      <c r="J95" s="32" t="str">
        <f>E25</f>
        <v>CR Project s.r.o.</v>
      </c>
      <c r="K95" s="36"/>
      <c r="L95" s="51"/>
      <c r="S95" s="34"/>
      <c r="T95" s="34"/>
      <c r="U95" s="34"/>
      <c r="V95" s="34"/>
      <c r="W95" s="34"/>
      <c r="X95" s="34"/>
      <c r="Y95" s="34"/>
      <c r="Z95" s="34"/>
      <c r="AA95" s="34"/>
      <c r="AB95" s="34"/>
      <c r="AC95" s="34"/>
      <c r="AD95" s="34"/>
      <c r="AE95" s="34"/>
    </row>
    <row r="96" spans="1:31" s="2" customFormat="1" ht="15.2" customHeight="1">
      <c r="A96" s="34"/>
      <c r="B96" s="35"/>
      <c r="C96" s="29" t="s">
        <v>29</v>
      </c>
      <c r="D96" s="36"/>
      <c r="E96" s="36"/>
      <c r="F96" s="27" t="str">
        <f>IF(E22="","",E22)</f>
        <v>Vyplň údaj</v>
      </c>
      <c r="G96" s="36"/>
      <c r="H96" s="36"/>
      <c r="I96" s="29" t="s">
        <v>36</v>
      </c>
      <c r="J96" s="32" t="str">
        <f>E28</f>
        <v>Josef Nentwich</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9" t="s">
        <v>135</v>
      </c>
      <c r="D98" s="150"/>
      <c r="E98" s="150"/>
      <c r="F98" s="150"/>
      <c r="G98" s="150"/>
      <c r="H98" s="150"/>
      <c r="I98" s="150"/>
      <c r="J98" s="151" t="s">
        <v>136</v>
      </c>
      <c r="K98" s="150"/>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2" t="s">
        <v>137</v>
      </c>
      <c r="D100" s="36"/>
      <c r="E100" s="36"/>
      <c r="F100" s="36"/>
      <c r="G100" s="36"/>
      <c r="H100" s="36"/>
      <c r="I100" s="36"/>
      <c r="J100" s="84">
        <f>J150</f>
        <v>0</v>
      </c>
      <c r="K100" s="36"/>
      <c r="L100" s="51"/>
      <c r="S100" s="34"/>
      <c r="T100" s="34"/>
      <c r="U100" s="34"/>
      <c r="V100" s="34"/>
      <c r="W100" s="34"/>
      <c r="X100" s="34"/>
      <c r="Y100" s="34"/>
      <c r="Z100" s="34"/>
      <c r="AA100" s="34"/>
      <c r="AB100" s="34"/>
      <c r="AC100" s="34"/>
      <c r="AD100" s="34"/>
      <c r="AE100" s="34"/>
      <c r="AU100" s="17" t="s">
        <v>138</v>
      </c>
    </row>
    <row r="101" spans="2:12" s="9" customFormat="1" ht="24.95" customHeight="1">
      <c r="B101" s="153"/>
      <c r="C101" s="154"/>
      <c r="D101" s="155" t="s">
        <v>139</v>
      </c>
      <c r="E101" s="156"/>
      <c r="F101" s="156"/>
      <c r="G101" s="156"/>
      <c r="H101" s="156"/>
      <c r="I101" s="156"/>
      <c r="J101" s="157">
        <f>J151</f>
        <v>0</v>
      </c>
      <c r="K101" s="154"/>
      <c r="L101" s="158"/>
    </row>
    <row r="102" spans="2:12" s="10" customFormat="1" ht="19.9" customHeight="1">
      <c r="B102" s="159"/>
      <c r="C102" s="103"/>
      <c r="D102" s="160" t="s">
        <v>140</v>
      </c>
      <c r="E102" s="161"/>
      <c r="F102" s="161"/>
      <c r="G102" s="161"/>
      <c r="H102" s="161"/>
      <c r="I102" s="161"/>
      <c r="J102" s="162">
        <f>J152</f>
        <v>0</v>
      </c>
      <c r="K102" s="103"/>
      <c r="L102" s="163"/>
    </row>
    <row r="103" spans="2:12" s="10" customFormat="1" ht="14.85" customHeight="1">
      <c r="B103" s="159"/>
      <c r="C103" s="103"/>
      <c r="D103" s="160" t="s">
        <v>141</v>
      </c>
      <c r="E103" s="161"/>
      <c r="F103" s="161"/>
      <c r="G103" s="161"/>
      <c r="H103" s="161"/>
      <c r="I103" s="161"/>
      <c r="J103" s="162">
        <f>J153</f>
        <v>0</v>
      </c>
      <c r="K103" s="103"/>
      <c r="L103" s="163"/>
    </row>
    <row r="104" spans="2:12" s="10" customFormat="1" ht="14.85" customHeight="1">
      <c r="B104" s="159"/>
      <c r="C104" s="103"/>
      <c r="D104" s="160" t="s">
        <v>142</v>
      </c>
      <c r="E104" s="161"/>
      <c r="F104" s="161"/>
      <c r="G104" s="161"/>
      <c r="H104" s="161"/>
      <c r="I104" s="161"/>
      <c r="J104" s="162">
        <f>J174</f>
        <v>0</v>
      </c>
      <c r="K104" s="103"/>
      <c r="L104" s="163"/>
    </row>
    <row r="105" spans="2:12" s="10" customFormat="1" ht="14.85" customHeight="1">
      <c r="B105" s="159"/>
      <c r="C105" s="103"/>
      <c r="D105" s="160" t="s">
        <v>143</v>
      </c>
      <c r="E105" s="161"/>
      <c r="F105" s="161"/>
      <c r="G105" s="161"/>
      <c r="H105" s="161"/>
      <c r="I105" s="161"/>
      <c r="J105" s="162">
        <f>J191</f>
        <v>0</v>
      </c>
      <c r="K105" s="103"/>
      <c r="L105" s="163"/>
    </row>
    <row r="106" spans="2:12" s="10" customFormat="1" ht="14.85" customHeight="1">
      <c r="B106" s="159"/>
      <c r="C106" s="103"/>
      <c r="D106" s="160" t="s">
        <v>144</v>
      </c>
      <c r="E106" s="161"/>
      <c r="F106" s="161"/>
      <c r="G106" s="161"/>
      <c r="H106" s="161"/>
      <c r="I106" s="161"/>
      <c r="J106" s="162">
        <f>J220</f>
        <v>0</v>
      </c>
      <c r="K106" s="103"/>
      <c r="L106" s="163"/>
    </row>
    <row r="107" spans="2:12" s="10" customFormat="1" ht="19.9" customHeight="1">
      <c r="B107" s="159"/>
      <c r="C107" s="103"/>
      <c r="D107" s="160" t="s">
        <v>145</v>
      </c>
      <c r="E107" s="161"/>
      <c r="F107" s="161"/>
      <c r="G107" s="161"/>
      <c r="H107" s="161"/>
      <c r="I107" s="161"/>
      <c r="J107" s="162">
        <f>J231</f>
        <v>0</v>
      </c>
      <c r="K107" s="103"/>
      <c r="L107" s="163"/>
    </row>
    <row r="108" spans="2:12" s="10" customFormat="1" ht="14.85" customHeight="1">
      <c r="B108" s="159"/>
      <c r="C108" s="103"/>
      <c r="D108" s="160" t="s">
        <v>146</v>
      </c>
      <c r="E108" s="161"/>
      <c r="F108" s="161"/>
      <c r="G108" s="161"/>
      <c r="H108" s="161"/>
      <c r="I108" s="161"/>
      <c r="J108" s="162">
        <f>J232</f>
        <v>0</v>
      </c>
      <c r="K108" s="103"/>
      <c r="L108" s="163"/>
    </row>
    <row r="109" spans="2:12" s="10" customFormat="1" ht="19.9" customHeight="1">
      <c r="B109" s="159"/>
      <c r="C109" s="103"/>
      <c r="D109" s="160" t="s">
        <v>147</v>
      </c>
      <c r="E109" s="161"/>
      <c r="F109" s="161"/>
      <c r="G109" s="161"/>
      <c r="H109" s="161"/>
      <c r="I109" s="161"/>
      <c r="J109" s="162">
        <f>J241</f>
        <v>0</v>
      </c>
      <c r="K109" s="103"/>
      <c r="L109" s="163"/>
    </row>
    <row r="110" spans="2:12" s="10" customFormat="1" ht="14.85" customHeight="1">
      <c r="B110" s="159"/>
      <c r="C110" s="103"/>
      <c r="D110" s="160" t="s">
        <v>148</v>
      </c>
      <c r="E110" s="161"/>
      <c r="F110" s="161"/>
      <c r="G110" s="161"/>
      <c r="H110" s="161"/>
      <c r="I110" s="161"/>
      <c r="J110" s="162">
        <f>J242</f>
        <v>0</v>
      </c>
      <c r="K110" s="103"/>
      <c r="L110" s="163"/>
    </row>
    <row r="111" spans="2:12" s="10" customFormat="1" ht="19.9" customHeight="1">
      <c r="B111" s="159"/>
      <c r="C111" s="103"/>
      <c r="D111" s="160" t="s">
        <v>149</v>
      </c>
      <c r="E111" s="161"/>
      <c r="F111" s="161"/>
      <c r="G111" s="161"/>
      <c r="H111" s="161"/>
      <c r="I111" s="161"/>
      <c r="J111" s="162">
        <f>J247</f>
        <v>0</v>
      </c>
      <c r="K111" s="103"/>
      <c r="L111" s="163"/>
    </row>
    <row r="112" spans="2:12" s="10" customFormat="1" ht="14.85" customHeight="1">
      <c r="B112" s="159"/>
      <c r="C112" s="103"/>
      <c r="D112" s="160" t="s">
        <v>150</v>
      </c>
      <c r="E112" s="161"/>
      <c r="F112" s="161"/>
      <c r="G112" s="161"/>
      <c r="H112" s="161"/>
      <c r="I112" s="161"/>
      <c r="J112" s="162">
        <f>J248</f>
        <v>0</v>
      </c>
      <c r="K112" s="103"/>
      <c r="L112" s="163"/>
    </row>
    <row r="113" spans="2:12" s="10" customFormat="1" ht="14.85" customHeight="1">
      <c r="B113" s="159"/>
      <c r="C113" s="103"/>
      <c r="D113" s="160" t="s">
        <v>151</v>
      </c>
      <c r="E113" s="161"/>
      <c r="F113" s="161"/>
      <c r="G113" s="161"/>
      <c r="H113" s="161"/>
      <c r="I113" s="161"/>
      <c r="J113" s="162">
        <f>J271</f>
        <v>0</v>
      </c>
      <c r="K113" s="103"/>
      <c r="L113" s="163"/>
    </row>
    <row r="114" spans="2:12" s="10" customFormat="1" ht="14.85" customHeight="1">
      <c r="B114" s="159"/>
      <c r="C114" s="103"/>
      <c r="D114" s="160" t="s">
        <v>152</v>
      </c>
      <c r="E114" s="161"/>
      <c r="F114" s="161"/>
      <c r="G114" s="161"/>
      <c r="H114" s="161"/>
      <c r="I114" s="161"/>
      <c r="J114" s="162">
        <f>J293</f>
        <v>0</v>
      </c>
      <c r="K114" s="103"/>
      <c r="L114" s="163"/>
    </row>
    <row r="115" spans="2:12" s="10" customFormat="1" ht="14.85" customHeight="1">
      <c r="B115" s="159"/>
      <c r="C115" s="103"/>
      <c r="D115" s="160" t="s">
        <v>153</v>
      </c>
      <c r="E115" s="161"/>
      <c r="F115" s="161"/>
      <c r="G115" s="161"/>
      <c r="H115" s="161"/>
      <c r="I115" s="161"/>
      <c r="J115" s="162">
        <f>J316</f>
        <v>0</v>
      </c>
      <c r="K115" s="103"/>
      <c r="L115" s="163"/>
    </row>
    <row r="116" spans="2:12" s="10" customFormat="1" ht="19.9" customHeight="1">
      <c r="B116" s="159"/>
      <c r="C116" s="103"/>
      <c r="D116" s="160" t="s">
        <v>154</v>
      </c>
      <c r="E116" s="161"/>
      <c r="F116" s="161"/>
      <c r="G116" s="161"/>
      <c r="H116" s="161"/>
      <c r="I116" s="161"/>
      <c r="J116" s="162">
        <f>J343</f>
        <v>0</v>
      </c>
      <c r="K116" s="103"/>
      <c r="L116" s="163"/>
    </row>
    <row r="117" spans="2:12" s="10" customFormat="1" ht="14.85" customHeight="1">
      <c r="B117" s="159"/>
      <c r="C117" s="103"/>
      <c r="D117" s="160" t="s">
        <v>155</v>
      </c>
      <c r="E117" s="161"/>
      <c r="F117" s="161"/>
      <c r="G117" s="161"/>
      <c r="H117" s="161"/>
      <c r="I117" s="161"/>
      <c r="J117" s="162">
        <f>J344</f>
        <v>0</v>
      </c>
      <c r="K117" s="103"/>
      <c r="L117" s="163"/>
    </row>
    <row r="118" spans="2:12" s="10" customFormat="1" ht="14.85" customHeight="1">
      <c r="B118" s="159"/>
      <c r="C118" s="103"/>
      <c r="D118" s="160" t="s">
        <v>156</v>
      </c>
      <c r="E118" s="161"/>
      <c r="F118" s="161"/>
      <c r="G118" s="161"/>
      <c r="H118" s="161"/>
      <c r="I118" s="161"/>
      <c r="J118" s="162">
        <f>J346</f>
        <v>0</v>
      </c>
      <c r="K118" s="103"/>
      <c r="L118" s="163"/>
    </row>
    <row r="119" spans="2:12" s="10" customFormat="1" ht="14.85" customHeight="1">
      <c r="B119" s="159"/>
      <c r="C119" s="103"/>
      <c r="D119" s="160" t="s">
        <v>157</v>
      </c>
      <c r="E119" s="161"/>
      <c r="F119" s="161"/>
      <c r="G119" s="161"/>
      <c r="H119" s="161"/>
      <c r="I119" s="161"/>
      <c r="J119" s="162">
        <f>J363</f>
        <v>0</v>
      </c>
      <c r="K119" s="103"/>
      <c r="L119" s="163"/>
    </row>
    <row r="120" spans="2:12" s="10" customFormat="1" ht="19.9" customHeight="1">
      <c r="B120" s="159"/>
      <c r="C120" s="103"/>
      <c r="D120" s="160" t="s">
        <v>158</v>
      </c>
      <c r="E120" s="161"/>
      <c r="F120" s="161"/>
      <c r="G120" s="161"/>
      <c r="H120" s="161"/>
      <c r="I120" s="161"/>
      <c r="J120" s="162">
        <f>J380</f>
        <v>0</v>
      </c>
      <c r="K120" s="103"/>
      <c r="L120" s="163"/>
    </row>
    <row r="121" spans="2:12" s="10" customFormat="1" ht="14.85" customHeight="1">
      <c r="B121" s="159"/>
      <c r="C121" s="103"/>
      <c r="D121" s="160" t="s">
        <v>159</v>
      </c>
      <c r="E121" s="161"/>
      <c r="F121" s="161"/>
      <c r="G121" s="161"/>
      <c r="H121" s="161"/>
      <c r="I121" s="161"/>
      <c r="J121" s="162">
        <f>J381</f>
        <v>0</v>
      </c>
      <c r="K121" s="103"/>
      <c r="L121" s="163"/>
    </row>
    <row r="122" spans="2:12" s="10" customFormat="1" ht="14.85" customHeight="1">
      <c r="B122" s="159"/>
      <c r="C122" s="103"/>
      <c r="D122" s="160" t="s">
        <v>160</v>
      </c>
      <c r="E122" s="161"/>
      <c r="F122" s="161"/>
      <c r="G122" s="161"/>
      <c r="H122" s="161"/>
      <c r="I122" s="161"/>
      <c r="J122" s="162">
        <f>J424</f>
        <v>0</v>
      </c>
      <c r="K122" s="103"/>
      <c r="L122" s="163"/>
    </row>
    <row r="123" spans="2:12" s="10" customFormat="1" ht="14.85" customHeight="1">
      <c r="B123" s="159"/>
      <c r="C123" s="103"/>
      <c r="D123" s="160" t="s">
        <v>161</v>
      </c>
      <c r="E123" s="161"/>
      <c r="F123" s="161"/>
      <c r="G123" s="161"/>
      <c r="H123" s="161"/>
      <c r="I123" s="161"/>
      <c r="J123" s="162">
        <f>J467</f>
        <v>0</v>
      </c>
      <c r="K123" s="103"/>
      <c r="L123" s="163"/>
    </row>
    <row r="124" spans="2:12" s="10" customFormat="1" ht="14.85" customHeight="1">
      <c r="B124" s="159"/>
      <c r="C124" s="103"/>
      <c r="D124" s="160" t="s">
        <v>162</v>
      </c>
      <c r="E124" s="161"/>
      <c r="F124" s="161"/>
      <c r="G124" s="161"/>
      <c r="H124" s="161"/>
      <c r="I124" s="161"/>
      <c r="J124" s="162">
        <f>J476</f>
        <v>0</v>
      </c>
      <c r="K124" s="103"/>
      <c r="L124" s="163"/>
    </row>
    <row r="125" spans="2:12" s="10" customFormat="1" ht="14.85" customHeight="1">
      <c r="B125" s="159"/>
      <c r="C125" s="103"/>
      <c r="D125" s="160" t="s">
        <v>163</v>
      </c>
      <c r="E125" s="161"/>
      <c r="F125" s="161"/>
      <c r="G125" s="161"/>
      <c r="H125" s="161"/>
      <c r="I125" s="161"/>
      <c r="J125" s="162">
        <f>J495</f>
        <v>0</v>
      </c>
      <c r="K125" s="103"/>
      <c r="L125" s="163"/>
    </row>
    <row r="126" spans="2:12" s="10" customFormat="1" ht="14.85" customHeight="1">
      <c r="B126" s="159"/>
      <c r="C126" s="103"/>
      <c r="D126" s="160" t="s">
        <v>164</v>
      </c>
      <c r="E126" s="161"/>
      <c r="F126" s="161"/>
      <c r="G126" s="161"/>
      <c r="H126" s="161"/>
      <c r="I126" s="161"/>
      <c r="J126" s="162">
        <f>J514</f>
        <v>0</v>
      </c>
      <c r="K126" s="103"/>
      <c r="L126" s="163"/>
    </row>
    <row r="127" spans="1:31" s="2" customFormat="1" ht="21.7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2" customFormat="1" ht="6.95" customHeight="1">
      <c r="A128" s="34"/>
      <c r="B128" s="54"/>
      <c r="C128" s="55"/>
      <c r="D128" s="55"/>
      <c r="E128" s="55"/>
      <c r="F128" s="55"/>
      <c r="G128" s="55"/>
      <c r="H128" s="55"/>
      <c r="I128" s="55"/>
      <c r="J128" s="55"/>
      <c r="K128" s="55"/>
      <c r="L128" s="51"/>
      <c r="S128" s="34"/>
      <c r="T128" s="34"/>
      <c r="U128" s="34"/>
      <c r="V128" s="34"/>
      <c r="W128" s="34"/>
      <c r="X128" s="34"/>
      <c r="Y128" s="34"/>
      <c r="Z128" s="34"/>
      <c r="AA128" s="34"/>
      <c r="AB128" s="34"/>
      <c r="AC128" s="34"/>
      <c r="AD128" s="34"/>
      <c r="AE128" s="34"/>
    </row>
    <row r="132" spans="1:31" s="2" customFormat="1" ht="6.95" customHeight="1">
      <c r="A132" s="34"/>
      <c r="B132" s="56"/>
      <c r="C132" s="57"/>
      <c r="D132" s="57"/>
      <c r="E132" s="57"/>
      <c r="F132" s="57"/>
      <c r="G132" s="57"/>
      <c r="H132" s="57"/>
      <c r="I132" s="57"/>
      <c r="J132" s="57"/>
      <c r="K132" s="57"/>
      <c r="L132" s="51"/>
      <c r="S132" s="34"/>
      <c r="T132" s="34"/>
      <c r="U132" s="34"/>
      <c r="V132" s="34"/>
      <c r="W132" s="34"/>
      <c r="X132" s="34"/>
      <c r="Y132" s="34"/>
      <c r="Z132" s="34"/>
      <c r="AA132" s="34"/>
      <c r="AB132" s="34"/>
      <c r="AC132" s="34"/>
      <c r="AD132" s="34"/>
      <c r="AE132" s="34"/>
    </row>
    <row r="133" spans="1:31" s="2" customFormat="1" ht="24.95" customHeight="1">
      <c r="A133" s="34"/>
      <c r="B133" s="35"/>
      <c r="C133" s="23" t="s">
        <v>165</v>
      </c>
      <c r="D133" s="36"/>
      <c r="E133" s="36"/>
      <c r="F133" s="36"/>
      <c r="G133" s="36"/>
      <c r="H133" s="36"/>
      <c r="I133" s="36"/>
      <c r="J133" s="36"/>
      <c r="K133" s="36"/>
      <c r="L133" s="51"/>
      <c r="S133" s="34"/>
      <c r="T133" s="34"/>
      <c r="U133" s="34"/>
      <c r="V133" s="34"/>
      <c r="W133" s="34"/>
      <c r="X133" s="34"/>
      <c r="Y133" s="34"/>
      <c r="Z133" s="34"/>
      <c r="AA133" s="34"/>
      <c r="AB133" s="34"/>
      <c r="AC133" s="34"/>
      <c r="AD133" s="34"/>
      <c r="AE133" s="34"/>
    </row>
    <row r="134" spans="1:31" s="2" customFormat="1" ht="6.95" customHeight="1">
      <c r="A134" s="34"/>
      <c r="B134" s="35"/>
      <c r="C134" s="36"/>
      <c r="D134" s="36"/>
      <c r="E134" s="36"/>
      <c r="F134" s="36"/>
      <c r="G134" s="36"/>
      <c r="H134" s="36"/>
      <c r="I134" s="36"/>
      <c r="J134" s="36"/>
      <c r="K134" s="36"/>
      <c r="L134" s="51"/>
      <c r="S134" s="34"/>
      <c r="T134" s="34"/>
      <c r="U134" s="34"/>
      <c r="V134" s="34"/>
      <c r="W134" s="34"/>
      <c r="X134" s="34"/>
      <c r="Y134" s="34"/>
      <c r="Z134" s="34"/>
      <c r="AA134" s="34"/>
      <c r="AB134" s="34"/>
      <c r="AC134" s="34"/>
      <c r="AD134" s="34"/>
      <c r="AE134" s="34"/>
    </row>
    <row r="135" spans="1:31" s="2" customFormat="1" ht="12" customHeight="1">
      <c r="A135" s="34"/>
      <c r="B135" s="35"/>
      <c r="C135" s="29" t="s">
        <v>16</v>
      </c>
      <c r="D135" s="36"/>
      <c r="E135" s="36"/>
      <c r="F135" s="36"/>
      <c r="G135" s="36"/>
      <c r="H135" s="36"/>
      <c r="I135" s="36"/>
      <c r="J135" s="36"/>
      <c r="K135" s="36"/>
      <c r="L135" s="51"/>
      <c r="S135" s="34"/>
      <c r="T135" s="34"/>
      <c r="U135" s="34"/>
      <c r="V135" s="34"/>
      <c r="W135" s="34"/>
      <c r="X135" s="34"/>
      <c r="Y135" s="34"/>
      <c r="Z135" s="34"/>
      <c r="AA135" s="34"/>
      <c r="AB135" s="34"/>
      <c r="AC135" s="34"/>
      <c r="AD135" s="34"/>
      <c r="AE135" s="34"/>
    </row>
    <row r="136" spans="1:31" s="2" customFormat="1" ht="16.5" customHeight="1">
      <c r="A136" s="34"/>
      <c r="B136" s="35"/>
      <c r="C136" s="36"/>
      <c r="D136" s="36"/>
      <c r="E136" s="306" t="str">
        <f>E7</f>
        <v>Chodník ve směru na Novou Telib</v>
      </c>
      <c r="F136" s="307"/>
      <c r="G136" s="307"/>
      <c r="H136" s="307"/>
      <c r="I136" s="36"/>
      <c r="J136" s="36"/>
      <c r="K136" s="36"/>
      <c r="L136" s="51"/>
      <c r="S136" s="34"/>
      <c r="T136" s="34"/>
      <c r="U136" s="34"/>
      <c r="V136" s="34"/>
      <c r="W136" s="34"/>
      <c r="X136" s="34"/>
      <c r="Y136" s="34"/>
      <c r="Z136" s="34"/>
      <c r="AA136" s="34"/>
      <c r="AB136" s="34"/>
      <c r="AC136" s="34"/>
      <c r="AD136" s="34"/>
      <c r="AE136" s="34"/>
    </row>
    <row r="137" spans="2:12" s="1" customFormat="1" ht="12" customHeight="1">
      <c r="B137" s="21"/>
      <c r="C137" s="29" t="s">
        <v>128</v>
      </c>
      <c r="D137" s="22"/>
      <c r="E137" s="22"/>
      <c r="F137" s="22"/>
      <c r="G137" s="22"/>
      <c r="H137" s="22"/>
      <c r="I137" s="22"/>
      <c r="J137" s="22"/>
      <c r="K137" s="22"/>
      <c r="L137" s="20"/>
    </row>
    <row r="138" spans="2:12" s="1" customFormat="1" ht="16.5" customHeight="1">
      <c r="B138" s="21"/>
      <c r="C138" s="22"/>
      <c r="D138" s="22"/>
      <c r="E138" s="306" t="s">
        <v>129</v>
      </c>
      <c r="F138" s="264"/>
      <c r="G138" s="264"/>
      <c r="H138" s="264"/>
      <c r="I138" s="22"/>
      <c r="J138" s="22"/>
      <c r="K138" s="22"/>
      <c r="L138" s="20"/>
    </row>
    <row r="139" spans="2:12" s="1" customFormat="1" ht="12" customHeight="1">
      <c r="B139" s="21"/>
      <c r="C139" s="29" t="s">
        <v>130</v>
      </c>
      <c r="D139" s="22"/>
      <c r="E139" s="22"/>
      <c r="F139" s="22"/>
      <c r="G139" s="22"/>
      <c r="H139" s="22"/>
      <c r="I139" s="22"/>
      <c r="J139" s="22"/>
      <c r="K139" s="22"/>
      <c r="L139" s="20"/>
    </row>
    <row r="140" spans="1:31" s="2" customFormat="1" ht="16.5" customHeight="1">
      <c r="A140" s="34"/>
      <c r="B140" s="35"/>
      <c r="C140" s="36"/>
      <c r="D140" s="36"/>
      <c r="E140" s="308" t="s">
        <v>131</v>
      </c>
      <c r="F140" s="309"/>
      <c r="G140" s="309"/>
      <c r="H140" s="309"/>
      <c r="I140" s="36"/>
      <c r="J140" s="36"/>
      <c r="K140" s="36"/>
      <c r="L140" s="51"/>
      <c r="S140" s="34"/>
      <c r="T140" s="34"/>
      <c r="U140" s="34"/>
      <c r="V140" s="34"/>
      <c r="W140" s="34"/>
      <c r="X140" s="34"/>
      <c r="Y140" s="34"/>
      <c r="Z140" s="34"/>
      <c r="AA140" s="34"/>
      <c r="AB140" s="34"/>
      <c r="AC140" s="34"/>
      <c r="AD140" s="34"/>
      <c r="AE140" s="34"/>
    </row>
    <row r="141" spans="1:31" s="2" customFormat="1" ht="12" customHeight="1">
      <c r="A141" s="34"/>
      <c r="B141" s="35"/>
      <c r="C141" s="29" t="s">
        <v>132</v>
      </c>
      <c r="D141" s="36"/>
      <c r="E141" s="36"/>
      <c r="F141" s="36"/>
      <c r="G141" s="36"/>
      <c r="H141" s="36"/>
      <c r="I141" s="36"/>
      <c r="J141" s="36"/>
      <c r="K141" s="36"/>
      <c r="L141" s="51"/>
      <c r="S141" s="34"/>
      <c r="T141" s="34"/>
      <c r="U141" s="34"/>
      <c r="V141" s="34"/>
      <c r="W141" s="34"/>
      <c r="X141" s="34"/>
      <c r="Y141" s="34"/>
      <c r="Z141" s="34"/>
      <c r="AA141" s="34"/>
      <c r="AB141" s="34"/>
      <c r="AC141" s="34"/>
      <c r="AD141" s="34"/>
      <c r="AE141" s="34"/>
    </row>
    <row r="142" spans="1:31" s="2" customFormat="1" ht="16.5" customHeight="1">
      <c r="A142" s="34"/>
      <c r="B142" s="35"/>
      <c r="C142" s="36"/>
      <c r="D142" s="36"/>
      <c r="E142" s="257" t="str">
        <f>E13</f>
        <v>SO.110.1 - SO.110.1 - Komunikace</v>
      </c>
      <c r="F142" s="309"/>
      <c r="G142" s="309"/>
      <c r="H142" s="309"/>
      <c r="I142" s="36"/>
      <c r="J142" s="36"/>
      <c r="K142" s="36"/>
      <c r="L142" s="51"/>
      <c r="S142" s="34"/>
      <c r="T142" s="34"/>
      <c r="U142" s="34"/>
      <c r="V142" s="34"/>
      <c r="W142" s="34"/>
      <c r="X142" s="34"/>
      <c r="Y142" s="34"/>
      <c r="Z142" s="34"/>
      <c r="AA142" s="34"/>
      <c r="AB142" s="34"/>
      <c r="AC142" s="34"/>
      <c r="AD142" s="34"/>
      <c r="AE142" s="34"/>
    </row>
    <row r="143" spans="1:31" s="2" customFormat="1" ht="6.95" customHeight="1">
      <c r="A143" s="34"/>
      <c r="B143" s="35"/>
      <c r="C143" s="36"/>
      <c r="D143" s="36"/>
      <c r="E143" s="36"/>
      <c r="F143" s="36"/>
      <c r="G143" s="36"/>
      <c r="H143" s="36"/>
      <c r="I143" s="36"/>
      <c r="J143" s="36"/>
      <c r="K143" s="36"/>
      <c r="L143" s="51"/>
      <c r="S143" s="34"/>
      <c r="T143" s="34"/>
      <c r="U143" s="34"/>
      <c r="V143" s="34"/>
      <c r="W143" s="34"/>
      <c r="X143" s="34"/>
      <c r="Y143" s="34"/>
      <c r="Z143" s="34"/>
      <c r="AA143" s="34"/>
      <c r="AB143" s="34"/>
      <c r="AC143" s="34"/>
      <c r="AD143" s="34"/>
      <c r="AE143" s="34"/>
    </row>
    <row r="144" spans="1:31" s="2" customFormat="1" ht="12" customHeight="1">
      <c r="A144" s="34"/>
      <c r="B144" s="35"/>
      <c r="C144" s="29" t="s">
        <v>20</v>
      </c>
      <c r="D144" s="36"/>
      <c r="E144" s="36"/>
      <c r="F144" s="27" t="str">
        <f>F16</f>
        <v xml:space="preserve"> </v>
      </c>
      <c r="G144" s="36"/>
      <c r="H144" s="36"/>
      <c r="I144" s="29" t="s">
        <v>22</v>
      </c>
      <c r="J144" s="66" t="str">
        <f>IF(J16="","",J16)</f>
        <v>24. 1. 2022</v>
      </c>
      <c r="K144" s="36"/>
      <c r="L144" s="51"/>
      <c r="S144" s="34"/>
      <c r="T144" s="34"/>
      <c r="U144" s="34"/>
      <c r="V144" s="34"/>
      <c r="W144" s="34"/>
      <c r="X144" s="34"/>
      <c r="Y144" s="34"/>
      <c r="Z144" s="34"/>
      <c r="AA144" s="34"/>
      <c r="AB144" s="34"/>
      <c r="AC144" s="34"/>
      <c r="AD144" s="34"/>
      <c r="AE144" s="34"/>
    </row>
    <row r="145" spans="1:31" s="2" customFormat="1" ht="6.95" customHeight="1">
      <c r="A145" s="34"/>
      <c r="B145" s="35"/>
      <c r="C145" s="36"/>
      <c r="D145" s="36"/>
      <c r="E145" s="36"/>
      <c r="F145" s="36"/>
      <c r="G145" s="36"/>
      <c r="H145" s="36"/>
      <c r="I145" s="36"/>
      <c r="J145" s="36"/>
      <c r="K145" s="36"/>
      <c r="L145" s="51"/>
      <c r="S145" s="34"/>
      <c r="T145" s="34"/>
      <c r="U145" s="34"/>
      <c r="V145" s="34"/>
      <c r="W145" s="34"/>
      <c r="X145" s="34"/>
      <c r="Y145" s="34"/>
      <c r="Z145" s="34"/>
      <c r="AA145" s="34"/>
      <c r="AB145" s="34"/>
      <c r="AC145" s="34"/>
      <c r="AD145" s="34"/>
      <c r="AE145" s="34"/>
    </row>
    <row r="146" spans="1:31" s="2" customFormat="1" ht="15.2" customHeight="1">
      <c r="A146" s="34"/>
      <c r="B146" s="35"/>
      <c r="C146" s="29" t="s">
        <v>24</v>
      </c>
      <c r="D146" s="36"/>
      <c r="E146" s="36"/>
      <c r="F146" s="27" t="str">
        <f>E19</f>
        <v>Městys Březno</v>
      </c>
      <c r="G146" s="36"/>
      <c r="H146" s="36"/>
      <c r="I146" s="29" t="s">
        <v>31</v>
      </c>
      <c r="J146" s="32" t="str">
        <f>E25</f>
        <v>CR Project s.r.o.</v>
      </c>
      <c r="K146" s="36"/>
      <c r="L146" s="51"/>
      <c r="S146" s="34"/>
      <c r="T146" s="34"/>
      <c r="U146" s="34"/>
      <c r="V146" s="34"/>
      <c r="W146" s="34"/>
      <c r="X146" s="34"/>
      <c r="Y146" s="34"/>
      <c r="Z146" s="34"/>
      <c r="AA146" s="34"/>
      <c r="AB146" s="34"/>
      <c r="AC146" s="34"/>
      <c r="AD146" s="34"/>
      <c r="AE146" s="34"/>
    </row>
    <row r="147" spans="1:31" s="2" customFormat="1" ht="15.2" customHeight="1">
      <c r="A147" s="34"/>
      <c r="B147" s="35"/>
      <c r="C147" s="29" t="s">
        <v>29</v>
      </c>
      <c r="D147" s="36"/>
      <c r="E147" s="36"/>
      <c r="F147" s="27" t="str">
        <f>IF(E22="","",E22)</f>
        <v>Vyplň údaj</v>
      </c>
      <c r="G147" s="36"/>
      <c r="H147" s="36"/>
      <c r="I147" s="29" t="s">
        <v>36</v>
      </c>
      <c r="J147" s="32" t="str">
        <f>E28</f>
        <v>Josef Nentwich</v>
      </c>
      <c r="K147" s="36"/>
      <c r="L147" s="51"/>
      <c r="S147" s="34"/>
      <c r="T147" s="34"/>
      <c r="U147" s="34"/>
      <c r="V147" s="34"/>
      <c r="W147" s="34"/>
      <c r="X147" s="34"/>
      <c r="Y147" s="34"/>
      <c r="Z147" s="34"/>
      <c r="AA147" s="34"/>
      <c r="AB147" s="34"/>
      <c r="AC147" s="34"/>
      <c r="AD147" s="34"/>
      <c r="AE147" s="34"/>
    </row>
    <row r="148" spans="1:31" s="2" customFormat="1" ht="10.35" customHeight="1">
      <c r="A148" s="34"/>
      <c r="B148" s="35"/>
      <c r="C148" s="36"/>
      <c r="D148" s="36"/>
      <c r="E148" s="36"/>
      <c r="F148" s="36"/>
      <c r="G148" s="36"/>
      <c r="H148" s="36"/>
      <c r="I148" s="36"/>
      <c r="J148" s="36"/>
      <c r="K148" s="36"/>
      <c r="L148" s="51"/>
      <c r="S148" s="34"/>
      <c r="T148" s="34"/>
      <c r="U148" s="34"/>
      <c r="V148" s="34"/>
      <c r="W148" s="34"/>
      <c r="X148" s="34"/>
      <c r="Y148" s="34"/>
      <c r="Z148" s="34"/>
      <c r="AA148" s="34"/>
      <c r="AB148" s="34"/>
      <c r="AC148" s="34"/>
      <c r="AD148" s="34"/>
      <c r="AE148" s="34"/>
    </row>
    <row r="149" spans="1:31" s="11" customFormat="1" ht="29.25" customHeight="1">
      <c r="A149" s="164"/>
      <c r="B149" s="165"/>
      <c r="C149" s="166" t="s">
        <v>166</v>
      </c>
      <c r="D149" s="167" t="s">
        <v>65</v>
      </c>
      <c r="E149" s="167" t="s">
        <v>61</v>
      </c>
      <c r="F149" s="167" t="s">
        <v>62</v>
      </c>
      <c r="G149" s="167" t="s">
        <v>167</v>
      </c>
      <c r="H149" s="167" t="s">
        <v>168</v>
      </c>
      <c r="I149" s="167" t="s">
        <v>169</v>
      </c>
      <c r="J149" s="167" t="s">
        <v>136</v>
      </c>
      <c r="K149" s="168" t="s">
        <v>170</v>
      </c>
      <c r="L149" s="169"/>
      <c r="M149" s="75" t="s">
        <v>1</v>
      </c>
      <c r="N149" s="76" t="s">
        <v>44</v>
      </c>
      <c r="O149" s="76" t="s">
        <v>171</v>
      </c>
      <c r="P149" s="76" t="s">
        <v>172</v>
      </c>
      <c r="Q149" s="76" t="s">
        <v>173</v>
      </c>
      <c r="R149" s="76" t="s">
        <v>174</v>
      </c>
      <c r="S149" s="76" t="s">
        <v>175</v>
      </c>
      <c r="T149" s="77" t="s">
        <v>176</v>
      </c>
      <c r="U149" s="164"/>
      <c r="V149" s="164"/>
      <c r="W149" s="164"/>
      <c r="X149" s="164"/>
      <c r="Y149" s="164"/>
      <c r="Z149" s="164"/>
      <c r="AA149" s="164"/>
      <c r="AB149" s="164"/>
      <c r="AC149" s="164"/>
      <c r="AD149" s="164"/>
      <c r="AE149" s="164"/>
    </row>
    <row r="150" spans="1:63" s="2" customFormat="1" ht="22.9" customHeight="1">
      <c r="A150" s="34"/>
      <c r="B150" s="35"/>
      <c r="C150" s="82" t="s">
        <v>177</v>
      </c>
      <c r="D150" s="36"/>
      <c r="E150" s="36"/>
      <c r="F150" s="36"/>
      <c r="G150" s="36"/>
      <c r="H150" s="36"/>
      <c r="I150" s="36"/>
      <c r="J150" s="170">
        <f>BK150</f>
        <v>0</v>
      </c>
      <c r="K150" s="36"/>
      <c r="L150" s="39"/>
      <c r="M150" s="78"/>
      <c r="N150" s="171"/>
      <c r="O150" s="79"/>
      <c r="P150" s="172">
        <f>P151</f>
        <v>0</v>
      </c>
      <c r="Q150" s="79"/>
      <c r="R150" s="172">
        <f>R151</f>
        <v>661.473477435</v>
      </c>
      <c r="S150" s="79"/>
      <c r="T150" s="173">
        <f>T151</f>
        <v>321.9085</v>
      </c>
      <c r="U150" s="34"/>
      <c r="V150" s="34"/>
      <c r="W150" s="34"/>
      <c r="X150" s="34"/>
      <c r="Y150" s="34"/>
      <c r="Z150" s="34"/>
      <c r="AA150" s="34"/>
      <c r="AB150" s="34"/>
      <c r="AC150" s="34"/>
      <c r="AD150" s="34"/>
      <c r="AE150" s="34"/>
      <c r="AT150" s="17" t="s">
        <v>79</v>
      </c>
      <c r="AU150" s="17" t="s">
        <v>138</v>
      </c>
      <c r="BK150" s="174">
        <f>BK151</f>
        <v>0</v>
      </c>
    </row>
    <row r="151" spans="2:63" s="12" customFormat="1" ht="25.9" customHeight="1">
      <c r="B151" s="175"/>
      <c r="C151" s="176"/>
      <c r="D151" s="177" t="s">
        <v>79</v>
      </c>
      <c r="E151" s="178" t="s">
        <v>178</v>
      </c>
      <c r="F151" s="178" t="s">
        <v>179</v>
      </c>
      <c r="G151" s="176"/>
      <c r="H151" s="176"/>
      <c r="I151" s="179"/>
      <c r="J151" s="180">
        <f>BK151</f>
        <v>0</v>
      </c>
      <c r="K151" s="176"/>
      <c r="L151" s="181"/>
      <c r="M151" s="182"/>
      <c r="N151" s="183"/>
      <c r="O151" s="183"/>
      <c r="P151" s="184">
        <f>P152+P231+P241+P247+P343+P380</f>
        <v>0</v>
      </c>
      <c r="Q151" s="183"/>
      <c r="R151" s="184">
        <f>R152+R231+R241+R247+R343+R380</f>
        <v>661.473477435</v>
      </c>
      <c r="S151" s="183"/>
      <c r="T151" s="185">
        <f>T152+T231+T241+T247+T343+T380</f>
        <v>321.9085</v>
      </c>
      <c r="AR151" s="186" t="s">
        <v>87</v>
      </c>
      <c r="AT151" s="187" t="s">
        <v>79</v>
      </c>
      <c r="AU151" s="187" t="s">
        <v>80</v>
      </c>
      <c r="AY151" s="186" t="s">
        <v>180</v>
      </c>
      <c r="BK151" s="188">
        <f>BK152+BK231+BK241+BK247+BK343+BK380</f>
        <v>0</v>
      </c>
    </row>
    <row r="152" spans="2:63" s="12" customFormat="1" ht="22.9" customHeight="1">
      <c r="B152" s="175"/>
      <c r="C152" s="176"/>
      <c r="D152" s="177" t="s">
        <v>79</v>
      </c>
      <c r="E152" s="189" t="s">
        <v>87</v>
      </c>
      <c r="F152" s="189" t="s">
        <v>181</v>
      </c>
      <c r="G152" s="176"/>
      <c r="H152" s="176"/>
      <c r="I152" s="179"/>
      <c r="J152" s="190">
        <f>BK152</f>
        <v>0</v>
      </c>
      <c r="K152" s="176"/>
      <c r="L152" s="181"/>
      <c r="M152" s="182"/>
      <c r="N152" s="183"/>
      <c r="O152" s="183"/>
      <c r="P152" s="184">
        <f>P153+P174+P191+P220</f>
        <v>0</v>
      </c>
      <c r="Q152" s="183"/>
      <c r="R152" s="184">
        <f>R153+R174+R191+R220</f>
        <v>289.4924</v>
      </c>
      <c r="S152" s="183"/>
      <c r="T152" s="185">
        <f>T153+T174+T191+T220</f>
        <v>0</v>
      </c>
      <c r="AR152" s="186" t="s">
        <v>87</v>
      </c>
      <c r="AT152" s="187" t="s">
        <v>79</v>
      </c>
      <c r="AU152" s="187" t="s">
        <v>87</v>
      </c>
      <c r="AY152" s="186" t="s">
        <v>180</v>
      </c>
      <c r="BK152" s="188">
        <f>BK153+BK174+BK191+BK220</f>
        <v>0</v>
      </c>
    </row>
    <row r="153" spans="2:63" s="12" customFormat="1" ht="20.85" customHeight="1">
      <c r="B153" s="175"/>
      <c r="C153" s="176"/>
      <c r="D153" s="177" t="s">
        <v>79</v>
      </c>
      <c r="E153" s="189" t="s">
        <v>182</v>
      </c>
      <c r="F153" s="189" t="s">
        <v>183</v>
      </c>
      <c r="G153" s="176"/>
      <c r="H153" s="176"/>
      <c r="I153" s="179"/>
      <c r="J153" s="190">
        <f>BK153</f>
        <v>0</v>
      </c>
      <c r="K153" s="176"/>
      <c r="L153" s="181"/>
      <c r="M153" s="182"/>
      <c r="N153" s="183"/>
      <c r="O153" s="183"/>
      <c r="P153" s="184">
        <f>SUM(P154:P173)</f>
        <v>0</v>
      </c>
      <c r="Q153" s="183"/>
      <c r="R153" s="184">
        <f>SUM(R154:R173)</f>
        <v>0</v>
      </c>
      <c r="S153" s="183"/>
      <c r="T153" s="185">
        <f>SUM(T154:T173)</f>
        <v>0</v>
      </c>
      <c r="AR153" s="186" t="s">
        <v>87</v>
      </c>
      <c r="AT153" s="187" t="s">
        <v>79</v>
      </c>
      <c r="AU153" s="187" t="s">
        <v>89</v>
      </c>
      <c r="AY153" s="186" t="s">
        <v>180</v>
      </c>
      <c r="BK153" s="188">
        <f>SUM(BK154:BK173)</f>
        <v>0</v>
      </c>
    </row>
    <row r="154" spans="1:65" s="2" customFormat="1" ht="37.9" customHeight="1">
      <c r="A154" s="34"/>
      <c r="B154" s="35"/>
      <c r="C154" s="191" t="s">
        <v>87</v>
      </c>
      <c r="D154" s="191" t="s">
        <v>184</v>
      </c>
      <c r="E154" s="192" t="s">
        <v>185</v>
      </c>
      <c r="F154" s="193" t="s">
        <v>186</v>
      </c>
      <c r="G154" s="194" t="s">
        <v>187</v>
      </c>
      <c r="H154" s="195">
        <v>50.1</v>
      </c>
      <c r="I154" s="196"/>
      <c r="J154" s="197">
        <f>ROUND(I154*H154,2)</f>
        <v>0</v>
      </c>
      <c r="K154" s="193" t="s">
        <v>188</v>
      </c>
      <c r="L154" s="39"/>
      <c r="M154" s="198" t="s">
        <v>1</v>
      </c>
      <c r="N154" s="199" t="s">
        <v>45</v>
      </c>
      <c r="O154" s="71"/>
      <c r="P154" s="200">
        <f>O154*H154</f>
        <v>0</v>
      </c>
      <c r="Q154" s="200">
        <v>0</v>
      </c>
      <c r="R154" s="200">
        <f>Q154*H154</f>
        <v>0</v>
      </c>
      <c r="S154" s="200">
        <v>0</v>
      </c>
      <c r="T154" s="201">
        <f>S154*H154</f>
        <v>0</v>
      </c>
      <c r="U154" s="34"/>
      <c r="V154" s="34"/>
      <c r="W154" s="34"/>
      <c r="X154" s="34"/>
      <c r="Y154" s="34"/>
      <c r="Z154" s="34"/>
      <c r="AA154" s="34"/>
      <c r="AB154" s="34"/>
      <c r="AC154" s="34"/>
      <c r="AD154" s="34"/>
      <c r="AE154" s="34"/>
      <c r="AR154" s="202" t="s">
        <v>189</v>
      </c>
      <c r="AT154" s="202" t="s">
        <v>184</v>
      </c>
      <c r="AU154" s="202" t="s">
        <v>96</v>
      </c>
      <c r="AY154" s="17" t="s">
        <v>180</v>
      </c>
      <c r="BE154" s="203">
        <f>IF(N154="základní",J154,0)</f>
        <v>0</v>
      </c>
      <c r="BF154" s="203">
        <f>IF(N154="snížená",J154,0)</f>
        <v>0</v>
      </c>
      <c r="BG154" s="203">
        <f>IF(N154="zákl. přenesená",J154,0)</f>
        <v>0</v>
      </c>
      <c r="BH154" s="203">
        <f>IF(N154="sníž. přenesená",J154,0)</f>
        <v>0</v>
      </c>
      <c r="BI154" s="203">
        <f>IF(N154="nulová",J154,0)</f>
        <v>0</v>
      </c>
      <c r="BJ154" s="17" t="s">
        <v>87</v>
      </c>
      <c r="BK154" s="203">
        <f>ROUND(I154*H154,2)</f>
        <v>0</v>
      </c>
      <c r="BL154" s="17" t="s">
        <v>189</v>
      </c>
      <c r="BM154" s="202" t="s">
        <v>190</v>
      </c>
    </row>
    <row r="155" spans="2:51" s="13" customFormat="1" ht="11.25">
      <c r="B155" s="204"/>
      <c r="C155" s="205"/>
      <c r="D155" s="206" t="s">
        <v>191</v>
      </c>
      <c r="E155" s="207" t="s">
        <v>1</v>
      </c>
      <c r="F155" s="208" t="s">
        <v>192</v>
      </c>
      <c r="G155" s="205"/>
      <c r="H155" s="207" t="s">
        <v>1</v>
      </c>
      <c r="I155" s="209"/>
      <c r="J155" s="205"/>
      <c r="K155" s="205"/>
      <c r="L155" s="210"/>
      <c r="M155" s="211"/>
      <c r="N155" s="212"/>
      <c r="O155" s="212"/>
      <c r="P155" s="212"/>
      <c r="Q155" s="212"/>
      <c r="R155" s="212"/>
      <c r="S155" s="212"/>
      <c r="T155" s="213"/>
      <c r="AT155" s="214" t="s">
        <v>191</v>
      </c>
      <c r="AU155" s="214" t="s">
        <v>96</v>
      </c>
      <c r="AV155" s="13" t="s">
        <v>87</v>
      </c>
      <c r="AW155" s="13" t="s">
        <v>35</v>
      </c>
      <c r="AX155" s="13" t="s">
        <v>80</v>
      </c>
      <c r="AY155" s="214" t="s">
        <v>180</v>
      </c>
    </row>
    <row r="156" spans="2:51" s="14" customFormat="1" ht="11.25">
      <c r="B156" s="215"/>
      <c r="C156" s="216"/>
      <c r="D156" s="206" t="s">
        <v>191</v>
      </c>
      <c r="E156" s="217" t="s">
        <v>1</v>
      </c>
      <c r="F156" s="218" t="s">
        <v>193</v>
      </c>
      <c r="G156" s="216"/>
      <c r="H156" s="219">
        <v>50.1</v>
      </c>
      <c r="I156" s="220"/>
      <c r="J156" s="216"/>
      <c r="K156" s="216"/>
      <c r="L156" s="221"/>
      <c r="M156" s="222"/>
      <c r="N156" s="223"/>
      <c r="O156" s="223"/>
      <c r="P156" s="223"/>
      <c r="Q156" s="223"/>
      <c r="R156" s="223"/>
      <c r="S156" s="223"/>
      <c r="T156" s="224"/>
      <c r="AT156" s="225" t="s">
        <v>191</v>
      </c>
      <c r="AU156" s="225" t="s">
        <v>96</v>
      </c>
      <c r="AV156" s="14" t="s">
        <v>89</v>
      </c>
      <c r="AW156" s="14" t="s">
        <v>35</v>
      </c>
      <c r="AX156" s="14" t="s">
        <v>87</v>
      </c>
      <c r="AY156" s="225" t="s">
        <v>180</v>
      </c>
    </row>
    <row r="157" spans="1:65" s="2" customFormat="1" ht="37.9" customHeight="1">
      <c r="A157" s="34"/>
      <c r="B157" s="35"/>
      <c r="C157" s="191" t="s">
        <v>89</v>
      </c>
      <c r="D157" s="191" t="s">
        <v>184</v>
      </c>
      <c r="E157" s="192" t="s">
        <v>194</v>
      </c>
      <c r="F157" s="193" t="s">
        <v>195</v>
      </c>
      <c r="G157" s="194" t="s">
        <v>187</v>
      </c>
      <c r="H157" s="195">
        <v>655.495</v>
      </c>
      <c r="I157" s="196"/>
      <c r="J157" s="197">
        <f>ROUND(I157*H157,2)</f>
        <v>0</v>
      </c>
      <c r="K157" s="193" t="s">
        <v>188</v>
      </c>
      <c r="L157" s="39"/>
      <c r="M157" s="198" t="s">
        <v>1</v>
      </c>
      <c r="N157" s="199" t="s">
        <v>45</v>
      </c>
      <c r="O157" s="71"/>
      <c r="P157" s="200">
        <f>O157*H157</f>
        <v>0</v>
      </c>
      <c r="Q157" s="200">
        <v>0</v>
      </c>
      <c r="R157" s="200">
        <f>Q157*H157</f>
        <v>0</v>
      </c>
      <c r="S157" s="200">
        <v>0</v>
      </c>
      <c r="T157" s="201">
        <f>S157*H157</f>
        <v>0</v>
      </c>
      <c r="U157" s="34"/>
      <c r="V157" s="34"/>
      <c r="W157" s="34"/>
      <c r="X157" s="34"/>
      <c r="Y157" s="34"/>
      <c r="Z157" s="34"/>
      <c r="AA157" s="34"/>
      <c r="AB157" s="34"/>
      <c r="AC157" s="34"/>
      <c r="AD157" s="34"/>
      <c r="AE157" s="34"/>
      <c r="AR157" s="202" t="s">
        <v>189</v>
      </c>
      <c r="AT157" s="202" t="s">
        <v>184</v>
      </c>
      <c r="AU157" s="202" t="s">
        <v>96</v>
      </c>
      <c r="AY157" s="17" t="s">
        <v>180</v>
      </c>
      <c r="BE157" s="203">
        <f>IF(N157="základní",J157,0)</f>
        <v>0</v>
      </c>
      <c r="BF157" s="203">
        <f>IF(N157="snížená",J157,0)</f>
        <v>0</v>
      </c>
      <c r="BG157" s="203">
        <f>IF(N157="zákl. přenesená",J157,0)</f>
        <v>0</v>
      </c>
      <c r="BH157" s="203">
        <f>IF(N157="sníž. přenesená",J157,0)</f>
        <v>0</v>
      </c>
      <c r="BI157" s="203">
        <f>IF(N157="nulová",J157,0)</f>
        <v>0</v>
      </c>
      <c r="BJ157" s="17" t="s">
        <v>87</v>
      </c>
      <c r="BK157" s="203">
        <f>ROUND(I157*H157,2)</f>
        <v>0</v>
      </c>
      <c r="BL157" s="17" t="s">
        <v>189</v>
      </c>
      <c r="BM157" s="202" t="s">
        <v>196</v>
      </c>
    </row>
    <row r="158" spans="2:51" s="13" customFormat="1" ht="11.25">
      <c r="B158" s="204"/>
      <c r="C158" s="205"/>
      <c r="D158" s="206" t="s">
        <v>191</v>
      </c>
      <c r="E158" s="207" t="s">
        <v>1</v>
      </c>
      <c r="F158" s="208" t="s">
        <v>197</v>
      </c>
      <c r="G158" s="205"/>
      <c r="H158" s="207" t="s">
        <v>1</v>
      </c>
      <c r="I158" s="209"/>
      <c r="J158" s="205"/>
      <c r="K158" s="205"/>
      <c r="L158" s="210"/>
      <c r="M158" s="211"/>
      <c r="N158" s="212"/>
      <c r="O158" s="212"/>
      <c r="P158" s="212"/>
      <c r="Q158" s="212"/>
      <c r="R158" s="212"/>
      <c r="S158" s="212"/>
      <c r="T158" s="213"/>
      <c r="AT158" s="214" t="s">
        <v>191</v>
      </c>
      <c r="AU158" s="214" t="s">
        <v>96</v>
      </c>
      <c r="AV158" s="13" t="s">
        <v>87</v>
      </c>
      <c r="AW158" s="13" t="s">
        <v>35</v>
      </c>
      <c r="AX158" s="13" t="s">
        <v>80</v>
      </c>
      <c r="AY158" s="214" t="s">
        <v>180</v>
      </c>
    </row>
    <row r="159" spans="2:51" s="14" customFormat="1" ht="11.25">
      <c r="B159" s="215"/>
      <c r="C159" s="216"/>
      <c r="D159" s="206" t="s">
        <v>191</v>
      </c>
      <c r="E159" s="217" t="s">
        <v>1</v>
      </c>
      <c r="F159" s="218" t="s">
        <v>198</v>
      </c>
      <c r="G159" s="216"/>
      <c r="H159" s="219">
        <v>487.695</v>
      </c>
      <c r="I159" s="220"/>
      <c r="J159" s="216"/>
      <c r="K159" s="216"/>
      <c r="L159" s="221"/>
      <c r="M159" s="222"/>
      <c r="N159" s="223"/>
      <c r="O159" s="223"/>
      <c r="P159" s="223"/>
      <c r="Q159" s="223"/>
      <c r="R159" s="223"/>
      <c r="S159" s="223"/>
      <c r="T159" s="224"/>
      <c r="AT159" s="225" t="s">
        <v>191</v>
      </c>
      <c r="AU159" s="225" t="s">
        <v>96</v>
      </c>
      <c r="AV159" s="14" t="s">
        <v>89</v>
      </c>
      <c r="AW159" s="14" t="s">
        <v>35</v>
      </c>
      <c r="AX159" s="14" t="s">
        <v>80</v>
      </c>
      <c r="AY159" s="225" t="s">
        <v>180</v>
      </c>
    </row>
    <row r="160" spans="2:51" s="14" customFormat="1" ht="11.25">
      <c r="B160" s="215"/>
      <c r="C160" s="216"/>
      <c r="D160" s="206" t="s">
        <v>191</v>
      </c>
      <c r="E160" s="217" t="s">
        <v>1</v>
      </c>
      <c r="F160" s="218" t="s">
        <v>199</v>
      </c>
      <c r="G160" s="216"/>
      <c r="H160" s="219">
        <v>45</v>
      </c>
      <c r="I160" s="220"/>
      <c r="J160" s="216"/>
      <c r="K160" s="216"/>
      <c r="L160" s="221"/>
      <c r="M160" s="222"/>
      <c r="N160" s="223"/>
      <c r="O160" s="223"/>
      <c r="P160" s="223"/>
      <c r="Q160" s="223"/>
      <c r="R160" s="223"/>
      <c r="S160" s="223"/>
      <c r="T160" s="224"/>
      <c r="AT160" s="225" t="s">
        <v>191</v>
      </c>
      <c r="AU160" s="225" t="s">
        <v>96</v>
      </c>
      <c r="AV160" s="14" t="s">
        <v>89</v>
      </c>
      <c r="AW160" s="14" t="s">
        <v>35</v>
      </c>
      <c r="AX160" s="14" t="s">
        <v>80</v>
      </c>
      <c r="AY160" s="225" t="s">
        <v>180</v>
      </c>
    </row>
    <row r="161" spans="2:51" s="14" customFormat="1" ht="11.25">
      <c r="B161" s="215"/>
      <c r="C161" s="216"/>
      <c r="D161" s="206" t="s">
        <v>191</v>
      </c>
      <c r="E161" s="217" t="s">
        <v>1</v>
      </c>
      <c r="F161" s="218" t="s">
        <v>200</v>
      </c>
      <c r="G161" s="216"/>
      <c r="H161" s="219">
        <v>122.8</v>
      </c>
      <c r="I161" s="220"/>
      <c r="J161" s="216"/>
      <c r="K161" s="216"/>
      <c r="L161" s="221"/>
      <c r="M161" s="222"/>
      <c r="N161" s="223"/>
      <c r="O161" s="223"/>
      <c r="P161" s="223"/>
      <c r="Q161" s="223"/>
      <c r="R161" s="223"/>
      <c r="S161" s="223"/>
      <c r="T161" s="224"/>
      <c r="AT161" s="225" t="s">
        <v>191</v>
      </c>
      <c r="AU161" s="225" t="s">
        <v>96</v>
      </c>
      <c r="AV161" s="14" t="s">
        <v>89</v>
      </c>
      <c r="AW161" s="14" t="s">
        <v>35</v>
      </c>
      <c r="AX161" s="14" t="s">
        <v>80</v>
      </c>
      <c r="AY161" s="225" t="s">
        <v>180</v>
      </c>
    </row>
    <row r="162" spans="2:51" s="15" customFormat="1" ht="11.25">
      <c r="B162" s="226"/>
      <c r="C162" s="227"/>
      <c r="D162" s="206" t="s">
        <v>191</v>
      </c>
      <c r="E162" s="228" t="s">
        <v>1</v>
      </c>
      <c r="F162" s="229" t="s">
        <v>201</v>
      </c>
      <c r="G162" s="227"/>
      <c r="H162" s="230">
        <v>655.495</v>
      </c>
      <c r="I162" s="231"/>
      <c r="J162" s="227"/>
      <c r="K162" s="227"/>
      <c r="L162" s="232"/>
      <c r="M162" s="233"/>
      <c r="N162" s="234"/>
      <c r="O162" s="234"/>
      <c r="P162" s="234"/>
      <c r="Q162" s="234"/>
      <c r="R162" s="234"/>
      <c r="S162" s="234"/>
      <c r="T162" s="235"/>
      <c r="AT162" s="236" t="s">
        <v>191</v>
      </c>
      <c r="AU162" s="236" t="s">
        <v>96</v>
      </c>
      <c r="AV162" s="15" t="s">
        <v>189</v>
      </c>
      <c r="AW162" s="15" t="s">
        <v>35</v>
      </c>
      <c r="AX162" s="15" t="s">
        <v>87</v>
      </c>
      <c r="AY162" s="236" t="s">
        <v>180</v>
      </c>
    </row>
    <row r="163" spans="1:65" s="2" customFormat="1" ht="16.5" customHeight="1">
      <c r="A163" s="34"/>
      <c r="B163" s="35"/>
      <c r="C163" s="191" t="s">
        <v>96</v>
      </c>
      <c r="D163" s="191" t="s">
        <v>184</v>
      </c>
      <c r="E163" s="192" t="s">
        <v>202</v>
      </c>
      <c r="F163" s="193" t="s">
        <v>203</v>
      </c>
      <c r="G163" s="194" t="s">
        <v>187</v>
      </c>
      <c r="H163" s="195">
        <v>655.495</v>
      </c>
      <c r="I163" s="196"/>
      <c r="J163" s="197">
        <f>ROUND(I163*H163,2)</f>
        <v>0</v>
      </c>
      <c r="K163" s="193" t="s">
        <v>188</v>
      </c>
      <c r="L163" s="39"/>
      <c r="M163" s="198" t="s">
        <v>1</v>
      </c>
      <c r="N163" s="199" t="s">
        <v>45</v>
      </c>
      <c r="O163" s="71"/>
      <c r="P163" s="200">
        <f>O163*H163</f>
        <v>0</v>
      </c>
      <c r="Q163" s="200">
        <v>0</v>
      </c>
      <c r="R163" s="200">
        <f>Q163*H163</f>
        <v>0</v>
      </c>
      <c r="S163" s="200">
        <v>0</v>
      </c>
      <c r="T163" s="201">
        <f>S163*H163</f>
        <v>0</v>
      </c>
      <c r="U163" s="34"/>
      <c r="V163" s="34"/>
      <c r="W163" s="34"/>
      <c r="X163" s="34"/>
      <c r="Y163" s="34"/>
      <c r="Z163" s="34"/>
      <c r="AA163" s="34"/>
      <c r="AB163" s="34"/>
      <c r="AC163" s="34"/>
      <c r="AD163" s="34"/>
      <c r="AE163" s="34"/>
      <c r="AR163" s="202" t="s">
        <v>189</v>
      </c>
      <c r="AT163" s="202" t="s">
        <v>184</v>
      </c>
      <c r="AU163" s="202" t="s">
        <v>96</v>
      </c>
      <c r="AY163" s="17" t="s">
        <v>180</v>
      </c>
      <c r="BE163" s="203">
        <f>IF(N163="základní",J163,0)</f>
        <v>0</v>
      </c>
      <c r="BF163" s="203">
        <f>IF(N163="snížená",J163,0)</f>
        <v>0</v>
      </c>
      <c r="BG163" s="203">
        <f>IF(N163="zákl. přenesená",J163,0)</f>
        <v>0</v>
      </c>
      <c r="BH163" s="203">
        <f>IF(N163="sníž. přenesená",J163,0)</f>
        <v>0</v>
      </c>
      <c r="BI163" s="203">
        <f>IF(N163="nulová",J163,0)</f>
        <v>0</v>
      </c>
      <c r="BJ163" s="17" t="s">
        <v>87</v>
      </c>
      <c r="BK163" s="203">
        <f>ROUND(I163*H163,2)</f>
        <v>0</v>
      </c>
      <c r="BL163" s="17" t="s">
        <v>189</v>
      </c>
      <c r="BM163" s="202" t="s">
        <v>204</v>
      </c>
    </row>
    <row r="164" spans="2:51" s="14" customFormat="1" ht="22.5">
      <c r="B164" s="215"/>
      <c r="C164" s="216"/>
      <c r="D164" s="206" t="s">
        <v>191</v>
      </c>
      <c r="E164" s="217" t="s">
        <v>1</v>
      </c>
      <c r="F164" s="218" t="s">
        <v>205</v>
      </c>
      <c r="G164" s="216"/>
      <c r="H164" s="219">
        <v>655.495</v>
      </c>
      <c r="I164" s="220"/>
      <c r="J164" s="216"/>
      <c r="K164" s="216"/>
      <c r="L164" s="221"/>
      <c r="M164" s="222"/>
      <c r="N164" s="223"/>
      <c r="O164" s="223"/>
      <c r="P164" s="223"/>
      <c r="Q164" s="223"/>
      <c r="R164" s="223"/>
      <c r="S164" s="223"/>
      <c r="T164" s="224"/>
      <c r="AT164" s="225" t="s">
        <v>191</v>
      </c>
      <c r="AU164" s="225" t="s">
        <v>96</v>
      </c>
      <c r="AV164" s="14" t="s">
        <v>89</v>
      </c>
      <c r="AW164" s="14" t="s">
        <v>35</v>
      </c>
      <c r="AX164" s="14" t="s">
        <v>87</v>
      </c>
      <c r="AY164" s="225" t="s">
        <v>180</v>
      </c>
    </row>
    <row r="165" spans="1:65" s="2" customFormat="1" ht="24.2" customHeight="1">
      <c r="A165" s="34"/>
      <c r="B165" s="35"/>
      <c r="C165" s="191" t="s">
        <v>189</v>
      </c>
      <c r="D165" s="191" t="s">
        <v>184</v>
      </c>
      <c r="E165" s="192" t="s">
        <v>206</v>
      </c>
      <c r="F165" s="193" t="s">
        <v>207</v>
      </c>
      <c r="G165" s="194" t="s">
        <v>208</v>
      </c>
      <c r="H165" s="195">
        <v>1147.116</v>
      </c>
      <c r="I165" s="196"/>
      <c r="J165" s="197">
        <f>ROUND(I165*H165,2)</f>
        <v>0</v>
      </c>
      <c r="K165" s="193" t="s">
        <v>188</v>
      </c>
      <c r="L165" s="39"/>
      <c r="M165" s="198" t="s">
        <v>1</v>
      </c>
      <c r="N165" s="199" t="s">
        <v>45</v>
      </c>
      <c r="O165" s="71"/>
      <c r="P165" s="200">
        <f>O165*H165</f>
        <v>0</v>
      </c>
      <c r="Q165" s="200">
        <v>0</v>
      </c>
      <c r="R165" s="200">
        <f>Q165*H165</f>
        <v>0</v>
      </c>
      <c r="S165" s="200">
        <v>0</v>
      </c>
      <c r="T165" s="201">
        <f>S165*H165</f>
        <v>0</v>
      </c>
      <c r="U165" s="34"/>
      <c r="V165" s="34"/>
      <c r="W165" s="34"/>
      <c r="X165" s="34"/>
      <c r="Y165" s="34"/>
      <c r="Z165" s="34"/>
      <c r="AA165" s="34"/>
      <c r="AB165" s="34"/>
      <c r="AC165" s="34"/>
      <c r="AD165" s="34"/>
      <c r="AE165" s="34"/>
      <c r="AR165" s="202" t="s">
        <v>189</v>
      </c>
      <c r="AT165" s="202" t="s">
        <v>184</v>
      </c>
      <c r="AU165" s="202" t="s">
        <v>96</v>
      </c>
      <c r="AY165" s="17" t="s">
        <v>180</v>
      </c>
      <c r="BE165" s="203">
        <f>IF(N165="základní",J165,0)</f>
        <v>0</v>
      </c>
      <c r="BF165" s="203">
        <f>IF(N165="snížená",J165,0)</f>
        <v>0</v>
      </c>
      <c r="BG165" s="203">
        <f>IF(N165="zákl. přenesená",J165,0)</f>
        <v>0</v>
      </c>
      <c r="BH165" s="203">
        <f>IF(N165="sníž. přenesená",J165,0)</f>
        <v>0</v>
      </c>
      <c r="BI165" s="203">
        <f>IF(N165="nulová",J165,0)</f>
        <v>0</v>
      </c>
      <c r="BJ165" s="17" t="s">
        <v>87</v>
      </c>
      <c r="BK165" s="203">
        <f>ROUND(I165*H165,2)</f>
        <v>0</v>
      </c>
      <c r="BL165" s="17" t="s">
        <v>189</v>
      </c>
      <c r="BM165" s="202" t="s">
        <v>209</v>
      </c>
    </row>
    <row r="166" spans="2:51" s="14" customFormat="1" ht="22.5">
      <c r="B166" s="215"/>
      <c r="C166" s="216"/>
      <c r="D166" s="206" t="s">
        <v>191</v>
      </c>
      <c r="E166" s="217" t="s">
        <v>1</v>
      </c>
      <c r="F166" s="218" t="s">
        <v>210</v>
      </c>
      <c r="G166" s="216"/>
      <c r="H166" s="219">
        <v>1147.116</v>
      </c>
      <c r="I166" s="220"/>
      <c r="J166" s="216"/>
      <c r="K166" s="216"/>
      <c r="L166" s="221"/>
      <c r="M166" s="222"/>
      <c r="N166" s="223"/>
      <c r="O166" s="223"/>
      <c r="P166" s="223"/>
      <c r="Q166" s="223"/>
      <c r="R166" s="223"/>
      <c r="S166" s="223"/>
      <c r="T166" s="224"/>
      <c r="AT166" s="225" t="s">
        <v>191</v>
      </c>
      <c r="AU166" s="225" t="s">
        <v>96</v>
      </c>
      <c r="AV166" s="14" t="s">
        <v>89</v>
      </c>
      <c r="AW166" s="14" t="s">
        <v>35</v>
      </c>
      <c r="AX166" s="14" t="s">
        <v>87</v>
      </c>
      <c r="AY166" s="225" t="s">
        <v>180</v>
      </c>
    </row>
    <row r="167" spans="1:65" s="2" customFormat="1" ht="24.2" customHeight="1">
      <c r="A167" s="34"/>
      <c r="B167" s="35"/>
      <c r="C167" s="191" t="s">
        <v>211</v>
      </c>
      <c r="D167" s="191" t="s">
        <v>184</v>
      </c>
      <c r="E167" s="192" t="s">
        <v>212</v>
      </c>
      <c r="F167" s="193" t="s">
        <v>213</v>
      </c>
      <c r="G167" s="194" t="s">
        <v>214</v>
      </c>
      <c r="H167" s="195">
        <v>1137.429</v>
      </c>
      <c r="I167" s="196"/>
      <c r="J167" s="197">
        <f>ROUND(I167*H167,2)</f>
        <v>0</v>
      </c>
      <c r="K167" s="193" t="s">
        <v>188</v>
      </c>
      <c r="L167" s="39"/>
      <c r="M167" s="198" t="s">
        <v>1</v>
      </c>
      <c r="N167" s="199" t="s">
        <v>45</v>
      </c>
      <c r="O167" s="71"/>
      <c r="P167" s="200">
        <f>O167*H167</f>
        <v>0</v>
      </c>
      <c r="Q167" s="200">
        <v>0</v>
      </c>
      <c r="R167" s="200">
        <f>Q167*H167</f>
        <v>0</v>
      </c>
      <c r="S167" s="200">
        <v>0</v>
      </c>
      <c r="T167" s="201">
        <f>S167*H167</f>
        <v>0</v>
      </c>
      <c r="U167" s="34"/>
      <c r="V167" s="34"/>
      <c r="W167" s="34"/>
      <c r="X167" s="34"/>
      <c r="Y167" s="34"/>
      <c r="Z167" s="34"/>
      <c r="AA167" s="34"/>
      <c r="AB167" s="34"/>
      <c r="AC167" s="34"/>
      <c r="AD167" s="34"/>
      <c r="AE167" s="34"/>
      <c r="AR167" s="202" t="s">
        <v>189</v>
      </c>
      <c r="AT167" s="202" t="s">
        <v>184</v>
      </c>
      <c r="AU167" s="202" t="s">
        <v>96</v>
      </c>
      <c r="AY167" s="17" t="s">
        <v>180</v>
      </c>
      <c r="BE167" s="203">
        <f>IF(N167="základní",J167,0)</f>
        <v>0</v>
      </c>
      <c r="BF167" s="203">
        <f>IF(N167="snížená",J167,0)</f>
        <v>0</v>
      </c>
      <c r="BG167" s="203">
        <f>IF(N167="zákl. přenesená",J167,0)</f>
        <v>0</v>
      </c>
      <c r="BH167" s="203">
        <f>IF(N167="sníž. přenesená",J167,0)</f>
        <v>0</v>
      </c>
      <c r="BI167" s="203">
        <f>IF(N167="nulová",J167,0)</f>
        <v>0</v>
      </c>
      <c r="BJ167" s="17" t="s">
        <v>87</v>
      </c>
      <c r="BK167" s="203">
        <f>ROUND(I167*H167,2)</f>
        <v>0</v>
      </c>
      <c r="BL167" s="17" t="s">
        <v>189</v>
      </c>
      <c r="BM167" s="202" t="s">
        <v>215</v>
      </c>
    </row>
    <row r="168" spans="2:51" s="13" customFormat="1" ht="11.25">
      <c r="B168" s="204"/>
      <c r="C168" s="205"/>
      <c r="D168" s="206" t="s">
        <v>191</v>
      </c>
      <c r="E168" s="207" t="s">
        <v>1</v>
      </c>
      <c r="F168" s="208" t="s">
        <v>216</v>
      </c>
      <c r="G168" s="205"/>
      <c r="H168" s="207" t="s">
        <v>1</v>
      </c>
      <c r="I168" s="209"/>
      <c r="J168" s="205"/>
      <c r="K168" s="205"/>
      <c r="L168" s="210"/>
      <c r="M168" s="211"/>
      <c r="N168" s="212"/>
      <c r="O168" s="212"/>
      <c r="P168" s="212"/>
      <c r="Q168" s="212"/>
      <c r="R168" s="212"/>
      <c r="S168" s="212"/>
      <c r="T168" s="213"/>
      <c r="AT168" s="214" t="s">
        <v>191</v>
      </c>
      <c r="AU168" s="214" t="s">
        <v>96</v>
      </c>
      <c r="AV168" s="13" t="s">
        <v>87</v>
      </c>
      <c r="AW168" s="13" t="s">
        <v>35</v>
      </c>
      <c r="AX168" s="13" t="s">
        <v>80</v>
      </c>
      <c r="AY168" s="214" t="s">
        <v>180</v>
      </c>
    </row>
    <row r="169" spans="2:51" s="14" customFormat="1" ht="11.25">
      <c r="B169" s="215"/>
      <c r="C169" s="216"/>
      <c r="D169" s="206" t="s">
        <v>191</v>
      </c>
      <c r="E169" s="217" t="s">
        <v>1</v>
      </c>
      <c r="F169" s="218" t="s">
        <v>217</v>
      </c>
      <c r="G169" s="216"/>
      <c r="H169" s="219">
        <v>727.561</v>
      </c>
      <c r="I169" s="220"/>
      <c r="J169" s="216"/>
      <c r="K169" s="216"/>
      <c r="L169" s="221"/>
      <c r="M169" s="222"/>
      <c r="N169" s="223"/>
      <c r="O169" s="223"/>
      <c r="P169" s="223"/>
      <c r="Q169" s="223"/>
      <c r="R169" s="223"/>
      <c r="S169" s="223"/>
      <c r="T169" s="224"/>
      <c r="AT169" s="225" t="s">
        <v>191</v>
      </c>
      <c r="AU169" s="225" t="s">
        <v>96</v>
      </c>
      <c r="AV169" s="14" t="s">
        <v>89</v>
      </c>
      <c r="AW169" s="14" t="s">
        <v>35</v>
      </c>
      <c r="AX169" s="14" t="s">
        <v>80</v>
      </c>
      <c r="AY169" s="225" t="s">
        <v>180</v>
      </c>
    </row>
    <row r="170" spans="2:51" s="14" customFormat="1" ht="11.25">
      <c r="B170" s="215"/>
      <c r="C170" s="216"/>
      <c r="D170" s="206" t="s">
        <v>191</v>
      </c>
      <c r="E170" s="217" t="s">
        <v>1</v>
      </c>
      <c r="F170" s="218" t="s">
        <v>218</v>
      </c>
      <c r="G170" s="216"/>
      <c r="H170" s="219">
        <v>177.878</v>
      </c>
      <c r="I170" s="220"/>
      <c r="J170" s="216"/>
      <c r="K170" s="216"/>
      <c r="L170" s="221"/>
      <c r="M170" s="222"/>
      <c r="N170" s="223"/>
      <c r="O170" s="223"/>
      <c r="P170" s="223"/>
      <c r="Q170" s="223"/>
      <c r="R170" s="223"/>
      <c r="S170" s="223"/>
      <c r="T170" s="224"/>
      <c r="AT170" s="225" t="s">
        <v>191</v>
      </c>
      <c r="AU170" s="225" t="s">
        <v>96</v>
      </c>
      <c r="AV170" s="14" t="s">
        <v>89</v>
      </c>
      <c r="AW170" s="14" t="s">
        <v>35</v>
      </c>
      <c r="AX170" s="14" t="s">
        <v>80</v>
      </c>
      <c r="AY170" s="225" t="s">
        <v>180</v>
      </c>
    </row>
    <row r="171" spans="2:51" s="14" customFormat="1" ht="11.25">
      <c r="B171" s="215"/>
      <c r="C171" s="216"/>
      <c r="D171" s="206" t="s">
        <v>191</v>
      </c>
      <c r="E171" s="217" t="s">
        <v>1</v>
      </c>
      <c r="F171" s="218" t="s">
        <v>219</v>
      </c>
      <c r="G171" s="216"/>
      <c r="H171" s="219">
        <v>14.43</v>
      </c>
      <c r="I171" s="220"/>
      <c r="J171" s="216"/>
      <c r="K171" s="216"/>
      <c r="L171" s="221"/>
      <c r="M171" s="222"/>
      <c r="N171" s="223"/>
      <c r="O171" s="223"/>
      <c r="P171" s="223"/>
      <c r="Q171" s="223"/>
      <c r="R171" s="223"/>
      <c r="S171" s="223"/>
      <c r="T171" s="224"/>
      <c r="AT171" s="225" t="s">
        <v>191</v>
      </c>
      <c r="AU171" s="225" t="s">
        <v>96</v>
      </c>
      <c r="AV171" s="14" t="s">
        <v>89</v>
      </c>
      <c r="AW171" s="14" t="s">
        <v>35</v>
      </c>
      <c r="AX171" s="14" t="s">
        <v>80</v>
      </c>
      <c r="AY171" s="225" t="s">
        <v>180</v>
      </c>
    </row>
    <row r="172" spans="2:51" s="14" customFormat="1" ht="11.25">
      <c r="B172" s="215"/>
      <c r="C172" s="216"/>
      <c r="D172" s="206" t="s">
        <v>191</v>
      </c>
      <c r="E172" s="217" t="s">
        <v>1</v>
      </c>
      <c r="F172" s="218" t="s">
        <v>220</v>
      </c>
      <c r="G172" s="216"/>
      <c r="H172" s="219">
        <v>217.56</v>
      </c>
      <c r="I172" s="220"/>
      <c r="J172" s="216"/>
      <c r="K172" s="216"/>
      <c r="L172" s="221"/>
      <c r="M172" s="222"/>
      <c r="N172" s="223"/>
      <c r="O172" s="223"/>
      <c r="P172" s="223"/>
      <c r="Q172" s="223"/>
      <c r="R172" s="223"/>
      <c r="S172" s="223"/>
      <c r="T172" s="224"/>
      <c r="AT172" s="225" t="s">
        <v>191</v>
      </c>
      <c r="AU172" s="225" t="s">
        <v>96</v>
      </c>
      <c r="AV172" s="14" t="s">
        <v>89</v>
      </c>
      <c r="AW172" s="14" t="s">
        <v>35</v>
      </c>
      <c r="AX172" s="14" t="s">
        <v>80</v>
      </c>
      <c r="AY172" s="225" t="s">
        <v>180</v>
      </c>
    </row>
    <row r="173" spans="2:51" s="15" customFormat="1" ht="11.25">
      <c r="B173" s="226"/>
      <c r="C173" s="227"/>
      <c r="D173" s="206" t="s">
        <v>191</v>
      </c>
      <c r="E173" s="228" t="s">
        <v>1</v>
      </c>
      <c r="F173" s="229" t="s">
        <v>201</v>
      </c>
      <c r="G173" s="227"/>
      <c r="H173" s="230">
        <v>1137.429</v>
      </c>
      <c r="I173" s="231"/>
      <c r="J173" s="227"/>
      <c r="K173" s="227"/>
      <c r="L173" s="232"/>
      <c r="M173" s="233"/>
      <c r="N173" s="234"/>
      <c r="O173" s="234"/>
      <c r="P173" s="234"/>
      <c r="Q173" s="234"/>
      <c r="R173" s="234"/>
      <c r="S173" s="234"/>
      <c r="T173" s="235"/>
      <c r="AT173" s="236" t="s">
        <v>191</v>
      </c>
      <c r="AU173" s="236" t="s">
        <v>96</v>
      </c>
      <c r="AV173" s="15" t="s">
        <v>189</v>
      </c>
      <c r="AW173" s="15" t="s">
        <v>35</v>
      </c>
      <c r="AX173" s="15" t="s">
        <v>87</v>
      </c>
      <c r="AY173" s="236" t="s">
        <v>180</v>
      </c>
    </row>
    <row r="174" spans="2:63" s="12" customFormat="1" ht="20.85" customHeight="1">
      <c r="B174" s="175"/>
      <c r="C174" s="176"/>
      <c r="D174" s="177" t="s">
        <v>79</v>
      </c>
      <c r="E174" s="189" t="s">
        <v>221</v>
      </c>
      <c r="F174" s="189" t="s">
        <v>222</v>
      </c>
      <c r="G174" s="176"/>
      <c r="H174" s="176"/>
      <c r="I174" s="179"/>
      <c r="J174" s="190">
        <f>BK174</f>
        <v>0</v>
      </c>
      <c r="K174" s="176"/>
      <c r="L174" s="181"/>
      <c r="M174" s="182"/>
      <c r="N174" s="183"/>
      <c r="O174" s="183"/>
      <c r="P174" s="184">
        <f>SUM(P175:P190)</f>
        <v>0</v>
      </c>
      <c r="Q174" s="183"/>
      <c r="R174" s="184">
        <f>SUM(R175:R190)</f>
        <v>0</v>
      </c>
      <c r="S174" s="183"/>
      <c r="T174" s="185">
        <f>SUM(T175:T190)</f>
        <v>0</v>
      </c>
      <c r="AR174" s="186" t="s">
        <v>87</v>
      </c>
      <c r="AT174" s="187" t="s">
        <v>79</v>
      </c>
      <c r="AU174" s="187" t="s">
        <v>89</v>
      </c>
      <c r="AY174" s="186" t="s">
        <v>180</v>
      </c>
      <c r="BK174" s="188">
        <f>SUM(BK175:BK190)</f>
        <v>0</v>
      </c>
    </row>
    <row r="175" spans="1:65" s="2" customFormat="1" ht="37.9" customHeight="1">
      <c r="A175" s="34"/>
      <c r="B175" s="35"/>
      <c r="C175" s="191" t="s">
        <v>223</v>
      </c>
      <c r="D175" s="191" t="s">
        <v>184</v>
      </c>
      <c r="E175" s="192" t="s">
        <v>224</v>
      </c>
      <c r="F175" s="193" t="s">
        <v>225</v>
      </c>
      <c r="G175" s="194" t="s">
        <v>187</v>
      </c>
      <c r="H175" s="195">
        <v>487.695</v>
      </c>
      <c r="I175" s="196"/>
      <c r="J175" s="197">
        <f>ROUND(I175*H175,2)</f>
        <v>0</v>
      </c>
      <c r="K175" s="193" t="s">
        <v>188</v>
      </c>
      <c r="L175" s="39"/>
      <c r="M175" s="198" t="s">
        <v>1</v>
      </c>
      <c r="N175" s="199" t="s">
        <v>45</v>
      </c>
      <c r="O175" s="71"/>
      <c r="P175" s="200">
        <f>O175*H175</f>
        <v>0</v>
      </c>
      <c r="Q175" s="200">
        <v>0</v>
      </c>
      <c r="R175" s="200">
        <f>Q175*H175</f>
        <v>0</v>
      </c>
      <c r="S175" s="200">
        <v>0</v>
      </c>
      <c r="T175" s="201">
        <f>S175*H175</f>
        <v>0</v>
      </c>
      <c r="U175" s="34"/>
      <c r="V175" s="34"/>
      <c r="W175" s="34"/>
      <c r="X175" s="34"/>
      <c r="Y175" s="34"/>
      <c r="Z175" s="34"/>
      <c r="AA175" s="34"/>
      <c r="AB175" s="34"/>
      <c r="AC175" s="34"/>
      <c r="AD175" s="34"/>
      <c r="AE175" s="34"/>
      <c r="AR175" s="202" t="s">
        <v>189</v>
      </c>
      <c r="AT175" s="202" t="s">
        <v>184</v>
      </c>
      <c r="AU175" s="202" t="s">
        <v>96</v>
      </c>
      <c r="AY175" s="17" t="s">
        <v>180</v>
      </c>
      <c r="BE175" s="203">
        <f>IF(N175="základní",J175,0)</f>
        <v>0</v>
      </c>
      <c r="BF175" s="203">
        <f>IF(N175="snížená",J175,0)</f>
        <v>0</v>
      </c>
      <c r="BG175" s="203">
        <f>IF(N175="zákl. přenesená",J175,0)</f>
        <v>0</v>
      </c>
      <c r="BH175" s="203">
        <f>IF(N175="sníž. přenesená",J175,0)</f>
        <v>0</v>
      </c>
      <c r="BI175" s="203">
        <f>IF(N175="nulová",J175,0)</f>
        <v>0</v>
      </c>
      <c r="BJ175" s="17" t="s">
        <v>87</v>
      </c>
      <c r="BK175" s="203">
        <f>ROUND(I175*H175,2)</f>
        <v>0</v>
      </c>
      <c r="BL175" s="17" t="s">
        <v>189</v>
      </c>
      <c r="BM175" s="202" t="s">
        <v>226</v>
      </c>
    </row>
    <row r="176" spans="2:51" s="13" customFormat="1" ht="11.25">
      <c r="B176" s="204"/>
      <c r="C176" s="205"/>
      <c r="D176" s="206" t="s">
        <v>191</v>
      </c>
      <c r="E176" s="207" t="s">
        <v>1</v>
      </c>
      <c r="F176" s="208" t="s">
        <v>227</v>
      </c>
      <c r="G176" s="205"/>
      <c r="H176" s="207" t="s">
        <v>1</v>
      </c>
      <c r="I176" s="209"/>
      <c r="J176" s="205"/>
      <c r="K176" s="205"/>
      <c r="L176" s="210"/>
      <c r="M176" s="211"/>
      <c r="N176" s="212"/>
      <c r="O176" s="212"/>
      <c r="P176" s="212"/>
      <c r="Q176" s="212"/>
      <c r="R176" s="212"/>
      <c r="S176" s="212"/>
      <c r="T176" s="213"/>
      <c r="AT176" s="214" t="s">
        <v>191</v>
      </c>
      <c r="AU176" s="214" t="s">
        <v>96</v>
      </c>
      <c r="AV176" s="13" t="s">
        <v>87</v>
      </c>
      <c r="AW176" s="13" t="s">
        <v>35</v>
      </c>
      <c r="AX176" s="13" t="s">
        <v>80</v>
      </c>
      <c r="AY176" s="214" t="s">
        <v>180</v>
      </c>
    </row>
    <row r="177" spans="2:51" s="14" customFormat="1" ht="11.25">
      <c r="B177" s="215"/>
      <c r="C177" s="216"/>
      <c r="D177" s="206" t="s">
        <v>191</v>
      </c>
      <c r="E177" s="217" t="s">
        <v>1</v>
      </c>
      <c r="F177" s="218" t="s">
        <v>228</v>
      </c>
      <c r="G177" s="216"/>
      <c r="H177" s="219">
        <v>21.345</v>
      </c>
      <c r="I177" s="220"/>
      <c r="J177" s="216"/>
      <c r="K177" s="216"/>
      <c r="L177" s="221"/>
      <c r="M177" s="222"/>
      <c r="N177" s="223"/>
      <c r="O177" s="223"/>
      <c r="P177" s="223"/>
      <c r="Q177" s="223"/>
      <c r="R177" s="223"/>
      <c r="S177" s="223"/>
      <c r="T177" s="224"/>
      <c r="AT177" s="225" t="s">
        <v>191</v>
      </c>
      <c r="AU177" s="225" t="s">
        <v>96</v>
      </c>
      <c r="AV177" s="14" t="s">
        <v>89</v>
      </c>
      <c r="AW177" s="14" t="s">
        <v>35</v>
      </c>
      <c r="AX177" s="14" t="s">
        <v>80</v>
      </c>
      <c r="AY177" s="225" t="s">
        <v>180</v>
      </c>
    </row>
    <row r="178" spans="2:51" s="14" customFormat="1" ht="11.25">
      <c r="B178" s="215"/>
      <c r="C178" s="216"/>
      <c r="D178" s="206" t="s">
        <v>191</v>
      </c>
      <c r="E178" s="217" t="s">
        <v>1</v>
      </c>
      <c r="F178" s="218" t="s">
        <v>229</v>
      </c>
      <c r="G178" s="216"/>
      <c r="H178" s="219">
        <v>55.059</v>
      </c>
      <c r="I178" s="220"/>
      <c r="J178" s="216"/>
      <c r="K178" s="216"/>
      <c r="L178" s="221"/>
      <c r="M178" s="222"/>
      <c r="N178" s="223"/>
      <c r="O178" s="223"/>
      <c r="P178" s="223"/>
      <c r="Q178" s="223"/>
      <c r="R178" s="223"/>
      <c r="S178" s="223"/>
      <c r="T178" s="224"/>
      <c r="AT178" s="225" t="s">
        <v>191</v>
      </c>
      <c r="AU178" s="225" t="s">
        <v>96</v>
      </c>
      <c r="AV178" s="14" t="s">
        <v>89</v>
      </c>
      <c r="AW178" s="14" t="s">
        <v>35</v>
      </c>
      <c r="AX178" s="14" t="s">
        <v>80</v>
      </c>
      <c r="AY178" s="225" t="s">
        <v>180</v>
      </c>
    </row>
    <row r="179" spans="2:51" s="14" customFormat="1" ht="11.25">
      <c r="B179" s="215"/>
      <c r="C179" s="216"/>
      <c r="D179" s="206" t="s">
        <v>191</v>
      </c>
      <c r="E179" s="217" t="s">
        <v>1</v>
      </c>
      <c r="F179" s="218" t="s">
        <v>230</v>
      </c>
      <c r="G179" s="216"/>
      <c r="H179" s="219">
        <v>1.587</v>
      </c>
      <c r="I179" s="220"/>
      <c r="J179" s="216"/>
      <c r="K179" s="216"/>
      <c r="L179" s="221"/>
      <c r="M179" s="222"/>
      <c r="N179" s="223"/>
      <c r="O179" s="223"/>
      <c r="P179" s="223"/>
      <c r="Q179" s="223"/>
      <c r="R179" s="223"/>
      <c r="S179" s="223"/>
      <c r="T179" s="224"/>
      <c r="AT179" s="225" t="s">
        <v>191</v>
      </c>
      <c r="AU179" s="225" t="s">
        <v>96</v>
      </c>
      <c r="AV179" s="14" t="s">
        <v>89</v>
      </c>
      <c r="AW179" s="14" t="s">
        <v>35</v>
      </c>
      <c r="AX179" s="14" t="s">
        <v>80</v>
      </c>
      <c r="AY179" s="225" t="s">
        <v>180</v>
      </c>
    </row>
    <row r="180" spans="2:51" s="14" customFormat="1" ht="11.25">
      <c r="B180" s="215"/>
      <c r="C180" s="216"/>
      <c r="D180" s="206" t="s">
        <v>191</v>
      </c>
      <c r="E180" s="217" t="s">
        <v>1</v>
      </c>
      <c r="F180" s="218" t="s">
        <v>231</v>
      </c>
      <c r="G180" s="216"/>
      <c r="H180" s="219">
        <v>16.464</v>
      </c>
      <c r="I180" s="220"/>
      <c r="J180" s="216"/>
      <c r="K180" s="216"/>
      <c r="L180" s="221"/>
      <c r="M180" s="222"/>
      <c r="N180" s="223"/>
      <c r="O180" s="223"/>
      <c r="P180" s="223"/>
      <c r="Q180" s="223"/>
      <c r="R180" s="223"/>
      <c r="S180" s="223"/>
      <c r="T180" s="224"/>
      <c r="AT180" s="225" t="s">
        <v>191</v>
      </c>
      <c r="AU180" s="225" t="s">
        <v>96</v>
      </c>
      <c r="AV180" s="14" t="s">
        <v>89</v>
      </c>
      <c r="AW180" s="14" t="s">
        <v>35</v>
      </c>
      <c r="AX180" s="14" t="s">
        <v>80</v>
      </c>
      <c r="AY180" s="225" t="s">
        <v>180</v>
      </c>
    </row>
    <row r="181" spans="2:51" s="13" customFormat="1" ht="11.25">
      <c r="B181" s="204"/>
      <c r="C181" s="205"/>
      <c r="D181" s="206" t="s">
        <v>191</v>
      </c>
      <c r="E181" s="207" t="s">
        <v>1</v>
      </c>
      <c r="F181" s="208" t="s">
        <v>232</v>
      </c>
      <c r="G181" s="205"/>
      <c r="H181" s="207" t="s">
        <v>1</v>
      </c>
      <c r="I181" s="209"/>
      <c r="J181" s="205"/>
      <c r="K181" s="205"/>
      <c r="L181" s="210"/>
      <c r="M181" s="211"/>
      <c r="N181" s="212"/>
      <c r="O181" s="212"/>
      <c r="P181" s="212"/>
      <c r="Q181" s="212"/>
      <c r="R181" s="212"/>
      <c r="S181" s="212"/>
      <c r="T181" s="213"/>
      <c r="AT181" s="214" t="s">
        <v>191</v>
      </c>
      <c r="AU181" s="214" t="s">
        <v>96</v>
      </c>
      <c r="AV181" s="13" t="s">
        <v>87</v>
      </c>
      <c r="AW181" s="13" t="s">
        <v>35</v>
      </c>
      <c r="AX181" s="13" t="s">
        <v>80</v>
      </c>
      <c r="AY181" s="214" t="s">
        <v>180</v>
      </c>
    </row>
    <row r="182" spans="2:51" s="14" customFormat="1" ht="11.25">
      <c r="B182" s="215"/>
      <c r="C182" s="216"/>
      <c r="D182" s="206" t="s">
        <v>191</v>
      </c>
      <c r="E182" s="217" t="s">
        <v>1</v>
      </c>
      <c r="F182" s="218" t="s">
        <v>233</v>
      </c>
      <c r="G182" s="216"/>
      <c r="H182" s="219">
        <v>218.268</v>
      </c>
      <c r="I182" s="220"/>
      <c r="J182" s="216"/>
      <c r="K182" s="216"/>
      <c r="L182" s="221"/>
      <c r="M182" s="222"/>
      <c r="N182" s="223"/>
      <c r="O182" s="223"/>
      <c r="P182" s="223"/>
      <c r="Q182" s="223"/>
      <c r="R182" s="223"/>
      <c r="S182" s="223"/>
      <c r="T182" s="224"/>
      <c r="AT182" s="225" t="s">
        <v>191</v>
      </c>
      <c r="AU182" s="225" t="s">
        <v>96</v>
      </c>
      <c r="AV182" s="14" t="s">
        <v>89</v>
      </c>
      <c r="AW182" s="14" t="s">
        <v>35</v>
      </c>
      <c r="AX182" s="14" t="s">
        <v>80</v>
      </c>
      <c r="AY182" s="225" t="s">
        <v>180</v>
      </c>
    </row>
    <row r="183" spans="2:51" s="14" customFormat="1" ht="22.5">
      <c r="B183" s="215"/>
      <c r="C183" s="216"/>
      <c r="D183" s="206" t="s">
        <v>191</v>
      </c>
      <c r="E183" s="217" t="s">
        <v>1</v>
      </c>
      <c r="F183" s="218" t="s">
        <v>234</v>
      </c>
      <c r="G183" s="216"/>
      <c r="H183" s="219">
        <v>11.025</v>
      </c>
      <c r="I183" s="220"/>
      <c r="J183" s="216"/>
      <c r="K183" s="216"/>
      <c r="L183" s="221"/>
      <c r="M183" s="222"/>
      <c r="N183" s="223"/>
      <c r="O183" s="223"/>
      <c r="P183" s="223"/>
      <c r="Q183" s="223"/>
      <c r="R183" s="223"/>
      <c r="S183" s="223"/>
      <c r="T183" s="224"/>
      <c r="AT183" s="225" t="s">
        <v>191</v>
      </c>
      <c r="AU183" s="225" t="s">
        <v>96</v>
      </c>
      <c r="AV183" s="14" t="s">
        <v>89</v>
      </c>
      <c r="AW183" s="14" t="s">
        <v>35</v>
      </c>
      <c r="AX183" s="14" t="s">
        <v>80</v>
      </c>
      <c r="AY183" s="225" t="s">
        <v>180</v>
      </c>
    </row>
    <row r="184" spans="2:51" s="14" customFormat="1" ht="11.25">
      <c r="B184" s="215"/>
      <c r="C184" s="216"/>
      <c r="D184" s="206" t="s">
        <v>191</v>
      </c>
      <c r="E184" s="217" t="s">
        <v>1</v>
      </c>
      <c r="F184" s="218" t="s">
        <v>235</v>
      </c>
      <c r="G184" s="216"/>
      <c r="H184" s="219">
        <v>71.151</v>
      </c>
      <c r="I184" s="220"/>
      <c r="J184" s="216"/>
      <c r="K184" s="216"/>
      <c r="L184" s="221"/>
      <c r="M184" s="222"/>
      <c r="N184" s="223"/>
      <c r="O184" s="223"/>
      <c r="P184" s="223"/>
      <c r="Q184" s="223"/>
      <c r="R184" s="223"/>
      <c r="S184" s="223"/>
      <c r="T184" s="224"/>
      <c r="AT184" s="225" t="s">
        <v>191</v>
      </c>
      <c r="AU184" s="225" t="s">
        <v>96</v>
      </c>
      <c r="AV184" s="14" t="s">
        <v>89</v>
      </c>
      <c r="AW184" s="14" t="s">
        <v>35</v>
      </c>
      <c r="AX184" s="14" t="s">
        <v>80</v>
      </c>
      <c r="AY184" s="225" t="s">
        <v>180</v>
      </c>
    </row>
    <row r="185" spans="2:51" s="14" customFormat="1" ht="11.25">
      <c r="B185" s="215"/>
      <c r="C185" s="216"/>
      <c r="D185" s="206" t="s">
        <v>191</v>
      </c>
      <c r="E185" s="217" t="s">
        <v>1</v>
      </c>
      <c r="F185" s="218" t="s">
        <v>236</v>
      </c>
      <c r="G185" s="216"/>
      <c r="H185" s="219">
        <v>5.772</v>
      </c>
      <c r="I185" s="220"/>
      <c r="J185" s="216"/>
      <c r="K185" s="216"/>
      <c r="L185" s="221"/>
      <c r="M185" s="222"/>
      <c r="N185" s="223"/>
      <c r="O185" s="223"/>
      <c r="P185" s="223"/>
      <c r="Q185" s="223"/>
      <c r="R185" s="223"/>
      <c r="S185" s="223"/>
      <c r="T185" s="224"/>
      <c r="AT185" s="225" t="s">
        <v>191</v>
      </c>
      <c r="AU185" s="225" t="s">
        <v>96</v>
      </c>
      <c r="AV185" s="14" t="s">
        <v>89</v>
      </c>
      <c r="AW185" s="14" t="s">
        <v>35</v>
      </c>
      <c r="AX185" s="14" t="s">
        <v>80</v>
      </c>
      <c r="AY185" s="225" t="s">
        <v>180</v>
      </c>
    </row>
    <row r="186" spans="2:51" s="14" customFormat="1" ht="11.25">
      <c r="B186" s="215"/>
      <c r="C186" s="216"/>
      <c r="D186" s="206" t="s">
        <v>191</v>
      </c>
      <c r="E186" s="217" t="s">
        <v>1</v>
      </c>
      <c r="F186" s="218" t="s">
        <v>237</v>
      </c>
      <c r="G186" s="216"/>
      <c r="H186" s="219">
        <v>87.024</v>
      </c>
      <c r="I186" s="220"/>
      <c r="J186" s="216"/>
      <c r="K186" s="216"/>
      <c r="L186" s="221"/>
      <c r="M186" s="222"/>
      <c r="N186" s="223"/>
      <c r="O186" s="223"/>
      <c r="P186" s="223"/>
      <c r="Q186" s="223"/>
      <c r="R186" s="223"/>
      <c r="S186" s="223"/>
      <c r="T186" s="224"/>
      <c r="AT186" s="225" t="s">
        <v>191</v>
      </c>
      <c r="AU186" s="225" t="s">
        <v>96</v>
      </c>
      <c r="AV186" s="14" t="s">
        <v>89</v>
      </c>
      <c r="AW186" s="14" t="s">
        <v>35</v>
      </c>
      <c r="AX186" s="14" t="s">
        <v>80</v>
      </c>
      <c r="AY186" s="225" t="s">
        <v>180</v>
      </c>
    </row>
    <row r="187" spans="2:51" s="15" customFormat="1" ht="11.25">
      <c r="B187" s="226"/>
      <c r="C187" s="227"/>
      <c r="D187" s="206" t="s">
        <v>191</v>
      </c>
      <c r="E187" s="228" t="s">
        <v>1</v>
      </c>
      <c r="F187" s="229" t="s">
        <v>201</v>
      </c>
      <c r="G187" s="227"/>
      <c r="H187" s="230">
        <v>487.695</v>
      </c>
      <c r="I187" s="231"/>
      <c r="J187" s="227"/>
      <c r="K187" s="227"/>
      <c r="L187" s="232"/>
      <c r="M187" s="233"/>
      <c r="N187" s="234"/>
      <c r="O187" s="234"/>
      <c r="P187" s="234"/>
      <c r="Q187" s="234"/>
      <c r="R187" s="234"/>
      <c r="S187" s="234"/>
      <c r="T187" s="235"/>
      <c r="AT187" s="236" t="s">
        <v>191</v>
      </c>
      <c r="AU187" s="236" t="s">
        <v>96</v>
      </c>
      <c r="AV187" s="15" t="s">
        <v>189</v>
      </c>
      <c r="AW187" s="15" t="s">
        <v>35</v>
      </c>
      <c r="AX187" s="15" t="s">
        <v>87</v>
      </c>
      <c r="AY187" s="236" t="s">
        <v>180</v>
      </c>
    </row>
    <row r="188" spans="1:65" s="2" customFormat="1" ht="24.2" customHeight="1">
      <c r="A188" s="34"/>
      <c r="B188" s="35"/>
      <c r="C188" s="191" t="s">
        <v>238</v>
      </c>
      <c r="D188" s="191" t="s">
        <v>184</v>
      </c>
      <c r="E188" s="192" t="s">
        <v>239</v>
      </c>
      <c r="F188" s="193" t="s">
        <v>240</v>
      </c>
      <c r="G188" s="194" t="s">
        <v>187</v>
      </c>
      <c r="H188" s="195">
        <v>24.385</v>
      </c>
      <c r="I188" s="196"/>
      <c r="J188" s="197">
        <f>ROUND(I188*H188,2)</f>
        <v>0</v>
      </c>
      <c r="K188" s="193" t="s">
        <v>188</v>
      </c>
      <c r="L188" s="39"/>
      <c r="M188" s="198" t="s">
        <v>1</v>
      </c>
      <c r="N188" s="199" t="s">
        <v>45</v>
      </c>
      <c r="O188" s="71"/>
      <c r="P188" s="200">
        <f>O188*H188</f>
        <v>0</v>
      </c>
      <c r="Q188" s="200">
        <v>0</v>
      </c>
      <c r="R188" s="200">
        <f>Q188*H188</f>
        <v>0</v>
      </c>
      <c r="S188" s="200">
        <v>0</v>
      </c>
      <c r="T188" s="201">
        <f>S188*H188</f>
        <v>0</v>
      </c>
      <c r="U188" s="34"/>
      <c r="V188" s="34"/>
      <c r="W188" s="34"/>
      <c r="X188" s="34"/>
      <c r="Y188" s="34"/>
      <c r="Z188" s="34"/>
      <c r="AA188" s="34"/>
      <c r="AB188" s="34"/>
      <c r="AC188" s="34"/>
      <c r="AD188" s="34"/>
      <c r="AE188" s="34"/>
      <c r="AR188" s="202" t="s">
        <v>189</v>
      </c>
      <c r="AT188" s="202" t="s">
        <v>184</v>
      </c>
      <c r="AU188" s="202" t="s">
        <v>96</v>
      </c>
      <c r="AY188" s="17" t="s">
        <v>180</v>
      </c>
      <c r="BE188" s="203">
        <f>IF(N188="základní",J188,0)</f>
        <v>0</v>
      </c>
      <c r="BF188" s="203">
        <f>IF(N188="snížená",J188,0)</f>
        <v>0</v>
      </c>
      <c r="BG188" s="203">
        <f>IF(N188="zákl. přenesená",J188,0)</f>
        <v>0</v>
      </c>
      <c r="BH188" s="203">
        <f>IF(N188="sníž. přenesená",J188,0)</f>
        <v>0</v>
      </c>
      <c r="BI188" s="203">
        <f>IF(N188="nulová",J188,0)</f>
        <v>0</v>
      </c>
      <c r="BJ188" s="17" t="s">
        <v>87</v>
      </c>
      <c r="BK188" s="203">
        <f>ROUND(I188*H188,2)</f>
        <v>0</v>
      </c>
      <c r="BL188" s="17" t="s">
        <v>189</v>
      </c>
      <c r="BM188" s="202" t="s">
        <v>241</v>
      </c>
    </row>
    <row r="189" spans="2:51" s="13" customFormat="1" ht="11.25">
      <c r="B189" s="204"/>
      <c r="C189" s="205"/>
      <c r="D189" s="206" t="s">
        <v>191</v>
      </c>
      <c r="E189" s="207" t="s">
        <v>1</v>
      </c>
      <c r="F189" s="208" t="s">
        <v>242</v>
      </c>
      <c r="G189" s="205"/>
      <c r="H189" s="207" t="s">
        <v>1</v>
      </c>
      <c r="I189" s="209"/>
      <c r="J189" s="205"/>
      <c r="K189" s="205"/>
      <c r="L189" s="210"/>
      <c r="M189" s="211"/>
      <c r="N189" s="212"/>
      <c r="O189" s="212"/>
      <c r="P189" s="212"/>
      <c r="Q189" s="212"/>
      <c r="R189" s="212"/>
      <c r="S189" s="212"/>
      <c r="T189" s="213"/>
      <c r="AT189" s="214" t="s">
        <v>191</v>
      </c>
      <c r="AU189" s="214" t="s">
        <v>96</v>
      </c>
      <c r="AV189" s="13" t="s">
        <v>87</v>
      </c>
      <c r="AW189" s="13" t="s">
        <v>35</v>
      </c>
      <c r="AX189" s="13" t="s">
        <v>80</v>
      </c>
      <c r="AY189" s="214" t="s">
        <v>180</v>
      </c>
    </row>
    <row r="190" spans="2:51" s="14" customFormat="1" ht="11.25">
      <c r="B190" s="215"/>
      <c r="C190" s="216"/>
      <c r="D190" s="206" t="s">
        <v>191</v>
      </c>
      <c r="E190" s="217" t="s">
        <v>1</v>
      </c>
      <c r="F190" s="218" t="s">
        <v>243</v>
      </c>
      <c r="G190" s="216"/>
      <c r="H190" s="219">
        <v>24.385</v>
      </c>
      <c r="I190" s="220"/>
      <c r="J190" s="216"/>
      <c r="K190" s="216"/>
      <c r="L190" s="221"/>
      <c r="M190" s="222"/>
      <c r="N190" s="223"/>
      <c r="O190" s="223"/>
      <c r="P190" s="223"/>
      <c r="Q190" s="223"/>
      <c r="R190" s="223"/>
      <c r="S190" s="223"/>
      <c r="T190" s="224"/>
      <c r="AT190" s="225" t="s">
        <v>191</v>
      </c>
      <c r="AU190" s="225" t="s">
        <v>96</v>
      </c>
      <c r="AV190" s="14" t="s">
        <v>89</v>
      </c>
      <c r="AW190" s="14" t="s">
        <v>35</v>
      </c>
      <c r="AX190" s="14" t="s">
        <v>87</v>
      </c>
      <c r="AY190" s="225" t="s">
        <v>180</v>
      </c>
    </row>
    <row r="191" spans="2:63" s="12" customFormat="1" ht="20.85" customHeight="1">
      <c r="B191" s="175"/>
      <c r="C191" s="176"/>
      <c r="D191" s="177" t="s">
        <v>79</v>
      </c>
      <c r="E191" s="189" t="s">
        <v>244</v>
      </c>
      <c r="F191" s="189" t="s">
        <v>245</v>
      </c>
      <c r="G191" s="176"/>
      <c r="H191" s="176"/>
      <c r="I191" s="179"/>
      <c r="J191" s="190">
        <f>BK191</f>
        <v>0</v>
      </c>
      <c r="K191" s="176"/>
      <c r="L191" s="181"/>
      <c r="M191" s="182"/>
      <c r="N191" s="183"/>
      <c r="O191" s="183"/>
      <c r="P191" s="184">
        <f>SUM(P192:P219)</f>
        <v>0</v>
      </c>
      <c r="Q191" s="183"/>
      <c r="R191" s="184">
        <f>SUM(R192:R219)</f>
        <v>289.4924</v>
      </c>
      <c r="S191" s="183"/>
      <c r="T191" s="185">
        <f>SUM(T192:T219)</f>
        <v>0</v>
      </c>
      <c r="AR191" s="186" t="s">
        <v>87</v>
      </c>
      <c r="AT191" s="187" t="s">
        <v>79</v>
      </c>
      <c r="AU191" s="187" t="s">
        <v>89</v>
      </c>
      <c r="AY191" s="186" t="s">
        <v>180</v>
      </c>
      <c r="BK191" s="188">
        <f>SUM(BK192:BK219)</f>
        <v>0</v>
      </c>
    </row>
    <row r="192" spans="1:65" s="2" customFormat="1" ht="24.2" customHeight="1">
      <c r="A192" s="34"/>
      <c r="B192" s="35"/>
      <c r="C192" s="191" t="s">
        <v>246</v>
      </c>
      <c r="D192" s="191" t="s">
        <v>184</v>
      </c>
      <c r="E192" s="192" t="s">
        <v>247</v>
      </c>
      <c r="F192" s="193" t="s">
        <v>248</v>
      </c>
      <c r="G192" s="194" t="s">
        <v>187</v>
      </c>
      <c r="H192" s="195">
        <v>45</v>
      </c>
      <c r="I192" s="196"/>
      <c r="J192" s="197">
        <f>ROUND(I192*H192,2)</f>
        <v>0</v>
      </c>
      <c r="K192" s="193" t="s">
        <v>188</v>
      </c>
      <c r="L192" s="39"/>
      <c r="M192" s="198" t="s">
        <v>1</v>
      </c>
      <c r="N192" s="199" t="s">
        <v>45</v>
      </c>
      <c r="O192" s="71"/>
      <c r="P192" s="200">
        <f>O192*H192</f>
        <v>0</v>
      </c>
      <c r="Q192" s="200">
        <v>0</v>
      </c>
      <c r="R192" s="200">
        <f>Q192*H192</f>
        <v>0</v>
      </c>
      <c r="S192" s="200">
        <v>0</v>
      </c>
      <c r="T192" s="201">
        <f>S192*H192</f>
        <v>0</v>
      </c>
      <c r="U192" s="34"/>
      <c r="V192" s="34"/>
      <c r="W192" s="34"/>
      <c r="X192" s="34"/>
      <c r="Y192" s="34"/>
      <c r="Z192" s="34"/>
      <c r="AA192" s="34"/>
      <c r="AB192" s="34"/>
      <c r="AC192" s="34"/>
      <c r="AD192" s="34"/>
      <c r="AE192" s="34"/>
      <c r="AR192" s="202" t="s">
        <v>189</v>
      </c>
      <c r="AT192" s="202" t="s">
        <v>184</v>
      </c>
      <c r="AU192" s="202" t="s">
        <v>96</v>
      </c>
      <c r="AY192" s="17" t="s">
        <v>180</v>
      </c>
      <c r="BE192" s="203">
        <f>IF(N192="základní",J192,0)</f>
        <v>0</v>
      </c>
      <c r="BF192" s="203">
        <f>IF(N192="snížená",J192,0)</f>
        <v>0</v>
      </c>
      <c r="BG192" s="203">
        <f>IF(N192="zákl. přenesená",J192,0)</f>
        <v>0</v>
      </c>
      <c r="BH192" s="203">
        <f>IF(N192="sníž. přenesená",J192,0)</f>
        <v>0</v>
      </c>
      <c r="BI192" s="203">
        <f>IF(N192="nulová",J192,0)</f>
        <v>0</v>
      </c>
      <c r="BJ192" s="17" t="s">
        <v>87</v>
      </c>
      <c r="BK192" s="203">
        <f>ROUND(I192*H192,2)</f>
        <v>0</v>
      </c>
      <c r="BL192" s="17" t="s">
        <v>189</v>
      </c>
      <c r="BM192" s="202" t="s">
        <v>249</v>
      </c>
    </row>
    <row r="193" spans="2:51" s="14" customFormat="1" ht="11.25">
      <c r="B193" s="215"/>
      <c r="C193" s="216"/>
      <c r="D193" s="206" t="s">
        <v>191</v>
      </c>
      <c r="E193" s="217" t="s">
        <v>1</v>
      </c>
      <c r="F193" s="218" t="s">
        <v>250</v>
      </c>
      <c r="G193" s="216"/>
      <c r="H193" s="219">
        <v>45</v>
      </c>
      <c r="I193" s="220"/>
      <c r="J193" s="216"/>
      <c r="K193" s="216"/>
      <c r="L193" s="221"/>
      <c r="M193" s="222"/>
      <c r="N193" s="223"/>
      <c r="O193" s="223"/>
      <c r="P193" s="223"/>
      <c r="Q193" s="223"/>
      <c r="R193" s="223"/>
      <c r="S193" s="223"/>
      <c r="T193" s="224"/>
      <c r="AT193" s="225" t="s">
        <v>191</v>
      </c>
      <c r="AU193" s="225" t="s">
        <v>96</v>
      </c>
      <c r="AV193" s="14" t="s">
        <v>89</v>
      </c>
      <c r="AW193" s="14" t="s">
        <v>35</v>
      </c>
      <c r="AX193" s="14" t="s">
        <v>87</v>
      </c>
      <c r="AY193" s="225" t="s">
        <v>180</v>
      </c>
    </row>
    <row r="194" spans="1:65" s="2" customFormat="1" ht="33" customHeight="1">
      <c r="A194" s="34"/>
      <c r="B194" s="35"/>
      <c r="C194" s="191" t="s">
        <v>251</v>
      </c>
      <c r="D194" s="191" t="s">
        <v>184</v>
      </c>
      <c r="E194" s="192" t="s">
        <v>252</v>
      </c>
      <c r="F194" s="193" t="s">
        <v>253</v>
      </c>
      <c r="G194" s="194" t="s">
        <v>187</v>
      </c>
      <c r="H194" s="195">
        <v>122.8</v>
      </c>
      <c r="I194" s="196"/>
      <c r="J194" s="197">
        <f>ROUND(I194*H194,2)</f>
        <v>0</v>
      </c>
      <c r="K194" s="193" t="s">
        <v>188</v>
      </c>
      <c r="L194" s="39"/>
      <c r="M194" s="198" t="s">
        <v>1</v>
      </c>
      <c r="N194" s="199" t="s">
        <v>45</v>
      </c>
      <c r="O194" s="71"/>
      <c r="P194" s="200">
        <f>O194*H194</f>
        <v>0</v>
      </c>
      <c r="Q194" s="200">
        <v>0</v>
      </c>
      <c r="R194" s="200">
        <f>Q194*H194</f>
        <v>0</v>
      </c>
      <c r="S194" s="200">
        <v>0</v>
      </c>
      <c r="T194" s="201">
        <f>S194*H194</f>
        <v>0</v>
      </c>
      <c r="U194" s="34"/>
      <c r="V194" s="34"/>
      <c r="W194" s="34"/>
      <c r="X194" s="34"/>
      <c r="Y194" s="34"/>
      <c r="Z194" s="34"/>
      <c r="AA194" s="34"/>
      <c r="AB194" s="34"/>
      <c r="AC194" s="34"/>
      <c r="AD194" s="34"/>
      <c r="AE194" s="34"/>
      <c r="AR194" s="202" t="s">
        <v>189</v>
      </c>
      <c r="AT194" s="202" t="s">
        <v>184</v>
      </c>
      <c r="AU194" s="202" t="s">
        <v>96</v>
      </c>
      <c r="AY194" s="17" t="s">
        <v>180</v>
      </c>
      <c r="BE194" s="203">
        <f>IF(N194="základní",J194,0)</f>
        <v>0</v>
      </c>
      <c r="BF194" s="203">
        <f>IF(N194="snížená",J194,0)</f>
        <v>0</v>
      </c>
      <c r="BG194" s="203">
        <f>IF(N194="zákl. přenesená",J194,0)</f>
        <v>0</v>
      </c>
      <c r="BH194" s="203">
        <f>IF(N194="sníž. přenesená",J194,0)</f>
        <v>0</v>
      </c>
      <c r="BI194" s="203">
        <f>IF(N194="nulová",J194,0)</f>
        <v>0</v>
      </c>
      <c r="BJ194" s="17" t="s">
        <v>87</v>
      </c>
      <c r="BK194" s="203">
        <f>ROUND(I194*H194,2)</f>
        <v>0</v>
      </c>
      <c r="BL194" s="17" t="s">
        <v>189</v>
      </c>
      <c r="BM194" s="202" t="s">
        <v>254</v>
      </c>
    </row>
    <row r="195" spans="2:51" s="14" customFormat="1" ht="11.25">
      <c r="B195" s="215"/>
      <c r="C195" s="216"/>
      <c r="D195" s="206" t="s">
        <v>191</v>
      </c>
      <c r="E195" s="217" t="s">
        <v>1</v>
      </c>
      <c r="F195" s="218" t="s">
        <v>255</v>
      </c>
      <c r="G195" s="216"/>
      <c r="H195" s="219">
        <v>10.8</v>
      </c>
      <c r="I195" s="220"/>
      <c r="J195" s="216"/>
      <c r="K195" s="216"/>
      <c r="L195" s="221"/>
      <c r="M195" s="222"/>
      <c r="N195" s="223"/>
      <c r="O195" s="223"/>
      <c r="P195" s="223"/>
      <c r="Q195" s="223"/>
      <c r="R195" s="223"/>
      <c r="S195" s="223"/>
      <c r="T195" s="224"/>
      <c r="AT195" s="225" t="s">
        <v>191</v>
      </c>
      <c r="AU195" s="225" t="s">
        <v>96</v>
      </c>
      <c r="AV195" s="14" t="s">
        <v>89</v>
      </c>
      <c r="AW195" s="14" t="s">
        <v>35</v>
      </c>
      <c r="AX195" s="14" t="s">
        <v>80</v>
      </c>
      <c r="AY195" s="225" t="s">
        <v>180</v>
      </c>
    </row>
    <row r="196" spans="2:51" s="14" customFormat="1" ht="11.25">
      <c r="B196" s="215"/>
      <c r="C196" s="216"/>
      <c r="D196" s="206" t="s">
        <v>191</v>
      </c>
      <c r="E196" s="217" t="s">
        <v>1</v>
      </c>
      <c r="F196" s="218" t="s">
        <v>256</v>
      </c>
      <c r="G196" s="216"/>
      <c r="H196" s="219">
        <v>112</v>
      </c>
      <c r="I196" s="220"/>
      <c r="J196" s="216"/>
      <c r="K196" s="216"/>
      <c r="L196" s="221"/>
      <c r="M196" s="222"/>
      <c r="N196" s="223"/>
      <c r="O196" s="223"/>
      <c r="P196" s="223"/>
      <c r="Q196" s="223"/>
      <c r="R196" s="223"/>
      <c r="S196" s="223"/>
      <c r="T196" s="224"/>
      <c r="AT196" s="225" t="s">
        <v>191</v>
      </c>
      <c r="AU196" s="225" t="s">
        <v>96</v>
      </c>
      <c r="AV196" s="14" t="s">
        <v>89</v>
      </c>
      <c r="AW196" s="14" t="s">
        <v>35</v>
      </c>
      <c r="AX196" s="14" t="s">
        <v>80</v>
      </c>
      <c r="AY196" s="225" t="s">
        <v>180</v>
      </c>
    </row>
    <row r="197" spans="2:51" s="15" customFormat="1" ht="11.25">
      <c r="B197" s="226"/>
      <c r="C197" s="227"/>
      <c r="D197" s="206" t="s">
        <v>191</v>
      </c>
      <c r="E197" s="228" t="s">
        <v>1</v>
      </c>
      <c r="F197" s="229" t="s">
        <v>201</v>
      </c>
      <c r="G197" s="227"/>
      <c r="H197" s="230">
        <v>122.8</v>
      </c>
      <c r="I197" s="231"/>
      <c r="J197" s="227"/>
      <c r="K197" s="227"/>
      <c r="L197" s="232"/>
      <c r="M197" s="233"/>
      <c r="N197" s="234"/>
      <c r="O197" s="234"/>
      <c r="P197" s="234"/>
      <c r="Q197" s="234"/>
      <c r="R197" s="234"/>
      <c r="S197" s="234"/>
      <c r="T197" s="235"/>
      <c r="AT197" s="236" t="s">
        <v>191</v>
      </c>
      <c r="AU197" s="236" t="s">
        <v>96</v>
      </c>
      <c r="AV197" s="15" t="s">
        <v>189</v>
      </c>
      <c r="AW197" s="15" t="s">
        <v>35</v>
      </c>
      <c r="AX197" s="15" t="s">
        <v>87</v>
      </c>
      <c r="AY197" s="236" t="s">
        <v>180</v>
      </c>
    </row>
    <row r="198" spans="1:65" s="2" customFormat="1" ht="24.2" customHeight="1">
      <c r="A198" s="34"/>
      <c r="B198" s="35"/>
      <c r="C198" s="191" t="s">
        <v>257</v>
      </c>
      <c r="D198" s="191" t="s">
        <v>184</v>
      </c>
      <c r="E198" s="192" t="s">
        <v>258</v>
      </c>
      <c r="F198" s="193" t="s">
        <v>259</v>
      </c>
      <c r="G198" s="194" t="s">
        <v>214</v>
      </c>
      <c r="H198" s="195">
        <v>344</v>
      </c>
      <c r="I198" s="196"/>
      <c r="J198" s="197">
        <f>ROUND(I198*H198,2)</f>
        <v>0</v>
      </c>
      <c r="K198" s="193" t="s">
        <v>188</v>
      </c>
      <c r="L198" s="39"/>
      <c r="M198" s="198" t="s">
        <v>1</v>
      </c>
      <c r="N198" s="199" t="s">
        <v>45</v>
      </c>
      <c r="O198" s="71"/>
      <c r="P198" s="200">
        <f>O198*H198</f>
        <v>0</v>
      </c>
      <c r="Q198" s="200">
        <v>0.00085</v>
      </c>
      <c r="R198" s="200">
        <f>Q198*H198</f>
        <v>0.2924</v>
      </c>
      <c r="S198" s="200">
        <v>0</v>
      </c>
      <c r="T198" s="201">
        <f>S198*H198</f>
        <v>0</v>
      </c>
      <c r="U198" s="34"/>
      <c r="V198" s="34"/>
      <c r="W198" s="34"/>
      <c r="X198" s="34"/>
      <c r="Y198" s="34"/>
      <c r="Z198" s="34"/>
      <c r="AA198" s="34"/>
      <c r="AB198" s="34"/>
      <c r="AC198" s="34"/>
      <c r="AD198" s="34"/>
      <c r="AE198" s="34"/>
      <c r="AR198" s="202" t="s">
        <v>189</v>
      </c>
      <c r="AT198" s="202" t="s">
        <v>184</v>
      </c>
      <c r="AU198" s="202" t="s">
        <v>96</v>
      </c>
      <c r="AY198" s="17" t="s">
        <v>180</v>
      </c>
      <c r="BE198" s="203">
        <f>IF(N198="základní",J198,0)</f>
        <v>0</v>
      </c>
      <c r="BF198" s="203">
        <f>IF(N198="snížená",J198,0)</f>
        <v>0</v>
      </c>
      <c r="BG198" s="203">
        <f>IF(N198="zákl. přenesená",J198,0)</f>
        <v>0</v>
      </c>
      <c r="BH198" s="203">
        <f>IF(N198="sníž. přenesená",J198,0)</f>
        <v>0</v>
      </c>
      <c r="BI198" s="203">
        <f>IF(N198="nulová",J198,0)</f>
        <v>0</v>
      </c>
      <c r="BJ198" s="17" t="s">
        <v>87</v>
      </c>
      <c r="BK198" s="203">
        <f>ROUND(I198*H198,2)</f>
        <v>0</v>
      </c>
      <c r="BL198" s="17" t="s">
        <v>189</v>
      </c>
      <c r="BM198" s="202" t="s">
        <v>260</v>
      </c>
    </row>
    <row r="199" spans="2:51" s="14" customFormat="1" ht="11.25">
      <c r="B199" s="215"/>
      <c r="C199" s="216"/>
      <c r="D199" s="206" t="s">
        <v>191</v>
      </c>
      <c r="E199" s="217" t="s">
        <v>1</v>
      </c>
      <c r="F199" s="218" t="s">
        <v>261</v>
      </c>
      <c r="G199" s="216"/>
      <c r="H199" s="219">
        <v>120</v>
      </c>
      <c r="I199" s="220"/>
      <c r="J199" s="216"/>
      <c r="K199" s="216"/>
      <c r="L199" s="221"/>
      <c r="M199" s="222"/>
      <c r="N199" s="223"/>
      <c r="O199" s="223"/>
      <c r="P199" s="223"/>
      <c r="Q199" s="223"/>
      <c r="R199" s="223"/>
      <c r="S199" s="223"/>
      <c r="T199" s="224"/>
      <c r="AT199" s="225" t="s">
        <v>191</v>
      </c>
      <c r="AU199" s="225" t="s">
        <v>96</v>
      </c>
      <c r="AV199" s="14" t="s">
        <v>89</v>
      </c>
      <c r="AW199" s="14" t="s">
        <v>35</v>
      </c>
      <c r="AX199" s="14" t="s">
        <v>80</v>
      </c>
      <c r="AY199" s="225" t="s">
        <v>180</v>
      </c>
    </row>
    <row r="200" spans="2:51" s="14" customFormat="1" ht="11.25">
      <c r="B200" s="215"/>
      <c r="C200" s="216"/>
      <c r="D200" s="206" t="s">
        <v>191</v>
      </c>
      <c r="E200" s="217" t="s">
        <v>1</v>
      </c>
      <c r="F200" s="218" t="s">
        <v>262</v>
      </c>
      <c r="G200" s="216"/>
      <c r="H200" s="219">
        <v>224</v>
      </c>
      <c r="I200" s="220"/>
      <c r="J200" s="216"/>
      <c r="K200" s="216"/>
      <c r="L200" s="221"/>
      <c r="M200" s="222"/>
      <c r="N200" s="223"/>
      <c r="O200" s="223"/>
      <c r="P200" s="223"/>
      <c r="Q200" s="223"/>
      <c r="R200" s="223"/>
      <c r="S200" s="223"/>
      <c r="T200" s="224"/>
      <c r="AT200" s="225" t="s">
        <v>191</v>
      </c>
      <c r="AU200" s="225" t="s">
        <v>96</v>
      </c>
      <c r="AV200" s="14" t="s">
        <v>89</v>
      </c>
      <c r="AW200" s="14" t="s">
        <v>35</v>
      </c>
      <c r="AX200" s="14" t="s">
        <v>80</v>
      </c>
      <c r="AY200" s="225" t="s">
        <v>180</v>
      </c>
    </row>
    <row r="201" spans="2:51" s="15" customFormat="1" ht="11.25">
      <c r="B201" s="226"/>
      <c r="C201" s="227"/>
      <c r="D201" s="206" t="s">
        <v>191</v>
      </c>
      <c r="E201" s="228" t="s">
        <v>1</v>
      </c>
      <c r="F201" s="229" t="s">
        <v>201</v>
      </c>
      <c r="G201" s="227"/>
      <c r="H201" s="230">
        <v>344</v>
      </c>
      <c r="I201" s="231"/>
      <c r="J201" s="227"/>
      <c r="K201" s="227"/>
      <c r="L201" s="232"/>
      <c r="M201" s="233"/>
      <c r="N201" s="234"/>
      <c r="O201" s="234"/>
      <c r="P201" s="234"/>
      <c r="Q201" s="234"/>
      <c r="R201" s="234"/>
      <c r="S201" s="234"/>
      <c r="T201" s="235"/>
      <c r="AT201" s="236" t="s">
        <v>191</v>
      </c>
      <c r="AU201" s="236" t="s">
        <v>96</v>
      </c>
      <c r="AV201" s="15" t="s">
        <v>189</v>
      </c>
      <c r="AW201" s="15" t="s">
        <v>35</v>
      </c>
      <c r="AX201" s="15" t="s">
        <v>87</v>
      </c>
      <c r="AY201" s="236" t="s">
        <v>180</v>
      </c>
    </row>
    <row r="202" spans="1:65" s="2" customFormat="1" ht="24.2" customHeight="1">
      <c r="A202" s="34"/>
      <c r="B202" s="35"/>
      <c r="C202" s="191" t="s">
        <v>263</v>
      </c>
      <c r="D202" s="191" t="s">
        <v>184</v>
      </c>
      <c r="E202" s="192" t="s">
        <v>264</v>
      </c>
      <c r="F202" s="193" t="s">
        <v>265</v>
      </c>
      <c r="G202" s="194" t="s">
        <v>214</v>
      </c>
      <c r="H202" s="195">
        <v>344</v>
      </c>
      <c r="I202" s="196"/>
      <c r="J202" s="197">
        <f>ROUND(I202*H202,2)</f>
        <v>0</v>
      </c>
      <c r="K202" s="193" t="s">
        <v>188</v>
      </c>
      <c r="L202" s="39"/>
      <c r="M202" s="198" t="s">
        <v>1</v>
      </c>
      <c r="N202" s="199" t="s">
        <v>45</v>
      </c>
      <c r="O202" s="71"/>
      <c r="P202" s="200">
        <f>O202*H202</f>
        <v>0</v>
      </c>
      <c r="Q202" s="200">
        <v>0</v>
      </c>
      <c r="R202" s="200">
        <f>Q202*H202</f>
        <v>0</v>
      </c>
      <c r="S202" s="200">
        <v>0</v>
      </c>
      <c r="T202" s="201">
        <f>S202*H202</f>
        <v>0</v>
      </c>
      <c r="U202" s="34"/>
      <c r="V202" s="34"/>
      <c r="W202" s="34"/>
      <c r="X202" s="34"/>
      <c r="Y202" s="34"/>
      <c r="Z202" s="34"/>
      <c r="AA202" s="34"/>
      <c r="AB202" s="34"/>
      <c r="AC202" s="34"/>
      <c r="AD202" s="34"/>
      <c r="AE202" s="34"/>
      <c r="AR202" s="202" t="s">
        <v>189</v>
      </c>
      <c r="AT202" s="202" t="s">
        <v>184</v>
      </c>
      <c r="AU202" s="202" t="s">
        <v>96</v>
      </c>
      <c r="AY202" s="17" t="s">
        <v>180</v>
      </c>
      <c r="BE202" s="203">
        <f>IF(N202="základní",J202,0)</f>
        <v>0</v>
      </c>
      <c r="BF202" s="203">
        <f>IF(N202="snížená",J202,0)</f>
        <v>0</v>
      </c>
      <c r="BG202" s="203">
        <f>IF(N202="zákl. přenesená",J202,0)</f>
        <v>0</v>
      </c>
      <c r="BH202" s="203">
        <f>IF(N202="sníž. přenesená",J202,0)</f>
        <v>0</v>
      </c>
      <c r="BI202" s="203">
        <f>IF(N202="nulová",J202,0)</f>
        <v>0</v>
      </c>
      <c r="BJ202" s="17" t="s">
        <v>87</v>
      </c>
      <c r="BK202" s="203">
        <f>ROUND(I202*H202,2)</f>
        <v>0</v>
      </c>
      <c r="BL202" s="17" t="s">
        <v>189</v>
      </c>
      <c r="BM202" s="202" t="s">
        <v>266</v>
      </c>
    </row>
    <row r="203" spans="2:51" s="14" customFormat="1" ht="11.25">
      <c r="B203" s="215"/>
      <c r="C203" s="216"/>
      <c r="D203" s="206" t="s">
        <v>191</v>
      </c>
      <c r="E203" s="217" t="s">
        <v>1</v>
      </c>
      <c r="F203" s="218" t="s">
        <v>267</v>
      </c>
      <c r="G203" s="216"/>
      <c r="H203" s="219">
        <v>344</v>
      </c>
      <c r="I203" s="220"/>
      <c r="J203" s="216"/>
      <c r="K203" s="216"/>
      <c r="L203" s="221"/>
      <c r="M203" s="222"/>
      <c r="N203" s="223"/>
      <c r="O203" s="223"/>
      <c r="P203" s="223"/>
      <c r="Q203" s="223"/>
      <c r="R203" s="223"/>
      <c r="S203" s="223"/>
      <c r="T203" s="224"/>
      <c r="AT203" s="225" t="s">
        <v>191</v>
      </c>
      <c r="AU203" s="225" t="s">
        <v>96</v>
      </c>
      <c r="AV203" s="14" t="s">
        <v>89</v>
      </c>
      <c r="AW203" s="14" t="s">
        <v>35</v>
      </c>
      <c r="AX203" s="14" t="s">
        <v>87</v>
      </c>
      <c r="AY203" s="225" t="s">
        <v>180</v>
      </c>
    </row>
    <row r="204" spans="1:65" s="2" customFormat="1" ht="24.2" customHeight="1">
      <c r="A204" s="34"/>
      <c r="B204" s="35"/>
      <c r="C204" s="191" t="s">
        <v>268</v>
      </c>
      <c r="D204" s="191" t="s">
        <v>184</v>
      </c>
      <c r="E204" s="192" t="s">
        <v>269</v>
      </c>
      <c r="F204" s="193" t="s">
        <v>270</v>
      </c>
      <c r="G204" s="194" t="s">
        <v>187</v>
      </c>
      <c r="H204" s="195">
        <v>22.4</v>
      </c>
      <c r="I204" s="196"/>
      <c r="J204" s="197">
        <f>ROUND(I204*H204,2)</f>
        <v>0</v>
      </c>
      <c r="K204" s="193" t="s">
        <v>188</v>
      </c>
      <c r="L204" s="39"/>
      <c r="M204" s="198" t="s">
        <v>1</v>
      </c>
      <c r="N204" s="199" t="s">
        <v>45</v>
      </c>
      <c r="O204" s="71"/>
      <c r="P204" s="200">
        <f>O204*H204</f>
        <v>0</v>
      </c>
      <c r="Q204" s="200">
        <v>0</v>
      </c>
      <c r="R204" s="200">
        <f>Q204*H204</f>
        <v>0</v>
      </c>
      <c r="S204" s="200">
        <v>0</v>
      </c>
      <c r="T204" s="201">
        <f>S204*H204</f>
        <v>0</v>
      </c>
      <c r="U204" s="34"/>
      <c r="V204" s="34"/>
      <c r="W204" s="34"/>
      <c r="X204" s="34"/>
      <c r="Y204" s="34"/>
      <c r="Z204" s="34"/>
      <c r="AA204" s="34"/>
      <c r="AB204" s="34"/>
      <c r="AC204" s="34"/>
      <c r="AD204" s="34"/>
      <c r="AE204" s="34"/>
      <c r="AR204" s="202" t="s">
        <v>189</v>
      </c>
      <c r="AT204" s="202" t="s">
        <v>184</v>
      </c>
      <c r="AU204" s="202" t="s">
        <v>96</v>
      </c>
      <c r="AY204" s="17" t="s">
        <v>180</v>
      </c>
      <c r="BE204" s="203">
        <f>IF(N204="základní",J204,0)</f>
        <v>0</v>
      </c>
      <c r="BF204" s="203">
        <f>IF(N204="snížená",J204,0)</f>
        <v>0</v>
      </c>
      <c r="BG204" s="203">
        <f>IF(N204="zákl. přenesená",J204,0)</f>
        <v>0</v>
      </c>
      <c r="BH204" s="203">
        <f>IF(N204="sníž. přenesená",J204,0)</f>
        <v>0</v>
      </c>
      <c r="BI204" s="203">
        <f>IF(N204="nulová",J204,0)</f>
        <v>0</v>
      </c>
      <c r="BJ204" s="17" t="s">
        <v>87</v>
      </c>
      <c r="BK204" s="203">
        <f>ROUND(I204*H204,2)</f>
        <v>0</v>
      </c>
      <c r="BL204" s="17" t="s">
        <v>189</v>
      </c>
      <c r="BM204" s="202" t="s">
        <v>271</v>
      </c>
    </row>
    <row r="205" spans="2:51" s="13" customFormat="1" ht="11.25">
      <c r="B205" s="204"/>
      <c r="C205" s="205"/>
      <c r="D205" s="206" t="s">
        <v>191</v>
      </c>
      <c r="E205" s="207" t="s">
        <v>1</v>
      </c>
      <c r="F205" s="208" t="s">
        <v>272</v>
      </c>
      <c r="G205" s="205"/>
      <c r="H205" s="207" t="s">
        <v>1</v>
      </c>
      <c r="I205" s="209"/>
      <c r="J205" s="205"/>
      <c r="K205" s="205"/>
      <c r="L205" s="210"/>
      <c r="M205" s="211"/>
      <c r="N205" s="212"/>
      <c r="O205" s="212"/>
      <c r="P205" s="212"/>
      <c r="Q205" s="212"/>
      <c r="R205" s="212"/>
      <c r="S205" s="212"/>
      <c r="T205" s="213"/>
      <c r="AT205" s="214" t="s">
        <v>191</v>
      </c>
      <c r="AU205" s="214" t="s">
        <v>96</v>
      </c>
      <c r="AV205" s="13" t="s">
        <v>87</v>
      </c>
      <c r="AW205" s="13" t="s">
        <v>35</v>
      </c>
      <c r="AX205" s="13" t="s">
        <v>80</v>
      </c>
      <c r="AY205" s="214" t="s">
        <v>180</v>
      </c>
    </row>
    <row r="206" spans="2:51" s="14" customFormat="1" ht="11.25">
      <c r="B206" s="215"/>
      <c r="C206" s="216"/>
      <c r="D206" s="206" t="s">
        <v>191</v>
      </c>
      <c r="E206" s="217" t="s">
        <v>1</v>
      </c>
      <c r="F206" s="218" t="s">
        <v>273</v>
      </c>
      <c r="G206" s="216"/>
      <c r="H206" s="219">
        <v>22.4</v>
      </c>
      <c r="I206" s="220"/>
      <c r="J206" s="216"/>
      <c r="K206" s="216"/>
      <c r="L206" s="221"/>
      <c r="M206" s="222"/>
      <c r="N206" s="223"/>
      <c r="O206" s="223"/>
      <c r="P206" s="223"/>
      <c r="Q206" s="223"/>
      <c r="R206" s="223"/>
      <c r="S206" s="223"/>
      <c r="T206" s="224"/>
      <c r="AT206" s="225" t="s">
        <v>191</v>
      </c>
      <c r="AU206" s="225" t="s">
        <v>96</v>
      </c>
      <c r="AV206" s="14" t="s">
        <v>89</v>
      </c>
      <c r="AW206" s="14" t="s">
        <v>35</v>
      </c>
      <c r="AX206" s="14" t="s">
        <v>87</v>
      </c>
      <c r="AY206" s="225" t="s">
        <v>180</v>
      </c>
    </row>
    <row r="207" spans="1:65" s="2" customFormat="1" ht="16.5" customHeight="1">
      <c r="A207" s="34"/>
      <c r="B207" s="35"/>
      <c r="C207" s="237" t="s">
        <v>274</v>
      </c>
      <c r="D207" s="237" t="s">
        <v>275</v>
      </c>
      <c r="E207" s="238" t="s">
        <v>276</v>
      </c>
      <c r="F207" s="239" t="s">
        <v>277</v>
      </c>
      <c r="G207" s="240" t="s">
        <v>208</v>
      </c>
      <c r="H207" s="241">
        <v>44.8</v>
      </c>
      <c r="I207" s="242"/>
      <c r="J207" s="243">
        <f>ROUND(I207*H207,2)</f>
        <v>0</v>
      </c>
      <c r="K207" s="239" t="s">
        <v>188</v>
      </c>
      <c r="L207" s="244"/>
      <c r="M207" s="245" t="s">
        <v>1</v>
      </c>
      <c r="N207" s="246" t="s">
        <v>45</v>
      </c>
      <c r="O207" s="71"/>
      <c r="P207" s="200">
        <f>O207*H207</f>
        <v>0</v>
      </c>
      <c r="Q207" s="200">
        <v>1</v>
      </c>
      <c r="R207" s="200">
        <f>Q207*H207</f>
        <v>44.8</v>
      </c>
      <c r="S207" s="200">
        <v>0</v>
      </c>
      <c r="T207" s="201">
        <f>S207*H207</f>
        <v>0</v>
      </c>
      <c r="U207" s="34"/>
      <c r="V207" s="34"/>
      <c r="W207" s="34"/>
      <c r="X207" s="34"/>
      <c r="Y207" s="34"/>
      <c r="Z207" s="34"/>
      <c r="AA207" s="34"/>
      <c r="AB207" s="34"/>
      <c r="AC207" s="34"/>
      <c r="AD207" s="34"/>
      <c r="AE207" s="34"/>
      <c r="AR207" s="202" t="s">
        <v>246</v>
      </c>
      <c r="AT207" s="202" t="s">
        <v>275</v>
      </c>
      <c r="AU207" s="202" t="s">
        <v>96</v>
      </c>
      <c r="AY207" s="17" t="s">
        <v>180</v>
      </c>
      <c r="BE207" s="203">
        <f>IF(N207="základní",J207,0)</f>
        <v>0</v>
      </c>
      <c r="BF207" s="203">
        <f>IF(N207="snížená",J207,0)</f>
        <v>0</v>
      </c>
      <c r="BG207" s="203">
        <f>IF(N207="zákl. přenesená",J207,0)</f>
        <v>0</v>
      </c>
      <c r="BH207" s="203">
        <f>IF(N207="sníž. přenesená",J207,0)</f>
        <v>0</v>
      </c>
      <c r="BI207" s="203">
        <f>IF(N207="nulová",J207,0)</f>
        <v>0</v>
      </c>
      <c r="BJ207" s="17" t="s">
        <v>87</v>
      </c>
      <c r="BK207" s="203">
        <f>ROUND(I207*H207,2)</f>
        <v>0</v>
      </c>
      <c r="BL207" s="17" t="s">
        <v>189</v>
      </c>
      <c r="BM207" s="202" t="s">
        <v>278</v>
      </c>
    </row>
    <row r="208" spans="2:51" s="13" customFormat="1" ht="11.25">
      <c r="B208" s="204"/>
      <c r="C208" s="205"/>
      <c r="D208" s="206" t="s">
        <v>191</v>
      </c>
      <c r="E208" s="207" t="s">
        <v>1</v>
      </c>
      <c r="F208" s="208" t="s">
        <v>272</v>
      </c>
      <c r="G208" s="205"/>
      <c r="H208" s="207" t="s">
        <v>1</v>
      </c>
      <c r="I208" s="209"/>
      <c r="J208" s="205"/>
      <c r="K208" s="205"/>
      <c r="L208" s="210"/>
      <c r="M208" s="211"/>
      <c r="N208" s="212"/>
      <c r="O208" s="212"/>
      <c r="P208" s="212"/>
      <c r="Q208" s="212"/>
      <c r="R208" s="212"/>
      <c r="S208" s="212"/>
      <c r="T208" s="213"/>
      <c r="AT208" s="214" t="s">
        <v>191</v>
      </c>
      <c r="AU208" s="214" t="s">
        <v>96</v>
      </c>
      <c r="AV208" s="13" t="s">
        <v>87</v>
      </c>
      <c r="AW208" s="13" t="s">
        <v>35</v>
      </c>
      <c r="AX208" s="13" t="s">
        <v>80</v>
      </c>
      <c r="AY208" s="214" t="s">
        <v>180</v>
      </c>
    </row>
    <row r="209" spans="2:51" s="14" customFormat="1" ht="11.25">
      <c r="B209" s="215"/>
      <c r="C209" s="216"/>
      <c r="D209" s="206" t="s">
        <v>191</v>
      </c>
      <c r="E209" s="217" t="s">
        <v>1</v>
      </c>
      <c r="F209" s="218" t="s">
        <v>273</v>
      </c>
      <c r="G209" s="216"/>
      <c r="H209" s="219">
        <v>22.4</v>
      </c>
      <c r="I209" s="220"/>
      <c r="J209" s="216"/>
      <c r="K209" s="216"/>
      <c r="L209" s="221"/>
      <c r="M209" s="222"/>
      <c r="N209" s="223"/>
      <c r="O209" s="223"/>
      <c r="P209" s="223"/>
      <c r="Q209" s="223"/>
      <c r="R209" s="223"/>
      <c r="S209" s="223"/>
      <c r="T209" s="224"/>
      <c r="AT209" s="225" t="s">
        <v>191</v>
      </c>
      <c r="AU209" s="225" t="s">
        <v>96</v>
      </c>
      <c r="AV209" s="14" t="s">
        <v>89</v>
      </c>
      <c r="AW209" s="14" t="s">
        <v>35</v>
      </c>
      <c r="AX209" s="14" t="s">
        <v>87</v>
      </c>
      <c r="AY209" s="225" t="s">
        <v>180</v>
      </c>
    </row>
    <row r="210" spans="2:51" s="14" customFormat="1" ht="11.25">
      <c r="B210" s="215"/>
      <c r="C210" s="216"/>
      <c r="D210" s="206" t="s">
        <v>191</v>
      </c>
      <c r="E210" s="216"/>
      <c r="F210" s="218" t="s">
        <v>279</v>
      </c>
      <c r="G210" s="216"/>
      <c r="H210" s="219">
        <v>44.8</v>
      </c>
      <c r="I210" s="220"/>
      <c r="J210" s="216"/>
      <c r="K210" s="216"/>
      <c r="L210" s="221"/>
      <c r="M210" s="222"/>
      <c r="N210" s="223"/>
      <c r="O210" s="223"/>
      <c r="P210" s="223"/>
      <c r="Q210" s="223"/>
      <c r="R210" s="223"/>
      <c r="S210" s="223"/>
      <c r="T210" s="224"/>
      <c r="AT210" s="225" t="s">
        <v>191</v>
      </c>
      <c r="AU210" s="225" t="s">
        <v>96</v>
      </c>
      <c r="AV210" s="14" t="s">
        <v>89</v>
      </c>
      <c r="AW210" s="14" t="s">
        <v>4</v>
      </c>
      <c r="AX210" s="14" t="s">
        <v>87</v>
      </c>
      <c r="AY210" s="225" t="s">
        <v>180</v>
      </c>
    </row>
    <row r="211" spans="1:65" s="2" customFormat="1" ht="24.2" customHeight="1">
      <c r="A211" s="34"/>
      <c r="B211" s="35"/>
      <c r="C211" s="191" t="s">
        <v>280</v>
      </c>
      <c r="D211" s="191" t="s">
        <v>184</v>
      </c>
      <c r="E211" s="192" t="s">
        <v>281</v>
      </c>
      <c r="F211" s="193" t="s">
        <v>282</v>
      </c>
      <c r="G211" s="194" t="s">
        <v>187</v>
      </c>
      <c r="H211" s="195">
        <v>122.2</v>
      </c>
      <c r="I211" s="196"/>
      <c r="J211" s="197">
        <f>ROUND(I211*H211,2)</f>
        <v>0</v>
      </c>
      <c r="K211" s="193" t="s">
        <v>188</v>
      </c>
      <c r="L211" s="39"/>
      <c r="M211" s="198" t="s">
        <v>1</v>
      </c>
      <c r="N211" s="199" t="s">
        <v>45</v>
      </c>
      <c r="O211" s="71"/>
      <c r="P211" s="200">
        <f>O211*H211</f>
        <v>0</v>
      </c>
      <c r="Q211" s="200">
        <v>0</v>
      </c>
      <c r="R211" s="200">
        <f>Q211*H211</f>
        <v>0</v>
      </c>
      <c r="S211" s="200">
        <v>0</v>
      </c>
      <c r="T211" s="201">
        <f>S211*H211</f>
        <v>0</v>
      </c>
      <c r="U211" s="34"/>
      <c r="V211" s="34"/>
      <c r="W211" s="34"/>
      <c r="X211" s="34"/>
      <c r="Y211" s="34"/>
      <c r="Z211" s="34"/>
      <c r="AA211" s="34"/>
      <c r="AB211" s="34"/>
      <c r="AC211" s="34"/>
      <c r="AD211" s="34"/>
      <c r="AE211" s="34"/>
      <c r="AR211" s="202" t="s">
        <v>189</v>
      </c>
      <c r="AT211" s="202" t="s">
        <v>184</v>
      </c>
      <c r="AU211" s="202" t="s">
        <v>96</v>
      </c>
      <c r="AY211" s="17" t="s">
        <v>180</v>
      </c>
      <c r="BE211" s="203">
        <f>IF(N211="základní",J211,0)</f>
        <v>0</v>
      </c>
      <c r="BF211" s="203">
        <f>IF(N211="snížená",J211,0)</f>
        <v>0</v>
      </c>
      <c r="BG211" s="203">
        <f>IF(N211="zákl. přenesená",J211,0)</f>
        <v>0</v>
      </c>
      <c r="BH211" s="203">
        <f>IF(N211="sníž. přenesená",J211,0)</f>
        <v>0</v>
      </c>
      <c r="BI211" s="203">
        <f>IF(N211="nulová",J211,0)</f>
        <v>0</v>
      </c>
      <c r="BJ211" s="17" t="s">
        <v>87</v>
      </c>
      <c r="BK211" s="203">
        <f>ROUND(I211*H211,2)</f>
        <v>0</v>
      </c>
      <c r="BL211" s="17" t="s">
        <v>189</v>
      </c>
      <c r="BM211" s="202" t="s">
        <v>283</v>
      </c>
    </row>
    <row r="212" spans="2:51" s="14" customFormat="1" ht="11.25">
      <c r="B212" s="215"/>
      <c r="C212" s="216"/>
      <c r="D212" s="206" t="s">
        <v>191</v>
      </c>
      <c r="E212" s="217" t="s">
        <v>1</v>
      </c>
      <c r="F212" s="218" t="s">
        <v>284</v>
      </c>
      <c r="G212" s="216"/>
      <c r="H212" s="219">
        <v>41</v>
      </c>
      <c r="I212" s="220"/>
      <c r="J212" s="216"/>
      <c r="K212" s="216"/>
      <c r="L212" s="221"/>
      <c r="M212" s="222"/>
      <c r="N212" s="223"/>
      <c r="O212" s="223"/>
      <c r="P212" s="223"/>
      <c r="Q212" s="223"/>
      <c r="R212" s="223"/>
      <c r="S212" s="223"/>
      <c r="T212" s="224"/>
      <c r="AT212" s="225" t="s">
        <v>191</v>
      </c>
      <c r="AU212" s="225" t="s">
        <v>96</v>
      </c>
      <c r="AV212" s="14" t="s">
        <v>89</v>
      </c>
      <c r="AW212" s="14" t="s">
        <v>35</v>
      </c>
      <c r="AX212" s="14" t="s">
        <v>80</v>
      </c>
      <c r="AY212" s="225" t="s">
        <v>180</v>
      </c>
    </row>
    <row r="213" spans="2:51" s="14" customFormat="1" ht="11.25">
      <c r="B213" s="215"/>
      <c r="C213" s="216"/>
      <c r="D213" s="206" t="s">
        <v>191</v>
      </c>
      <c r="E213" s="217" t="s">
        <v>1</v>
      </c>
      <c r="F213" s="218" t="s">
        <v>285</v>
      </c>
      <c r="G213" s="216"/>
      <c r="H213" s="219">
        <v>81.2</v>
      </c>
      <c r="I213" s="220"/>
      <c r="J213" s="216"/>
      <c r="K213" s="216"/>
      <c r="L213" s="221"/>
      <c r="M213" s="222"/>
      <c r="N213" s="223"/>
      <c r="O213" s="223"/>
      <c r="P213" s="223"/>
      <c r="Q213" s="223"/>
      <c r="R213" s="223"/>
      <c r="S213" s="223"/>
      <c r="T213" s="224"/>
      <c r="AT213" s="225" t="s">
        <v>191</v>
      </c>
      <c r="AU213" s="225" t="s">
        <v>96</v>
      </c>
      <c r="AV213" s="14" t="s">
        <v>89</v>
      </c>
      <c r="AW213" s="14" t="s">
        <v>35</v>
      </c>
      <c r="AX213" s="14" t="s">
        <v>80</v>
      </c>
      <c r="AY213" s="225" t="s">
        <v>180</v>
      </c>
    </row>
    <row r="214" spans="2:51" s="15" customFormat="1" ht="11.25">
      <c r="B214" s="226"/>
      <c r="C214" s="227"/>
      <c r="D214" s="206" t="s">
        <v>191</v>
      </c>
      <c r="E214" s="228" t="s">
        <v>1</v>
      </c>
      <c r="F214" s="229" t="s">
        <v>201</v>
      </c>
      <c r="G214" s="227"/>
      <c r="H214" s="230">
        <v>122.2</v>
      </c>
      <c r="I214" s="231"/>
      <c r="J214" s="227"/>
      <c r="K214" s="227"/>
      <c r="L214" s="232"/>
      <c r="M214" s="233"/>
      <c r="N214" s="234"/>
      <c r="O214" s="234"/>
      <c r="P214" s="234"/>
      <c r="Q214" s="234"/>
      <c r="R214" s="234"/>
      <c r="S214" s="234"/>
      <c r="T214" s="235"/>
      <c r="AT214" s="236" t="s">
        <v>191</v>
      </c>
      <c r="AU214" s="236" t="s">
        <v>96</v>
      </c>
      <c r="AV214" s="15" t="s">
        <v>189</v>
      </c>
      <c r="AW214" s="15" t="s">
        <v>35</v>
      </c>
      <c r="AX214" s="15" t="s">
        <v>87</v>
      </c>
      <c r="AY214" s="236" t="s">
        <v>180</v>
      </c>
    </row>
    <row r="215" spans="1:65" s="2" customFormat="1" ht="16.5" customHeight="1">
      <c r="A215" s="34"/>
      <c r="B215" s="35"/>
      <c r="C215" s="237" t="s">
        <v>8</v>
      </c>
      <c r="D215" s="237" t="s">
        <v>275</v>
      </c>
      <c r="E215" s="238" t="s">
        <v>286</v>
      </c>
      <c r="F215" s="239" t="s">
        <v>287</v>
      </c>
      <c r="G215" s="240" t="s">
        <v>208</v>
      </c>
      <c r="H215" s="241">
        <v>244.4</v>
      </c>
      <c r="I215" s="242"/>
      <c r="J215" s="243">
        <f>ROUND(I215*H215,2)</f>
        <v>0</v>
      </c>
      <c r="K215" s="239" t="s">
        <v>188</v>
      </c>
      <c r="L215" s="244"/>
      <c r="M215" s="245" t="s">
        <v>1</v>
      </c>
      <c r="N215" s="246" t="s">
        <v>45</v>
      </c>
      <c r="O215" s="71"/>
      <c r="P215" s="200">
        <f>O215*H215</f>
        <v>0</v>
      </c>
      <c r="Q215" s="200">
        <v>1</v>
      </c>
      <c r="R215" s="200">
        <f>Q215*H215</f>
        <v>244.4</v>
      </c>
      <c r="S215" s="200">
        <v>0</v>
      </c>
      <c r="T215" s="201">
        <f>S215*H215</f>
        <v>0</v>
      </c>
      <c r="U215" s="34"/>
      <c r="V215" s="34"/>
      <c r="W215" s="34"/>
      <c r="X215" s="34"/>
      <c r="Y215" s="34"/>
      <c r="Z215" s="34"/>
      <c r="AA215" s="34"/>
      <c r="AB215" s="34"/>
      <c r="AC215" s="34"/>
      <c r="AD215" s="34"/>
      <c r="AE215" s="34"/>
      <c r="AR215" s="202" t="s">
        <v>246</v>
      </c>
      <c r="AT215" s="202" t="s">
        <v>275</v>
      </c>
      <c r="AU215" s="202" t="s">
        <v>96</v>
      </c>
      <c r="AY215" s="17" t="s">
        <v>180</v>
      </c>
      <c r="BE215" s="203">
        <f>IF(N215="základní",J215,0)</f>
        <v>0</v>
      </c>
      <c r="BF215" s="203">
        <f>IF(N215="snížená",J215,0)</f>
        <v>0</v>
      </c>
      <c r="BG215" s="203">
        <f>IF(N215="zákl. přenesená",J215,0)</f>
        <v>0</v>
      </c>
      <c r="BH215" s="203">
        <f>IF(N215="sníž. přenesená",J215,0)</f>
        <v>0</v>
      </c>
      <c r="BI215" s="203">
        <f>IF(N215="nulová",J215,0)</f>
        <v>0</v>
      </c>
      <c r="BJ215" s="17" t="s">
        <v>87</v>
      </c>
      <c r="BK215" s="203">
        <f>ROUND(I215*H215,2)</f>
        <v>0</v>
      </c>
      <c r="BL215" s="17" t="s">
        <v>189</v>
      </c>
      <c r="BM215" s="202" t="s">
        <v>288</v>
      </c>
    </row>
    <row r="216" spans="2:51" s="14" customFormat="1" ht="11.25">
      <c r="B216" s="215"/>
      <c r="C216" s="216"/>
      <c r="D216" s="206" t="s">
        <v>191</v>
      </c>
      <c r="E216" s="217" t="s">
        <v>1</v>
      </c>
      <c r="F216" s="218" t="s">
        <v>284</v>
      </c>
      <c r="G216" s="216"/>
      <c r="H216" s="219">
        <v>41</v>
      </c>
      <c r="I216" s="220"/>
      <c r="J216" s="216"/>
      <c r="K216" s="216"/>
      <c r="L216" s="221"/>
      <c r="M216" s="222"/>
      <c r="N216" s="223"/>
      <c r="O216" s="223"/>
      <c r="P216" s="223"/>
      <c r="Q216" s="223"/>
      <c r="R216" s="223"/>
      <c r="S216" s="223"/>
      <c r="T216" s="224"/>
      <c r="AT216" s="225" t="s">
        <v>191</v>
      </c>
      <c r="AU216" s="225" t="s">
        <v>96</v>
      </c>
      <c r="AV216" s="14" t="s">
        <v>89</v>
      </c>
      <c r="AW216" s="14" t="s">
        <v>35</v>
      </c>
      <c r="AX216" s="14" t="s">
        <v>80</v>
      </c>
      <c r="AY216" s="225" t="s">
        <v>180</v>
      </c>
    </row>
    <row r="217" spans="2:51" s="14" customFormat="1" ht="11.25">
      <c r="B217" s="215"/>
      <c r="C217" s="216"/>
      <c r="D217" s="206" t="s">
        <v>191</v>
      </c>
      <c r="E217" s="217" t="s">
        <v>1</v>
      </c>
      <c r="F217" s="218" t="s">
        <v>285</v>
      </c>
      <c r="G217" s="216"/>
      <c r="H217" s="219">
        <v>81.2</v>
      </c>
      <c r="I217" s="220"/>
      <c r="J217" s="216"/>
      <c r="K217" s="216"/>
      <c r="L217" s="221"/>
      <c r="M217" s="222"/>
      <c r="N217" s="223"/>
      <c r="O217" s="223"/>
      <c r="P217" s="223"/>
      <c r="Q217" s="223"/>
      <c r="R217" s="223"/>
      <c r="S217" s="223"/>
      <c r="T217" s="224"/>
      <c r="AT217" s="225" t="s">
        <v>191</v>
      </c>
      <c r="AU217" s="225" t="s">
        <v>96</v>
      </c>
      <c r="AV217" s="14" t="s">
        <v>89</v>
      </c>
      <c r="AW217" s="14" t="s">
        <v>35</v>
      </c>
      <c r="AX217" s="14" t="s">
        <v>80</v>
      </c>
      <c r="AY217" s="225" t="s">
        <v>180</v>
      </c>
    </row>
    <row r="218" spans="2:51" s="15" customFormat="1" ht="11.25">
      <c r="B218" s="226"/>
      <c r="C218" s="227"/>
      <c r="D218" s="206" t="s">
        <v>191</v>
      </c>
      <c r="E218" s="228" t="s">
        <v>1</v>
      </c>
      <c r="F218" s="229" t="s">
        <v>201</v>
      </c>
      <c r="G218" s="227"/>
      <c r="H218" s="230">
        <v>122.2</v>
      </c>
      <c r="I218" s="231"/>
      <c r="J218" s="227"/>
      <c r="K218" s="227"/>
      <c r="L218" s="232"/>
      <c r="M218" s="233"/>
      <c r="N218" s="234"/>
      <c r="O218" s="234"/>
      <c r="P218" s="234"/>
      <c r="Q218" s="234"/>
      <c r="R218" s="234"/>
      <c r="S218" s="234"/>
      <c r="T218" s="235"/>
      <c r="AT218" s="236" t="s">
        <v>191</v>
      </c>
      <c r="AU218" s="236" t="s">
        <v>96</v>
      </c>
      <c r="AV218" s="15" t="s">
        <v>189</v>
      </c>
      <c r="AW218" s="15" t="s">
        <v>35</v>
      </c>
      <c r="AX218" s="15" t="s">
        <v>87</v>
      </c>
      <c r="AY218" s="236" t="s">
        <v>180</v>
      </c>
    </row>
    <row r="219" spans="2:51" s="14" customFormat="1" ht="11.25">
      <c r="B219" s="215"/>
      <c r="C219" s="216"/>
      <c r="D219" s="206" t="s">
        <v>191</v>
      </c>
      <c r="E219" s="216"/>
      <c r="F219" s="218" t="s">
        <v>289</v>
      </c>
      <c r="G219" s="216"/>
      <c r="H219" s="219">
        <v>244.4</v>
      </c>
      <c r="I219" s="220"/>
      <c r="J219" s="216"/>
      <c r="K219" s="216"/>
      <c r="L219" s="221"/>
      <c r="M219" s="222"/>
      <c r="N219" s="223"/>
      <c r="O219" s="223"/>
      <c r="P219" s="223"/>
      <c r="Q219" s="223"/>
      <c r="R219" s="223"/>
      <c r="S219" s="223"/>
      <c r="T219" s="224"/>
      <c r="AT219" s="225" t="s">
        <v>191</v>
      </c>
      <c r="AU219" s="225" t="s">
        <v>96</v>
      </c>
      <c r="AV219" s="14" t="s">
        <v>89</v>
      </c>
      <c r="AW219" s="14" t="s">
        <v>4</v>
      </c>
      <c r="AX219" s="14" t="s">
        <v>87</v>
      </c>
      <c r="AY219" s="225" t="s">
        <v>180</v>
      </c>
    </row>
    <row r="220" spans="2:63" s="12" customFormat="1" ht="20.85" customHeight="1">
      <c r="B220" s="175"/>
      <c r="C220" s="176"/>
      <c r="D220" s="177" t="s">
        <v>79</v>
      </c>
      <c r="E220" s="189" t="s">
        <v>290</v>
      </c>
      <c r="F220" s="189" t="s">
        <v>291</v>
      </c>
      <c r="G220" s="176"/>
      <c r="H220" s="176"/>
      <c r="I220" s="179"/>
      <c r="J220" s="190">
        <f>BK220</f>
        <v>0</v>
      </c>
      <c r="K220" s="176"/>
      <c r="L220" s="181"/>
      <c r="M220" s="182"/>
      <c r="N220" s="183"/>
      <c r="O220" s="183"/>
      <c r="P220" s="184">
        <f>SUM(P221:P230)</f>
        <v>0</v>
      </c>
      <c r="Q220" s="183"/>
      <c r="R220" s="184">
        <f>SUM(R221:R230)</f>
        <v>0</v>
      </c>
      <c r="S220" s="183"/>
      <c r="T220" s="185">
        <f>SUM(T221:T230)</f>
        <v>0</v>
      </c>
      <c r="AR220" s="186" t="s">
        <v>87</v>
      </c>
      <c r="AT220" s="187" t="s">
        <v>79</v>
      </c>
      <c r="AU220" s="187" t="s">
        <v>89</v>
      </c>
      <c r="AY220" s="186" t="s">
        <v>180</v>
      </c>
      <c r="BK220" s="188">
        <f>SUM(BK221:BK230)</f>
        <v>0</v>
      </c>
    </row>
    <row r="221" spans="1:65" s="2" customFormat="1" ht="24.2" customHeight="1">
      <c r="A221" s="34"/>
      <c r="B221" s="35"/>
      <c r="C221" s="191" t="s">
        <v>292</v>
      </c>
      <c r="D221" s="191" t="s">
        <v>184</v>
      </c>
      <c r="E221" s="192" t="s">
        <v>293</v>
      </c>
      <c r="F221" s="193" t="s">
        <v>294</v>
      </c>
      <c r="G221" s="194" t="s">
        <v>187</v>
      </c>
      <c r="H221" s="195">
        <v>50.1</v>
      </c>
      <c r="I221" s="196"/>
      <c r="J221" s="197">
        <f>ROUND(I221*H221,2)</f>
        <v>0</v>
      </c>
      <c r="K221" s="193" t="s">
        <v>188</v>
      </c>
      <c r="L221" s="39"/>
      <c r="M221" s="198" t="s">
        <v>1</v>
      </c>
      <c r="N221" s="199" t="s">
        <v>45</v>
      </c>
      <c r="O221" s="71"/>
      <c r="P221" s="200">
        <f>O221*H221</f>
        <v>0</v>
      </c>
      <c r="Q221" s="200">
        <v>0</v>
      </c>
      <c r="R221" s="200">
        <f>Q221*H221</f>
        <v>0</v>
      </c>
      <c r="S221" s="200">
        <v>0</v>
      </c>
      <c r="T221" s="201">
        <f>S221*H221</f>
        <v>0</v>
      </c>
      <c r="U221" s="34"/>
      <c r="V221" s="34"/>
      <c r="W221" s="34"/>
      <c r="X221" s="34"/>
      <c r="Y221" s="34"/>
      <c r="Z221" s="34"/>
      <c r="AA221" s="34"/>
      <c r="AB221" s="34"/>
      <c r="AC221" s="34"/>
      <c r="AD221" s="34"/>
      <c r="AE221" s="34"/>
      <c r="AR221" s="202" t="s">
        <v>189</v>
      </c>
      <c r="AT221" s="202" t="s">
        <v>184</v>
      </c>
      <c r="AU221" s="202" t="s">
        <v>96</v>
      </c>
      <c r="AY221" s="17" t="s">
        <v>180</v>
      </c>
      <c r="BE221" s="203">
        <f>IF(N221="základní",J221,0)</f>
        <v>0</v>
      </c>
      <c r="BF221" s="203">
        <f>IF(N221="snížená",J221,0)</f>
        <v>0</v>
      </c>
      <c r="BG221" s="203">
        <f>IF(N221="zákl. přenesená",J221,0)</f>
        <v>0</v>
      </c>
      <c r="BH221" s="203">
        <f>IF(N221="sníž. přenesená",J221,0)</f>
        <v>0</v>
      </c>
      <c r="BI221" s="203">
        <f>IF(N221="nulová",J221,0)</f>
        <v>0</v>
      </c>
      <c r="BJ221" s="17" t="s">
        <v>87</v>
      </c>
      <c r="BK221" s="203">
        <f>ROUND(I221*H221,2)</f>
        <v>0</v>
      </c>
      <c r="BL221" s="17" t="s">
        <v>189</v>
      </c>
      <c r="BM221" s="202" t="s">
        <v>295</v>
      </c>
    </row>
    <row r="222" spans="2:51" s="13" customFormat="1" ht="11.25">
      <c r="B222" s="204"/>
      <c r="C222" s="205"/>
      <c r="D222" s="206" t="s">
        <v>191</v>
      </c>
      <c r="E222" s="207" t="s">
        <v>1</v>
      </c>
      <c r="F222" s="208" t="s">
        <v>296</v>
      </c>
      <c r="G222" s="205"/>
      <c r="H222" s="207" t="s">
        <v>1</v>
      </c>
      <c r="I222" s="209"/>
      <c r="J222" s="205"/>
      <c r="K222" s="205"/>
      <c r="L222" s="210"/>
      <c r="M222" s="211"/>
      <c r="N222" s="212"/>
      <c r="O222" s="212"/>
      <c r="P222" s="212"/>
      <c r="Q222" s="212"/>
      <c r="R222" s="212"/>
      <c r="S222" s="212"/>
      <c r="T222" s="213"/>
      <c r="AT222" s="214" t="s">
        <v>191</v>
      </c>
      <c r="AU222" s="214" t="s">
        <v>96</v>
      </c>
      <c r="AV222" s="13" t="s">
        <v>87</v>
      </c>
      <c r="AW222" s="13" t="s">
        <v>35</v>
      </c>
      <c r="AX222" s="13" t="s">
        <v>80</v>
      </c>
      <c r="AY222" s="214" t="s">
        <v>180</v>
      </c>
    </row>
    <row r="223" spans="2:51" s="13" customFormat="1" ht="11.25">
      <c r="B223" s="204"/>
      <c r="C223" s="205"/>
      <c r="D223" s="206" t="s">
        <v>191</v>
      </c>
      <c r="E223" s="207" t="s">
        <v>1</v>
      </c>
      <c r="F223" s="208" t="s">
        <v>297</v>
      </c>
      <c r="G223" s="205"/>
      <c r="H223" s="207" t="s">
        <v>1</v>
      </c>
      <c r="I223" s="209"/>
      <c r="J223" s="205"/>
      <c r="K223" s="205"/>
      <c r="L223" s="210"/>
      <c r="M223" s="211"/>
      <c r="N223" s="212"/>
      <c r="O223" s="212"/>
      <c r="P223" s="212"/>
      <c r="Q223" s="212"/>
      <c r="R223" s="212"/>
      <c r="S223" s="212"/>
      <c r="T223" s="213"/>
      <c r="AT223" s="214" t="s">
        <v>191</v>
      </c>
      <c r="AU223" s="214" t="s">
        <v>96</v>
      </c>
      <c r="AV223" s="13" t="s">
        <v>87</v>
      </c>
      <c r="AW223" s="13" t="s">
        <v>35</v>
      </c>
      <c r="AX223" s="13" t="s">
        <v>80</v>
      </c>
      <c r="AY223" s="214" t="s">
        <v>180</v>
      </c>
    </row>
    <row r="224" spans="2:51" s="14" customFormat="1" ht="11.25">
      <c r="B224" s="215"/>
      <c r="C224" s="216"/>
      <c r="D224" s="206" t="s">
        <v>191</v>
      </c>
      <c r="E224" s="217" t="s">
        <v>1</v>
      </c>
      <c r="F224" s="218" t="s">
        <v>298</v>
      </c>
      <c r="G224" s="216"/>
      <c r="H224" s="219">
        <v>23</v>
      </c>
      <c r="I224" s="220"/>
      <c r="J224" s="216"/>
      <c r="K224" s="216"/>
      <c r="L224" s="221"/>
      <c r="M224" s="222"/>
      <c r="N224" s="223"/>
      <c r="O224" s="223"/>
      <c r="P224" s="223"/>
      <c r="Q224" s="223"/>
      <c r="R224" s="223"/>
      <c r="S224" s="223"/>
      <c r="T224" s="224"/>
      <c r="AT224" s="225" t="s">
        <v>191</v>
      </c>
      <c r="AU224" s="225" t="s">
        <v>96</v>
      </c>
      <c r="AV224" s="14" t="s">
        <v>89</v>
      </c>
      <c r="AW224" s="14" t="s">
        <v>35</v>
      </c>
      <c r="AX224" s="14" t="s">
        <v>80</v>
      </c>
      <c r="AY224" s="225" t="s">
        <v>180</v>
      </c>
    </row>
    <row r="225" spans="2:51" s="14" customFormat="1" ht="11.25">
      <c r="B225" s="215"/>
      <c r="C225" s="216"/>
      <c r="D225" s="206" t="s">
        <v>191</v>
      </c>
      <c r="E225" s="217" t="s">
        <v>1</v>
      </c>
      <c r="F225" s="218" t="s">
        <v>299</v>
      </c>
      <c r="G225" s="216"/>
      <c r="H225" s="219">
        <v>41</v>
      </c>
      <c r="I225" s="220"/>
      <c r="J225" s="216"/>
      <c r="K225" s="216"/>
      <c r="L225" s="221"/>
      <c r="M225" s="222"/>
      <c r="N225" s="223"/>
      <c r="O225" s="223"/>
      <c r="P225" s="223"/>
      <c r="Q225" s="223"/>
      <c r="R225" s="223"/>
      <c r="S225" s="223"/>
      <c r="T225" s="224"/>
      <c r="AT225" s="225" t="s">
        <v>191</v>
      </c>
      <c r="AU225" s="225" t="s">
        <v>96</v>
      </c>
      <c r="AV225" s="14" t="s">
        <v>89</v>
      </c>
      <c r="AW225" s="14" t="s">
        <v>35</v>
      </c>
      <c r="AX225" s="14" t="s">
        <v>80</v>
      </c>
      <c r="AY225" s="225" t="s">
        <v>180</v>
      </c>
    </row>
    <row r="226" spans="2:51" s="14" customFormat="1" ht="22.5">
      <c r="B226" s="215"/>
      <c r="C226" s="216"/>
      <c r="D226" s="206" t="s">
        <v>191</v>
      </c>
      <c r="E226" s="217" t="s">
        <v>1</v>
      </c>
      <c r="F226" s="218" t="s">
        <v>300</v>
      </c>
      <c r="G226" s="216"/>
      <c r="H226" s="219">
        <v>37.8</v>
      </c>
      <c r="I226" s="220"/>
      <c r="J226" s="216"/>
      <c r="K226" s="216"/>
      <c r="L226" s="221"/>
      <c r="M226" s="222"/>
      <c r="N226" s="223"/>
      <c r="O226" s="223"/>
      <c r="P226" s="223"/>
      <c r="Q226" s="223"/>
      <c r="R226" s="223"/>
      <c r="S226" s="223"/>
      <c r="T226" s="224"/>
      <c r="AT226" s="225" t="s">
        <v>191</v>
      </c>
      <c r="AU226" s="225" t="s">
        <v>96</v>
      </c>
      <c r="AV226" s="14" t="s">
        <v>89</v>
      </c>
      <c r="AW226" s="14" t="s">
        <v>35</v>
      </c>
      <c r="AX226" s="14" t="s">
        <v>80</v>
      </c>
      <c r="AY226" s="225" t="s">
        <v>180</v>
      </c>
    </row>
    <row r="227" spans="2:51" s="14" customFormat="1" ht="11.25">
      <c r="B227" s="215"/>
      <c r="C227" s="216"/>
      <c r="D227" s="206" t="s">
        <v>191</v>
      </c>
      <c r="E227" s="217" t="s">
        <v>1</v>
      </c>
      <c r="F227" s="218" t="s">
        <v>301</v>
      </c>
      <c r="G227" s="216"/>
      <c r="H227" s="219">
        <v>-51.7</v>
      </c>
      <c r="I227" s="220"/>
      <c r="J227" s="216"/>
      <c r="K227" s="216"/>
      <c r="L227" s="221"/>
      <c r="M227" s="222"/>
      <c r="N227" s="223"/>
      <c r="O227" s="223"/>
      <c r="P227" s="223"/>
      <c r="Q227" s="223"/>
      <c r="R227" s="223"/>
      <c r="S227" s="223"/>
      <c r="T227" s="224"/>
      <c r="AT227" s="225" t="s">
        <v>191</v>
      </c>
      <c r="AU227" s="225" t="s">
        <v>96</v>
      </c>
      <c r="AV227" s="14" t="s">
        <v>89</v>
      </c>
      <c r="AW227" s="14" t="s">
        <v>35</v>
      </c>
      <c r="AX227" s="14" t="s">
        <v>80</v>
      </c>
      <c r="AY227" s="225" t="s">
        <v>180</v>
      </c>
    </row>
    <row r="228" spans="2:51" s="15" customFormat="1" ht="11.25">
      <c r="B228" s="226"/>
      <c r="C228" s="227"/>
      <c r="D228" s="206" t="s">
        <v>191</v>
      </c>
      <c r="E228" s="228" t="s">
        <v>1</v>
      </c>
      <c r="F228" s="229" t="s">
        <v>201</v>
      </c>
      <c r="G228" s="227"/>
      <c r="H228" s="230">
        <v>50.1</v>
      </c>
      <c r="I228" s="231"/>
      <c r="J228" s="227"/>
      <c r="K228" s="227"/>
      <c r="L228" s="232"/>
      <c r="M228" s="233"/>
      <c r="N228" s="234"/>
      <c r="O228" s="234"/>
      <c r="P228" s="234"/>
      <c r="Q228" s="234"/>
      <c r="R228" s="234"/>
      <c r="S228" s="234"/>
      <c r="T228" s="235"/>
      <c r="AT228" s="236" t="s">
        <v>191</v>
      </c>
      <c r="AU228" s="236" t="s">
        <v>96</v>
      </c>
      <c r="AV228" s="15" t="s">
        <v>189</v>
      </c>
      <c r="AW228" s="15" t="s">
        <v>35</v>
      </c>
      <c r="AX228" s="15" t="s">
        <v>87</v>
      </c>
      <c r="AY228" s="236" t="s">
        <v>180</v>
      </c>
    </row>
    <row r="229" spans="1:65" s="2" customFormat="1" ht="37.9" customHeight="1">
      <c r="A229" s="34"/>
      <c r="B229" s="35"/>
      <c r="C229" s="191" t="s">
        <v>302</v>
      </c>
      <c r="D229" s="191" t="s">
        <v>184</v>
      </c>
      <c r="E229" s="192" t="s">
        <v>303</v>
      </c>
      <c r="F229" s="193" t="s">
        <v>304</v>
      </c>
      <c r="G229" s="194" t="s">
        <v>214</v>
      </c>
      <c r="H229" s="195">
        <v>41</v>
      </c>
      <c r="I229" s="196"/>
      <c r="J229" s="197">
        <f>ROUND(I229*H229,2)</f>
        <v>0</v>
      </c>
      <c r="K229" s="193" t="s">
        <v>188</v>
      </c>
      <c r="L229" s="39"/>
      <c r="M229" s="198" t="s">
        <v>1</v>
      </c>
      <c r="N229" s="199" t="s">
        <v>45</v>
      </c>
      <c r="O229" s="71"/>
      <c r="P229" s="200">
        <f>O229*H229</f>
        <v>0</v>
      </c>
      <c r="Q229" s="200">
        <v>0</v>
      </c>
      <c r="R229" s="200">
        <f>Q229*H229</f>
        <v>0</v>
      </c>
      <c r="S229" s="200">
        <v>0</v>
      </c>
      <c r="T229" s="201">
        <f>S229*H229</f>
        <v>0</v>
      </c>
      <c r="U229" s="34"/>
      <c r="V229" s="34"/>
      <c r="W229" s="34"/>
      <c r="X229" s="34"/>
      <c r="Y229" s="34"/>
      <c r="Z229" s="34"/>
      <c r="AA229" s="34"/>
      <c r="AB229" s="34"/>
      <c r="AC229" s="34"/>
      <c r="AD229" s="34"/>
      <c r="AE229" s="34"/>
      <c r="AR229" s="202" t="s">
        <v>189</v>
      </c>
      <c r="AT229" s="202" t="s">
        <v>184</v>
      </c>
      <c r="AU229" s="202" t="s">
        <v>96</v>
      </c>
      <c r="AY229" s="17" t="s">
        <v>180</v>
      </c>
      <c r="BE229" s="203">
        <f>IF(N229="základní",J229,0)</f>
        <v>0</v>
      </c>
      <c r="BF229" s="203">
        <f>IF(N229="snížená",J229,0)</f>
        <v>0</v>
      </c>
      <c r="BG229" s="203">
        <f>IF(N229="zákl. přenesená",J229,0)</f>
        <v>0</v>
      </c>
      <c r="BH229" s="203">
        <f>IF(N229="sníž. přenesená",J229,0)</f>
        <v>0</v>
      </c>
      <c r="BI229" s="203">
        <f>IF(N229="nulová",J229,0)</f>
        <v>0</v>
      </c>
      <c r="BJ229" s="17" t="s">
        <v>87</v>
      </c>
      <c r="BK229" s="203">
        <f>ROUND(I229*H229,2)</f>
        <v>0</v>
      </c>
      <c r="BL229" s="17" t="s">
        <v>189</v>
      </c>
      <c r="BM229" s="202" t="s">
        <v>305</v>
      </c>
    </row>
    <row r="230" spans="2:51" s="14" customFormat="1" ht="11.25">
      <c r="B230" s="215"/>
      <c r="C230" s="216"/>
      <c r="D230" s="206" t="s">
        <v>191</v>
      </c>
      <c r="E230" s="217" t="s">
        <v>1</v>
      </c>
      <c r="F230" s="218" t="s">
        <v>306</v>
      </c>
      <c r="G230" s="216"/>
      <c r="H230" s="219">
        <v>41</v>
      </c>
      <c r="I230" s="220"/>
      <c r="J230" s="216"/>
      <c r="K230" s="216"/>
      <c r="L230" s="221"/>
      <c r="M230" s="222"/>
      <c r="N230" s="223"/>
      <c r="O230" s="223"/>
      <c r="P230" s="223"/>
      <c r="Q230" s="223"/>
      <c r="R230" s="223"/>
      <c r="S230" s="223"/>
      <c r="T230" s="224"/>
      <c r="AT230" s="225" t="s">
        <v>191</v>
      </c>
      <c r="AU230" s="225" t="s">
        <v>96</v>
      </c>
      <c r="AV230" s="14" t="s">
        <v>89</v>
      </c>
      <c r="AW230" s="14" t="s">
        <v>35</v>
      </c>
      <c r="AX230" s="14" t="s">
        <v>87</v>
      </c>
      <c r="AY230" s="225" t="s">
        <v>180</v>
      </c>
    </row>
    <row r="231" spans="2:63" s="12" customFormat="1" ht="22.9" customHeight="1">
      <c r="B231" s="175"/>
      <c r="C231" s="176"/>
      <c r="D231" s="177" t="s">
        <v>79</v>
      </c>
      <c r="E231" s="189" t="s">
        <v>89</v>
      </c>
      <c r="F231" s="189" t="s">
        <v>307</v>
      </c>
      <c r="G231" s="176"/>
      <c r="H231" s="176"/>
      <c r="I231" s="179"/>
      <c r="J231" s="190">
        <f>BK231</f>
        <v>0</v>
      </c>
      <c r="K231" s="176"/>
      <c r="L231" s="181"/>
      <c r="M231" s="182"/>
      <c r="N231" s="183"/>
      <c r="O231" s="183"/>
      <c r="P231" s="184">
        <f>P232</f>
        <v>0</v>
      </c>
      <c r="Q231" s="183"/>
      <c r="R231" s="184">
        <f>R232</f>
        <v>0.679347</v>
      </c>
      <c r="S231" s="183"/>
      <c r="T231" s="185">
        <f>T232</f>
        <v>0</v>
      </c>
      <c r="AR231" s="186" t="s">
        <v>87</v>
      </c>
      <c r="AT231" s="187" t="s">
        <v>79</v>
      </c>
      <c r="AU231" s="187" t="s">
        <v>87</v>
      </c>
      <c r="AY231" s="186" t="s">
        <v>180</v>
      </c>
      <c r="BK231" s="188">
        <f>BK232</f>
        <v>0</v>
      </c>
    </row>
    <row r="232" spans="2:63" s="12" customFormat="1" ht="20.85" customHeight="1">
      <c r="B232" s="175"/>
      <c r="C232" s="176"/>
      <c r="D232" s="177" t="s">
        <v>79</v>
      </c>
      <c r="E232" s="189" t="s">
        <v>308</v>
      </c>
      <c r="F232" s="189" t="s">
        <v>309</v>
      </c>
      <c r="G232" s="176"/>
      <c r="H232" s="176"/>
      <c r="I232" s="179"/>
      <c r="J232" s="190">
        <f>BK232</f>
        <v>0</v>
      </c>
      <c r="K232" s="176"/>
      <c r="L232" s="181"/>
      <c r="M232" s="182"/>
      <c r="N232" s="183"/>
      <c r="O232" s="183"/>
      <c r="P232" s="184">
        <f>SUM(P233:P240)</f>
        <v>0</v>
      </c>
      <c r="Q232" s="183"/>
      <c r="R232" s="184">
        <f>SUM(R233:R240)</f>
        <v>0.679347</v>
      </c>
      <c r="S232" s="183"/>
      <c r="T232" s="185">
        <f>SUM(T233:T240)</f>
        <v>0</v>
      </c>
      <c r="AR232" s="186" t="s">
        <v>87</v>
      </c>
      <c r="AT232" s="187" t="s">
        <v>79</v>
      </c>
      <c r="AU232" s="187" t="s">
        <v>89</v>
      </c>
      <c r="AY232" s="186" t="s">
        <v>180</v>
      </c>
      <c r="BK232" s="188">
        <f>SUM(BK233:BK240)</f>
        <v>0</v>
      </c>
    </row>
    <row r="233" spans="1:65" s="2" customFormat="1" ht="33" customHeight="1">
      <c r="A233" s="34"/>
      <c r="B233" s="35"/>
      <c r="C233" s="191" t="s">
        <v>310</v>
      </c>
      <c r="D233" s="191" t="s">
        <v>184</v>
      </c>
      <c r="E233" s="192" t="s">
        <v>311</v>
      </c>
      <c r="F233" s="193" t="s">
        <v>312</v>
      </c>
      <c r="G233" s="194" t="s">
        <v>313</v>
      </c>
      <c r="H233" s="195">
        <v>3</v>
      </c>
      <c r="I233" s="196"/>
      <c r="J233" s="197">
        <f>ROUND(I233*H233,2)</f>
        <v>0</v>
      </c>
      <c r="K233" s="193" t="s">
        <v>188</v>
      </c>
      <c r="L233" s="39"/>
      <c r="M233" s="198" t="s">
        <v>1</v>
      </c>
      <c r="N233" s="199" t="s">
        <v>45</v>
      </c>
      <c r="O233" s="71"/>
      <c r="P233" s="200">
        <f>O233*H233</f>
        <v>0</v>
      </c>
      <c r="Q233" s="200">
        <v>0.22563</v>
      </c>
      <c r="R233" s="200">
        <f>Q233*H233</f>
        <v>0.67689</v>
      </c>
      <c r="S233" s="200">
        <v>0</v>
      </c>
      <c r="T233" s="201">
        <f>S233*H233</f>
        <v>0</v>
      </c>
      <c r="U233" s="34"/>
      <c r="V233" s="34"/>
      <c r="W233" s="34"/>
      <c r="X233" s="34"/>
      <c r="Y233" s="34"/>
      <c r="Z233" s="34"/>
      <c r="AA233" s="34"/>
      <c r="AB233" s="34"/>
      <c r="AC233" s="34"/>
      <c r="AD233" s="34"/>
      <c r="AE233" s="34"/>
      <c r="AR233" s="202" t="s">
        <v>189</v>
      </c>
      <c r="AT233" s="202" t="s">
        <v>184</v>
      </c>
      <c r="AU233" s="202" t="s">
        <v>96</v>
      </c>
      <c r="AY233" s="17" t="s">
        <v>180</v>
      </c>
      <c r="BE233" s="203">
        <f>IF(N233="základní",J233,0)</f>
        <v>0</v>
      </c>
      <c r="BF233" s="203">
        <f>IF(N233="snížená",J233,0)</f>
        <v>0</v>
      </c>
      <c r="BG233" s="203">
        <f>IF(N233="zákl. přenesená",J233,0)</f>
        <v>0</v>
      </c>
      <c r="BH233" s="203">
        <f>IF(N233="sníž. přenesená",J233,0)</f>
        <v>0</v>
      </c>
      <c r="BI233" s="203">
        <f>IF(N233="nulová",J233,0)</f>
        <v>0</v>
      </c>
      <c r="BJ233" s="17" t="s">
        <v>87</v>
      </c>
      <c r="BK233" s="203">
        <f>ROUND(I233*H233,2)</f>
        <v>0</v>
      </c>
      <c r="BL233" s="17" t="s">
        <v>189</v>
      </c>
      <c r="BM233" s="202" t="s">
        <v>314</v>
      </c>
    </row>
    <row r="234" spans="2:51" s="14" customFormat="1" ht="11.25">
      <c r="B234" s="215"/>
      <c r="C234" s="216"/>
      <c r="D234" s="206" t="s">
        <v>191</v>
      </c>
      <c r="E234" s="217" t="s">
        <v>1</v>
      </c>
      <c r="F234" s="218" t="s">
        <v>315</v>
      </c>
      <c r="G234" s="216"/>
      <c r="H234" s="219">
        <v>3</v>
      </c>
      <c r="I234" s="220"/>
      <c r="J234" s="216"/>
      <c r="K234" s="216"/>
      <c r="L234" s="221"/>
      <c r="M234" s="222"/>
      <c r="N234" s="223"/>
      <c r="O234" s="223"/>
      <c r="P234" s="223"/>
      <c r="Q234" s="223"/>
      <c r="R234" s="223"/>
      <c r="S234" s="223"/>
      <c r="T234" s="224"/>
      <c r="AT234" s="225" t="s">
        <v>191</v>
      </c>
      <c r="AU234" s="225" t="s">
        <v>96</v>
      </c>
      <c r="AV234" s="14" t="s">
        <v>89</v>
      </c>
      <c r="AW234" s="14" t="s">
        <v>35</v>
      </c>
      <c r="AX234" s="14" t="s">
        <v>87</v>
      </c>
      <c r="AY234" s="225" t="s">
        <v>180</v>
      </c>
    </row>
    <row r="235" spans="1:65" s="2" customFormat="1" ht="24.2" customHeight="1">
      <c r="A235" s="34"/>
      <c r="B235" s="35"/>
      <c r="C235" s="237" t="s">
        <v>316</v>
      </c>
      <c r="D235" s="237" t="s">
        <v>275</v>
      </c>
      <c r="E235" s="238" t="s">
        <v>317</v>
      </c>
      <c r="F235" s="239" t="s">
        <v>318</v>
      </c>
      <c r="G235" s="240" t="s">
        <v>313</v>
      </c>
      <c r="H235" s="241">
        <v>3.15</v>
      </c>
      <c r="I235" s="242"/>
      <c r="J235" s="243">
        <f>ROUND(I235*H235,2)</f>
        <v>0</v>
      </c>
      <c r="K235" s="239" t="s">
        <v>188</v>
      </c>
      <c r="L235" s="244"/>
      <c r="M235" s="245" t="s">
        <v>1</v>
      </c>
      <c r="N235" s="246" t="s">
        <v>45</v>
      </c>
      <c r="O235" s="71"/>
      <c r="P235" s="200">
        <f>O235*H235</f>
        <v>0</v>
      </c>
      <c r="Q235" s="200">
        <v>0.00078</v>
      </c>
      <c r="R235" s="200">
        <f>Q235*H235</f>
        <v>0.002457</v>
      </c>
      <c r="S235" s="200">
        <v>0</v>
      </c>
      <c r="T235" s="201">
        <f>S235*H235</f>
        <v>0</v>
      </c>
      <c r="U235" s="34"/>
      <c r="V235" s="34"/>
      <c r="W235" s="34"/>
      <c r="X235" s="34"/>
      <c r="Y235" s="34"/>
      <c r="Z235" s="34"/>
      <c r="AA235" s="34"/>
      <c r="AB235" s="34"/>
      <c r="AC235" s="34"/>
      <c r="AD235" s="34"/>
      <c r="AE235" s="34"/>
      <c r="AR235" s="202" t="s">
        <v>246</v>
      </c>
      <c r="AT235" s="202" t="s">
        <v>275</v>
      </c>
      <c r="AU235" s="202" t="s">
        <v>96</v>
      </c>
      <c r="AY235" s="17" t="s">
        <v>180</v>
      </c>
      <c r="BE235" s="203">
        <f>IF(N235="základní",J235,0)</f>
        <v>0</v>
      </c>
      <c r="BF235" s="203">
        <f>IF(N235="snížená",J235,0)</f>
        <v>0</v>
      </c>
      <c r="BG235" s="203">
        <f>IF(N235="zákl. přenesená",J235,0)</f>
        <v>0</v>
      </c>
      <c r="BH235" s="203">
        <f>IF(N235="sníž. přenesená",J235,0)</f>
        <v>0</v>
      </c>
      <c r="BI235" s="203">
        <f>IF(N235="nulová",J235,0)</f>
        <v>0</v>
      </c>
      <c r="BJ235" s="17" t="s">
        <v>87</v>
      </c>
      <c r="BK235" s="203">
        <f>ROUND(I235*H235,2)</f>
        <v>0</v>
      </c>
      <c r="BL235" s="17" t="s">
        <v>189</v>
      </c>
      <c r="BM235" s="202" t="s">
        <v>319</v>
      </c>
    </row>
    <row r="236" spans="2:51" s="14" customFormat="1" ht="11.25">
      <c r="B236" s="215"/>
      <c r="C236" s="216"/>
      <c r="D236" s="206" t="s">
        <v>191</v>
      </c>
      <c r="E236" s="217" t="s">
        <v>1</v>
      </c>
      <c r="F236" s="218" t="s">
        <v>315</v>
      </c>
      <c r="G236" s="216"/>
      <c r="H236" s="219">
        <v>3</v>
      </c>
      <c r="I236" s="220"/>
      <c r="J236" s="216"/>
      <c r="K236" s="216"/>
      <c r="L236" s="221"/>
      <c r="M236" s="222"/>
      <c r="N236" s="223"/>
      <c r="O236" s="223"/>
      <c r="P236" s="223"/>
      <c r="Q236" s="223"/>
      <c r="R236" s="223"/>
      <c r="S236" s="223"/>
      <c r="T236" s="224"/>
      <c r="AT236" s="225" t="s">
        <v>191</v>
      </c>
      <c r="AU236" s="225" t="s">
        <v>96</v>
      </c>
      <c r="AV236" s="14" t="s">
        <v>89</v>
      </c>
      <c r="AW236" s="14" t="s">
        <v>35</v>
      </c>
      <c r="AX236" s="14" t="s">
        <v>80</v>
      </c>
      <c r="AY236" s="225" t="s">
        <v>180</v>
      </c>
    </row>
    <row r="237" spans="2:51" s="14" customFormat="1" ht="11.25">
      <c r="B237" s="215"/>
      <c r="C237" s="216"/>
      <c r="D237" s="206" t="s">
        <v>191</v>
      </c>
      <c r="E237" s="217" t="s">
        <v>1</v>
      </c>
      <c r="F237" s="218" t="s">
        <v>320</v>
      </c>
      <c r="G237" s="216"/>
      <c r="H237" s="219">
        <v>0.15</v>
      </c>
      <c r="I237" s="220"/>
      <c r="J237" s="216"/>
      <c r="K237" s="216"/>
      <c r="L237" s="221"/>
      <c r="M237" s="222"/>
      <c r="N237" s="223"/>
      <c r="O237" s="223"/>
      <c r="P237" s="223"/>
      <c r="Q237" s="223"/>
      <c r="R237" s="223"/>
      <c r="S237" s="223"/>
      <c r="T237" s="224"/>
      <c r="AT237" s="225" t="s">
        <v>191</v>
      </c>
      <c r="AU237" s="225" t="s">
        <v>96</v>
      </c>
      <c r="AV237" s="14" t="s">
        <v>89</v>
      </c>
      <c r="AW237" s="14" t="s">
        <v>35</v>
      </c>
      <c r="AX237" s="14" t="s">
        <v>80</v>
      </c>
      <c r="AY237" s="225" t="s">
        <v>180</v>
      </c>
    </row>
    <row r="238" spans="2:51" s="15" customFormat="1" ht="11.25">
      <c r="B238" s="226"/>
      <c r="C238" s="227"/>
      <c r="D238" s="206" t="s">
        <v>191</v>
      </c>
      <c r="E238" s="228" t="s">
        <v>1</v>
      </c>
      <c r="F238" s="229" t="s">
        <v>201</v>
      </c>
      <c r="G238" s="227"/>
      <c r="H238" s="230">
        <v>3.15</v>
      </c>
      <c r="I238" s="231"/>
      <c r="J238" s="227"/>
      <c r="K238" s="227"/>
      <c r="L238" s="232"/>
      <c r="M238" s="233"/>
      <c r="N238" s="234"/>
      <c r="O238" s="234"/>
      <c r="P238" s="234"/>
      <c r="Q238" s="234"/>
      <c r="R238" s="234"/>
      <c r="S238" s="234"/>
      <c r="T238" s="235"/>
      <c r="AT238" s="236" t="s">
        <v>191</v>
      </c>
      <c r="AU238" s="236" t="s">
        <v>96</v>
      </c>
      <c r="AV238" s="15" t="s">
        <v>189</v>
      </c>
      <c r="AW238" s="15" t="s">
        <v>35</v>
      </c>
      <c r="AX238" s="15" t="s">
        <v>87</v>
      </c>
      <c r="AY238" s="236" t="s">
        <v>180</v>
      </c>
    </row>
    <row r="239" spans="1:65" s="2" customFormat="1" ht="33" customHeight="1">
      <c r="A239" s="34"/>
      <c r="B239" s="35"/>
      <c r="C239" s="191" t="s">
        <v>321</v>
      </c>
      <c r="D239" s="191" t="s">
        <v>184</v>
      </c>
      <c r="E239" s="192" t="s">
        <v>322</v>
      </c>
      <c r="F239" s="193" t="s">
        <v>323</v>
      </c>
      <c r="G239" s="194" t="s">
        <v>313</v>
      </c>
      <c r="H239" s="195">
        <v>18</v>
      </c>
      <c r="I239" s="196"/>
      <c r="J239" s="197">
        <f>ROUND(I239*H239,2)</f>
        <v>0</v>
      </c>
      <c r="K239" s="193" t="s">
        <v>1</v>
      </c>
      <c r="L239" s="39"/>
      <c r="M239" s="198" t="s">
        <v>1</v>
      </c>
      <c r="N239" s="199" t="s">
        <v>45</v>
      </c>
      <c r="O239" s="71"/>
      <c r="P239" s="200">
        <f>O239*H239</f>
        <v>0</v>
      </c>
      <c r="Q239" s="200">
        <v>0</v>
      </c>
      <c r="R239" s="200">
        <f>Q239*H239</f>
        <v>0</v>
      </c>
      <c r="S239" s="200">
        <v>0</v>
      </c>
      <c r="T239" s="201">
        <f>S239*H239</f>
        <v>0</v>
      </c>
      <c r="U239" s="34"/>
      <c r="V239" s="34"/>
      <c r="W239" s="34"/>
      <c r="X239" s="34"/>
      <c r="Y239" s="34"/>
      <c r="Z239" s="34"/>
      <c r="AA239" s="34"/>
      <c r="AB239" s="34"/>
      <c r="AC239" s="34"/>
      <c r="AD239" s="34"/>
      <c r="AE239" s="34"/>
      <c r="AR239" s="202" t="s">
        <v>189</v>
      </c>
      <c r="AT239" s="202" t="s">
        <v>184</v>
      </c>
      <c r="AU239" s="202" t="s">
        <v>96</v>
      </c>
      <c r="AY239" s="17" t="s">
        <v>180</v>
      </c>
      <c r="BE239" s="203">
        <f>IF(N239="základní",J239,0)</f>
        <v>0</v>
      </c>
      <c r="BF239" s="203">
        <f>IF(N239="snížená",J239,0)</f>
        <v>0</v>
      </c>
      <c r="BG239" s="203">
        <f>IF(N239="zákl. přenesená",J239,0)</f>
        <v>0</v>
      </c>
      <c r="BH239" s="203">
        <f>IF(N239="sníž. přenesená",J239,0)</f>
        <v>0</v>
      </c>
      <c r="BI239" s="203">
        <f>IF(N239="nulová",J239,0)</f>
        <v>0</v>
      </c>
      <c r="BJ239" s="17" t="s">
        <v>87</v>
      </c>
      <c r="BK239" s="203">
        <f>ROUND(I239*H239,2)</f>
        <v>0</v>
      </c>
      <c r="BL239" s="17" t="s">
        <v>189</v>
      </c>
      <c r="BM239" s="202" t="s">
        <v>324</v>
      </c>
    </row>
    <row r="240" spans="2:51" s="14" customFormat="1" ht="11.25">
      <c r="B240" s="215"/>
      <c r="C240" s="216"/>
      <c r="D240" s="206" t="s">
        <v>191</v>
      </c>
      <c r="E240" s="217" t="s">
        <v>1</v>
      </c>
      <c r="F240" s="218" t="s">
        <v>325</v>
      </c>
      <c r="G240" s="216"/>
      <c r="H240" s="219">
        <v>18</v>
      </c>
      <c r="I240" s="220"/>
      <c r="J240" s="216"/>
      <c r="K240" s="216"/>
      <c r="L240" s="221"/>
      <c r="M240" s="222"/>
      <c r="N240" s="223"/>
      <c r="O240" s="223"/>
      <c r="P240" s="223"/>
      <c r="Q240" s="223"/>
      <c r="R240" s="223"/>
      <c r="S240" s="223"/>
      <c r="T240" s="224"/>
      <c r="AT240" s="225" t="s">
        <v>191</v>
      </c>
      <c r="AU240" s="225" t="s">
        <v>96</v>
      </c>
      <c r="AV240" s="14" t="s">
        <v>89</v>
      </c>
      <c r="AW240" s="14" t="s">
        <v>35</v>
      </c>
      <c r="AX240" s="14" t="s">
        <v>87</v>
      </c>
      <c r="AY240" s="225" t="s">
        <v>180</v>
      </c>
    </row>
    <row r="241" spans="2:63" s="12" customFormat="1" ht="22.9" customHeight="1">
      <c r="B241" s="175"/>
      <c r="C241" s="176"/>
      <c r="D241" s="177" t="s">
        <v>79</v>
      </c>
      <c r="E241" s="189" t="s">
        <v>96</v>
      </c>
      <c r="F241" s="189" t="s">
        <v>326</v>
      </c>
      <c r="G241" s="176"/>
      <c r="H241" s="176"/>
      <c r="I241" s="179"/>
      <c r="J241" s="190">
        <f>BK241</f>
        <v>0</v>
      </c>
      <c r="K241" s="176"/>
      <c r="L241" s="181"/>
      <c r="M241" s="182"/>
      <c r="N241" s="183"/>
      <c r="O241" s="183"/>
      <c r="P241" s="184">
        <f>P242</f>
        <v>0</v>
      </c>
      <c r="Q241" s="183"/>
      <c r="R241" s="184">
        <f>R242</f>
        <v>2.70432</v>
      </c>
      <c r="S241" s="183"/>
      <c r="T241" s="185">
        <f>T242</f>
        <v>0</v>
      </c>
      <c r="AR241" s="186" t="s">
        <v>87</v>
      </c>
      <c r="AT241" s="187" t="s">
        <v>79</v>
      </c>
      <c r="AU241" s="187" t="s">
        <v>87</v>
      </c>
      <c r="AY241" s="186" t="s">
        <v>180</v>
      </c>
      <c r="BK241" s="188">
        <f>BK242</f>
        <v>0</v>
      </c>
    </row>
    <row r="242" spans="2:63" s="12" customFormat="1" ht="20.85" customHeight="1">
      <c r="B242" s="175"/>
      <c r="C242" s="176"/>
      <c r="D242" s="177" t="s">
        <v>79</v>
      </c>
      <c r="E242" s="189" t="s">
        <v>327</v>
      </c>
      <c r="F242" s="189" t="s">
        <v>328</v>
      </c>
      <c r="G242" s="176"/>
      <c r="H242" s="176"/>
      <c r="I242" s="179"/>
      <c r="J242" s="190">
        <f>BK242</f>
        <v>0</v>
      </c>
      <c r="K242" s="176"/>
      <c r="L242" s="181"/>
      <c r="M242" s="182"/>
      <c r="N242" s="183"/>
      <c r="O242" s="183"/>
      <c r="P242" s="184">
        <f>SUM(P243:P246)</f>
        <v>0</v>
      </c>
      <c r="Q242" s="183"/>
      <c r="R242" s="184">
        <f>SUM(R243:R246)</f>
        <v>2.70432</v>
      </c>
      <c r="S242" s="183"/>
      <c r="T242" s="185">
        <f>SUM(T243:T246)</f>
        <v>0</v>
      </c>
      <c r="AR242" s="186" t="s">
        <v>87</v>
      </c>
      <c r="AT242" s="187" t="s">
        <v>79</v>
      </c>
      <c r="AU242" s="187" t="s">
        <v>89</v>
      </c>
      <c r="AY242" s="186" t="s">
        <v>180</v>
      </c>
      <c r="BK242" s="188">
        <f>SUM(BK243:BK246)</f>
        <v>0</v>
      </c>
    </row>
    <row r="243" spans="1:65" s="2" customFormat="1" ht="16.5" customHeight="1">
      <c r="A243" s="34"/>
      <c r="B243" s="35"/>
      <c r="C243" s="191" t="s">
        <v>7</v>
      </c>
      <c r="D243" s="191" t="s">
        <v>184</v>
      </c>
      <c r="E243" s="192" t="s">
        <v>329</v>
      </c>
      <c r="F243" s="193" t="s">
        <v>330</v>
      </c>
      <c r="G243" s="194" t="s">
        <v>313</v>
      </c>
      <c r="H243" s="195">
        <v>54</v>
      </c>
      <c r="I243" s="196"/>
      <c r="J243" s="197">
        <f>ROUND(I243*H243,2)</f>
        <v>0</v>
      </c>
      <c r="K243" s="193" t="s">
        <v>188</v>
      </c>
      <c r="L243" s="39"/>
      <c r="M243" s="198" t="s">
        <v>1</v>
      </c>
      <c r="N243" s="199" t="s">
        <v>45</v>
      </c>
      <c r="O243" s="71"/>
      <c r="P243" s="200">
        <f>O243*H243</f>
        <v>0</v>
      </c>
      <c r="Q243" s="200">
        <v>0.04008</v>
      </c>
      <c r="R243" s="200">
        <f>Q243*H243</f>
        <v>2.16432</v>
      </c>
      <c r="S243" s="200">
        <v>0</v>
      </c>
      <c r="T243" s="201">
        <f>S243*H243</f>
        <v>0</v>
      </c>
      <c r="U243" s="34"/>
      <c r="V243" s="34"/>
      <c r="W243" s="34"/>
      <c r="X243" s="34"/>
      <c r="Y243" s="34"/>
      <c r="Z243" s="34"/>
      <c r="AA243" s="34"/>
      <c r="AB243" s="34"/>
      <c r="AC243" s="34"/>
      <c r="AD243" s="34"/>
      <c r="AE243" s="34"/>
      <c r="AR243" s="202" t="s">
        <v>189</v>
      </c>
      <c r="AT243" s="202" t="s">
        <v>184</v>
      </c>
      <c r="AU243" s="202" t="s">
        <v>96</v>
      </c>
      <c r="AY243" s="17" t="s">
        <v>180</v>
      </c>
      <c r="BE243" s="203">
        <f>IF(N243="základní",J243,0)</f>
        <v>0</v>
      </c>
      <c r="BF243" s="203">
        <f>IF(N243="snížená",J243,0)</f>
        <v>0</v>
      </c>
      <c r="BG243" s="203">
        <f>IF(N243="zákl. přenesená",J243,0)</f>
        <v>0</v>
      </c>
      <c r="BH243" s="203">
        <f>IF(N243="sníž. přenesená",J243,0)</f>
        <v>0</v>
      </c>
      <c r="BI243" s="203">
        <f>IF(N243="nulová",J243,0)</f>
        <v>0</v>
      </c>
      <c r="BJ243" s="17" t="s">
        <v>87</v>
      </c>
      <c r="BK243" s="203">
        <f>ROUND(I243*H243,2)</f>
        <v>0</v>
      </c>
      <c r="BL243" s="17" t="s">
        <v>189</v>
      </c>
      <c r="BM243" s="202" t="s">
        <v>331</v>
      </c>
    </row>
    <row r="244" spans="2:51" s="14" customFormat="1" ht="11.25">
      <c r="B244" s="215"/>
      <c r="C244" s="216"/>
      <c r="D244" s="206" t="s">
        <v>191</v>
      </c>
      <c r="E244" s="217" t="s">
        <v>1</v>
      </c>
      <c r="F244" s="218" t="s">
        <v>332</v>
      </c>
      <c r="G244" s="216"/>
      <c r="H244" s="219">
        <v>54</v>
      </c>
      <c r="I244" s="220"/>
      <c r="J244" s="216"/>
      <c r="K244" s="216"/>
      <c r="L244" s="221"/>
      <c r="M244" s="222"/>
      <c r="N244" s="223"/>
      <c r="O244" s="223"/>
      <c r="P244" s="223"/>
      <c r="Q244" s="223"/>
      <c r="R244" s="223"/>
      <c r="S244" s="223"/>
      <c r="T244" s="224"/>
      <c r="AT244" s="225" t="s">
        <v>191</v>
      </c>
      <c r="AU244" s="225" t="s">
        <v>96</v>
      </c>
      <c r="AV244" s="14" t="s">
        <v>89</v>
      </c>
      <c r="AW244" s="14" t="s">
        <v>35</v>
      </c>
      <c r="AX244" s="14" t="s">
        <v>87</v>
      </c>
      <c r="AY244" s="225" t="s">
        <v>180</v>
      </c>
    </row>
    <row r="245" spans="1:65" s="2" customFormat="1" ht="55.5" customHeight="1">
      <c r="A245" s="34"/>
      <c r="B245" s="35"/>
      <c r="C245" s="237" t="s">
        <v>333</v>
      </c>
      <c r="D245" s="237" t="s">
        <v>275</v>
      </c>
      <c r="E245" s="238" t="s">
        <v>334</v>
      </c>
      <c r="F245" s="239" t="s">
        <v>335</v>
      </c>
      <c r="G245" s="240" t="s">
        <v>313</v>
      </c>
      <c r="H245" s="241">
        <v>54</v>
      </c>
      <c r="I245" s="242"/>
      <c r="J245" s="243">
        <f>ROUND(I245*H245,2)</f>
        <v>0</v>
      </c>
      <c r="K245" s="239" t="s">
        <v>1</v>
      </c>
      <c r="L245" s="244"/>
      <c r="M245" s="245" t="s">
        <v>1</v>
      </c>
      <c r="N245" s="246" t="s">
        <v>45</v>
      </c>
      <c r="O245" s="71"/>
      <c r="P245" s="200">
        <f>O245*H245</f>
        <v>0</v>
      </c>
      <c r="Q245" s="200">
        <v>0.01</v>
      </c>
      <c r="R245" s="200">
        <f>Q245*H245</f>
        <v>0.54</v>
      </c>
      <c r="S245" s="200">
        <v>0</v>
      </c>
      <c r="T245" s="201">
        <f>S245*H245</f>
        <v>0</v>
      </c>
      <c r="U245" s="34"/>
      <c r="V245" s="34"/>
      <c r="W245" s="34"/>
      <c r="X245" s="34"/>
      <c r="Y245" s="34"/>
      <c r="Z245" s="34"/>
      <c r="AA245" s="34"/>
      <c r="AB245" s="34"/>
      <c r="AC245" s="34"/>
      <c r="AD245" s="34"/>
      <c r="AE245" s="34"/>
      <c r="AR245" s="202" t="s">
        <v>246</v>
      </c>
      <c r="AT245" s="202" t="s">
        <v>275</v>
      </c>
      <c r="AU245" s="202" t="s">
        <v>96</v>
      </c>
      <c r="AY245" s="17" t="s">
        <v>180</v>
      </c>
      <c r="BE245" s="203">
        <f>IF(N245="základní",J245,0)</f>
        <v>0</v>
      </c>
      <c r="BF245" s="203">
        <f>IF(N245="snížená",J245,0)</f>
        <v>0</v>
      </c>
      <c r="BG245" s="203">
        <f>IF(N245="zákl. přenesená",J245,0)</f>
        <v>0</v>
      </c>
      <c r="BH245" s="203">
        <f>IF(N245="sníž. přenesená",J245,0)</f>
        <v>0</v>
      </c>
      <c r="BI245" s="203">
        <f>IF(N245="nulová",J245,0)</f>
        <v>0</v>
      </c>
      <c r="BJ245" s="17" t="s">
        <v>87</v>
      </c>
      <c r="BK245" s="203">
        <f>ROUND(I245*H245,2)</f>
        <v>0</v>
      </c>
      <c r="BL245" s="17" t="s">
        <v>189</v>
      </c>
      <c r="BM245" s="202" t="s">
        <v>336</v>
      </c>
    </row>
    <row r="246" spans="2:51" s="14" customFormat="1" ht="11.25">
      <c r="B246" s="215"/>
      <c r="C246" s="216"/>
      <c r="D246" s="206" t="s">
        <v>191</v>
      </c>
      <c r="E246" s="217" t="s">
        <v>1</v>
      </c>
      <c r="F246" s="218" t="s">
        <v>332</v>
      </c>
      <c r="G246" s="216"/>
      <c r="H246" s="219">
        <v>54</v>
      </c>
      <c r="I246" s="220"/>
      <c r="J246" s="216"/>
      <c r="K246" s="216"/>
      <c r="L246" s="221"/>
      <c r="M246" s="222"/>
      <c r="N246" s="223"/>
      <c r="O246" s="223"/>
      <c r="P246" s="223"/>
      <c r="Q246" s="223"/>
      <c r="R246" s="223"/>
      <c r="S246" s="223"/>
      <c r="T246" s="224"/>
      <c r="AT246" s="225" t="s">
        <v>191</v>
      </c>
      <c r="AU246" s="225" t="s">
        <v>96</v>
      </c>
      <c r="AV246" s="14" t="s">
        <v>89</v>
      </c>
      <c r="AW246" s="14" t="s">
        <v>35</v>
      </c>
      <c r="AX246" s="14" t="s">
        <v>87</v>
      </c>
      <c r="AY246" s="225" t="s">
        <v>180</v>
      </c>
    </row>
    <row r="247" spans="2:63" s="12" customFormat="1" ht="22.9" customHeight="1">
      <c r="B247" s="175"/>
      <c r="C247" s="176"/>
      <c r="D247" s="177" t="s">
        <v>79</v>
      </c>
      <c r="E247" s="189" t="s">
        <v>211</v>
      </c>
      <c r="F247" s="189" t="s">
        <v>337</v>
      </c>
      <c r="G247" s="176"/>
      <c r="H247" s="176"/>
      <c r="I247" s="179"/>
      <c r="J247" s="190">
        <f>BK247</f>
        <v>0</v>
      </c>
      <c r="K247" s="176"/>
      <c r="L247" s="181"/>
      <c r="M247" s="182"/>
      <c r="N247" s="183"/>
      <c r="O247" s="183"/>
      <c r="P247" s="184">
        <f>P248+P271+P293+P316</f>
        <v>0</v>
      </c>
      <c r="Q247" s="183"/>
      <c r="R247" s="184">
        <f>R248+R271+R293+R316</f>
        <v>188.7942417</v>
      </c>
      <c r="S247" s="183"/>
      <c r="T247" s="185">
        <f>T248+T271+T293+T316</f>
        <v>0</v>
      </c>
      <c r="AR247" s="186" t="s">
        <v>87</v>
      </c>
      <c r="AT247" s="187" t="s">
        <v>79</v>
      </c>
      <c r="AU247" s="187" t="s">
        <v>87</v>
      </c>
      <c r="AY247" s="186" t="s">
        <v>180</v>
      </c>
      <c r="BK247" s="188">
        <f>BK248+BK271+BK293+BK316</f>
        <v>0</v>
      </c>
    </row>
    <row r="248" spans="2:63" s="12" customFormat="1" ht="20.85" customHeight="1">
      <c r="B248" s="175"/>
      <c r="C248" s="176"/>
      <c r="D248" s="177" t="s">
        <v>79</v>
      </c>
      <c r="E248" s="189" t="s">
        <v>338</v>
      </c>
      <c r="F248" s="189" t="s">
        <v>339</v>
      </c>
      <c r="G248" s="176"/>
      <c r="H248" s="176"/>
      <c r="I248" s="179"/>
      <c r="J248" s="190">
        <f>BK248</f>
        <v>0</v>
      </c>
      <c r="K248" s="176"/>
      <c r="L248" s="181"/>
      <c r="M248" s="182"/>
      <c r="N248" s="183"/>
      <c r="O248" s="183"/>
      <c r="P248" s="184">
        <f>SUM(P249:P270)</f>
        <v>0</v>
      </c>
      <c r="Q248" s="183"/>
      <c r="R248" s="184">
        <f>SUM(R249:R270)</f>
        <v>0</v>
      </c>
      <c r="S248" s="183"/>
      <c r="T248" s="185">
        <f>SUM(T249:T270)</f>
        <v>0</v>
      </c>
      <c r="AR248" s="186" t="s">
        <v>87</v>
      </c>
      <c r="AT248" s="187" t="s">
        <v>79</v>
      </c>
      <c r="AU248" s="187" t="s">
        <v>89</v>
      </c>
      <c r="AY248" s="186" t="s">
        <v>180</v>
      </c>
      <c r="BK248" s="188">
        <f>SUM(BK249:BK270)</f>
        <v>0</v>
      </c>
    </row>
    <row r="249" spans="1:65" s="2" customFormat="1" ht="21.75" customHeight="1">
      <c r="A249" s="34"/>
      <c r="B249" s="35"/>
      <c r="C249" s="191" t="s">
        <v>340</v>
      </c>
      <c r="D249" s="191" t="s">
        <v>184</v>
      </c>
      <c r="E249" s="192" t="s">
        <v>341</v>
      </c>
      <c r="F249" s="193" t="s">
        <v>342</v>
      </c>
      <c r="G249" s="194" t="s">
        <v>214</v>
      </c>
      <c r="H249" s="195">
        <v>2499.109</v>
      </c>
      <c r="I249" s="196"/>
      <c r="J249" s="197">
        <f>ROUND(I249*H249,2)</f>
        <v>0</v>
      </c>
      <c r="K249" s="193" t="s">
        <v>188</v>
      </c>
      <c r="L249" s="39"/>
      <c r="M249" s="198" t="s">
        <v>1</v>
      </c>
      <c r="N249" s="199" t="s">
        <v>45</v>
      </c>
      <c r="O249" s="71"/>
      <c r="P249" s="200">
        <f>O249*H249</f>
        <v>0</v>
      </c>
      <c r="Q249" s="200">
        <v>0</v>
      </c>
      <c r="R249" s="200">
        <f>Q249*H249</f>
        <v>0</v>
      </c>
      <c r="S249" s="200">
        <v>0</v>
      </c>
      <c r="T249" s="201">
        <f>S249*H249</f>
        <v>0</v>
      </c>
      <c r="U249" s="34"/>
      <c r="V249" s="34"/>
      <c r="W249" s="34"/>
      <c r="X249" s="34"/>
      <c r="Y249" s="34"/>
      <c r="Z249" s="34"/>
      <c r="AA249" s="34"/>
      <c r="AB249" s="34"/>
      <c r="AC249" s="34"/>
      <c r="AD249" s="34"/>
      <c r="AE249" s="34"/>
      <c r="AR249" s="202" t="s">
        <v>189</v>
      </c>
      <c r="AT249" s="202" t="s">
        <v>184</v>
      </c>
      <c r="AU249" s="202" t="s">
        <v>96</v>
      </c>
      <c r="AY249" s="17" t="s">
        <v>180</v>
      </c>
      <c r="BE249" s="203">
        <f>IF(N249="základní",J249,0)</f>
        <v>0</v>
      </c>
      <c r="BF249" s="203">
        <f>IF(N249="snížená",J249,0)</f>
        <v>0</v>
      </c>
      <c r="BG249" s="203">
        <f>IF(N249="zákl. přenesená",J249,0)</f>
        <v>0</v>
      </c>
      <c r="BH249" s="203">
        <f>IF(N249="sníž. přenesená",J249,0)</f>
        <v>0</v>
      </c>
      <c r="BI249" s="203">
        <f>IF(N249="nulová",J249,0)</f>
        <v>0</v>
      </c>
      <c r="BJ249" s="17" t="s">
        <v>87</v>
      </c>
      <c r="BK249" s="203">
        <f>ROUND(I249*H249,2)</f>
        <v>0</v>
      </c>
      <c r="BL249" s="17" t="s">
        <v>189</v>
      </c>
      <c r="BM249" s="202" t="s">
        <v>343</v>
      </c>
    </row>
    <row r="250" spans="2:51" s="13" customFormat="1" ht="11.25">
      <c r="B250" s="204"/>
      <c r="C250" s="205"/>
      <c r="D250" s="206" t="s">
        <v>191</v>
      </c>
      <c r="E250" s="207" t="s">
        <v>1</v>
      </c>
      <c r="F250" s="208" t="s">
        <v>344</v>
      </c>
      <c r="G250" s="205"/>
      <c r="H250" s="207" t="s">
        <v>1</v>
      </c>
      <c r="I250" s="209"/>
      <c r="J250" s="205"/>
      <c r="K250" s="205"/>
      <c r="L250" s="210"/>
      <c r="M250" s="211"/>
      <c r="N250" s="212"/>
      <c r="O250" s="212"/>
      <c r="P250" s="212"/>
      <c r="Q250" s="212"/>
      <c r="R250" s="212"/>
      <c r="S250" s="212"/>
      <c r="T250" s="213"/>
      <c r="AT250" s="214" t="s">
        <v>191</v>
      </c>
      <c r="AU250" s="214" t="s">
        <v>96</v>
      </c>
      <c r="AV250" s="13" t="s">
        <v>87</v>
      </c>
      <c r="AW250" s="13" t="s">
        <v>35</v>
      </c>
      <c r="AX250" s="13" t="s">
        <v>80</v>
      </c>
      <c r="AY250" s="214" t="s">
        <v>180</v>
      </c>
    </row>
    <row r="251" spans="2:51" s="14" customFormat="1" ht="11.25">
      <c r="B251" s="215"/>
      <c r="C251" s="216"/>
      <c r="D251" s="206" t="s">
        <v>191</v>
      </c>
      <c r="E251" s="217" t="s">
        <v>1</v>
      </c>
      <c r="F251" s="218" t="s">
        <v>345</v>
      </c>
      <c r="G251" s="216"/>
      <c r="H251" s="219">
        <v>355.755</v>
      </c>
      <c r="I251" s="220"/>
      <c r="J251" s="216"/>
      <c r="K251" s="216"/>
      <c r="L251" s="221"/>
      <c r="M251" s="222"/>
      <c r="N251" s="223"/>
      <c r="O251" s="223"/>
      <c r="P251" s="223"/>
      <c r="Q251" s="223"/>
      <c r="R251" s="223"/>
      <c r="S251" s="223"/>
      <c r="T251" s="224"/>
      <c r="AT251" s="225" t="s">
        <v>191</v>
      </c>
      <c r="AU251" s="225" t="s">
        <v>96</v>
      </c>
      <c r="AV251" s="14" t="s">
        <v>89</v>
      </c>
      <c r="AW251" s="14" t="s">
        <v>35</v>
      </c>
      <c r="AX251" s="14" t="s">
        <v>80</v>
      </c>
      <c r="AY251" s="225" t="s">
        <v>180</v>
      </c>
    </row>
    <row r="252" spans="2:51" s="14" customFormat="1" ht="11.25">
      <c r="B252" s="215"/>
      <c r="C252" s="216"/>
      <c r="D252" s="206" t="s">
        <v>191</v>
      </c>
      <c r="E252" s="217" t="s">
        <v>1</v>
      </c>
      <c r="F252" s="218" t="s">
        <v>346</v>
      </c>
      <c r="G252" s="216"/>
      <c r="H252" s="219">
        <v>688.233</v>
      </c>
      <c r="I252" s="220"/>
      <c r="J252" s="216"/>
      <c r="K252" s="216"/>
      <c r="L252" s="221"/>
      <c r="M252" s="222"/>
      <c r="N252" s="223"/>
      <c r="O252" s="223"/>
      <c r="P252" s="223"/>
      <c r="Q252" s="223"/>
      <c r="R252" s="223"/>
      <c r="S252" s="223"/>
      <c r="T252" s="224"/>
      <c r="AT252" s="225" t="s">
        <v>191</v>
      </c>
      <c r="AU252" s="225" t="s">
        <v>96</v>
      </c>
      <c r="AV252" s="14" t="s">
        <v>89</v>
      </c>
      <c r="AW252" s="14" t="s">
        <v>35</v>
      </c>
      <c r="AX252" s="14" t="s">
        <v>80</v>
      </c>
      <c r="AY252" s="225" t="s">
        <v>180</v>
      </c>
    </row>
    <row r="253" spans="2:51" s="13" customFormat="1" ht="11.25">
      <c r="B253" s="204"/>
      <c r="C253" s="205"/>
      <c r="D253" s="206" t="s">
        <v>191</v>
      </c>
      <c r="E253" s="207" t="s">
        <v>1</v>
      </c>
      <c r="F253" s="208" t="s">
        <v>347</v>
      </c>
      <c r="G253" s="205"/>
      <c r="H253" s="207" t="s">
        <v>1</v>
      </c>
      <c r="I253" s="209"/>
      <c r="J253" s="205"/>
      <c r="K253" s="205"/>
      <c r="L253" s="210"/>
      <c r="M253" s="211"/>
      <c r="N253" s="212"/>
      <c r="O253" s="212"/>
      <c r="P253" s="212"/>
      <c r="Q253" s="212"/>
      <c r="R253" s="212"/>
      <c r="S253" s="212"/>
      <c r="T253" s="213"/>
      <c r="AT253" s="214" t="s">
        <v>191</v>
      </c>
      <c r="AU253" s="214" t="s">
        <v>96</v>
      </c>
      <c r="AV253" s="13" t="s">
        <v>87</v>
      </c>
      <c r="AW253" s="13" t="s">
        <v>35</v>
      </c>
      <c r="AX253" s="13" t="s">
        <v>80</v>
      </c>
      <c r="AY253" s="214" t="s">
        <v>180</v>
      </c>
    </row>
    <row r="254" spans="2:51" s="14" customFormat="1" ht="11.25">
      <c r="B254" s="215"/>
      <c r="C254" s="216"/>
      <c r="D254" s="206" t="s">
        <v>191</v>
      </c>
      <c r="E254" s="217" t="s">
        <v>1</v>
      </c>
      <c r="F254" s="218" t="s">
        <v>348</v>
      </c>
      <c r="G254" s="216"/>
      <c r="H254" s="219">
        <v>1455.121</v>
      </c>
      <c r="I254" s="220"/>
      <c r="J254" s="216"/>
      <c r="K254" s="216"/>
      <c r="L254" s="221"/>
      <c r="M254" s="222"/>
      <c r="N254" s="223"/>
      <c r="O254" s="223"/>
      <c r="P254" s="223"/>
      <c r="Q254" s="223"/>
      <c r="R254" s="223"/>
      <c r="S254" s="223"/>
      <c r="T254" s="224"/>
      <c r="AT254" s="225" t="s">
        <v>191</v>
      </c>
      <c r="AU254" s="225" t="s">
        <v>96</v>
      </c>
      <c r="AV254" s="14" t="s">
        <v>89</v>
      </c>
      <c r="AW254" s="14" t="s">
        <v>35</v>
      </c>
      <c r="AX254" s="14" t="s">
        <v>80</v>
      </c>
      <c r="AY254" s="225" t="s">
        <v>180</v>
      </c>
    </row>
    <row r="255" spans="2:51" s="15" customFormat="1" ht="11.25">
      <c r="B255" s="226"/>
      <c r="C255" s="227"/>
      <c r="D255" s="206" t="s">
        <v>191</v>
      </c>
      <c r="E255" s="228" t="s">
        <v>1</v>
      </c>
      <c r="F255" s="229" t="s">
        <v>201</v>
      </c>
      <c r="G255" s="227"/>
      <c r="H255" s="230">
        <v>2499.109</v>
      </c>
      <c r="I255" s="231"/>
      <c r="J255" s="227"/>
      <c r="K255" s="227"/>
      <c r="L255" s="232"/>
      <c r="M255" s="233"/>
      <c r="N255" s="234"/>
      <c r="O255" s="234"/>
      <c r="P255" s="234"/>
      <c r="Q255" s="234"/>
      <c r="R255" s="234"/>
      <c r="S255" s="234"/>
      <c r="T255" s="235"/>
      <c r="AT255" s="236" t="s">
        <v>191</v>
      </c>
      <c r="AU255" s="236" t="s">
        <v>96</v>
      </c>
      <c r="AV255" s="15" t="s">
        <v>189</v>
      </c>
      <c r="AW255" s="15" t="s">
        <v>35</v>
      </c>
      <c r="AX255" s="15" t="s">
        <v>87</v>
      </c>
      <c r="AY255" s="236" t="s">
        <v>180</v>
      </c>
    </row>
    <row r="256" spans="1:65" s="2" customFormat="1" ht="21.75" customHeight="1">
      <c r="A256" s="34"/>
      <c r="B256" s="35"/>
      <c r="C256" s="191" t="s">
        <v>349</v>
      </c>
      <c r="D256" s="191" t="s">
        <v>184</v>
      </c>
      <c r="E256" s="192" t="s">
        <v>350</v>
      </c>
      <c r="F256" s="193" t="s">
        <v>351</v>
      </c>
      <c r="G256" s="194" t="s">
        <v>214</v>
      </c>
      <c r="H256" s="195">
        <v>819.735</v>
      </c>
      <c r="I256" s="196"/>
      <c r="J256" s="197">
        <f>ROUND(I256*H256,2)</f>
        <v>0</v>
      </c>
      <c r="K256" s="193" t="s">
        <v>188</v>
      </c>
      <c r="L256" s="39"/>
      <c r="M256" s="198" t="s">
        <v>1</v>
      </c>
      <c r="N256" s="199" t="s">
        <v>45</v>
      </c>
      <c r="O256" s="71"/>
      <c r="P256" s="200">
        <f>O256*H256</f>
        <v>0</v>
      </c>
      <c r="Q256" s="200">
        <v>0</v>
      </c>
      <c r="R256" s="200">
        <f>Q256*H256</f>
        <v>0</v>
      </c>
      <c r="S256" s="200">
        <v>0</v>
      </c>
      <c r="T256" s="201">
        <f>S256*H256</f>
        <v>0</v>
      </c>
      <c r="U256" s="34"/>
      <c r="V256" s="34"/>
      <c r="W256" s="34"/>
      <c r="X256" s="34"/>
      <c r="Y256" s="34"/>
      <c r="Z256" s="34"/>
      <c r="AA256" s="34"/>
      <c r="AB256" s="34"/>
      <c r="AC256" s="34"/>
      <c r="AD256" s="34"/>
      <c r="AE256" s="34"/>
      <c r="AR256" s="202" t="s">
        <v>189</v>
      </c>
      <c r="AT256" s="202" t="s">
        <v>184</v>
      </c>
      <c r="AU256" s="202" t="s">
        <v>96</v>
      </c>
      <c r="AY256" s="17" t="s">
        <v>180</v>
      </c>
      <c r="BE256" s="203">
        <f>IF(N256="základní",J256,0)</f>
        <v>0</v>
      </c>
      <c r="BF256" s="203">
        <f>IF(N256="snížená",J256,0)</f>
        <v>0</v>
      </c>
      <c r="BG256" s="203">
        <f>IF(N256="zákl. přenesená",J256,0)</f>
        <v>0</v>
      </c>
      <c r="BH256" s="203">
        <f>IF(N256="sníž. přenesená",J256,0)</f>
        <v>0</v>
      </c>
      <c r="BI256" s="203">
        <f>IF(N256="nulová",J256,0)</f>
        <v>0</v>
      </c>
      <c r="BJ256" s="17" t="s">
        <v>87</v>
      </c>
      <c r="BK256" s="203">
        <f>ROUND(I256*H256,2)</f>
        <v>0</v>
      </c>
      <c r="BL256" s="17" t="s">
        <v>189</v>
      </c>
      <c r="BM256" s="202" t="s">
        <v>352</v>
      </c>
    </row>
    <row r="257" spans="2:51" s="13" customFormat="1" ht="11.25">
      <c r="B257" s="204"/>
      <c r="C257" s="205"/>
      <c r="D257" s="206" t="s">
        <v>191</v>
      </c>
      <c r="E257" s="207" t="s">
        <v>1</v>
      </c>
      <c r="F257" s="208" t="s">
        <v>353</v>
      </c>
      <c r="G257" s="205"/>
      <c r="H257" s="207" t="s">
        <v>1</v>
      </c>
      <c r="I257" s="209"/>
      <c r="J257" s="205"/>
      <c r="K257" s="205"/>
      <c r="L257" s="210"/>
      <c r="M257" s="211"/>
      <c r="N257" s="212"/>
      <c r="O257" s="212"/>
      <c r="P257" s="212"/>
      <c r="Q257" s="212"/>
      <c r="R257" s="212"/>
      <c r="S257" s="212"/>
      <c r="T257" s="213"/>
      <c r="AT257" s="214" t="s">
        <v>191</v>
      </c>
      <c r="AU257" s="214" t="s">
        <v>96</v>
      </c>
      <c r="AV257" s="13" t="s">
        <v>87</v>
      </c>
      <c r="AW257" s="13" t="s">
        <v>35</v>
      </c>
      <c r="AX257" s="13" t="s">
        <v>80</v>
      </c>
      <c r="AY257" s="214" t="s">
        <v>180</v>
      </c>
    </row>
    <row r="258" spans="2:51" s="14" customFormat="1" ht="11.25">
      <c r="B258" s="215"/>
      <c r="C258" s="216"/>
      <c r="D258" s="206" t="s">
        <v>191</v>
      </c>
      <c r="E258" s="217" t="s">
        <v>1</v>
      </c>
      <c r="F258" s="218" t="s">
        <v>354</v>
      </c>
      <c r="G258" s="216"/>
      <c r="H258" s="219">
        <v>355.755</v>
      </c>
      <c r="I258" s="220"/>
      <c r="J258" s="216"/>
      <c r="K258" s="216"/>
      <c r="L258" s="221"/>
      <c r="M258" s="222"/>
      <c r="N258" s="223"/>
      <c r="O258" s="223"/>
      <c r="P258" s="223"/>
      <c r="Q258" s="223"/>
      <c r="R258" s="223"/>
      <c r="S258" s="223"/>
      <c r="T258" s="224"/>
      <c r="AT258" s="225" t="s">
        <v>191</v>
      </c>
      <c r="AU258" s="225" t="s">
        <v>96</v>
      </c>
      <c r="AV258" s="14" t="s">
        <v>89</v>
      </c>
      <c r="AW258" s="14" t="s">
        <v>35</v>
      </c>
      <c r="AX258" s="14" t="s">
        <v>80</v>
      </c>
      <c r="AY258" s="225" t="s">
        <v>180</v>
      </c>
    </row>
    <row r="259" spans="2:51" s="14" customFormat="1" ht="11.25">
      <c r="B259" s="215"/>
      <c r="C259" s="216"/>
      <c r="D259" s="206" t="s">
        <v>191</v>
      </c>
      <c r="E259" s="217" t="s">
        <v>1</v>
      </c>
      <c r="F259" s="218" t="s">
        <v>355</v>
      </c>
      <c r="G259" s="216"/>
      <c r="H259" s="219">
        <v>28.86</v>
      </c>
      <c r="I259" s="220"/>
      <c r="J259" s="216"/>
      <c r="K259" s="216"/>
      <c r="L259" s="221"/>
      <c r="M259" s="222"/>
      <c r="N259" s="223"/>
      <c r="O259" s="223"/>
      <c r="P259" s="223"/>
      <c r="Q259" s="223"/>
      <c r="R259" s="223"/>
      <c r="S259" s="223"/>
      <c r="T259" s="224"/>
      <c r="AT259" s="225" t="s">
        <v>191</v>
      </c>
      <c r="AU259" s="225" t="s">
        <v>96</v>
      </c>
      <c r="AV259" s="14" t="s">
        <v>89</v>
      </c>
      <c r="AW259" s="14" t="s">
        <v>35</v>
      </c>
      <c r="AX259" s="14" t="s">
        <v>80</v>
      </c>
      <c r="AY259" s="225" t="s">
        <v>180</v>
      </c>
    </row>
    <row r="260" spans="2:51" s="14" customFormat="1" ht="11.25">
      <c r="B260" s="215"/>
      <c r="C260" s="216"/>
      <c r="D260" s="206" t="s">
        <v>191</v>
      </c>
      <c r="E260" s="217" t="s">
        <v>1</v>
      </c>
      <c r="F260" s="218" t="s">
        <v>356</v>
      </c>
      <c r="G260" s="216"/>
      <c r="H260" s="219">
        <v>435.12</v>
      </c>
      <c r="I260" s="220"/>
      <c r="J260" s="216"/>
      <c r="K260" s="216"/>
      <c r="L260" s="221"/>
      <c r="M260" s="222"/>
      <c r="N260" s="223"/>
      <c r="O260" s="223"/>
      <c r="P260" s="223"/>
      <c r="Q260" s="223"/>
      <c r="R260" s="223"/>
      <c r="S260" s="223"/>
      <c r="T260" s="224"/>
      <c r="AT260" s="225" t="s">
        <v>191</v>
      </c>
      <c r="AU260" s="225" t="s">
        <v>96</v>
      </c>
      <c r="AV260" s="14" t="s">
        <v>89</v>
      </c>
      <c r="AW260" s="14" t="s">
        <v>35</v>
      </c>
      <c r="AX260" s="14" t="s">
        <v>80</v>
      </c>
      <c r="AY260" s="225" t="s">
        <v>180</v>
      </c>
    </row>
    <row r="261" spans="2:51" s="15" customFormat="1" ht="11.25">
      <c r="B261" s="226"/>
      <c r="C261" s="227"/>
      <c r="D261" s="206" t="s">
        <v>191</v>
      </c>
      <c r="E261" s="228" t="s">
        <v>1</v>
      </c>
      <c r="F261" s="229" t="s">
        <v>201</v>
      </c>
      <c r="G261" s="227"/>
      <c r="H261" s="230">
        <v>819.735</v>
      </c>
      <c r="I261" s="231"/>
      <c r="J261" s="227"/>
      <c r="K261" s="227"/>
      <c r="L261" s="232"/>
      <c r="M261" s="233"/>
      <c r="N261" s="234"/>
      <c r="O261" s="234"/>
      <c r="P261" s="234"/>
      <c r="Q261" s="234"/>
      <c r="R261" s="234"/>
      <c r="S261" s="234"/>
      <c r="T261" s="235"/>
      <c r="AT261" s="236" t="s">
        <v>191</v>
      </c>
      <c r="AU261" s="236" t="s">
        <v>96</v>
      </c>
      <c r="AV261" s="15" t="s">
        <v>189</v>
      </c>
      <c r="AW261" s="15" t="s">
        <v>35</v>
      </c>
      <c r="AX261" s="15" t="s">
        <v>87</v>
      </c>
      <c r="AY261" s="236" t="s">
        <v>180</v>
      </c>
    </row>
    <row r="262" spans="1:65" s="2" customFormat="1" ht="21.75" customHeight="1">
      <c r="A262" s="34"/>
      <c r="B262" s="35"/>
      <c r="C262" s="191" t="s">
        <v>357</v>
      </c>
      <c r="D262" s="191" t="s">
        <v>184</v>
      </c>
      <c r="E262" s="192" t="s">
        <v>358</v>
      </c>
      <c r="F262" s="193" t="s">
        <v>359</v>
      </c>
      <c r="G262" s="194" t="s">
        <v>214</v>
      </c>
      <c r="H262" s="195">
        <v>14.43</v>
      </c>
      <c r="I262" s="196"/>
      <c r="J262" s="197">
        <f>ROUND(I262*H262,2)</f>
        <v>0</v>
      </c>
      <c r="K262" s="193" t="s">
        <v>188</v>
      </c>
      <c r="L262" s="39"/>
      <c r="M262" s="198" t="s">
        <v>1</v>
      </c>
      <c r="N262" s="199" t="s">
        <v>45</v>
      </c>
      <c r="O262" s="71"/>
      <c r="P262" s="200">
        <f>O262*H262</f>
        <v>0</v>
      </c>
      <c r="Q262" s="200">
        <v>0</v>
      </c>
      <c r="R262" s="200">
        <f>Q262*H262</f>
        <v>0</v>
      </c>
      <c r="S262" s="200">
        <v>0</v>
      </c>
      <c r="T262" s="201">
        <f>S262*H262</f>
        <v>0</v>
      </c>
      <c r="U262" s="34"/>
      <c r="V262" s="34"/>
      <c r="W262" s="34"/>
      <c r="X262" s="34"/>
      <c r="Y262" s="34"/>
      <c r="Z262" s="34"/>
      <c r="AA262" s="34"/>
      <c r="AB262" s="34"/>
      <c r="AC262" s="34"/>
      <c r="AD262" s="34"/>
      <c r="AE262" s="34"/>
      <c r="AR262" s="202" t="s">
        <v>189</v>
      </c>
      <c r="AT262" s="202" t="s">
        <v>184</v>
      </c>
      <c r="AU262" s="202" t="s">
        <v>96</v>
      </c>
      <c r="AY262" s="17" t="s">
        <v>180</v>
      </c>
      <c r="BE262" s="203">
        <f>IF(N262="základní",J262,0)</f>
        <v>0</v>
      </c>
      <c r="BF262" s="203">
        <f>IF(N262="snížená",J262,0)</f>
        <v>0</v>
      </c>
      <c r="BG262" s="203">
        <f>IF(N262="zákl. přenesená",J262,0)</f>
        <v>0</v>
      </c>
      <c r="BH262" s="203">
        <f>IF(N262="sníž. přenesená",J262,0)</f>
        <v>0</v>
      </c>
      <c r="BI262" s="203">
        <f>IF(N262="nulová",J262,0)</f>
        <v>0</v>
      </c>
      <c r="BJ262" s="17" t="s">
        <v>87</v>
      </c>
      <c r="BK262" s="203">
        <f>ROUND(I262*H262,2)</f>
        <v>0</v>
      </c>
      <c r="BL262" s="17" t="s">
        <v>189</v>
      </c>
      <c r="BM262" s="202" t="s">
        <v>360</v>
      </c>
    </row>
    <row r="263" spans="2:51" s="13" customFormat="1" ht="11.25">
      <c r="B263" s="204"/>
      <c r="C263" s="205"/>
      <c r="D263" s="206" t="s">
        <v>191</v>
      </c>
      <c r="E263" s="207" t="s">
        <v>1</v>
      </c>
      <c r="F263" s="208" t="s">
        <v>344</v>
      </c>
      <c r="G263" s="205"/>
      <c r="H263" s="207" t="s">
        <v>1</v>
      </c>
      <c r="I263" s="209"/>
      <c r="J263" s="205"/>
      <c r="K263" s="205"/>
      <c r="L263" s="210"/>
      <c r="M263" s="211"/>
      <c r="N263" s="212"/>
      <c r="O263" s="212"/>
      <c r="P263" s="212"/>
      <c r="Q263" s="212"/>
      <c r="R263" s="212"/>
      <c r="S263" s="212"/>
      <c r="T263" s="213"/>
      <c r="AT263" s="214" t="s">
        <v>191</v>
      </c>
      <c r="AU263" s="214" t="s">
        <v>96</v>
      </c>
      <c r="AV263" s="13" t="s">
        <v>87</v>
      </c>
      <c r="AW263" s="13" t="s">
        <v>35</v>
      </c>
      <c r="AX263" s="13" t="s">
        <v>80</v>
      </c>
      <c r="AY263" s="214" t="s">
        <v>180</v>
      </c>
    </row>
    <row r="264" spans="2:51" s="14" customFormat="1" ht="11.25">
      <c r="B264" s="215"/>
      <c r="C264" s="216"/>
      <c r="D264" s="206" t="s">
        <v>191</v>
      </c>
      <c r="E264" s="217" t="s">
        <v>1</v>
      </c>
      <c r="F264" s="218" t="s">
        <v>219</v>
      </c>
      <c r="G264" s="216"/>
      <c r="H264" s="219">
        <v>14.43</v>
      </c>
      <c r="I264" s="220"/>
      <c r="J264" s="216"/>
      <c r="K264" s="216"/>
      <c r="L264" s="221"/>
      <c r="M264" s="222"/>
      <c r="N264" s="223"/>
      <c r="O264" s="223"/>
      <c r="P264" s="223"/>
      <c r="Q264" s="223"/>
      <c r="R264" s="223"/>
      <c r="S264" s="223"/>
      <c r="T264" s="224"/>
      <c r="AT264" s="225" t="s">
        <v>191</v>
      </c>
      <c r="AU264" s="225" t="s">
        <v>96</v>
      </c>
      <c r="AV264" s="14" t="s">
        <v>89</v>
      </c>
      <c r="AW264" s="14" t="s">
        <v>35</v>
      </c>
      <c r="AX264" s="14" t="s">
        <v>87</v>
      </c>
      <c r="AY264" s="225" t="s">
        <v>180</v>
      </c>
    </row>
    <row r="265" spans="1:65" s="2" customFormat="1" ht="21.75" customHeight="1">
      <c r="A265" s="34"/>
      <c r="B265" s="35"/>
      <c r="C265" s="191" t="s">
        <v>361</v>
      </c>
      <c r="D265" s="191" t="s">
        <v>184</v>
      </c>
      <c r="E265" s="192" t="s">
        <v>362</v>
      </c>
      <c r="F265" s="193" t="s">
        <v>363</v>
      </c>
      <c r="G265" s="194" t="s">
        <v>214</v>
      </c>
      <c r="H265" s="195">
        <v>205.8</v>
      </c>
      <c r="I265" s="196"/>
      <c r="J265" s="197">
        <f>ROUND(I265*H265,2)</f>
        <v>0</v>
      </c>
      <c r="K265" s="193" t="s">
        <v>188</v>
      </c>
      <c r="L265" s="39"/>
      <c r="M265" s="198" t="s">
        <v>1</v>
      </c>
      <c r="N265" s="199" t="s">
        <v>45</v>
      </c>
      <c r="O265" s="71"/>
      <c r="P265" s="200">
        <f>O265*H265</f>
        <v>0</v>
      </c>
      <c r="Q265" s="200">
        <v>0</v>
      </c>
      <c r="R265" s="200">
        <f>Q265*H265</f>
        <v>0</v>
      </c>
      <c r="S265" s="200">
        <v>0</v>
      </c>
      <c r="T265" s="201">
        <f>S265*H265</f>
        <v>0</v>
      </c>
      <c r="U265" s="34"/>
      <c r="V265" s="34"/>
      <c r="W265" s="34"/>
      <c r="X265" s="34"/>
      <c r="Y265" s="34"/>
      <c r="Z265" s="34"/>
      <c r="AA265" s="34"/>
      <c r="AB265" s="34"/>
      <c r="AC265" s="34"/>
      <c r="AD265" s="34"/>
      <c r="AE265" s="34"/>
      <c r="AR265" s="202" t="s">
        <v>189</v>
      </c>
      <c r="AT265" s="202" t="s">
        <v>184</v>
      </c>
      <c r="AU265" s="202" t="s">
        <v>96</v>
      </c>
      <c r="AY265" s="17" t="s">
        <v>180</v>
      </c>
      <c r="BE265" s="203">
        <f>IF(N265="základní",J265,0)</f>
        <v>0</v>
      </c>
      <c r="BF265" s="203">
        <f>IF(N265="snížená",J265,0)</f>
        <v>0</v>
      </c>
      <c r="BG265" s="203">
        <f>IF(N265="zákl. přenesená",J265,0)</f>
        <v>0</v>
      </c>
      <c r="BH265" s="203">
        <f>IF(N265="sníž. přenesená",J265,0)</f>
        <v>0</v>
      </c>
      <c r="BI265" s="203">
        <f>IF(N265="nulová",J265,0)</f>
        <v>0</v>
      </c>
      <c r="BJ265" s="17" t="s">
        <v>87</v>
      </c>
      <c r="BK265" s="203">
        <f>ROUND(I265*H265,2)</f>
        <v>0</v>
      </c>
      <c r="BL265" s="17" t="s">
        <v>189</v>
      </c>
      <c r="BM265" s="202" t="s">
        <v>364</v>
      </c>
    </row>
    <row r="266" spans="2:51" s="13" customFormat="1" ht="11.25">
      <c r="B266" s="204"/>
      <c r="C266" s="205"/>
      <c r="D266" s="206" t="s">
        <v>191</v>
      </c>
      <c r="E266" s="207" t="s">
        <v>1</v>
      </c>
      <c r="F266" s="208" t="s">
        <v>344</v>
      </c>
      <c r="G266" s="205"/>
      <c r="H266" s="207" t="s">
        <v>1</v>
      </c>
      <c r="I266" s="209"/>
      <c r="J266" s="205"/>
      <c r="K266" s="205"/>
      <c r="L266" s="210"/>
      <c r="M266" s="211"/>
      <c r="N266" s="212"/>
      <c r="O266" s="212"/>
      <c r="P266" s="212"/>
      <c r="Q266" s="212"/>
      <c r="R266" s="212"/>
      <c r="S266" s="212"/>
      <c r="T266" s="213"/>
      <c r="AT266" s="214" t="s">
        <v>191</v>
      </c>
      <c r="AU266" s="214" t="s">
        <v>96</v>
      </c>
      <c r="AV266" s="13" t="s">
        <v>87</v>
      </c>
      <c r="AW266" s="13" t="s">
        <v>35</v>
      </c>
      <c r="AX266" s="13" t="s">
        <v>80</v>
      </c>
      <c r="AY266" s="214" t="s">
        <v>180</v>
      </c>
    </row>
    <row r="267" spans="2:51" s="14" customFormat="1" ht="11.25">
      <c r="B267" s="215"/>
      <c r="C267" s="216"/>
      <c r="D267" s="206" t="s">
        <v>191</v>
      </c>
      <c r="E267" s="217" t="s">
        <v>1</v>
      </c>
      <c r="F267" s="218" t="s">
        <v>365</v>
      </c>
      <c r="G267" s="216"/>
      <c r="H267" s="219">
        <v>205.8</v>
      </c>
      <c r="I267" s="220"/>
      <c r="J267" s="216"/>
      <c r="K267" s="216"/>
      <c r="L267" s="221"/>
      <c r="M267" s="222"/>
      <c r="N267" s="223"/>
      <c r="O267" s="223"/>
      <c r="P267" s="223"/>
      <c r="Q267" s="223"/>
      <c r="R267" s="223"/>
      <c r="S267" s="223"/>
      <c r="T267" s="224"/>
      <c r="AT267" s="225" t="s">
        <v>191</v>
      </c>
      <c r="AU267" s="225" t="s">
        <v>96</v>
      </c>
      <c r="AV267" s="14" t="s">
        <v>89</v>
      </c>
      <c r="AW267" s="14" t="s">
        <v>35</v>
      </c>
      <c r="AX267" s="14" t="s">
        <v>87</v>
      </c>
      <c r="AY267" s="225" t="s">
        <v>180</v>
      </c>
    </row>
    <row r="268" spans="1:65" s="2" customFormat="1" ht="24.2" customHeight="1">
      <c r="A268" s="34"/>
      <c r="B268" s="35"/>
      <c r="C268" s="191" t="s">
        <v>366</v>
      </c>
      <c r="D268" s="191" t="s">
        <v>184</v>
      </c>
      <c r="E268" s="192" t="s">
        <v>367</v>
      </c>
      <c r="F268" s="193" t="s">
        <v>368</v>
      </c>
      <c r="G268" s="194" t="s">
        <v>214</v>
      </c>
      <c r="H268" s="195">
        <v>13.65</v>
      </c>
      <c r="I268" s="196"/>
      <c r="J268" s="197">
        <f>ROUND(I268*H268,2)</f>
        <v>0</v>
      </c>
      <c r="K268" s="193" t="s">
        <v>188</v>
      </c>
      <c r="L268" s="39"/>
      <c r="M268" s="198" t="s">
        <v>1</v>
      </c>
      <c r="N268" s="199" t="s">
        <v>45</v>
      </c>
      <c r="O268" s="71"/>
      <c r="P268" s="200">
        <f>O268*H268</f>
        <v>0</v>
      </c>
      <c r="Q268" s="200">
        <v>0</v>
      </c>
      <c r="R268" s="200">
        <f>Q268*H268</f>
        <v>0</v>
      </c>
      <c r="S268" s="200">
        <v>0</v>
      </c>
      <c r="T268" s="201">
        <f>S268*H268</f>
        <v>0</v>
      </c>
      <c r="U268" s="34"/>
      <c r="V268" s="34"/>
      <c r="W268" s="34"/>
      <c r="X268" s="34"/>
      <c r="Y268" s="34"/>
      <c r="Z268" s="34"/>
      <c r="AA268" s="34"/>
      <c r="AB268" s="34"/>
      <c r="AC268" s="34"/>
      <c r="AD268" s="34"/>
      <c r="AE268" s="34"/>
      <c r="AR268" s="202" t="s">
        <v>189</v>
      </c>
      <c r="AT268" s="202" t="s">
        <v>184</v>
      </c>
      <c r="AU268" s="202" t="s">
        <v>96</v>
      </c>
      <c r="AY268" s="17" t="s">
        <v>180</v>
      </c>
      <c r="BE268" s="203">
        <f>IF(N268="základní",J268,0)</f>
        <v>0</v>
      </c>
      <c r="BF268" s="203">
        <f>IF(N268="snížená",J268,0)</f>
        <v>0</v>
      </c>
      <c r="BG268" s="203">
        <f>IF(N268="zákl. přenesená",J268,0)</f>
        <v>0</v>
      </c>
      <c r="BH268" s="203">
        <f>IF(N268="sníž. přenesená",J268,0)</f>
        <v>0</v>
      </c>
      <c r="BI268" s="203">
        <f>IF(N268="nulová",J268,0)</f>
        <v>0</v>
      </c>
      <c r="BJ268" s="17" t="s">
        <v>87</v>
      </c>
      <c r="BK268" s="203">
        <f>ROUND(I268*H268,2)</f>
        <v>0</v>
      </c>
      <c r="BL268" s="17" t="s">
        <v>189</v>
      </c>
      <c r="BM268" s="202" t="s">
        <v>369</v>
      </c>
    </row>
    <row r="269" spans="2:51" s="13" customFormat="1" ht="11.25">
      <c r="B269" s="204"/>
      <c r="C269" s="205"/>
      <c r="D269" s="206" t="s">
        <v>191</v>
      </c>
      <c r="E269" s="207" t="s">
        <v>1</v>
      </c>
      <c r="F269" s="208" t="s">
        <v>344</v>
      </c>
      <c r="G269" s="205"/>
      <c r="H269" s="207" t="s">
        <v>1</v>
      </c>
      <c r="I269" s="209"/>
      <c r="J269" s="205"/>
      <c r="K269" s="205"/>
      <c r="L269" s="210"/>
      <c r="M269" s="211"/>
      <c r="N269" s="212"/>
      <c r="O269" s="212"/>
      <c r="P269" s="212"/>
      <c r="Q269" s="212"/>
      <c r="R269" s="212"/>
      <c r="S269" s="212"/>
      <c r="T269" s="213"/>
      <c r="AT269" s="214" t="s">
        <v>191</v>
      </c>
      <c r="AU269" s="214" t="s">
        <v>96</v>
      </c>
      <c r="AV269" s="13" t="s">
        <v>87</v>
      </c>
      <c r="AW269" s="13" t="s">
        <v>35</v>
      </c>
      <c r="AX269" s="13" t="s">
        <v>80</v>
      </c>
      <c r="AY269" s="214" t="s">
        <v>180</v>
      </c>
    </row>
    <row r="270" spans="2:51" s="14" customFormat="1" ht="11.25">
      <c r="B270" s="215"/>
      <c r="C270" s="216"/>
      <c r="D270" s="206" t="s">
        <v>191</v>
      </c>
      <c r="E270" s="217" t="s">
        <v>1</v>
      </c>
      <c r="F270" s="218" t="s">
        <v>370</v>
      </c>
      <c r="G270" s="216"/>
      <c r="H270" s="219">
        <v>13.65</v>
      </c>
      <c r="I270" s="220"/>
      <c r="J270" s="216"/>
      <c r="K270" s="216"/>
      <c r="L270" s="221"/>
      <c r="M270" s="222"/>
      <c r="N270" s="223"/>
      <c r="O270" s="223"/>
      <c r="P270" s="223"/>
      <c r="Q270" s="223"/>
      <c r="R270" s="223"/>
      <c r="S270" s="223"/>
      <c r="T270" s="224"/>
      <c r="AT270" s="225" t="s">
        <v>191</v>
      </c>
      <c r="AU270" s="225" t="s">
        <v>96</v>
      </c>
      <c r="AV270" s="14" t="s">
        <v>89</v>
      </c>
      <c r="AW270" s="14" t="s">
        <v>35</v>
      </c>
      <c r="AX270" s="14" t="s">
        <v>87</v>
      </c>
      <c r="AY270" s="225" t="s">
        <v>180</v>
      </c>
    </row>
    <row r="271" spans="2:63" s="12" customFormat="1" ht="20.85" customHeight="1">
      <c r="B271" s="175"/>
      <c r="C271" s="176"/>
      <c r="D271" s="177" t="s">
        <v>79</v>
      </c>
      <c r="E271" s="189" t="s">
        <v>371</v>
      </c>
      <c r="F271" s="189" t="s">
        <v>372</v>
      </c>
      <c r="G271" s="176"/>
      <c r="H271" s="176"/>
      <c r="I271" s="179"/>
      <c r="J271" s="190">
        <f>BK271</f>
        <v>0</v>
      </c>
      <c r="K271" s="176"/>
      <c r="L271" s="181"/>
      <c r="M271" s="182"/>
      <c r="N271" s="183"/>
      <c r="O271" s="183"/>
      <c r="P271" s="184">
        <f>SUM(P272:P292)</f>
        <v>0</v>
      </c>
      <c r="Q271" s="183"/>
      <c r="R271" s="184">
        <f>SUM(R272:R292)</f>
        <v>1.0412325</v>
      </c>
      <c r="S271" s="183"/>
      <c r="T271" s="185">
        <f>SUM(T272:T292)</f>
        <v>0</v>
      </c>
      <c r="AR271" s="186" t="s">
        <v>87</v>
      </c>
      <c r="AT271" s="187" t="s">
        <v>79</v>
      </c>
      <c r="AU271" s="187" t="s">
        <v>89</v>
      </c>
      <c r="AY271" s="186" t="s">
        <v>180</v>
      </c>
      <c r="BK271" s="188">
        <f>SUM(BK272:BK292)</f>
        <v>0</v>
      </c>
    </row>
    <row r="272" spans="1:65" s="2" customFormat="1" ht="33" customHeight="1">
      <c r="A272" s="34"/>
      <c r="B272" s="35"/>
      <c r="C272" s="191" t="s">
        <v>373</v>
      </c>
      <c r="D272" s="191" t="s">
        <v>184</v>
      </c>
      <c r="E272" s="192" t="s">
        <v>374</v>
      </c>
      <c r="F272" s="193" t="s">
        <v>375</v>
      </c>
      <c r="G272" s="194" t="s">
        <v>214</v>
      </c>
      <c r="H272" s="195">
        <v>96</v>
      </c>
      <c r="I272" s="196"/>
      <c r="J272" s="197">
        <f>ROUND(I272*H272,2)</f>
        <v>0</v>
      </c>
      <c r="K272" s="193" t="s">
        <v>188</v>
      </c>
      <c r="L272" s="39"/>
      <c r="M272" s="198" t="s">
        <v>1</v>
      </c>
      <c r="N272" s="199" t="s">
        <v>45</v>
      </c>
      <c r="O272" s="71"/>
      <c r="P272" s="200">
        <f>O272*H272</f>
        <v>0</v>
      </c>
      <c r="Q272" s="200">
        <v>0</v>
      </c>
      <c r="R272" s="200">
        <f>Q272*H272</f>
        <v>0</v>
      </c>
      <c r="S272" s="200">
        <v>0</v>
      </c>
      <c r="T272" s="201">
        <f>S272*H272</f>
        <v>0</v>
      </c>
      <c r="U272" s="34"/>
      <c r="V272" s="34"/>
      <c r="W272" s="34"/>
      <c r="X272" s="34"/>
      <c r="Y272" s="34"/>
      <c r="Z272" s="34"/>
      <c r="AA272" s="34"/>
      <c r="AB272" s="34"/>
      <c r="AC272" s="34"/>
      <c r="AD272" s="34"/>
      <c r="AE272" s="34"/>
      <c r="AR272" s="202" t="s">
        <v>189</v>
      </c>
      <c r="AT272" s="202" t="s">
        <v>184</v>
      </c>
      <c r="AU272" s="202" t="s">
        <v>96</v>
      </c>
      <c r="AY272" s="17" t="s">
        <v>180</v>
      </c>
      <c r="BE272" s="203">
        <f>IF(N272="základní",J272,0)</f>
        <v>0</v>
      </c>
      <c r="BF272" s="203">
        <f>IF(N272="snížená",J272,0)</f>
        <v>0</v>
      </c>
      <c r="BG272" s="203">
        <f>IF(N272="zákl. přenesená",J272,0)</f>
        <v>0</v>
      </c>
      <c r="BH272" s="203">
        <f>IF(N272="sníž. přenesená",J272,0)</f>
        <v>0</v>
      </c>
      <c r="BI272" s="203">
        <f>IF(N272="nulová",J272,0)</f>
        <v>0</v>
      </c>
      <c r="BJ272" s="17" t="s">
        <v>87</v>
      </c>
      <c r="BK272" s="203">
        <f>ROUND(I272*H272,2)</f>
        <v>0</v>
      </c>
      <c r="BL272" s="17" t="s">
        <v>189</v>
      </c>
      <c r="BM272" s="202" t="s">
        <v>376</v>
      </c>
    </row>
    <row r="273" spans="2:51" s="14" customFormat="1" ht="22.5">
      <c r="B273" s="215"/>
      <c r="C273" s="216"/>
      <c r="D273" s="206" t="s">
        <v>191</v>
      </c>
      <c r="E273" s="217" t="s">
        <v>1</v>
      </c>
      <c r="F273" s="218" t="s">
        <v>377</v>
      </c>
      <c r="G273" s="216"/>
      <c r="H273" s="219">
        <v>83</v>
      </c>
      <c r="I273" s="220"/>
      <c r="J273" s="216"/>
      <c r="K273" s="216"/>
      <c r="L273" s="221"/>
      <c r="M273" s="222"/>
      <c r="N273" s="223"/>
      <c r="O273" s="223"/>
      <c r="P273" s="223"/>
      <c r="Q273" s="223"/>
      <c r="R273" s="223"/>
      <c r="S273" s="223"/>
      <c r="T273" s="224"/>
      <c r="AT273" s="225" t="s">
        <v>191</v>
      </c>
      <c r="AU273" s="225" t="s">
        <v>96</v>
      </c>
      <c r="AV273" s="14" t="s">
        <v>89</v>
      </c>
      <c r="AW273" s="14" t="s">
        <v>35</v>
      </c>
      <c r="AX273" s="14" t="s">
        <v>80</v>
      </c>
      <c r="AY273" s="225" t="s">
        <v>180</v>
      </c>
    </row>
    <row r="274" spans="2:51" s="14" customFormat="1" ht="11.25">
      <c r="B274" s="215"/>
      <c r="C274" s="216"/>
      <c r="D274" s="206" t="s">
        <v>191</v>
      </c>
      <c r="E274" s="217" t="s">
        <v>1</v>
      </c>
      <c r="F274" s="218" t="s">
        <v>378</v>
      </c>
      <c r="G274" s="216"/>
      <c r="H274" s="219">
        <v>13</v>
      </c>
      <c r="I274" s="220"/>
      <c r="J274" s="216"/>
      <c r="K274" s="216"/>
      <c r="L274" s="221"/>
      <c r="M274" s="222"/>
      <c r="N274" s="223"/>
      <c r="O274" s="223"/>
      <c r="P274" s="223"/>
      <c r="Q274" s="223"/>
      <c r="R274" s="223"/>
      <c r="S274" s="223"/>
      <c r="T274" s="224"/>
      <c r="AT274" s="225" t="s">
        <v>191</v>
      </c>
      <c r="AU274" s="225" t="s">
        <v>96</v>
      </c>
      <c r="AV274" s="14" t="s">
        <v>89</v>
      </c>
      <c r="AW274" s="14" t="s">
        <v>35</v>
      </c>
      <c r="AX274" s="14" t="s">
        <v>80</v>
      </c>
      <c r="AY274" s="225" t="s">
        <v>180</v>
      </c>
    </row>
    <row r="275" spans="2:51" s="15" customFormat="1" ht="11.25">
      <c r="B275" s="226"/>
      <c r="C275" s="227"/>
      <c r="D275" s="206" t="s">
        <v>191</v>
      </c>
      <c r="E275" s="228" t="s">
        <v>1</v>
      </c>
      <c r="F275" s="229" t="s">
        <v>201</v>
      </c>
      <c r="G275" s="227"/>
      <c r="H275" s="230">
        <v>96</v>
      </c>
      <c r="I275" s="231"/>
      <c r="J275" s="227"/>
      <c r="K275" s="227"/>
      <c r="L275" s="232"/>
      <c r="M275" s="233"/>
      <c r="N275" s="234"/>
      <c r="O275" s="234"/>
      <c r="P275" s="234"/>
      <c r="Q275" s="234"/>
      <c r="R275" s="234"/>
      <c r="S275" s="234"/>
      <c r="T275" s="235"/>
      <c r="AT275" s="236" t="s">
        <v>191</v>
      </c>
      <c r="AU275" s="236" t="s">
        <v>96</v>
      </c>
      <c r="AV275" s="15" t="s">
        <v>189</v>
      </c>
      <c r="AW275" s="15" t="s">
        <v>35</v>
      </c>
      <c r="AX275" s="15" t="s">
        <v>87</v>
      </c>
      <c r="AY275" s="236" t="s">
        <v>180</v>
      </c>
    </row>
    <row r="276" spans="1:65" s="2" customFormat="1" ht="24.2" customHeight="1">
      <c r="A276" s="34"/>
      <c r="B276" s="35"/>
      <c r="C276" s="191" t="s">
        <v>379</v>
      </c>
      <c r="D276" s="191" t="s">
        <v>184</v>
      </c>
      <c r="E276" s="192" t="s">
        <v>380</v>
      </c>
      <c r="F276" s="193" t="s">
        <v>381</v>
      </c>
      <c r="G276" s="194" t="s">
        <v>214</v>
      </c>
      <c r="H276" s="195">
        <v>192</v>
      </c>
      <c r="I276" s="196"/>
      <c r="J276" s="197">
        <f>ROUND(I276*H276,2)</f>
        <v>0</v>
      </c>
      <c r="K276" s="193" t="s">
        <v>188</v>
      </c>
      <c r="L276" s="39"/>
      <c r="M276" s="198" t="s">
        <v>1</v>
      </c>
      <c r="N276" s="199" t="s">
        <v>45</v>
      </c>
      <c r="O276" s="71"/>
      <c r="P276" s="200">
        <f>O276*H276</f>
        <v>0</v>
      </c>
      <c r="Q276" s="200">
        <v>0</v>
      </c>
      <c r="R276" s="200">
        <f>Q276*H276</f>
        <v>0</v>
      </c>
      <c r="S276" s="200">
        <v>0</v>
      </c>
      <c r="T276" s="201">
        <f>S276*H276</f>
        <v>0</v>
      </c>
      <c r="U276" s="34"/>
      <c r="V276" s="34"/>
      <c r="W276" s="34"/>
      <c r="X276" s="34"/>
      <c r="Y276" s="34"/>
      <c r="Z276" s="34"/>
      <c r="AA276" s="34"/>
      <c r="AB276" s="34"/>
      <c r="AC276" s="34"/>
      <c r="AD276" s="34"/>
      <c r="AE276" s="34"/>
      <c r="AR276" s="202" t="s">
        <v>189</v>
      </c>
      <c r="AT276" s="202" t="s">
        <v>184</v>
      </c>
      <c r="AU276" s="202" t="s">
        <v>96</v>
      </c>
      <c r="AY276" s="17" t="s">
        <v>180</v>
      </c>
      <c r="BE276" s="203">
        <f>IF(N276="základní",J276,0)</f>
        <v>0</v>
      </c>
      <c r="BF276" s="203">
        <f>IF(N276="snížená",J276,0)</f>
        <v>0</v>
      </c>
      <c r="BG276" s="203">
        <f>IF(N276="zákl. přenesená",J276,0)</f>
        <v>0</v>
      </c>
      <c r="BH276" s="203">
        <f>IF(N276="sníž. přenesená",J276,0)</f>
        <v>0</v>
      </c>
      <c r="BI276" s="203">
        <f>IF(N276="nulová",J276,0)</f>
        <v>0</v>
      </c>
      <c r="BJ276" s="17" t="s">
        <v>87</v>
      </c>
      <c r="BK276" s="203">
        <f>ROUND(I276*H276,2)</f>
        <v>0</v>
      </c>
      <c r="BL276" s="17" t="s">
        <v>189</v>
      </c>
      <c r="BM276" s="202" t="s">
        <v>382</v>
      </c>
    </row>
    <row r="277" spans="2:51" s="13" customFormat="1" ht="11.25">
      <c r="B277" s="204"/>
      <c r="C277" s="205"/>
      <c r="D277" s="206" t="s">
        <v>191</v>
      </c>
      <c r="E277" s="207" t="s">
        <v>1</v>
      </c>
      <c r="F277" s="208" t="s">
        <v>383</v>
      </c>
      <c r="G277" s="205"/>
      <c r="H277" s="207" t="s">
        <v>1</v>
      </c>
      <c r="I277" s="209"/>
      <c r="J277" s="205"/>
      <c r="K277" s="205"/>
      <c r="L277" s="210"/>
      <c r="M277" s="211"/>
      <c r="N277" s="212"/>
      <c r="O277" s="212"/>
      <c r="P277" s="212"/>
      <c r="Q277" s="212"/>
      <c r="R277" s="212"/>
      <c r="S277" s="212"/>
      <c r="T277" s="213"/>
      <c r="AT277" s="214" t="s">
        <v>191</v>
      </c>
      <c r="AU277" s="214" t="s">
        <v>96</v>
      </c>
      <c r="AV277" s="13" t="s">
        <v>87</v>
      </c>
      <c r="AW277" s="13" t="s">
        <v>35</v>
      </c>
      <c r="AX277" s="13" t="s">
        <v>80</v>
      </c>
      <c r="AY277" s="214" t="s">
        <v>180</v>
      </c>
    </row>
    <row r="278" spans="2:51" s="14" customFormat="1" ht="22.5">
      <c r="B278" s="215"/>
      <c r="C278" s="216"/>
      <c r="D278" s="206" t="s">
        <v>191</v>
      </c>
      <c r="E278" s="217" t="s">
        <v>1</v>
      </c>
      <c r="F278" s="218" t="s">
        <v>384</v>
      </c>
      <c r="G278" s="216"/>
      <c r="H278" s="219">
        <v>166</v>
      </c>
      <c r="I278" s="220"/>
      <c r="J278" s="216"/>
      <c r="K278" s="216"/>
      <c r="L278" s="221"/>
      <c r="M278" s="222"/>
      <c r="N278" s="223"/>
      <c r="O278" s="223"/>
      <c r="P278" s="223"/>
      <c r="Q278" s="223"/>
      <c r="R278" s="223"/>
      <c r="S278" s="223"/>
      <c r="T278" s="224"/>
      <c r="AT278" s="225" t="s">
        <v>191</v>
      </c>
      <c r="AU278" s="225" t="s">
        <v>96</v>
      </c>
      <c r="AV278" s="14" t="s">
        <v>89</v>
      </c>
      <c r="AW278" s="14" t="s">
        <v>35</v>
      </c>
      <c r="AX278" s="14" t="s">
        <v>80</v>
      </c>
      <c r="AY278" s="225" t="s">
        <v>180</v>
      </c>
    </row>
    <row r="279" spans="2:51" s="14" customFormat="1" ht="11.25">
      <c r="B279" s="215"/>
      <c r="C279" s="216"/>
      <c r="D279" s="206" t="s">
        <v>191</v>
      </c>
      <c r="E279" s="217" t="s">
        <v>1</v>
      </c>
      <c r="F279" s="218" t="s">
        <v>385</v>
      </c>
      <c r="G279" s="216"/>
      <c r="H279" s="219">
        <v>26</v>
      </c>
      <c r="I279" s="220"/>
      <c r="J279" s="216"/>
      <c r="K279" s="216"/>
      <c r="L279" s="221"/>
      <c r="M279" s="222"/>
      <c r="N279" s="223"/>
      <c r="O279" s="223"/>
      <c r="P279" s="223"/>
      <c r="Q279" s="223"/>
      <c r="R279" s="223"/>
      <c r="S279" s="223"/>
      <c r="T279" s="224"/>
      <c r="AT279" s="225" t="s">
        <v>191</v>
      </c>
      <c r="AU279" s="225" t="s">
        <v>96</v>
      </c>
      <c r="AV279" s="14" t="s">
        <v>89</v>
      </c>
      <c r="AW279" s="14" t="s">
        <v>35</v>
      </c>
      <c r="AX279" s="14" t="s">
        <v>80</v>
      </c>
      <c r="AY279" s="225" t="s">
        <v>180</v>
      </c>
    </row>
    <row r="280" spans="2:51" s="15" customFormat="1" ht="11.25">
      <c r="B280" s="226"/>
      <c r="C280" s="227"/>
      <c r="D280" s="206" t="s">
        <v>191</v>
      </c>
      <c r="E280" s="228" t="s">
        <v>1</v>
      </c>
      <c r="F280" s="229" t="s">
        <v>201</v>
      </c>
      <c r="G280" s="227"/>
      <c r="H280" s="230">
        <v>192</v>
      </c>
      <c r="I280" s="231"/>
      <c r="J280" s="227"/>
      <c r="K280" s="227"/>
      <c r="L280" s="232"/>
      <c r="M280" s="233"/>
      <c r="N280" s="234"/>
      <c r="O280" s="234"/>
      <c r="P280" s="234"/>
      <c r="Q280" s="234"/>
      <c r="R280" s="234"/>
      <c r="S280" s="234"/>
      <c r="T280" s="235"/>
      <c r="AT280" s="236" t="s">
        <v>191</v>
      </c>
      <c r="AU280" s="236" t="s">
        <v>96</v>
      </c>
      <c r="AV280" s="15" t="s">
        <v>189</v>
      </c>
      <c r="AW280" s="15" t="s">
        <v>35</v>
      </c>
      <c r="AX280" s="15" t="s">
        <v>87</v>
      </c>
      <c r="AY280" s="236" t="s">
        <v>180</v>
      </c>
    </row>
    <row r="281" spans="1:65" s="2" customFormat="1" ht="24.2" customHeight="1">
      <c r="A281" s="34"/>
      <c r="B281" s="35"/>
      <c r="C281" s="191" t="s">
        <v>386</v>
      </c>
      <c r="D281" s="191" t="s">
        <v>184</v>
      </c>
      <c r="E281" s="192" t="s">
        <v>387</v>
      </c>
      <c r="F281" s="193" t="s">
        <v>388</v>
      </c>
      <c r="G281" s="194" t="s">
        <v>214</v>
      </c>
      <c r="H281" s="195">
        <v>96</v>
      </c>
      <c r="I281" s="196"/>
      <c r="J281" s="197">
        <f>ROUND(I281*H281,2)</f>
        <v>0</v>
      </c>
      <c r="K281" s="193" t="s">
        <v>188</v>
      </c>
      <c r="L281" s="39"/>
      <c r="M281" s="198" t="s">
        <v>1</v>
      </c>
      <c r="N281" s="199" t="s">
        <v>45</v>
      </c>
      <c r="O281" s="71"/>
      <c r="P281" s="200">
        <f>O281*H281</f>
        <v>0</v>
      </c>
      <c r="Q281" s="200">
        <v>0</v>
      </c>
      <c r="R281" s="200">
        <f>Q281*H281</f>
        <v>0</v>
      </c>
      <c r="S281" s="200">
        <v>0</v>
      </c>
      <c r="T281" s="201">
        <f>S281*H281</f>
        <v>0</v>
      </c>
      <c r="U281" s="34"/>
      <c r="V281" s="34"/>
      <c r="W281" s="34"/>
      <c r="X281" s="34"/>
      <c r="Y281" s="34"/>
      <c r="Z281" s="34"/>
      <c r="AA281" s="34"/>
      <c r="AB281" s="34"/>
      <c r="AC281" s="34"/>
      <c r="AD281" s="34"/>
      <c r="AE281" s="34"/>
      <c r="AR281" s="202" t="s">
        <v>189</v>
      </c>
      <c r="AT281" s="202" t="s">
        <v>184</v>
      </c>
      <c r="AU281" s="202" t="s">
        <v>96</v>
      </c>
      <c r="AY281" s="17" t="s">
        <v>180</v>
      </c>
      <c r="BE281" s="203">
        <f>IF(N281="základní",J281,0)</f>
        <v>0</v>
      </c>
      <c r="BF281" s="203">
        <f>IF(N281="snížená",J281,0)</f>
        <v>0</v>
      </c>
      <c r="BG281" s="203">
        <f>IF(N281="zákl. přenesená",J281,0)</f>
        <v>0</v>
      </c>
      <c r="BH281" s="203">
        <f>IF(N281="sníž. přenesená",J281,0)</f>
        <v>0</v>
      </c>
      <c r="BI281" s="203">
        <f>IF(N281="nulová",J281,0)</f>
        <v>0</v>
      </c>
      <c r="BJ281" s="17" t="s">
        <v>87</v>
      </c>
      <c r="BK281" s="203">
        <f>ROUND(I281*H281,2)</f>
        <v>0</v>
      </c>
      <c r="BL281" s="17" t="s">
        <v>189</v>
      </c>
      <c r="BM281" s="202" t="s">
        <v>389</v>
      </c>
    </row>
    <row r="282" spans="2:51" s="14" customFormat="1" ht="22.5">
      <c r="B282" s="215"/>
      <c r="C282" s="216"/>
      <c r="D282" s="206" t="s">
        <v>191</v>
      </c>
      <c r="E282" s="217" t="s">
        <v>1</v>
      </c>
      <c r="F282" s="218" t="s">
        <v>377</v>
      </c>
      <c r="G282" s="216"/>
      <c r="H282" s="219">
        <v>83</v>
      </c>
      <c r="I282" s="220"/>
      <c r="J282" s="216"/>
      <c r="K282" s="216"/>
      <c r="L282" s="221"/>
      <c r="M282" s="222"/>
      <c r="N282" s="223"/>
      <c r="O282" s="223"/>
      <c r="P282" s="223"/>
      <c r="Q282" s="223"/>
      <c r="R282" s="223"/>
      <c r="S282" s="223"/>
      <c r="T282" s="224"/>
      <c r="AT282" s="225" t="s">
        <v>191</v>
      </c>
      <c r="AU282" s="225" t="s">
        <v>96</v>
      </c>
      <c r="AV282" s="14" t="s">
        <v>89</v>
      </c>
      <c r="AW282" s="14" t="s">
        <v>35</v>
      </c>
      <c r="AX282" s="14" t="s">
        <v>80</v>
      </c>
      <c r="AY282" s="225" t="s">
        <v>180</v>
      </c>
    </row>
    <row r="283" spans="2:51" s="14" customFormat="1" ht="11.25">
      <c r="B283" s="215"/>
      <c r="C283" s="216"/>
      <c r="D283" s="206" t="s">
        <v>191</v>
      </c>
      <c r="E283" s="217" t="s">
        <v>1</v>
      </c>
      <c r="F283" s="218" t="s">
        <v>378</v>
      </c>
      <c r="G283" s="216"/>
      <c r="H283" s="219">
        <v>13</v>
      </c>
      <c r="I283" s="220"/>
      <c r="J283" s="216"/>
      <c r="K283" s="216"/>
      <c r="L283" s="221"/>
      <c r="M283" s="222"/>
      <c r="N283" s="223"/>
      <c r="O283" s="223"/>
      <c r="P283" s="223"/>
      <c r="Q283" s="223"/>
      <c r="R283" s="223"/>
      <c r="S283" s="223"/>
      <c r="T283" s="224"/>
      <c r="AT283" s="225" t="s">
        <v>191</v>
      </c>
      <c r="AU283" s="225" t="s">
        <v>96</v>
      </c>
      <c r="AV283" s="14" t="s">
        <v>89</v>
      </c>
      <c r="AW283" s="14" t="s">
        <v>35</v>
      </c>
      <c r="AX283" s="14" t="s">
        <v>80</v>
      </c>
      <c r="AY283" s="225" t="s">
        <v>180</v>
      </c>
    </row>
    <row r="284" spans="2:51" s="15" customFormat="1" ht="11.25">
      <c r="B284" s="226"/>
      <c r="C284" s="227"/>
      <c r="D284" s="206" t="s">
        <v>191</v>
      </c>
      <c r="E284" s="228" t="s">
        <v>1</v>
      </c>
      <c r="F284" s="229" t="s">
        <v>201</v>
      </c>
      <c r="G284" s="227"/>
      <c r="H284" s="230">
        <v>96</v>
      </c>
      <c r="I284" s="231"/>
      <c r="J284" s="227"/>
      <c r="K284" s="227"/>
      <c r="L284" s="232"/>
      <c r="M284" s="233"/>
      <c r="N284" s="234"/>
      <c r="O284" s="234"/>
      <c r="P284" s="234"/>
      <c r="Q284" s="234"/>
      <c r="R284" s="234"/>
      <c r="S284" s="234"/>
      <c r="T284" s="235"/>
      <c r="AT284" s="236" t="s">
        <v>191</v>
      </c>
      <c r="AU284" s="236" t="s">
        <v>96</v>
      </c>
      <c r="AV284" s="15" t="s">
        <v>189</v>
      </c>
      <c r="AW284" s="15" t="s">
        <v>35</v>
      </c>
      <c r="AX284" s="15" t="s">
        <v>87</v>
      </c>
      <c r="AY284" s="236" t="s">
        <v>180</v>
      </c>
    </row>
    <row r="285" spans="1:65" s="2" customFormat="1" ht="33" customHeight="1">
      <c r="A285" s="34"/>
      <c r="B285" s="35"/>
      <c r="C285" s="191" t="s">
        <v>390</v>
      </c>
      <c r="D285" s="191" t="s">
        <v>184</v>
      </c>
      <c r="E285" s="192" t="s">
        <v>391</v>
      </c>
      <c r="F285" s="193" t="s">
        <v>392</v>
      </c>
      <c r="G285" s="194" t="s">
        <v>214</v>
      </c>
      <c r="H285" s="195">
        <v>173.25</v>
      </c>
      <c r="I285" s="196"/>
      <c r="J285" s="197">
        <f>ROUND(I285*H285,2)</f>
        <v>0</v>
      </c>
      <c r="K285" s="193" t="s">
        <v>188</v>
      </c>
      <c r="L285" s="39"/>
      <c r="M285" s="198" t="s">
        <v>1</v>
      </c>
      <c r="N285" s="199" t="s">
        <v>45</v>
      </c>
      <c r="O285" s="71"/>
      <c r="P285" s="200">
        <f>O285*H285</f>
        <v>0</v>
      </c>
      <c r="Q285" s="200">
        <v>0</v>
      </c>
      <c r="R285" s="200">
        <f>Q285*H285</f>
        <v>0</v>
      </c>
      <c r="S285" s="200">
        <v>0</v>
      </c>
      <c r="T285" s="201">
        <f>S285*H285</f>
        <v>0</v>
      </c>
      <c r="U285" s="34"/>
      <c r="V285" s="34"/>
      <c r="W285" s="34"/>
      <c r="X285" s="34"/>
      <c r="Y285" s="34"/>
      <c r="Z285" s="34"/>
      <c r="AA285" s="34"/>
      <c r="AB285" s="34"/>
      <c r="AC285" s="34"/>
      <c r="AD285" s="34"/>
      <c r="AE285" s="34"/>
      <c r="AR285" s="202" t="s">
        <v>189</v>
      </c>
      <c r="AT285" s="202" t="s">
        <v>184</v>
      </c>
      <c r="AU285" s="202" t="s">
        <v>96</v>
      </c>
      <c r="AY285" s="17" t="s">
        <v>180</v>
      </c>
      <c r="BE285" s="203">
        <f>IF(N285="základní",J285,0)</f>
        <v>0</v>
      </c>
      <c r="BF285" s="203">
        <f>IF(N285="snížená",J285,0)</f>
        <v>0</v>
      </c>
      <c r="BG285" s="203">
        <f>IF(N285="zákl. přenesená",J285,0)</f>
        <v>0</v>
      </c>
      <c r="BH285" s="203">
        <f>IF(N285="sníž. přenesená",J285,0)</f>
        <v>0</v>
      </c>
      <c r="BI285" s="203">
        <f>IF(N285="nulová",J285,0)</f>
        <v>0</v>
      </c>
      <c r="BJ285" s="17" t="s">
        <v>87</v>
      </c>
      <c r="BK285" s="203">
        <f>ROUND(I285*H285,2)</f>
        <v>0</v>
      </c>
      <c r="BL285" s="17" t="s">
        <v>189</v>
      </c>
      <c r="BM285" s="202" t="s">
        <v>393</v>
      </c>
    </row>
    <row r="286" spans="2:51" s="14" customFormat="1" ht="22.5">
      <c r="B286" s="215"/>
      <c r="C286" s="216"/>
      <c r="D286" s="206" t="s">
        <v>191</v>
      </c>
      <c r="E286" s="217" t="s">
        <v>1</v>
      </c>
      <c r="F286" s="218" t="s">
        <v>394</v>
      </c>
      <c r="G286" s="216"/>
      <c r="H286" s="219">
        <v>160.25</v>
      </c>
      <c r="I286" s="220"/>
      <c r="J286" s="216"/>
      <c r="K286" s="216"/>
      <c r="L286" s="221"/>
      <c r="M286" s="222"/>
      <c r="N286" s="223"/>
      <c r="O286" s="223"/>
      <c r="P286" s="223"/>
      <c r="Q286" s="223"/>
      <c r="R286" s="223"/>
      <c r="S286" s="223"/>
      <c r="T286" s="224"/>
      <c r="AT286" s="225" t="s">
        <v>191</v>
      </c>
      <c r="AU286" s="225" t="s">
        <v>96</v>
      </c>
      <c r="AV286" s="14" t="s">
        <v>89</v>
      </c>
      <c r="AW286" s="14" t="s">
        <v>35</v>
      </c>
      <c r="AX286" s="14" t="s">
        <v>80</v>
      </c>
      <c r="AY286" s="225" t="s">
        <v>180</v>
      </c>
    </row>
    <row r="287" spans="2:51" s="14" customFormat="1" ht="11.25">
      <c r="B287" s="215"/>
      <c r="C287" s="216"/>
      <c r="D287" s="206" t="s">
        <v>191</v>
      </c>
      <c r="E287" s="217" t="s">
        <v>1</v>
      </c>
      <c r="F287" s="218" t="s">
        <v>378</v>
      </c>
      <c r="G287" s="216"/>
      <c r="H287" s="219">
        <v>13</v>
      </c>
      <c r="I287" s="220"/>
      <c r="J287" s="216"/>
      <c r="K287" s="216"/>
      <c r="L287" s="221"/>
      <c r="M287" s="222"/>
      <c r="N287" s="223"/>
      <c r="O287" s="223"/>
      <c r="P287" s="223"/>
      <c r="Q287" s="223"/>
      <c r="R287" s="223"/>
      <c r="S287" s="223"/>
      <c r="T287" s="224"/>
      <c r="AT287" s="225" t="s">
        <v>191</v>
      </c>
      <c r="AU287" s="225" t="s">
        <v>96</v>
      </c>
      <c r="AV287" s="14" t="s">
        <v>89</v>
      </c>
      <c r="AW287" s="14" t="s">
        <v>35</v>
      </c>
      <c r="AX287" s="14" t="s">
        <v>80</v>
      </c>
      <c r="AY287" s="225" t="s">
        <v>180</v>
      </c>
    </row>
    <row r="288" spans="2:51" s="15" customFormat="1" ht="11.25">
      <c r="B288" s="226"/>
      <c r="C288" s="227"/>
      <c r="D288" s="206" t="s">
        <v>191</v>
      </c>
      <c r="E288" s="228" t="s">
        <v>1</v>
      </c>
      <c r="F288" s="229" t="s">
        <v>201</v>
      </c>
      <c r="G288" s="227"/>
      <c r="H288" s="230">
        <v>173.25</v>
      </c>
      <c r="I288" s="231"/>
      <c r="J288" s="227"/>
      <c r="K288" s="227"/>
      <c r="L288" s="232"/>
      <c r="M288" s="233"/>
      <c r="N288" s="234"/>
      <c r="O288" s="234"/>
      <c r="P288" s="234"/>
      <c r="Q288" s="234"/>
      <c r="R288" s="234"/>
      <c r="S288" s="234"/>
      <c r="T288" s="235"/>
      <c r="AT288" s="236" t="s">
        <v>191</v>
      </c>
      <c r="AU288" s="236" t="s">
        <v>96</v>
      </c>
      <c r="AV288" s="15" t="s">
        <v>189</v>
      </c>
      <c r="AW288" s="15" t="s">
        <v>35</v>
      </c>
      <c r="AX288" s="15" t="s">
        <v>87</v>
      </c>
      <c r="AY288" s="236" t="s">
        <v>180</v>
      </c>
    </row>
    <row r="289" spans="1:65" s="2" customFormat="1" ht="24.2" customHeight="1">
      <c r="A289" s="34"/>
      <c r="B289" s="35"/>
      <c r="C289" s="191" t="s">
        <v>395</v>
      </c>
      <c r="D289" s="191" t="s">
        <v>184</v>
      </c>
      <c r="E289" s="192" t="s">
        <v>396</v>
      </c>
      <c r="F289" s="193" t="s">
        <v>397</v>
      </c>
      <c r="G289" s="194" t="s">
        <v>214</v>
      </c>
      <c r="H289" s="195">
        <v>173.25</v>
      </c>
      <c r="I289" s="196"/>
      <c r="J289" s="197">
        <f>ROUND(I289*H289,2)</f>
        <v>0</v>
      </c>
      <c r="K289" s="193" t="s">
        <v>188</v>
      </c>
      <c r="L289" s="39"/>
      <c r="M289" s="198" t="s">
        <v>1</v>
      </c>
      <c r="N289" s="199" t="s">
        <v>45</v>
      </c>
      <c r="O289" s="71"/>
      <c r="P289" s="200">
        <f>O289*H289</f>
        <v>0</v>
      </c>
      <c r="Q289" s="200">
        <v>0.00601</v>
      </c>
      <c r="R289" s="200">
        <f>Q289*H289</f>
        <v>1.0412325</v>
      </c>
      <c r="S289" s="200">
        <v>0</v>
      </c>
      <c r="T289" s="201">
        <f>S289*H289</f>
        <v>0</v>
      </c>
      <c r="U289" s="34"/>
      <c r="V289" s="34"/>
      <c r="W289" s="34"/>
      <c r="X289" s="34"/>
      <c r="Y289" s="34"/>
      <c r="Z289" s="34"/>
      <c r="AA289" s="34"/>
      <c r="AB289" s="34"/>
      <c r="AC289" s="34"/>
      <c r="AD289" s="34"/>
      <c r="AE289" s="34"/>
      <c r="AR289" s="202" t="s">
        <v>189</v>
      </c>
      <c r="AT289" s="202" t="s">
        <v>184</v>
      </c>
      <c r="AU289" s="202" t="s">
        <v>96</v>
      </c>
      <c r="AY289" s="17" t="s">
        <v>180</v>
      </c>
      <c r="BE289" s="203">
        <f>IF(N289="základní",J289,0)</f>
        <v>0</v>
      </c>
      <c r="BF289" s="203">
        <f>IF(N289="snížená",J289,0)</f>
        <v>0</v>
      </c>
      <c r="BG289" s="203">
        <f>IF(N289="zákl. přenesená",J289,0)</f>
        <v>0</v>
      </c>
      <c r="BH289" s="203">
        <f>IF(N289="sníž. přenesená",J289,0)</f>
        <v>0</v>
      </c>
      <c r="BI289" s="203">
        <f>IF(N289="nulová",J289,0)</f>
        <v>0</v>
      </c>
      <c r="BJ289" s="17" t="s">
        <v>87</v>
      </c>
      <c r="BK289" s="203">
        <f>ROUND(I289*H289,2)</f>
        <v>0</v>
      </c>
      <c r="BL289" s="17" t="s">
        <v>189</v>
      </c>
      <c r="BM289" s="202" t="s">
        <v>398</v>
      </c>
    </row>
    <row r="290" spans="2:51" s="14" customFormat="1" ht="22.5">
      <c r="B290" s="215"/>
      <c r="C290" s="216"/>
      <c r="D290" s="206" t="s">
        <v>191</v>
      </c>
      <c r="E290" s="217" t="s">
        <v>1</v>
      </c>
      <c r="F290" s="218" t="s">
        <v>394</v>
      </c>
      <c r="G290" s="216"/>
      <c r="H290" s="219">
        <v>160.25</v>
      </c>
      <c r="I290" s="220"/>
      <c r="J290" s="216"/>
      <c r="K290" s="216"/>
      <c r="L290" s="221"/>
      <c r="M290" s="222"/>
      <c r="N290" s="223"/>
      <c r="O290" s="223"/>
      <c r="P290" s="223"/>
      <c r="Q290" s="223"/>
      <c r="R290" s="223"/>
      <c r="S290" s="223"/>
      <c r="T290" s="224"/>
      <c r="AT290" s="225" t="s">
        <v>191</v>
      </c>
      <c r="AU290" s="225" t="s">
        <v>96</v>
      </c>
      <c r="AV290" s="14" t="s">
        <v>89</v>
      </c>
      <c r="AW290" s="14" t="s">
        <v>35</v>
      </c>
      <c r="AX290" s="14" t="s">
        <v>80</v>
      </c>
      <c r="AY290" s="225" t="s">
        <v>180</v>
      </c>
    </row>
    <row r="291" spans="2:51" s="14" customFormat="1" ht="11.25">
      <c r="B291" s="215"/>
      <c r="C291" s="216"/>
      <c r="D291" s="206" t="s">
        <v>191</v>
      </c>
      <c r="E291" s="217" t="s">
        <v>1</v>
      </c>
      <c r="F291" s="218" t="s">
        <v>378</v>
      </c>
      <c r="G291" s="216"/>
      <c r="H291" s="219">
        <v>13</v>
      </c>
      <c r="I291" s="220"/>
      <c r="J291" s="216"/>
      <c r="K291" s="216"/>
      <c r="L291" s="221"/>
      <c r="M291" s="222"/>
      <c r="N291" s="223"/>
      <c r="O291" s="223"/>
      <c r="P291" s="223"/>
      <c r="Q291" s="223"/>
      <c r="R291" s="223"/>
      <c r="S291" s="223"/>
      <c r="T291" s="224"/>
      <c r="AT291" s="225" t="s">
        <v>191</v>
      </c>
      <c r="AU291" s="225" t="s">
        <v>96</v>
      </c>
      <c r="AV291" s="14" t="s">
        <v>89</v>
      </c>
      <c r="AW291" s="14" t="s">
        <v>35</v>
      </c>
      <c r="AX291" s="14" t="s">
        <v>80</v>
      </c>
      <c r="AY291" s="225" t="s">
        <v>180</v>
      </c>
    </row>
    <row r="292" spans="2:51" s="15" customFormat="1" ht="11.25">
      <c r="B292" s="226"/>
      <c r="C292" s="227"/>
      <c r="D292" s="206" t="s">
        <v>191</v>
      </c>
      <c r="E292" s="228" t="s">
        <v>1</v>
      </c>
      <c r="F292" s="229" t="s">
        <v>201</v>
      </c>
      <c r="G292" s="227"/>
      <c r="H292" s="230">
        <v>173.25</v>
      </c>
      <c r="I292" s="231"/>
      <c r="J292" s="227"/>
      <c r="K292" s="227"/>
      <c r="L292" s="232"/>
      <c r="M292" s="233"/>
      <c r="N292" s="234"/>
      <c r="O292" s="234"/>
      <c r="P292" s="234"/>
      <c r="Q292" s="234"/>
      <c r="R292" s="234"/>
      <c r="S292" s="234"/>
      <c r="T292" s="235"/>
      <c r="AT292" s="236" t="s">
        <v>191</v>
      </c>
      <c r="AU292" s="236" t="s">
        <v>96</v>
      </c>
      <c r="AV292" s="15" t="s">
        <v>189</v>
      </c>
      <c r="AW292" s="15" t="s">
        <v>35</v>
      </c>
      <c r="AX292" s="15" t="s">
        <v>87</v>
      </c>
      <c r="AY292" s="236" t="s">
        <v>180</v>
      </c>
    </row>
    <row r="293" spans="2:63" s="12" customFormat="1" ht="20.85" customHeight="1">
      <c r="B293" s="175"/>
      <c r="C293" s="176"/>
      <c r="D293" s="177" t="s">
        <v>79</v>
      </c>
      <c r="E293" s="189" t="s">
        <v>399</v>
      </c>
      <c r="F293" s="189" t="s">
        <v>400</v>
      </c>
      <c r="G293" s="176"/>
      <c r="H293" s="176"/>
      <c r="I293" s="179"/>
      <c r="J293" s="190">
        <f>BK293</f>
        <v>0</v>
      </c>
      <c r="K293" s="176"/>
      <c r="L293" s="181"/>
      <c r="M293" s="182"/>
      <c r="N293" s="183"/>
      <c r="O293" s="183"/>
      <c r="P293" s="184">
        <f>SUM(P294:P315)</f>
        <v>0</v>
      </c>
      <c r="Q293" s="183"/>
      <c r="R293" s="184">
        <f>SUM(R294:R315)</f>
        <v>52.979654000000004</v>
      </c>
      <c r="S293" s="183"/>
      <c r="T293" s="185">
        <f>SUM(T294:T315)</f>
        <v>0</v>
      </c>
      <c r="AR293" s="186" t="s">
        <v>87</v>
      </c>
      <c r="AT293" s="187" t="s">
        <v>79</v>
      </c>
      <c r="AU293" s="187" t="s">
        <v>89</v>
      </c>
      <c r="AY293" s="186" t="s">
        <v>180</v>
      </c>
      <c r="BK293" s="188">
        <f>SUM(BK294:BK315)</f>
        <v>0</v>
      </c>
    </row>
    <row r="294" spans="1:65" s="2" customFormat="1" ht="24.2" customHeight="1">
      <c r="A294" s="34"/>
      <c r="B294" s="35"/>
      <c r="C294" s="191" t="s">
        <v>401</v>
      </c>
      <c r="D294" s="191" t="s">
        <v>184</v>
      </c>
      <c r="E294" s="192" t="s">
        <v>402</v>
      </c>
      <c r="F294" s="193" t="s">
        <v>403</v>
      </c>
      <c r="G294" s="194" t="s">
        <v>214</v>
      </c>
      <c r="H294" s="195">
        <v>196</v>
      </c>
      <c r="I294" s="196"/>
      <c r="J294" s="197">
        <f>ROUND(I294*H294,2)</f>
        <v>0</v>
      </c>
      <c r="K294" s="193" t="s">
        <v>188</v>
      </c>
      <c r="L294" s="39"/>
      <c r="M294" s="198" t="s">
        <v>1</v>
      </c>
      <c r="N294" s="199" t="s">
        <v>45</v>
      </c>
      <c r="O294" s="71"/>
      <c r="P294" s="200">
        <f>O294*H294</f>
        <v>0</v>
      </c>
      <c r="Q294" s="200">
        <v>0.11162</v>
      </c>
      <c r="R294" s="200">
        <f>Q294*H294</f>
        <v>21.87752</v>
      </c>
      <c r="S294" s="200">
        <v>0</v>
      </c>
      <c r="T294" s="201">
        <f>S294*H294</f>
        <v>0</v>
      </c>
      <c r="U294" s="34"/>
      <c r="V294" s="34"/>
      <c r="W294" s="34"/>
      <c r="X294" s="34"/>
      <c r="Y294" s="34"/>
      <c r="Z294" s="34"/>
      <c r="AA294" s="34"/>
      <c r="AB294" s="34"/>
      <c r="AC294" s="34"/>
      <c r="AD294" s="34"/>
      <c r="AE294" s="34"/>
      <c r="AR294" s="202" t="s">
        <v>189</v>
      </c>
      <c r="AT294" s="202" t="s">
        <v>184</v>
      </c>
      <c r="AU294" s="202" t="s">
        <v>96</v>
      </c>
      <c r="AY294" s="17" t="s">
        <v>180</v>
      </c>
      <c r="BE294" s="203">
        <f>IF(N294="základní",J294,0)</f>
        <v>0</v>
      </c>
      <c r="BF294" s="203">
        <f>IF(N294="snížená",J294,0)</f>
        <v>0</v>
      </c>
      <c r="BG294" s="203">
        <f>IF(N294="zákl. přenesená",J294,0)</f>
        <v>0</v>
      </c>
      <c r="BH294" s="203">
        <f>IF(N294="sníž. přenesená",J294,0)</f>
        <v>0</v>
      </c>
      <c r="BI294" s="203">
        <f>IF(N294="nulová",J294,0)</f>
        <v>0</v>
      </c>
      <c r="BJ294" s="17" t="s">
        <v>87</v>
      </c>
      <c r="BK294" s="203">
        <f>ROUND(I294*H294,2)</f>
        <v>0</v>
      </c>
      <c r="BL294" s="17" t="s">
        <v>189</v>
      </c>
      <c r="BM294" s="202" t="s">
        <v>404</v>
      </c>
    </row>
    <row r="295" spans="2:51" s="13" customFormat="1" ht="11.25">
      <c r="B295" s="204"/>
      <c r="C295" s="205"/>
      <c r="D295" s="206" t="s">
        <v>191</v>
      </c>
      <c r="E295" s="207" t="s">
        <v>1</v>
      </c>
      <c r="F295" s="208" t="s">
        <v>405</v>
      </c>
      <c r="G295" s="205"/>
      <c r="H295" s="207" t="s">
        <v>1</v>
      </c>
      <c r="I295" s="209"/>
      <c r="J295" s="205"/>
      <c r="K295" s="205"/>
      <c r="L295" s="210"/>
      <c r="M295" s="211"/>
      <c r="N295" s="212"/>
      <c r="O295" s="212"/>
      <c r="P295" s="212"/>
      <c r="Q295" s="212"/>
      <c r="R295" s="212"/>
      <c r="S295" s="212"/>
      <c r="T295" s="213"/>
      <c r="AT295" s="214" t="s">
        <v>191</v>
      </c>
      <c r="AU295" s="214" t="s">
        <v>96</v>
      </c>
      <c r="AV295" s="13" t="s">
        <v>87</v>
      </c>
      <c r="AW295" s="13" t="s">
        <v>35</v>
      </c>
      <c r="AX295" s="13" t="s">
        <v>80</v>
      </c>
      <c r="AY295" s="214" t="s">
        <v>180</v>
      </c>
    </row>
    <row r="296" spans="2:51" s="14" customFormat="1" ht="33.75">
      <c r="B296" s="215"/>
      <c r="C296" s="216"/>
      <c r="D296" s="206" t="s">
        <v>191</v>
      </c>
      <c r="E296" s="217" t="s">
        <v>1</v>
      </c>
      <c r="F296" s="218" t="s">
        <v>406</v>
      </c>
      <c r="G296" s="216"/>
      <c r="H296" s="219">
        <v>259.5</v>
      </c>
      <c r="I296" s="220"/>
      <c r="J296" s="216"/>
      <c r="K296" s="216"/>
      <c r="L296" s="221"/>
      <c r="M296" s="222"/>
      <c r="N296" s="223"/>
      <c r="O296" s="223"/>
      <c r="P296" s="223"/>
      <c r="Q296" s="223"/>
      <c r="R296" s="223"/>
      <c r="S296" s="223"/>
      <c r="T296" s="224"/>
      <c r="AT296" s="225" t="s">
        <v>191</v>
      </c>
      <c r="AU296" s="225" t="s">
        <v>96</v>
      </c>
      <c r="AV296" s="14" t="s">
        <v>89</v>
      </c>
      <c r="AW296" s="14" t="s">
        <v>35</v>
      </c>
      <c r="AX296" s="14" t="s">
        <v>80</v>
      </c>
      <c r="AY296" s="225" t="s">
        <v>180</v>
      </c>
    </row>
    <row r="297" spans="2:51" s="14" customFormat="1" ht="22.5">
      <c r="B297" s="215"/>
      <c r="C297" s="216"/>
      <c r="D297" s="206" t="s">
        <v>191</v>
      </c>
      <c r="E297" s="217" t="s">
        <v>1</v>
      </c>
      <c r="F297" s="218" t="s">
        <v>407</v>
      </c>
      <c r="G297" s="216"/>
      <c r="H297" s="219">
        <v>29.5</v>
      </c>
      <c r="I297" s="220"/>
      <c r="J297" s="216"/>
      <c r="K297" s="216"/>
      <c r="L297" s="221"/>
      <c r="M297" s="222"/>
      <c r="N297" s="223"/>
      <c r="O297" s="223"/>
      <c r="P297" s="223"/>
      <c r="Q297" s="223"/>
      <c r="R297" s="223"/>
      <c r="S297" s="223"/>
      <c r="T297" s="224"/>
      <c r="AT297" s="225" t="s">
        <v>191</v>
      </c>
      <c r="AU297" s="225" t="s">
        <v>96</v>
      </c>
      <c r="AV297" s="14" t="s">
        <v>89</v>
      </c>
      <c r="AW297" s="14" t="s">
        <v>35</v>
      </c>
      <c r="AX297" s="14" t="s">
        <v>80</v>
      </c>
      <c r="AY297" s="225" t="s">
        <v>180</v>
      </c>
    </row>
    <row r="298" spans="2:51" s="14" customFormat="1" ht="11.25">
      <c r="B298" s="215"/>
      <c r="C298" s="216"/>
      <c r="D298" s="206" t="s">
        <v>191</v>
      </c>
      <c r="E298" s="217" t="s">
        <v>1</v>
      </c>
      <c r="F298" s="218" t="s">
        <v>408</v>
      </c>
      <c r="G298" s="216"/>
      <c r="H298" s="219">
        <v>54</v>
      </c>
      <c r="I298" s="220"/>
      <c r="J298" s="216"/>
      <c r="K298" s="216"/>
      <c r="L298" s="221"/>
      <c r="M298" s="222"/>
      <c r="N298" s="223"/>
      <c r="O298" s="223"/>
      <c r="P298" s="223"/>
      <c r="Q298" s="223"/>
      <c r="R298" s="223"/>
      <c r="S298" s="223"/>
      <c r="T298" s="224"/>
      <c r="AT298" s="225" t="s">
        <v>191</v>
      </c>
      <c r="AU298" s="225" t="s">
        <v>96</v>
      </c>
      <c r="AV298" s="14" t="s">
        <v>89</v>
      </c>
      <c r="AW298" s="14" t="s">
        <v>35</v>
      </c>
      <c r="AX298" s="14" t="s">
        <v>80</v>
      </c>
      <c r="AY298" s="225" t="s">
        <v>180</v>
      </c>
    </row>
    <row r="299" spans="2:51" s="14" customFormat="1" ht="11.25">
      <c r="B299" s="215"/>
      <c r="C299" s="216"/>
      <c r="D299" s="206" t="s">
        <v>191</v>
      </c>
      <c r="E299" s="217" t="s">
        <v>1</v>
      </c>
      <c r="F299" s="218" t="s">
        <v>409</v>
      </c>
      <c r="G299" s="216"/>
      <c r="H299" s="219">
        <v>36.5</v>
      </c>
      <c r="I299" s="220"/>
      <c r="J299" s="216"/>
      <c r="K299" s="216"/>
      <c r="L299" s="221"/>
      <c r="M299" s="222"/>
      <c r="N299" s="223"/>
      <c r="O299" s="223"/>
      <c r="P299" s="223"/>
      <c r="Q299" s="223"/>
      <c r="R299" s="223"/>
      <c r="S299" s="223"/>
      <c r="T299" s="224"/>
      <c r="AT299" s="225" t="s">
        <v>191</v>
      </c>
      <c r="AU299" s="225" t="s">
        <v>96</v>
      </c>
      <c r="AV299" s="14" t="s">
        <v>89</v>
      </c>
      <c r="AW299" s="14" t="s">
        <v>35</v>
      </c>
      <c r="AX299" s="14" t="s">
        <v>80</v>
      </c>
      <c r="AY299" s="225" t="s">
        <v>180</v>
      </c>
    </row>
    <row r="300" spans="2:51" s="14" customFormat="1" ht="11.25">
      <c r="B300" s="215"/>
      <c r="C300" s="216"/>
      <c r="D300" s="206" t="s">
        <v>191</v>
      </c>
      <c r="E300" s="217" t="s">
        <v>1</v>
      </c>
      <c r="F300" s="218" t="s">
        <v>410</v>
      </c>
      <c r="G300" s="216"/>
      <c r="H300" s="219">
        <v>-183.5</v>
      </c>
      <c r="I300" s="220"/>
      <c r="J300" s="216"/>
      <c r="K300" s="216"/>
      <c r="L300" s="221"/>
      <c r="M300" s="222"/>
      <c r="N300" s="223"/>
      <c r="O300" s="223"/>
      <c r="P300" s="223"/>
      <c r="Q300" s="223"/>
      <c r="R300" s="223"/>
      <c r="S300" s="223"/>
      <c r="T300" s="224"/>
      <c r="AT300" s="225" t="s">
        <v>191</v>
      </c>
      <c r="AU300" s="225" t="s">
        <v>96</v>
      </c>
      <c r="AV300" s="14" t="s">
        <v>89</v>
      </c>
      <c r="AW300" s="14" t="s">
        <v>35</v>
      </c>
      <c r="AX300" s="14" t="s">
        <v>80</v>
      </c>
      <c r="AY300" s="225" t="s">
        <v>180</v>
      </c>
    </row>
    <row r="301" spans="2:51" s="15" customFormat="1" ht="11.25">
      <c r="B301" s="226"/>
      <c r="C301" s="227"/>
      <c r="D301" s="206" t="s">
        <v>191</v>
      </c>
      <c r="E301" s="228" t="s">
        <v>1</v>
      </c>
      <c r="F301" s="229" t="s">
        <v>201</v>
      </c>
      <c r="G301" s="227"/>
      <c r="H301" s="230">
        <v>196</v>
      </c>
      <c r="I301" s="231"/>
      <c r="J301" s="227"/>
      <c r="K301" s="227"/>
      <c r="L301" s="232"/>
      <c r="M301" s="233"/>
      <c r="N301" s="234"/>
      <c r="O301" s="234"/>
      <c r="P301" s="234"/>
      <c r="Q301" s="234"/>
      <c r="R301" s="234"/>
      <c r="S301" s="234"/>
      <c r="T301" s="235"/>
      <c r="AT301" s="236" t="s">
        <v>191</v>
      </c>
      <c r="AU301" s="236" t="s">
        <v>96</v>
      </c>
      <c r="AV301" s="15" t="s">
        <v>189</v>
      </c>
      <c r="AW301" s="15" t="s">
        <v>35</v>
      </c>
      <c r="AX301" s="15" t="s">
        <v>87</v>
      </c>
      <c r="AY301" s="236" t="s">
        <v>180</v>
      </c>
    </row>
    <row r="302" spans="1:65" s="2" customFormat="1" ht="16.5" customHeight="1">
      <c r="A302" s="34"/>
      <c r="B302" s="35"/>
      <c r="C302" s="237" t="s">
        <v>411</v>
      </c>
      <c r="D302" s="237" t="s">
        <v>275</v>
      </c>
      <c r="E302" s="238" t="s">
        <v>412</v>
      </c>
      <c r="F302" s="239" t="s">
        <v>413</v>
      </c>
      <c r="G302" s="240" t="s">
        <v>214</v>
      </c>
      <c r="H302" s="241">
        <v>147.3</v>
      </c>
      <c r="I302" s="242"/>
      <c r="J302" s="243">
        <f>ROUND(I302*H302,2)</f>
        <v>0</v>
      </c>
      <c r="K302" s="239" t="s">
        <v>188</v>
      </c>
      <c r="L302" s="244"/>
      <c r="M302" s="245" t="s">
        <v>1</v>
      </c>
      <c r="N302" s="246" t="s">
        <v>45</v>
      </c>
      <c r="O302" s="71"/>
      <c r="P302" s="200">
        <f>O302*H302</f>
        <v>0</v>
      </c>
      <c r="Q302" s="200">
        <v>0.152</v>
      </c>
      <c r="R302" s="200">
        <f>Q302*H302</f>
        <v>22.3896</v>
      </c>
      <c r="S302" s="200">
        <v>0</v>
      </c>
      <c r="T302" s="201">
        <f>S302*H302</f>
        <v>0</v>
      </c>
      <c r="U302" s="34"/>
      <c r="V302" s="34"/>
      <c r="W302" s="34"/>
      <c r="X302" s="34"/>
      <c r="Y302" s="34"/>
      <c r="Z302" s="34"/>
      <c r="AA302" s="34"/>
      <c r="AB302" s="34"/>
      <c r="AC302" s="34"/>
      <c r="AD302" s="34"/>
      <c r="AE302" s="34"/>
      <c r="AR302" s="202" t="s">
        <v>246</v>
      </c>
      <c r="AT302" s="202" t="s">
        <v>275</v>
      </c>
      <c r="AU302" s="202" t="s">
        <v>96</v>
      </c>
      <c r="AY302" s="17" t="s">
        <v>180</v>
      </c>
      <c r="BE302" s="203">
        <f>IF(N302="základní",J302,0)</f>
        <v>0</v>
      </c>
      <c r="BF302" s="203">
        <f>IF(N302="snížená",J302,0)</f>
        <v>0</v>
      </c>
      <c r="BG302" s="203">
        <f>IF(N302="zákl. přenesená",J302,0)</f>
        <v>0</v>
      </c>
      <c r="BH302" s="203">
        <f>IF(N302="sníž. přenesená",J302,0)</f>
        <v>0</v>
      </c>
      <c r="BI302" s="203">
        <f>IF(N302="nulová",J302,0)</f>
        <v>0</v>
      </c>
      <c r="BJ302" s="17" t="s">
        <v>87</v>
      </c>
      <c r="BK302" s="203">
        <f>ROUND(I302*H302,2)</f>
        <v>0</v>
      </c>
      <c r="BL302" s="17" t="s">
        <v>189</v>
      </c>
      <c r="BM302" s="202" t="s">
        <v>414</v>
      </c>
    </row>
    <row r="303" spans="2:51" s="14" customFormat="1" ht="11.25">
      <c r="B303" s="215"/>
      <c r="C303" s="216"/>
      <c r="D303" s="206" t="s">
        <v>191</v>
      </c>
      <c r="E303" s="217" t="s">
        <v>1</v>
      </c>
      <c r="F303" s="218" t="s">
        <v>415</v>
      </c>
      <c r="G303" s="216"/>
      <c r="H303" s="219">
        <v>196</v>
      </c>
      <c r="I303" s="220"/>
      <c r="J303" s="216"/>
      <c r="K303" s="216"/>
      <c r="L303" s="221"/>
      <c r="M303" s="222"/>
      <c r="N303" s="223"/>
      <c r="O303" s="223"/>
      <c r="P303" s="223"/>
      <c r="Q303" s="223"/>
      <c r="R303" s="223"/>
      <c r="S303" s="223"/>
      <c r="T303" s="224"/>
      <c r="AT303" s="225" t="s">
        <v>191</v>
      </c>
      <c r="AU303" s="225" t="s">
        <v>96</v>
      </c>
      <c r="AV303" s="14" t="s">
        <v>89</v>
      </c>
      <c r="AW303" s="14" t="s">
        <v>35</v>
      </c>
      <c r="AX303" s="14" t="s">
        <v>80</v>
      </c>
      <c r="AY303" s="225" t="s">
        <v>180</v>
      </c>
    </row>
    <row r="304" spans="2:51" s="14" customFormat="1" ht="11.25">
      <c r="B304" s="215"/>
      <c r="C304" s="216"/>
      <c r="D304" s="206" t="s">
        <v>191</v>
      </c>
      <c r="E304" s="217" t="s">
        <v>1</v>
      </c>
      <c r="F304" s="218" t="s">
        <v>416</v>
      </c>
      <c r="G304" s="216"/>
      <c r="H304" s="219">
        <v>-48.7</v>
      </c>
      <c r="I304" s="220"/>
      <c r="J304" s="216"/>
      <c r="K304" s="216"/>
      <c r="L304" s="221"/>
      <c r="M304" s="222"/>
      <c r="N304" s="223"/>
      <c r="O304" s="223"/>
      <c r="P304" s="223"/>
      <c r="Q304" s="223"/>
      <c r="R304" s="223"/>
      <c r="S304" s="223"/>
      <c r="T304" s="224"/>
      <c r="AT304" s="225" t="s">
        <v>191</v>
      </c>
      <c r="AU304" s="225" t="s">
        <v>96</v>
      </c>
      <c r="AV304" s="14" t="s">
        <v>89</v>
      </c>
      <c r="AW304" s="14" t="s">
        <v>35</v>
      </c>
      <c r="AX304" s="14" t="s">
        <v>80</v>
      </c>
      <c r="AY304" s="225" t="s">
        <v>180</v>
      </c>
    </row>
    <row r="305" spans="2:51" s="15" customFormat="1" ht="11.25">
      <c r="B305" s="226"/>
      <c r="C305" s="227"/>
      <c r="D305" s="206" t="s">
        <v>191</v>
      </c>
      <c r="E305" s="228" t="s">
        <v>1</v>
      </c>
      <c r="F305" s="229" t="s">
        <v>201</v>
      </c>
      <c r="G305" s="227"/>
      <c r="H305" s="230">
        <v>147.3</v>
      </c>
      <c r="I305" s="231"/>
      <c r="J305" s="227"/>
      <c r="K305" s="227"/>
      <c r="L305" s="232"/>
      <c r="M305" s="233"/>
      <c r="N305" s="234"/>
      <c r="O305" s="234"/>
      <c r="P305" s="234"/>
      <c r="Q305" s="234"/>
      <c r="R305" s="234"/>
      <c r="S305" s="234"/>
      <c r="T305" s="235"/>
      <c r="AT305" s="236" t="s">
        <v>191</v>
      </c>
      <c r="AU305" s="236" t="s">
        <v>96</v>
      </c>
      <c r="AV305" s="15" t="s">
        <v>189</v>
      </c>
      <c r="AW305" s="15" t="s">
        <v>35</v>
      </c>
      <c r="AX305" s="15" t="s">
        <v>87</v>
      </c>
      <c r="AY305" s="236" t="s">
        <v>180</v>
      </c>
    </row>
    <row r="306" spans="1:65" s="2" customFormat="1" ht="33" customHeight="1">
      <c r="A306" s="34"/>
      <c r="B306" s="35"/>
      <c r="C306" s="191" t="s">
        <v>417</v>
      </c>
      <c r="D306" s="191" t="s">
        <v>184</v>
      </c>
      <c r="E306" s="192" t="s">
        <v>418</v>
      </c>
      <c r="F306" s="193" t="s">
        <v>419</v>
      </c>
      <c r="G306" s="194" t="s">
        <v>214</v>
      </c>
      <c r="H306" s="195">
        <v>48.7</v>
      </c>
      <c r="I306" s="196"/>
      <c r="J306" s="197">
        <f>ROUND(I306*H306,2)</f>
        <v>0</v>
      </c>
      <c r="K306" s="193" t="s">
        <v>188</v>
      </c>
      <c r="L306" s="39"/>
      <c r="M306" s="198" t="s">
        <v>1</v>
      </c>
      <c r="N306" s="199" t="s">
        <v>45</v>
      </c>
      <c r="O306" s="71"/>
      <c r="P306" s="200">
        <f>O306*H306</f>
        <v>0</v>
      </c>
      <c r="Q306" s="200">
        <v>0</v>
      </c>
      <c r="R306" s="200">
        <f>Q306*H306</f>
        <v>0</v>
      </c>
      <c r="S306" s="200">
        <v>0</v>
      </c>
      <c r="T306" s="201">
        <f>S306*H306</f>
        <v>0</v>
      </c>
      <c r="U306" s="34"/>
      <c r="V306" s="34"/>
      <c r="W306" s="34"/>
      <c r="X306" s="34"/>
      <c r="Y306" s="34"/>
      <c r="Z306" s="34"/>
      <c r="AA306" s="34"/>
      <c r="AB306" s="34"/>
      <c r="AC306" s="34"/>
      <c r="AD306" s="34"/>
      <c r="AE306" s="34"/>
      <c r="AR306" s="202" t="s">
        <v>189</v>
      </c>
      <c r="AT306" s="202" t="s">
        <v>184</v>
      </c>
      <c r="AU306" s="202" t="s">
        <v>96</v>
      </c>
      <c r="AY306" s="17" t="s">
        <v>180</v>
      </c>
      <c r="BE306" s="203">
        <f>IF(N306="základní",J306,0)</f>
        <v>0</v>
      </c>
      <c r="BF306" s="203">
        <f>IF(N306="snížená",J306,0)</f>
        <v>0</v>
      </c>
      <c r="BG306" s="203">
        <f>IF(N306="zákl. přenesená",J306,0)</f>
        <v>0</v>
      </c>
      <c r="BH306" s="203">
        <f>IF(N306="sníž. přenesená",J306,0)</f>
        <v>0</v>
      </c>
      <c r="BI306" s="203">
        <f>IF(N306="nulová",J306,0)</f>
        <v>0</v>
      </c>
      <c r="BJ306" s="17" t="s">
        <v>87</v>
      </c>
      <c r="BK306" s="203">
        <f>ROUND(I306*H306,2)</f>
        <v>0</v>
      </c>
      <c r="BL306" s="17" t="s">
        <v>189</v>
      </c>
      <c r="BM306" s="202" t="s">
        <v>420</v>
      </c>
    </row>
    <row r="307" spans="2:51" s="14" customFormat="1" ht="11.25">
      <c r="B307" s="215"/>
      <c r="C307" s="216"/>
      <c r="D307" s="206" t="s">
        <v>191</v>
      </c>
      <c r="E307" s="217" t="s">
        <v>1</v>
      </c>
      <c r="F307" s="218" t="s">
        <v>421</v>
      </c>
      <c r="G307" s="216"/>
      <c r="H307" s="219">
        <v>29.5</v>
      </c>
      <c r="I307" s="220"/>
      <c r="J307" s="216"/>
      <c r="K307" s="216"/>
      <c r="L307" s="221"/>
      <c r="M307" s="222"/>
      <c r="N307" s="223"/>
      <c r="O307" s="223"/>
      <c r="P307" s="223"/>
      <c r="Q307" s="223"/>
      <c r="R307" s="223"/>
      <c r="S307" s="223"/>
      <c r="T307" s="224"/>
      <c r="AT307" s="225" t="s">
        <v>191</v>
      </c>
      <c r="AU307" s="225" t="s">
        <v>96</v>
      </c>
      <c r="AV307" s="14" t="s">
        <v>89</v>
      </c>
      <c r="AW307" s="14" t="s">
        <v>35</v>
      </c>
      <c r="AX307" s="14" t="s">
        <v>80</v>
      </c>
      <c r="AY307" s="225" t="s">
        <v>180</v>
      </c>
    </row>
    <row r="308" spans="2:51" s="14" customFormat="1" ht="11.25">
      <c r="B308" s="215"/>
      <c r="C308" s="216"/>
      <c r="D308" s="206" t="s">
        <v>191</v>
      </c>
      <c r="E308" s="217" t="s">
        <v>1</v>
      </c>
      <c r="F308" s="218" t="s">
        <v>422</v>
      </c>
      <c r="G308" s="216"/>
      <c r="H308" s="219">
        <v>19.2</v>
      </c>
      <c r="I308" s="220"/>
      <c r="J308" s="216"/>
      <c r="K308" s="216"/>
      <c r="L308" s="221"/>
      <c r="M308" s="222"/>
      <c r="N308" s="223"/>
      <c r="O308" s="223"/>
      <c r="P308" s="223"/>
      <c r="Q308" s="223"/>
      <c r="R308" s="223"/>
      <c r="S308" s="223"/>
      <c r="T308" s="224"/>
      <c r="AT308" s="225" t="s">
        <v>191</v>
      </c>
      <c r="AU308" s="225" t="s">
        <v>96</v>
      </c>
      <c r="AV308" s="14" t="s">
        <v>89</v>
      </c>
      <c r="AW308" s="14" t="s">
        <v>35</v>
      </c>
      <c r="AX308" s="14" t="s">
        <v>80</v>
      </c>
      <c r="AY308" s="225" t="s">
        <v>180</v>
      </c>
    </row>
    <row r="309" spans="2:51" s="15" customFormat="1" ht="11.25">
      <c r="B309" s="226"/>
      <c r="C309" s="227"/>
      <c r="D309" s="206" t="s">
        <v>191</v>
      </c>
      <c r="E309" s="228" t="s">
        <v>1</v>
      </c>
      <c r="F309" s="229" t="s">
        <v>201</v>
      </c>
      <c r="G309" s="227"/>
      <c r="H309" s="230">
        <v>48.7</v>
      </c>
      <c r="I309" s="231"/>
      <c r="J309" s="227"/>
      <c r="K309" s="227"/>
      <c r="L309" s="232"/>
      <c r="M309" s="233"/>
      <c r="N309" s="234"/>
      <c r="O309" s="234"/>
      <c r="P309" s="234"/>
      <c r="Q309" s="234"/>
      <c r="R309" s="234"/>
      <c r="S309" s="234"/>
      <c r="T309" s="235"/>
      <c r="AT309" s="236" t="s">
        <v>191</v>
      </c>
      <c r="AU309" s="236" t="s">
        <v>96</v>
      </c>
      <c r="AV309" s="15" t="s">
        <v>189</v>
      </c>
      <c r="AW309" s="15" t="s">
        <v>35</v>
      </c>
      <c r="AX309" s="15" t="s">
        <v>87</v>
      </c>
      <c r="AY309" s="236" t="s">
        <v>180</v>
      </c>
    </row>
    <row r="310" spans="1:65" s="2" customFormat="1" ht="24.2" customHeight="1">
      <c r="A310" s="34"/>
      <c r="B310" s="35"/>
      <c r="C310" s="237" t="s">
        <v>423</v>
      </c>
      <c r="D310" s="237" t="s">
        <v>275</v>
      </c>
      <c r="E310" s="238" t="s">
        <v>424</v>
      </c>
      <c r="F310" s="239" t="s">
        <v>425</v>
      </c>
      <c r="G310" s="240" t="s">
        <v>214</v>
      </c>
      <c r="H310" s="241">
        <v>30.09</v>
      </c>
      <c r="I310" s="242"/>
      <c r="J310" s="243">
        <f>ROUND(I310*H310,2)</f>
        <v>0</v>
      </c>
      <c r="K310" s="239" t="s">
        <v>188</v>
      </c>
      <c r="L310" s="244"/>
      <c r="M310" s="245" t="s">
        <v>1</v>
      </c>
      <c r="N310" s="246" t="s">
        <v>45</v>
      </c>
      <c r="O310" s="71"/>
      <c r="P310" s="200">
        <f>O310*H310</f>
        <v>0</v>
      </c>
      <c r="Q310" s="200">
        <v>0.175</v>
      </c>
      <c r="R310" s="200">
        <f>Q310*H310</f>
        <v>5.26575</v>
      </c>
      <c r="S310" s="200">
        <v>0</v>
      </c>
      <c r="T310" s="201">
        <f>S310*H310</f>
        <v>0</v>
      </c>
      <c r="U310" s="34"/>
      <c r="V310" s="34"/>
      <c r="W310" s="34"/>
      <c r="X310" s="34"/>
      <c r="Y310" s="34"/>
      <c r="Z310" s="34"/>
      <c r="AA310" s="34"/>
      <c r="AB310" s="34"/>
      <c r="AC310" s="34"/>
      <c r="AD310" s="34"/>
      <c r="AE310" s="34"/>
      <c r="AR310" s="202" t="s">
        <v>246</v>
      </c>
      <c r="AT310" s="202" t="s">
        <v>275</v>
      </c>
      <c r="AU310" s="202" t="s">
        <v>96</v>
      </c>
      <c r="AY310" s="17" t="s">
        <v>180</v>
      </c>
      <c r="BE310" s="203">
        <f>IF(N310="základní",J310,0)</f>
        <v>0</v>
      </c>
      <c r="BF310" s="203">
        <f>IF(N310="snížená",J310,0)</f>
        <v>0</v>
      </c>
      <c r="BG310" s="203">
        <f>IF(N310="zákl. přenesená",J310,0)</f>
        <v>0</v>
      </c>
      <c r="BH310" s="203">
        <f>IF(N310="sníž. přenesená",J310,0)</f>
        <v>0</v>
      </c>
      <c r="BI310" s="203">
        <f>IF(N310="nulová",J310,0)</f>
        <v>0</v>
      </c>
      <c r="BJ310" s="17" t="s">
        <v>87</v>
      </c>
      <c r="BK310" s="203">
        <f>ROUND(I310*H310,2)</f>
        <v>0</v>
      </c>
      <c r="BL310" s="17" t="s">
        <v>189</v>
      </c>
      <c r="BM310" s="202" t="s">
        <v>426</v>
      </c>
    </row>
    <row r="311" spans="2:51" s="14" customFormat="1" ht="22.5">
      <c r="B311" s="215"/>
      <c r="C311" s="216"/>
      <c r="D311" s="206" t="s">
        <v>191</v>
      </c>
      <c r="E311" s="217" t="s">
        <v>1</v>
      </c>
      <c r="F311" s="218" t="s">
        <v>407</v>
      </c>
      <c r="G311" s="216"/>
      <c r="H311" s="219">
        <v>29.5</v>
      </c>
      <c r="I311" s="220"/>
      <c r="J311" s="216"/>
      <c r="K311" s="216"/>
      <c r="L311" s="221"/>
      <c r="M311" s="222"/>
      <c r="N311" s="223"/>
      <c r="O311" s="223"/>
      <c r="P311" s="223"/>
      <c r="Q311" s="223"/>
      <c r="R311" s="223"/>
      <c r="S311" s="223"/>
      <c r="T311" s="224"/>
      <c r="AT311" s="225" t="s">
        <v>191</v>
      </c>
      <c r="AU311" s="225" t="s">
        <v>96</v>
      </c>
      <c r="AV311" s="14" t="s">
        <v>89</v>
      </c>
      <c r="AW311" s="14" t="s">
        <v>35</v>
      </c>
      <c r="AX311" s="14" t="s">
        <v>87</v>
      </c>
      <c r="AY311" s="225" t="s">
        <v>180</v>
      </c>
    </row>
    <row r="312" spans="2:51" s="14" customFormat="1" ht="11.25">
      <c r="B312" s="215"/>
      <c r="C312" s="216"/>
      <c r="D312" s="206" t="s">
        <v>191</v>
      </c>
      <c r="E312" s="216"/>
      <c r="F312" s="218" t="s">
        <v>427</v>
      </c>
      <c r="G312" s="216"/>
      <c r="H312" s="219">
        <v>30.09</v>
      </c>
      <c r="I312" s="220"/>
      <c r="J312" s="216"/>
      <c r="K312" s="216"/>
      <c r="L312" s="221"/>
      <c r="M312" s="222"/>
      <c r="N312" s="223"/>
      <c r="O312" s="223"/>
      <c r="P312" s="223"/>
      <c r="Q312" s="223"/>
      <c r="R312" s="223"/>
      <c r="S312" s="223"/>
      <c r="T312" s="224"/>
      <c r="AT312" s="225" t="s">
        <v>191</v>
      </c>
      <c r="AU312" s="225" t="s">
        <v>96</v>
      </c>
      <c r="AV312" s="14" t="s">
        <v>89</v>
      </c>
      <c r="AW312" s="14" t="s">
        <v>4</v>
      </c>
      <c r="AX312" s="14" t="s">
        <v>87</v>
      </c>
      <c r="AY312" s="225" t="s">
        <v>180</v>
      </c>
    </row>
    <row r="313" spans="1:65" s="2" customFormat="1" ht="24.2" customHeight="1">
      <c r="A313" s="34"/>
      <c r="B313" s="35"/>
      <c r="C313" s="237" t="s">
        <v>428</v>
      </c>
      <c r="D313" s="237" t="s">
        <v>275</v>
      </c>
      <c r="E313" s="238" t="s">
        <v>429</v>
      </c>
      <c r="F313" s="239" t="s">
        <v>430</v>
      </c>
      <c r="G313" s="240" t="s">
        <v>214</v>
      </c>
      <c r="H313" s="241">
        <v>19.584</v>
      </c>
      <c r="I313" s="242"/>
      <c r="J313" s="243">
        <f>ROUND(I313*H313,2)</f>
        <v>0</v>
      </c>
      <c r="K313" s="239" t="s">
        <v>1</v>
      </c>
      <c r="L313" s="244"/>
      <c r="M313" s="245" t="s">
        <v>1</v>
      </c>
      <c r="N313" s="246" t="s">
        <v>45</v>
      </c>
      <c r="O313" s="71"/>
      <c r="P313" s="200">
        <f>O313*H313</f>
        <v>0</v>
      </c>
      <c r="Q313" s="200">
        <v>0.176</v>
      </c>
      <c r="R313" s="200">
        <f>Q313*H313</f>
        <v>3.4467839999999996</v>
      </c>
      <c r="S313" s="200">
        <v>0</v>
      </c>
      <c r="T313" s="201">
        <f>S313*H313</f>
        <v>0</v>
      </c>
      <c r="U313" s="34"/>
      <c r="V313" s="34"/>
      <c r="W313" s="34"/>
      <c r="X313" s="34"/>
      <c r="Y313" s="34"/>
      <c r="Z313" s="34"/>
      <c r="AA313" s="34"/>
      <c r="AB313" s="34"/>
      <c r="AC313" s="34"/>
      <c r="AD313" s="34"/>
      <c r="AE313" s="34"/>
      <c r="AR313" s="202" t="s">
        <v>246</v>
      </c>
      <c r="AT313" s="202" t="s">
        <v>275</v>
      </c>
      <c r="AU313" s="202" t="s">
        <v>96</v>
      </c>
      <c r="AY313" s="17" t="s">
        <v>180</v>
      </c>
      <c r="BE313" s="203">
        <f>IF(N313="základní",J313,0)</f>
        <v>0</v>
      </c>
      <c r="BF313" s="203">
        <f>IF(N313="snížená",J313,0)</f>
        <v>0</v>
      </c>
      <c r="BG313" s="203">
        <f>IF(N313="zákl. přenesená",J313,0)</f>
        <v>0</v>
      </c>
      <c r="BH313" s="203">
        <f>IF(N313="sníž. přenesená",J313,0)</f>
        <v>0</v>
      </c>
      <c r="BI313" s="203">
        <f>IF(N313="nulová",J313,0)</f>
        <v>0</v>
      </c>
      <c r="BJ313" s="17" t="s">
        <v>87</v>
      </c>
      <c r="BK313" s="203">
        <f>ROUND(I313*H313,2)</f>
        <v>0</v>
      </c>
      <c r="BL313" s="17" t="s">
        <v>189</v>
      </c>
      <c r="BM313" s="202" t="s">
        <v>431</v>
      </c>
    </row>
    <row r="314" spans="2:51" s="14" customFormat="1" ht="22.5">
      <c r="B314" s="215"/>
      <c r="C314" s="216"/>
      <c r="D314" s="206" t="s">
        <v>191</v>
      </c>
      <c r="E314" s="217" t="s">
        <v>1</v>
      </c>
      <c r="F314" s="218" t="s">
        <v>432</v>
      </c>
      <c r="G314" s="216"/>
      <c r="H314" s="219">
        <v>19.2</v>
      </c>
      <c r="I314" s="220"/>
      <c r="J314" s="216"/>
      <c r="K314" s="216"/>
      <c r="L314" s="221"/>
      <c r="M314" s="222"/>
      <c r="N314" s="223"/>
      <c r="O314" s="223"/>
      <c r="P314" s="223"/>
      <c r="Q314" s="223"/>
      <c r="R314" s="223"/>
      <c r="S314" s="223"/>
      <c r="T314" s="224"/>
      <c r="AT314" s="225" t="s">
        <v>191</v>
      </c>
      <c r="AU314" s="225" t="s">
        <v>96</v>
      </c>
      <c r="AV314" s="14" t="s">
        <v>89</v>
      </c>
      <c r="AW314" s="14" t="s">
        <v>35</v>
      </c>
      <c r="AX314" s="14" t="s">
        <v>87</v>
      </c>
      <c r="AY314" s="225" t="s">
        <v>180</v>
      </c>
    </row>
    <row r="315" spans="2:51" s="14" customFormat="1" ht="11.25">
      <c r="B315" s="215"/>
      <c r="C315" s="216"/>
      <c r="D315" s="206" t="s">
        <v>191</v>
      </c>
      <c r="E315" s="216"/>
      <c r="F315" s="218" t="s">
        <v>433</v>
      </c>
      <c r="G315" s="216"/>
      <c r="H315" s="219">
        <v>19.584</v>
      </c>
      <c r="I315" s="220"/>
      <c r="J315" s="216"/>
      <c r="K315" s="216"/>
      <c r="L315" s="221"/>
      <c r="M315" s="222"/>
      <c r="N315" s="223"/>
      <c r="O315" s="223"/>
      <c r="P315" s="223"/>
      <c r="Q315" s="223"/>
      <c r="R315" s="223"/>
      <c r="S315" s="223"/>
      <c r="T315" s="224"/>
      <c r="AT315" s="225" t="s">
        <v>191</v>
      </c>
      <c r="AU315" s="225" t="s">
        <v>96</v>
      </c>
      <c r="AV315" s="14" t="s">
        <v>89</v>
      </c>
      <c r="AW315" s="14" t="s">
        <v>4</v>
      </c>
      <c r="AX315" s="14" t="s">
        <v>87</v>
      </c>
      <c r="AY315" s="225" t="s">
        <v>180</v>
      </c>
    </row>
    <row r="316" spans="2:63" s="12" customFormat="1" ht="20.85" customHeight="1">
      <c r="B316" s="175"/>
      <c r="C316" s="176"/>
      <c r="D316" s="177" t="s">
        <v>79</v>
      </c>
      <c r="E316" s="189" t="s">
        <v>434</v>
      </c>
      <c r="F316" s="189" t="s">
        <v>435</v>
      </c>
      <c r="G316" s="176"/>
      <c r="H316" s="176"/>
      <c r="I316" s="179"/>
      <c r="J316" s="190">
        <f>BK316</f>
        <v>0</v>
      </c>
      <c r="K316" s="176"/>
      <c r="L316" s="181"/>
      <c r="M316" s="182"/>
      <c r="N316" s="183"/>
      <c r="O316" s="183"/>
      <c r="P316" s="184">
        <f>SUM(P317:P342)</f>
        <v>0</v>
      </c>
      <c r="Q316" s="183"/>
      <c r="R316" s="184">
        <f>SUM(R317:R342)</f>
        <v>134.7733552</v>
      </c>
      <c r="S316" s="183"/>
      <c r="T316" s="185">
        <f>SUM(T317:T342)</f>
        <v>0</v>
      </c>
      <c r="AR316" s="186" t="s">
        <v>87</v>
      </c>
      <c r="AT316" s="187" t="s">
        <v>79</v>
      </c>
      <c r="AU316" s="187" t="s">
        <v>89</v>
      </c>
      <c r="AY316" s="186" t="s">
        <v>180</v>
      </c>
      <c r="BK316" s="188">
        <f>SUM(BK317:BK342)</f>
        <v>0</v>
      </c>
    </row>
    <row r="317" spans="1:65" s="2" customFormat="1" ht="24.2" customHeight="1">
      <c r="A317" s="34"/>
      <c r="B317" s="35"/>
      <c r="C317" s="191" t="s">
        <v>436</v>
      </c>
      <c r="D317" s="191" t="s">
        <v>184</v>
      </c>
      <c r="E317" s="192" t="s">
        <v>437</v>
      </c>
      <c r="F317" s="193" t="s">
        <v>438</v>
      </c>
      <c r="G317" s="194" t="s">
        <v>214</v>
      </c>
      <c r="H317" s="195">
        <v>655.46</v>
      </c>
      <c r="I317" s="196"/>
      <c r="J317" s="197">
        <f>ROUND(I317*H317,2)</f>
        <v>0</v>
      </c>
      <c r="K317" s="193" t="s">
        <v>188</v>
      </c>
      <c r="L317" s="39"/>
      <c r="M317" s="198" t="s">
        <v>1</v>
      </c>
      <c r="N317" s="199" t="s">
        <v>45</v>
      </c>
      <c r="O317" s="71"/>
      <c r="P317" s="200">
        <f>O317*H317</f>
        <v>0</v>
      </c>
      <c r="Q317" s="200">
        <v>0.08922</v>
      </c>
      <c r="R317" s="200">
        <f>Q317*H317</f>
        <v>58.4801412</v>
      </c>
      <c r="S317" s="200">
        <v>0</v>
      </c>
      <c r="T317" s="201">
        <f>S317*H317</f>
        <v>0</v>
      </c>
      <c r="U317" s="34"/>
      <c r="V317" s="34"/>
      <c r="W317" s="34"/>
      <c r="X317" s="34"/>
      <c r="Y317" s="34"/>
      <c r="Z317" s="34"/>
      <c r="AA317" s="34"/>
      <c r="AB317" s="34"/>
      <c r="AC317" s="34"/>
      <c r="AD317" s="34"/>
      <c r="AE317" s="34"/>
      <c r="AR317" s="202" t="s">
        <v>189</v>
      </c>
      <c r="AT317" s="202" t="s">
        <v>184</v>
      </c>
      <c r="AU317" s="202" t="s">
        <v>96</v>
      </c>
      <c r="AY317" s="17" t="s">
        <v>180</v>
      </c>
      <c r="BE317" s="203">
        <f>IF(N317="základní",J317,0)</f>
        <v>0</v>
      </c>
      <c r="BF317" s="203">
        <f>IF(N317="snížená",J317,0)</f>
        <v>0</v>
      </c>
      <c r="BG317" s="203">
        <f>IF(N317="zákl. přenesená",J317,0)</f>
        <v>0</v>
      </c>
      <c r="BH317" s="203">
        <f>IF(N317="sníž. přenesená",J317,0)</f>
        <v>0</v>
      </c>
      <c r="BI317" s="203">
        <f>IF(N317="nulová",J317,0)</f>
        <v>0</v>
      </c>
      <c r="BJ317" s="17" t="s">
        <v>87</v>
      </c>
      <c r="BK317" s="203">
        <f>ROUND(I317*H317,2)</f>
        <v>0</v>
      </c>
      <c r="BL317" s="17" t="s">
        <v>189</v>
      </c>
      <c r="BM317" s="202" t="s">
        <v>439</v>
      </c>
    </row>
    <row r="318" spans="2:51" s="13" customFormat="1" ht="11.25">
      <c r="B318" s="204"/>
      <c r="C318" s="205"/>
      <c r="D318" s="206" t="s">
        <v>191</v>
      </c>
      <c r="E318" s="207" t="s">
        <v>1</v>
      </c>
      <c r="F318" s="208" t="s">
        <v>440</v>
      </c>
      <c r="G318" s="205"/>
      <c r="H318" s="207" t="s">
        <v>1</v>
      </c>
      <c r="I318" s="209"/>
      <c r="J318" s="205"/>
      <c r="K318" s="205"/>
      <c r="L318" s="210"/>
      <c r="M318" s="211"/>
      <c r="N318" s="212"/>
      <c r="O318" s="212"/>
      <c r="P318" s="212"/>
      <c r="Q318" s="212"/>
      <c r="R318" s="212"/>
      <c r="S318" s="212"/>
      <c r="T318" s="213"/>
      <c r="AT318" s="214" t="s">
        <v>191</v>
      </c>
      <c r="AU318" s="214" t="s">
        <v>96</v>
      </c>
      <c r="AV318" s="13" t="s">
        <v>87</v>
      </c>
      <c r="AW318" s="13" t="s">
        <v>35</v>
      </c>
      <c r="AX318" s="13" t="s">
        <v>80</v>
      </c>
      <c r="AY318" s="214" t="s">
        <v>180</v>
      </c>
    </row>
    <row r="319" spans="2:51" s="14" customFormat="1" ht="33.75">
      <c r="B319" s="215"/>
      <c r="C319" s="216"/>
      <c r="D319" s="206" t="s">
        <v>191</v>
      </c>
      <c r="E319" s="217" t="s">
        <v>1</v>
      </c>
      <c r="F319" s="218" t="s">
        <v>441</v>
      </c>
      <c r="G319" s="216"/>
      <c r="H319" s="219">
        <v>388.5</v>
      </c>
      <c r="I319" s="220"/>
      <c r="J319" s="216"/>
      <c r="K319" s="216"/>
      <c r="L319" s="221"/>
      <c r="M319" s="222"/>
      <c r="N319" s="223"/>
      <c r="O319" s="223"/>
      <c r="P319" s="223"/>
      <c r="Q319" s="223"/>
      <c r="R319" s="223"/>
      <c r="S319" s="223"/>
      <c r="T319" s="224"/>
      <c r="AT319" s="225" t="s">
        <v>191</v>
      </c>
      <c r="AU319" s="225" t="s">
        <v>96</v>
      </c>
      <c r="AV319" s="14" t="s">
        <v>89</v>
      </c>
      <c r="AW319" s="14" t="s">
        <v>35</v>
      </c>
      <c r="AX319" s="14" t="s">
        <v>80</v>
      </c>
      <c r="AY319" s="225" t="s">
        <v>180</v>
      </c>
    </row>
    <row r="320" spans="2:51" s="14" customFormat="1" ht="22.5">
      <c r="B320" s="215"/>
      <c r="C320" s="216"/>
      <c r="D320" s="206" t="s">
        <v>191</v>
      </c>
      <c r="E320" s="217" t="s">
        <v>1</v>
      </c>
      <c r="F320" s="218" t="s">
        <v>442</v>
      </c>
      <c r="G320" s="216"/>
      <c r="H320" s="219">
        <v>224</v>
      </c>
      <c r="I320" s="220"/>
      <c r="J320" s="216"/>
      <c r="K320" s="216"/>
      <c r="L320" s="221"/>
      <c r="M320" s="222"/>
      <c r="N320" s="223"/>
      <c r="O320" s="223"/>
      <c r="P320" s="223"/>
      <c r="Q320" s="223"/>
      <c r="R320" s="223"/>
      <c r="S320" s="223"/>
      <c r="T320" s="224"/>
      <c r="AT320" s="225" t="s">
        <v>191</v>
      </c>
      <c r="AU320" s="225" t="s">
        <v>96</v>
      </c>
      <c r="AV320" s="14" t="s">
        <v>89</v>
      </c>
      <c r="AW320" s="14" t="s">
        <v>35</v>
      </c>
      <c r="AX320" s="14" t="s">
        <v>80</v>
      </c>
      <c r="AY320" s="225" t="s">
        <v>180</v>
      </c>
    </row>
    <row r="321" spans="2:51" s="14" customFormat="1" ht="11.25">
      <c r="B321" s="215"/>
      <c r="C321" s="216"/>
      <c r="D321" s="206" t="s">
        <v>191</v>
      </c>
      <c r="E321" s="217" t="s">
        <v>1</v>
      </c>
      <c r="F321" s="218" t="s">
        <v>443</v>
      </c>
      <c r="G321" s="216"/>
      <c r="H321" s="219">
        <v>6.6</v>
      </c>
      <c r="I321" s="220"/>
      <c r="J321" s="216"/>
      <c r="K321" s="216"/>
      <c r="L321" s="221"/>
      <c r="M321" s="222"/>
      <c r="N321" s="223"/>
      <c r="O321" s="223"/>
      <c r="P321" s="223"/>
      <c r="Q321" s="223"/>
      <c r="R321" s="223"/>
      <c r="S321" s="223"/>
      <c r="T321" s="224"/>
      <c r="AT321" s="225" t="s">
        <v>191</v>
      </c>
      <c r="AU321" s="225" t="s">
        <v>96</v>
      </c>
      <c r="AV321" s="14" t="s">
        <v>89</v>
      </c>
      <c r="AW321" s="14" t="s">
        <v>35</v>
      </c>
      <c r="AX321" s="14" t="s">
        <v>80</v>
      </c>
      <c r="AY321" s="225" t="s">
        <v>180</v>
      </c>
    </row>
    <row r="322" spans="2:51" s="14" customFormat="1" ht="33.75">
      <c r="B322" s="215"/>
      <c r="C322" s="216"/>
      <c r="D322" s="206" t="s">
        <v>191</v>
      </c>
      <c r="E322" s="217" t="s">
        <v>1</v>
      </c>
      <c r="F322" s="218" t="s">
        <v>444</v>
      </c>
      <c r="G322" s="216"/>
      <c r="H322" s="219">
        <v>59.36</v>
      </c>
      <c r="I322" s="220"/>
      <c r="J322" s="216"/>
      <c r="K322" s="216"/>
      <c r="L322" s="221"/>
      <c r="M322" s="222"/>
      <c r="N322" s="223"/>
      <c r="O322" s="223"/>
      <c r="P322" s="223"/>
      <c r="Q322" s="223"/>
      <c r="R322" s="223"/>
      <c r="S322" s="223"/>
      <c r="T322" s="224"/>
      <c r="AT322" s="225" t="s">
        <v>191</v>
      </c>
      <c r="AU322" s="225" t="s">
        <v>96</v>
      </c>
      <c r="AV322" s="14" t="s">
        <v>89</v>
      </c>
      <c r="AW322" s="14" t="s">
        <v>35</v>
      </c>
      <c r="AX322" s="14" t="s">
        <v>80</v>
      </c>
      <c r="AY322" s="225" t="s">
        <v>180</v>
      </c>
    </row>
    <row r="323" spans="2:51" s="14" customFormat="1" ht="11.25">
      <c r="B323" s="215"/>
      <c r="C323" s="216"/>
      <c r="D323" s="206" t="s">
        <v>191</v>
      </c>
      <c r="E323" s="217" t="s">
        <v>1</v>
      </c>
      <c r="F323" s="218" t="s">
        <v>445</v>
      </c>
      <c r="G323" s="216"/>
      <c r="H323" s="219">
        <v>-23</v>
      </c>
      <c r="I323" s="220"/>
      <c r="J323" s="216"/>
      <c r="K323" s="216"/>
      <c r="L323" s="221"/>
      <c r="M323" s="222"/>
      <c r="N323" s="223"/>
      <c r="O323" s="223"/>
      <c r="P323" s="223"/>
      <c r="Q323" s="223"/>
      <c r="R323" s="223"/>
      <c r="S323" s="223"/>
      <c r="T323" s="224"/>
      <c r="AT323" s="225" t="s">
        <v>191</v>
      </c>
      <c r="AU323" s="225" t="s">
        <v>96</v>
      </c>
      <c r="AV323" s="14" t="s">
        <v>89</v>
      </c>
      <c r="AW323" s="14" t="s">
        <v>35</v>
      </c>
      <c r="AX323" s="14" t="s">
        <v>80</v>
      </c>
      <c r="AY323" s="225" t="s">
        <v>180</v>
      </c>
    </row>
    <row r="324" spans="2:51" s="15" customFormat="1" ht="11.25">
      <c r="B324" s="226"/>
      <c r="C324" s="227"/>
      <c r="D324" s="206" t="s">
        <v>191</v>
      </c>
      <c r="E324" s="228" t="s">
        <v>1</v>
      </c>
      <c r="F324" s="229" t="s">
        <v>201</v>
      </c>
      <c r="G324" s="227"/>
      <c r="H324" s="230">
        <v>655.46</v>
      </c>
      <c r="I324" s="231"/>
      <c r="J324" s="227"/>
      <c r="K324" s="227"/>
      <c r="L324" s="232"/>
      <c r="M324" s="233"/>
      <c r="N324" s="234"/>
      <c r="O324" s="234"/>
      <c r="P324" s="234"/>
      <c r="Q324" s="234"/>
      <c r="R324" s="234"/>
      <c r="S324" s="234"/>
      <c r="T324" s="235"/>
      <c r="AT324" s="236" t="s">
        <v>191</v>
      </c>
      <c r="AU324" s="236" t="s">
        <v>96</v>
      </c>
      <c r="AV324" s="15" t="s">
        <v>189</v>
      </c>
      <c r="AW324" s="15" t="s">
        <v>35</v>
      </c>
      <c r="AX324" s="15" t="s">
        <v>87</v>
      </c>
      <c r="AY324" s="236" t="s">
        <v>180</v>
      </c>
    </row>
    <row r="325" spans="1:65" s="2" customFormat="1" ht="16.5" customHeight="1">
      <c r="A325" s="34"/>
      <c r="B325" s="35"/>
      <c r="C325" s="237" t="s">
        <v>446</v>
      </c>
      <c r="D325" s="237" t="s">
        <v>275</v>
      </c>
      <c r="E325" s="238" t="s">
        <v>447</v>
      </c>
      <c r="F325" s="239" t="s">
        <v>448</v>
      </c>
      <c r="G325" s="240" t="s">
        <v>214</v>
      </c>
      <c r="H325" s="241">
        <v>554.35</v>
      </c>
      <c r="I325" s="242"/>
      <c r="J325" s="243">
        <f>ROUND(I325*H325,2)</f>
        <v>0</v>
      </c>
      <c r="K325" s="239" t="s">
        <v>188</v>
      </c>
      <c r="L325" s="244"/>
      <c r="M325" s="245" t="s">
        <v>1</v>
      </c>
      <c r="N325" s="246" t="s">
        <v>45</v>
      </c>
      <c r="O325" s="71"/>
      <c r="P325" s="200">
        <f>O325*H325</f>
        <v>0</v>
      </c>
      <c r="Q325" s="200">
        <v>0.113</v>
      </c>
      <c r="R325" s="200">
        <f>Q325*H325</f>
        <v>62.64155</v>
      </c>
      <c r="S325" s="200">
        <v>0</v>
      </c>
      <c r="T325" s="201">
        <f>S325*H325</f>
        <v>0</v>
      </c>
      <c r="U325" s="34"/>
      <c r="V325" s="34"/>
      <c r="W325" s="34"/>
      <c r="X325" s="34"/>
      <c r="Y325" s="34"/>
      <c r="Z325" s="34"/>
      <c r="AA325" s="34"/>
      <c r="AB325" s="34"/>
      <c r="AC325" s="34"/>
      <c r="AD325" s="34"/>
      <c r="AE325" s="34"/>
      <c r="AR325" s="202" t="s">
        <v>246</v>
      </c>
      <c r="AT325" s="202" t="s">
        <v>275</v>
      </c>
      <c r="AU325" s="202" t="s">
        <v>96</v>
      </c>
      <c r="AY325" s="17" t="s">
        <v>180</v>
      </c>
      <c r="BE325" s="203">
        <f>IF(N325="základní",J325,0)</f>
        <v>0</v>
      </c>
      <c r="BF325" s="203">
        <f>IF(N325="snížená",J325,0)</f>
        <v>0</v>
      </c>
      <c r="BG325" s="203">
        <f>IF(N325="zákl. přenesená",J325,0)</f>
        <v>0</v>
      </c>
      <c r="BH325" s="203">
        <f>IF(N325="sníž. přenesená",J325,0)</f>
        <v>0</v>
      </c>
      <c r="BI325" s="203">
        <f>IF(N325="nulová",J325,0)</f>
        <v>0</v>
      </c>
      <c r="BJ325" s="17" t="s">
        <v>87</v>
      </c>
      <c r="BK325" s="203">
        <f>ROUND(I325*H325,2)</f>
        <v>0</v>
      </c>
      <c r="BL325" s="17" t="s">
        <v>189</v>
      </c>
      <c r="BM325" s="202" t="s">
        <v>449</v>
      </c>
    </row>
    <row r="326" spans="2:51" s="14" customFormat="1" ht="11.25">
      <c r="B326" s="215"/>
      <c r="C326" s="216"/>
      <c r="D326" s="206" t="s">
        <v>191</v>
      </c>
      <c r="E326" s="217" t="s">
        <v>1</v>
      </c>
      <c r="F326" s="218" t="s">
        <v>450</v>
      </c>
      <c r="G326" s="216"/>
      <c r="H326" s="219">
        <v>655.46</v>
      </c>
      <c r="I326" s="220"/>
      <c r="J326" s="216"/>
      <c r="K326" s="216"/>
      <c r="L326" s="221"/>
      <c r="M326" s="222"/>
      <c r="N326" s="223"/>
      <c r="O326" s="223"/>
      <c r="P326" s="223"/>
      <c r="Q326" s="223"/>
      <c r="R326" s="223"/>
      <c r="S326" s="223"/>
      <c r="T326" s="224"/>
      <c r="AT326" s="225" t="s">
        <v>191</v>
      </c>
      <c r="AU326" s="225" t="s">
        <v>96</v>
      </c>
      <c r="AV326" s="14" t="s">
        <v>89</v>
      </c>
      <c r="AW326" s="14" t="s">
        <v>35</v>
      </c>
      <c r="AX326" s="14" t="s">
        <v>80</v>
      </c>
      <c r="AY326" s="225" t="s">
        <v>180</v>
      </c>
    </row>
    <row r="327" spans="2:51" s="14" customFormat="1" ht="11.25">
      <c r="B327" s="215"/>
      <c r="C327" s="216"/>
      <c r="D327" s="206" t="s">
        <v>191</v>
      </c>
      <c r="E327" s="217" t="s">
        <v>1</v>
      </c>
      <c r="F327" s="218" t="s">
        <v>451</v>
      </c>
      <c r="G327" s="216"/>
      <c r="H327" s="219">
        <v>-101.11</v>
      </c>
      <c r="I327" s="220"/>
      <c r="J327" s="216"/>
      <c r="K327" s="216"/>
      <c r="L327" s="221"/>
      <c r="M327" s="222"/>
      <c r="N327" s="223"/>
      <c r="O327" s="223"/>
      <c r="P327" s="223"/>
      <c r="Q327" s="223"/>
      <c r="R327" s="223"/>
      <c r="S327" s="223"/>
      <c r="T327" s="224"/>
      <c r="AT327" s="225" t="s">
        <v>191</v>
      </c>
      <c r="AU327" s="225" t="s">
        <v>96</v>
      </c>
      <c r="AV327" s="14" t="s">
        <v>89</v>
      </c>
      <c r="AW327" s="14" t="s">
        <v>35</v>
      </c>
      <c r="AX327" s="14" t="s">
        <v>80</v>
      </c>
      <c r="AY327" s="225" t="s">
        <v>180</v>
      </c>
    </row>
    <row r="328" spans="2:51" s="15" customFormat="1" ht="11.25">
      <c r="B328" s="226"/>
      <c r="C328" s="227"/>
      <c r="D328" s="206" t="s">
        <v>191</v>
      </c>
      <c r="E328" s="228" t="s">
        <v>1</v>
      </c>
      <c r="F328" s="229" t="s">
        <v>201</v>
      </c>
      <c r="G328" s="227"/>
      <c r="H328" s="230">
        <v>554.35</v>
      </c>
      <c r="I328" s="231"/>
      <c r="J328" s="227"/>
      <c r="K328" s="227"/>
      <c r="L328" s="232"/>
      <c r="M328" s="233"/>
      <c r="N328" s="234"/>
      <c r="O328" s="234"/>
      <c r="P328" s="234"/>
      <c r="Q328" s="234"/>
      <c r="R328" s="234"/>
      <c r="S328" s="234"/>
      <c r="T328" s="235"/>
      <c r="AT328" s="236" t="s">
        <v>191</v>
      </c>
      <c r="AU328" s="236" t="s">
        <v>96</v>
      </c>
      <c r="AV328" s="15" t="s">
        <v>189</v>
      </c>
      <c r="AW328" s="15" t="s">
        <v>35</v>
      </c>
      <c r="AX328" s="15" t="s">
        <v>87</v>
      </c>
      <c r="AY328" s="236" t="s">
        <v>180</v>
      </c>
    </row>
    <row r="329" spans="1:65" s="2" customFormat="1" ht="37.9" customHeight="1">
      <c r="A329" s="34"/>
      <c r="B329" s="35"/>
      <c r="C329" s="191" t="s">
        <v>452</v>
      </c>
      <c r="D329" s="191" t="s">
        <v>184</v>
      </c>
      <c r="E329" s="192" t="s">
        <v>453</v>
      </c>
      <c r="F329" s="193" t="s">
        <v>454</v>
      </c>
      <c r="G329" s="194" t="s">
        <v>214</v>
      </c>
      <c r="H329" s="195">
        <v>101.11</v>
      </c>
      <c r="I329" s="196"/>
      <c r="J329" s="197">
        <f>ROUND(I329*H329,2)</f>
        <v>0</v>
      </c>
      <c r="K329" s="193" t="s">
        <v>188</v>
      </c>
      <c r="L329" s="39"/>
      <c r="M329" s="198" t="s">
        <v>1</v>
      </c>
      <c r="N329" s="199" t="s">
        <v>45</v>
      </c>
      <c r="O329" s="71"/>
      <c r="P329" s="200">
        <f>O329*H329</f>
        <v>0</v>
      </c>
      <c r="Q329" s="200">
        <v>0</v>
      </c>
      <c r="R329" s="200">
        <f>Q329*H329</f>
        <v>0</v>
      </c>
      <c r="S329" s="200">
        <v>0</v>
      </c>
      <c r="T329" s="201">
        <f>S329*H329</f>
        <v>0</v>
      </c>
      <c r="U329" s="34"/>
      <c r="V329" s="34"/>
      <c r="W329" s="34"/>
      <c r="X329" s="34"/>
      <c r="Y329" s="34"/>
      <c r="Z329" s="34"/>
      <c r="AA329" s="34"/>
      <c r="AB329" s="34"/>
      <c r="AC329" s="34"/>
      <c r="AD329" s="34"/>
      <c r="AE329" s="34"/>
      <c r="AR329" s="202" t="s">
        <v>189</v>
      </c>
      <c r="AT329" s="202" t="s">
        <v>184</v>
      </c>
      <c r="AU329" s="202" t="s">
        <v>96</v>
      </c>
      <c r="AY329" s="17" t="s">
        <v>180</v>
      </c>
      <c r="BE329" s="203">
        <f>IF(N329="základní",J329,0)</f>
        <v>0</v>
      </c>
      <c r="BF329" s="203">
        <f>IF(N329="snížená",J329,0)</f>
        <v>0</v>
      </c>
      <c r="BG329" s="203">
        <f>IF(N329="zákl. přenesená",J329,0)</f>
        <v>0</v>
      </c>
      <c r="BH329" s="203">
        <f>IF(N329="sníž. přenesená",J329,0)</f>
        <v>0</v>
      </c>
      <c r="BI329" s="203">
        <f>IF(N329="nulová",J329,0)</f>
        <v>0</v>
      </c>
      <c r="BJ329" s="17" t="s">
        <v>87</v>
      </c>
      <c r="BK329" s="203">
        <f>ROUND(I329*H329,2)</f>
        <v>0</v>
      </c>
      <c r="BL329" s="17" t="s">
        <v>189</v>
      </c>
      <c r="BM329" s="202" t="s">
        <v>455</v>
      </c>
    </row>
    <row r="330" spans="2:51" s="14" customFormat="1" ht="11.25">
      <c r="B330" s="215"/>
      <c r="C330" s="216"/>
      <c r="D330" s="206" t="s">
        <v>191</v>
      </c>
      <c r="E330" s="217" t="s">
        <v>1</v>
      </c>
      <c r="F330" s="218" t="s">
        <v>456</v>
      </c>
      <c r="G330" s="216"/>
      <c r="H330" s="219">
        <v>59.36</v>
      </c>
      <c r="I330" s="220"/>
      <c r="J330" s="216"/>
      <c r="K330" s="216"/>
      <c r="L330" s="221"/>
      <c r="M330" s="222"/>
      <c r="N330" s="223"/>
      <c r="O330" s="223"/>
      <c r="P330" s="223"/>
      <c r="Q330" s="223"/>
      <c r="R330" s="223"/>
      <c r="S330" s="223"/>
      <c r="T330" s="224"/>
      <c r="AT330" s="225" t="s">
        <v>191</v>
      </c>
      <c r="AU330" s="225" t="s">
        <v>96</v>
      </c>
      <c r="AV330" s="14" t="s">
        <v>89</v>
      </c>
      <c r="AW330" s="14" t="s">
        <v>35</v>
      </c>
      <c r="AX330" s="14" t="s">
        <v>80</v>
      </c>
      <c r="AY330" s="225" t="s">
        <v>180</v>
      </c>
    </row>
    <row r="331" spans="2:51" s="14" customFormat="1" ht="11.25">
      <c r="B331" s="215"/>
      <c r="C331" s="216"/>
      <c r="D331" s="206" t="s">
        <v>191</v>
      </c>
      <c r="E331" s="217" t="s">
        <v>1</v>
      </c>
      <c r="F331" s="218" t="s">
        <v>457</v>
      </c>
      <c r="G331" s="216"/>
      <c r="H331" s="219">
        <v>6.6</v>
      </c>
      <c r="I331" s="220"/>
      <c r="J331" s="216"/>
      <c r="K331" s="216"/>
      <c r="L331" s="221"/>
      <c r="M331" s="222"/>
      <c r="N331" s="223"/>
      <c r="O331" s="223"/>
      <c r="P331" s="223"/>
      <c r="Q331" s="223"/>
      <c r="R331" s="223"/>
      <c r="S331" s="223"/>
      <c r="T331" s="224"/>
      <c r="AT331" s="225" t="s">
        <v>191</v>
      </c>
      <c r="AU331" s="225" t="s">
        <v>96</v>
      </c>
      <c r="AV331" s="14" t="s">
        <v>89</v>
      </c>
      <c r="AW331" s="14" t="s">
        <v>35</v>
      </c>
      <c r="AX331" s="14" t="s">
        <v>80</v>
      </c>
      <c r="AY331" s="225" t="s">
        <v>180</v>
      </c>
    </row>
    <row r="332" spans="2:51" s="14" customFormat="1" ht="11.25">
      <c r="B332" s="215"/>
      <c r="C332" s="216"/>
      <c r="D332" s="206" t="s">
        <v>191</v>
      </c>
      <c r="E332" s="217" t="s">
        <v>1</v>
      </c>
      <c r="F332" s="218" t="s">
        <v>458</v>
      </c>
      <c r="G332" s="216"/>
      <c r="H332" s="219">
        <v>35.15</v>
      </c>
      <c r="I332" s="220"/>
      <c r="J332" s="216"/>
      <c r="K332" s="216"/>
      <c r="L332" s="221"/>
      <c r="M332" s="222"/>
      <c r="N332" s="223"/>
      <c r="O332" s="223"/>
      <c r="P332" s="223"/>
      <c r="Q332" s="223"/>
      <c r="R332" s="223"/>
      <c r="S332" s="223"/>
      <c r="T332" s="224"/>
      <c r="AT332" s="225" t="s">
        <v>191</v>
      </c>
      <c r="AU332" s="225" t="s">
        <v>96</v>
      </c>
      <c r="AV332" s="14" t="s">
        <v>89</v>
      </c>
      <c r="AW332" s="14" t="s">
        <v>35</v>
      </c>
      <c r="AX332" s="14" t="s">
        <v>80</v>
      </c>
      <c r="AY332" s="225" t="s">
        <v>180</v>
      </c>
    </row>
    <row r="333" spans="2:51" s="15" customFormat="1" ht="11.25">
      <c r="B333" s="226"/>
      <c r="C333" s="227"/>
      <c r="D333" s="206" t="s">
        <v>191</v>
      </c>
      <c r="E333" s="228" t="s">
        <v>1</v>
      </c>
      <c r="F333" s="229" t="s">
        <v>201</v>
      </c>
      <c r="G333" s="227"/>
      <c r="H333" s="230">
        <v>101.11</v>
      </c>
      <c r="I333" s="231"/>
      <c r="J333" s="227"/>
      <c r="K333" s="227"/>
      <c r="L333" s="232"/>
      <c r="M333" s="233"/>
      <c r="N333" s="234"/>
      <c r="O333" s="234"/>
      <c r="P333" s="234"/>
      <c r="Q333" s="234"/>
      <c r="R333" s="234"/>
      <c r="S333" s="234"/>
      <c r="T333" s="235"/>
      <c r="AT333" s="236" t="s">
        <v>191</v>
      </c>
      <c r="AU333" s="236" t="s">
        <v>96</v>
      </c>
      <c r="AV333" s="15" t="s">
        <v>189</v>
      </c>
      <c r="AW333" s="15" t="s">
        <v>35</v>
      </c>
      <c r="AX333" s="15" t="s">
        <v>87</v>
      </c>
      <c r="AY333" s="236" t="s">
        <v>180</v>
      </c>
    </row>
    <row r="334" spans="1:65" s="2" customFormat="1" ht="24.2" customHeight="1">
      <c r="A334" s="34"/>
      <c r="B334" s="35"/>
      <c r="C334" s="237" t="s">
        <v>459</v>
      </c>
      <c r="D334" s="237" t="s">
        <v>275</v>
      </c>
      <c r="E334" s="238" t="s">
        <v>460</v>
      </c>
      <c r="F334" s="239" t="s">
        <v>461</v>
      </c>
      <c r="G334" s="240" t="s">
        <v>214</v>
      </c>
      <c r="H334" s="241">
        <v>60.547</v>
      </c>
      <c r="I334" s="242"/>
      <c r="J334" s="243">
        <f>ROUND(I334*H334,2)</f>
        <v>0</v>
      </c>
      <c r="K334" s="239" t="s">
        <v>188</v>
      </c>
      <c r="L334" s="244"/>
      <c r="M334" s="245" t="s">
        <v>1</v>
      </c>
      <c r="N334" s="246" t="s">
        <v>45</v>
      </c>
      <c r="O334" s="71"/>
      <c r="P334" s="200">
        <f>O334*H334</f>
        <v>0</v>
      </c>
      <c r="Q334" s="200">
        <v>0.131</v>
      </c>
      <c r="R334" s="200">
        <f>Q334*H334</f>
        <v>7.9316569999999995</v>
      </c>
      <c r="S334" s="200">
        <v>0</v>
      </c>
      <c r="T334" s="201">
        <f>S334*H334</f>
        <v>0</v>
      </c>
      <c r="U334" s="34"/>
      <c r="V334" s="34"/>
      <c r="W334" s="34"/>
      <c r="X334" s="34"/>
      <c r="Y334" s="34"/>
      <c r="Z334" s="34"/>
      <c r="AA334" s="34"/>
      <c r="AB334" s="34"/>
      <c r="AC334" s="34"/>
      <c r="AD334" s="34"/>
      <c r="AE334" s="34"/>
      <c r="AR334" s="202" t="s">
        <v>246</v>
      </c>
      <c r="AT334" s="202" t="s">
        <v>275</v>
      </c>
      <c r="AU334" s="202" t="s">
        <v>96</v>
      </c>
      <c r="AY334" s="17" t="s">
        <v>180</v>
      </c>
      <c r="BE334" s="203">
        <f>IF(N334="základní",J334,0)</f>
        <v>0</v>
      </c>
      <c r="BF334" s="203">
        <f>IF(N334="snížená",J334,0)</f>
        <v>0</v>
      </c>
      <c r="BG334" s="203">
        <f>IF(N334="zákl. přenesená",J334,0)</f>
        <v>0</v>
      </c>
      <c r="BH334" s="203">
        <f>IF(N334="sníž. přenesená",J334,0)</f>
        <v>0</v>
      </c>
      <c r="BI334" s="203">
        <f>IF(N334="nulová",J334,0)</f>
        <v>0</v>
      </c>
      <c r="BJ334" s="17" t="s">
        <v>87</v>
      </c>
      <c r="BK334" s="203">
        <f>ROUND(I334*H334,2)</f>
        <v>0</v>
      </c>
      <c r="BL334" s="17" t="s">
        <v>189</v>
      </c>
      <c r="BM334" s="202" t="s">
        <v>462</v>
      </c>
    </row>
    <row r="335" spans="2:51" s="14" customFormat="1" ht="33.75">
      <c r="B335" s="215"/>
      <c r="C335" s="216"/>
      <c r="D335" s="206" t="s">
        <v>191</v>
      </c>
      <c r="E335" s="217" t="s">
        <v>1</v>
      </c>
      <c r="F335" s="218" t="s">
        <v>444</v>
      </c>
      <c r="G335" s="216"/>
      <c r="H335" s="219">
        <v>59.36</v>
      </c>
      <c r="I335" s="220"/>
      <c r="J335" s="216"/>
      <c r="K335" s="216"/>
      <c r="L335" s="221"/>
      <c r="M335" s="222"/>
      <c r="N335" s="223"/>
      <c r="O335" s="223"/>
      <c r="P335" s="223"/>
      <c r="Q335" s="223"/>
      <c r="R335" s="223"/>
      <c r="S335" s="223"/>
      <c r="T335" s="224"/>
      <c r="AT335" s="225" t="s">
        <v>191</v>
      </c>
      <c r="AU335" s="225" t="s">
        <v>96</v>
      </c>
      <c r="AV335" s="14" t="s">
        <v>89</v>
      </c>
      <c r="AW335" s="14" t="s">
        <v>35</v>
      </c>
      <c r="AX335" s="14" t="s">
        <v>87</v>
      </c>
      <c r="AY335" s="225" t="s">
        <v>180</v>
      </c>
    </row>
    <row r="336" spans="2:51" s="14" customFormat="1" ht="11.25">
      <c r="B336" s="215"/>
      <c r="C336" s="216"/>
      <c r="D336" s="206" t="s">
        <v>191</v>
      </c>
      <c r="E336" s="216"/>
      <c r="F336" s="218" t="s">
        <v>463</v>
      </c>
      <c r="G336" s="216"/>
      <c r="H336" s="219">
        <v>60.547</v>
      </c>
      <c r="I336" s="220"/>
      <c r="J336" s="216"/>
      <c r="K336" s="216"/>
      <c r="L336" s="221"/>
      <c r="M336" s="222"/>
      <c r="N336" s="223"/>
      <c r="O336" s="223"/>
      <c r="P336" s="223"/>
      <c r="Q336" s="223"/>
      <c r="R336" s="223"/>
      <c r="S336" s="223"/>
      <c r="T336" s="224"/>
      <c r="AT336" s="225" t="s">
        <v>191</v>
      </c>
      <c r="AU336" s="225" t="s">
        <v>96</v>
      </c>
      <c r="AV336" s="14" t="s">
        <v>89</v>
      </c>
      <c r="AW336" s="14" t="s">
        <v>4</v>
      </c>
      <c r="AX336" s="14" t="s">
        <v>87</v>
      </c>
      <c r="AY336" s="225" t="s">
        <v>180</v>
      </c>
    </row>
    <row r="337" spans="1:65" s="2" customFormat="1" ht="16.5" customHeight="1">
      <c r="A337" s="34"/>
      <c r="B337" s="35"/>
      <c r="C337" s="237" t="s">
        <v>464</v>
      </c>
      <c r="D337" s="237" t="s">
        <v>275</v>
      </c>
      <c r="E337" s="238" t="s">
        <v>465</v>
      </c>
      <c r="F337" s="239" t="s">
        <v>466</v>
      </c>
      <c r="G337" s="240" t="s">
        <v>214</v>
      </c>
      <c r="H337" s="241">
        <v>6.732</v>
      </c>
      <c r="I337" s="242"/>
      <c r="J337" s="243">
        <f>ROUND(I337*H337,2)</f>
        <v>0</v>
      </c>
      <c r="K337" s="239" t="s">
        <v>188</v>
      </c>
      <c r="L337" s="244"/>
      <c r="M337" s="245" t="s">
        <v>1</v>
      </c>
      <c r="N337" s="246" t="s">
        <v>45</v>
      </c>
      <c r="O337" s="71"/>
      <c r="P337" s="200">
        <f>O337*H337</f>
        <v>0</v>
      </c>
      <c r="Q337" s="200">
        <v>0.152</v>
      </c>
      <c r="R337" s="200">
        <f>Q337*H337</f>
        <v>1.023264</v>
      </c>
      <c r="S337" s="200">
        <v>0</v>
      </c>
      <c r="T337" s="201">
        <f>S337*H337</f>
        <v>0</v>
      </c>
      <c r="U337" s="34"/>
      <c r="V337" s="34"/>
      <c r="W337" s="34"/>
      <c r="X337" s="34"/>
      <c r="Y337" s="34"/>
      <c r="Z337" s="34"/>
      <c r="AA337" s="34"/>
      <c r="AB337" s="34"/>
      <c r="AC337" s="34"/>
      <c r="AD337" s="34"/>
      <c r="AE337" s="34"/>
      <c r="AR337" s="202" t="s">
        <v>246</v>
      </c>
      <c r="AT337" s="202" t="s">
        <v>275</v>
      </c>
      <c r="AU337" s="202" t="s">
        <v>96</v>
      </c>
      <c r="AY337" s="17" t="s">
        <v>180</v>
      </c>
      <c r="BE337" s="203">
        <f>IF(N337="základní",J337,0)</f>
        <v>0</v>
      </c>
      <c r="BF337" s="203">
        <f>IF(N337="snížená",J337,0)</f>
        <v>0</v>
      </c>
      <c r="BG337" s="203">
        <f>IF(N337="zákl. přenesená",J337,0)</f>
        <v>0</v>
      </c>
      <c r="BH337" s="203">
        <f>IF(N337="sníž. přenesená",J337,0)</f>
        <v>0</v>
      </c>
      <c r="BI337" s="203">
        <f>IF(N337="nulová",J337,0)</f>
        <v>0</v>
      </c>
      <c r="BJ337" s="17" t="s">
        <v>87</v>
      </c>
      <c r="BK337" s="203">
        <f>ROUND(I337*H337,2)</f>
        <v>0</v>
      </c>
      <c r="BL337" s="17" t="s">
        <v>189</v>
      </c>
      <c r="BM337" s="202" t="s">
        <v>467</v>
      </c>
    </row>
    <row r="338" spans="2:51" s="14" customFormat="1" ht="11.25">
      <c r="B338" s="215"/>
      <c r="C338" s="216"/>
      <c r="D338" s="206" t="s">
        <v>191</v>
      </c>
      <c r="E338" s="217" t="s">
        <v>1</v>
      </c>
      <c r="F338" s="218" t="s">
        <v>443</v>
      </c>
      <c r="G338" s="216"/>
      <c r="H338" s="219">
        <v>6.6</v>
      </c>
      <c r="I338" s="220"/>
      <c r="J338" s="216"/>
      <c r="K338" s="216"/>
      <c r="L338" s="221"/>
      <c r="M338" s="222"/>
      <c r="N338" s="223"/>
      <c r="O338" s="223"/>
      <c r="P338" s="223"/>
      <c r="Q338" s="223"/>
      <c r="R338" s="223"/>
      <c r="S338" s="223"/>
      <c r="T338" s="224"/>
      <c r="AT338" s="225" t="s">
        <v>191</v>
      </c>
      <c r="AU338" s="225" t="s">
        <v>96</v>
      </c>
      <c r="AV338" s="14" t="s">
        <v>89</v>
      </c>
      <c r="AW338" s="14" t="s">
        <v>35</v>
      </c>
      <c r="AX338" s="14" t="s">
        <v>87</v>
      </c>
      <c r="AY338" s="225" t="s">
        <v>180</v>
      </c>
    </row>
    <row r="339" spans="2:51" s="14" customFormat="1" ht="11.25">
      <c r="B339" s="215"/>
      <c r="C339" s="216"/>
      <c r="D339" s="206" t="s">
        <v>191</v>
      </c>
      <c r="E339" s="216"/>
      <c r="F339" s="218" t="s">
        <v>468</v>
      </c>
      <c r="G339" s="216"/>
      <c r="H339" s="219">
        <v>6.732</v>
      </c>
      <c r="I339" s="220"/>
      <c r="J339" s="216"/>
      <c r="K339" s="216"/>
      <c r="L339" s="221"/>
      <c r="M339" s="222"/>
      <c r="N339" s="223"/>
      <c r="O339" s="223"/>
      <c r="P339" s="223"/>
      <c r="Q339" s="223"/>
      <c r="R339" s="223"/>
      <c r="S339" s="223"/>
      <c r="T339" s="224"/>
      <c r="AT339" s="225" t="s">
        <v>191</v>
      </c>
      <c r="AU339" s="225" t="s">
        <v>96</v>
      </c>
      <c r="AV339" s="14" t="s">
        <v>89</v>
      </c>
      <c r="AW339" s="14" t="s">
        <v>4</v>
      </c>
      <c r="AX339" s="14" t="s">
        <v>87</v>
      </c>
      <c r="AY339" s="225" t="s">
        <v>180</v>
      </c>
    </row>
    <row r="340" spans="1:65" s="2" customFormat="1" ht="24.2" customHeight="1">
      <c r="A340" s="34"/>
      <c r="B340" s="35"/>
      <c r="C340" s="237" t="s">
        <v>469</v>
      </c>
      <c r="D340" s="237" t="s">
        <v>275</v>
      </c>
      <c r="E340" s="238" t="s">
        <v>470</v>
      </c>
      <c r="F340" s="239" t="s">
        <v>471</v>
      </c>
      <c r="G340" s="240" t="s">
        <v>214</v>
      </c>
      <c r="H340" s="241">
        <v>35.853</v>
      </c>
      <c r="I340" s="242"/>
      <c r="J340" s="243">
        <f>ROUND(I340*H340,2)</f>
        <v>0</v>
      </c>
      <c r="K340" s="239" t="s">
        <v>1</v>
      </c>
      <c r="L340" s="244"/>
      <c r="M340" s="245" t="s">
        <v>1</v>
      </c>
      <c r="N340" s="246" t="s">
        <v>45</v>
      </c>
      <c r="O340" s="71"/>
      <c r="P340" s="200">
        <f>O340*H340</f>
        <v>0</v>
      </c>
      <c r="Q340" s="200">
        <v>0.131</v>
      </c>
      <c r="R340" s="200">
        <f>Q340*H340</f>
        <v>4.696743000000001</v>
      </c>
      <c r="S340" s="200">
        <v>0</v>
      </c>
      <c r="T340" s="201">
        <f>S340*H340</f>
        <v>0</v>
      </c>
      <c r="U340" s="34"/>
      <c r="V340" s="34"/>
      <c r="W340" s="34"/>
      <c r="X340" s="34"/>
      <c r="Y340" s="34"/>
      <c r="Z340" s="34"/>
      <c r="AA340" s="34"/>
      <c r="AB340" s="34"/>
      <c r="AC340" s="34"/>
      <c r="AD340" s="34"/>
      <c r="AE340" s="34"/>
      <c r="AR340" s="202" t="s">
        <v>246</v>
      </c>
      <c r="AT340" s="202" t="s">
        <v>275</v>
      </c>
      <c r="AU340" s="202" t="s">
        <v>96</v>
      </c>
      <c r="AY340" s="17" t="s">
        <v>180</v>
      </c>
      <c r="BE340" s="203">
        <f>IF(N340="základní",J340,0)</f>
        <v>0</v>
      </c>
      <c r="BF340" s="203">
        <f>IF(N340="snížená",J340,0)</f>
        <v>0</v>
      </c>
      <c r="BG340" s="203">
        <f>IF(N340="zákl. přenesená",J340,0)</f>
        <v>0</v>
      </c>
      <c r="BH340" s="203">
        <f>IF(N340="sníž. přenesená",J340,0)</f>
        <v>0</v>
      </c>
      <c r="BI340" s="203">
        <f>IF(N340="nulová",J340,0)</f>
        <v>0</v>
      </c>
      <c r="BJ340" s="17" t="s">
        <v>87</v>
      </c>
      <c r="BK340" s="203">
        <f>ROUND(I340*H340,2)</f>
        <v>0</v>
      </c>
      <c r="BL340" s="17" t="s">
        <v>189</v>
      </c>
      <c r="BM340" s="202" t="s">
        <v>472</v>
      </c>
    </row>
    <row r="341" spans="2:51" s="14" customFormat="1" ht="33.75">
      <c r="B341" s="215"/>
      <c r="C341" s="216"/>
      <c r="D341" s="206" t="s">
        <v>191</v>
      </c>
      <c r="E341" s="217" t="s">
        <v>1</v>
      </c>
      <c r="F341" s="218" t="s">
        <v>473</v>
      </c>
      <c r="G341" s="216"/>
      <c r="H341" s="219">
        <v>35.15</v>
      </c>
      <c r="I341" s="220"/>
      <c r="J341" s="216"/>
      <c r="K341" s="216"/>
      <c r="L341" s="221"/>
      <c r="M341" s="222"/>
      <c r="N341" s="223"/>
      <c r="O341" s="223"/>
      <c r="P341" s="223"/>
      <c r="Q341" s="223"/>
      <c r="R341" s="223"/>
      <c r="S341" s="223"/>
      <c r="T341" s="224"/>
      <c r="AT341" s="225" t="s">
        <v>191</v>
      </c>
      <c r="AU341" s="225" t="s">
        <v>96</v>
      </c>
      <c r="AV341" s="14" t="s">
        <v>89</v>
      </c>
      <c r="AW341" s="14" t="s">
        <v>35</v>
      </c>
      <c r="AX341" s="14" t="s">
        <v>87</v>
      </c>
      <c r="AY341" s="225" t="s">
        <v>180</v>
      </c>
    </row>
    <row r="342" spans="2:51" s="14" customFormat="1" ht="11.25">
      <c r="B342" s="215"/>
      <c r="C342" s="216"/>
      <c r="D342" s="206" t="s">
        <v>191</v>
      </c>
      <c r="E342" s="216"/>
      <c r="F342" s="218" t="s">
        <v>474</v>
      </c>
      <c r="G342" s="216"/>
      <c r="H342" s="219">
        <v>35.853</v>
      </c>
      <c r="I342" s="220"/>
      <c r="J342" s="216"/>
      <c r="K342" s="216"/>
      <c r="L342" s="221"/>
      <c r="M342" s="222"/>
      <c r="N342" s="223"/>
      <c r="O342" s="223"/>
      <c r="P342" s="223"/>
      <c r="Q342" s="223"/>
      <c r="R342" s="223"/>
      <c r="S342" s="223"/>
      <c r="T342" s="224"/>
      <c r="AT342" s="225" t="s">
        <v>191</v>
      </c>
      <c r="AU342" s="225" t="s">
        <v>96</v>
      </c>
      <c r="AV342" s="14" t="s">
        <v>89</v>
      </c>
      <c r="AW342" s="14" t="s">
        <v>4</v>
      </c>
      <c r="AX342" s="14" t="s">
        <v>87</v>
      </c>
      <c r="AY342" s="225" t="s">
        <v>180</v>
      </c>
    </row>
    <row r="343" spans="2:63" s="12" customFormat="1" ht="22.9" customHeight="1">
      <c r="B343" s="175"/>
      <c r="C343" s="176"/>
      <c r="D343" s="177" t="s">
        <v>79</v>
      </c>
      <c r="E343" s="189" t="s">
        <v>246</v>
      </c>
      <c r="F343" s="189" t="s">
        <v>475</v>
      </c>
      <c r="G343" s="176"/>
      <c r="H343" s="176"/>
      <c r="I343" s="179"/>
      <c r="J343" s="190">
        <f>BK343</f>
        <v>0</v>
      </c>
      <c r="K343" s="176"/>
      <c r="L343" s="181"/>
      <c r="M343" s="182"/>
      <c r="N343" s="183"/>
      <c r="O343" s="183"/>
      <c r="P343" s="184">
        <f>P344+P346+P363</f>
        <v>0</v>
      </c>
      <c r="Q343" s="183"/>
      <c r="R343" s="184">
        <f>R344+R346+R363</f>
        <v>53.932356000000006</v>
      </c>
      <c r="S343" s="183"/>
      <c r="T343" s="185">
        <f>T344+T346+T363</f>
        <v>0</v>
      </c>
      <c r="AR343" s="186" t="s">
        <v>87</v>
      </c>
      <c r="AT343" s="187" t="s">
        <v>79</v>
      </c>
      <c r="AU343" s="187" t="s">
        <v>87</v>
      </c>
      <c r="AY343" s="186" t="s">
        <v>180</v>
      </c>
      <c r="BK343" s="188">
        <f>BK344+BK346+BK363</f>
        <v>0</v>
      </c>
    </row>
    <row r="344" spans="2:63" s="12" customFormat="1" ht="20.85" customHeight="1">
      <c r="B344" s="175"/>
      <c r="C344" s="176"/>
      <c r="D344" s="177" t="s">
        <v>79</v>
      </c>
      <c r="E344" s="189" t="s">
        <v>476</v>
      </c>
      <c r="F344" s="189" t="s">
        <v>477</v>
      </c>
      <c r="G344" s="176"/>
      <c r="H344" s="176"/>
      <c r="I344" s="179"/>
      <c r="J344" s="190">
        <f>BK344</f>
        <v>0</v>
      </c>
      <c r="K344" s="176"/>
      <c r="L344" s="181"/>
      <c r="M344" s="182"/>
      <c r="N344" s="183"/>
      <c r="O344" s="183"/>
      <c r="P344" s="184">
        <f>P345</f>
        <v>0</v>
      </c>
      <c r="Q344" s="183"/>
      <c r="R344" s="184">
        <f>R345</f>
        <v>2.3823</v>
      </c>
      <c r="S344" s="183"/>
      <c r="T344" s="185">
        <f>T345</f>
        <v>0</v>
      </c>
      <c r="AR344" s="186" t="s">
        <v>87</v>
      </c>
      <c r="AT344" s="187" t="s">
        <v>79</v>
      </c>
      <c r="AU344" s="187" t="s">
        <v>89</v>
      </c>
      <c r="AY344" s="186" t="s">
        <v>180</v>
      </c>
      <c r="BK344" s="188">
        <f>BK345</f>
        <v>0</v>
      </c>
    </row>
    <row r="345" spans="1:65" s="2" customFormat="1" ht="33" customHeight="1">
      <c r="A345" s="34"/>
      <c r="B345" s="35"/>
      <c r="C345" s="191" t="s">
        <v>478</v>
      </c>
      <c r="D345" s="191" t="s">
        <v>184</v>
      </c>
      <c r="E345" s="192" t="s">
        <v>479</v>
      </c>
      <c r="F345" s="193" t="s">
        <v>480</v>
      </c>
      <c r="G345" s="194" t="s">
        <v>481</v>
      </c>
      <c r="H345" s="195">
        <v>9</v>
      </c>
      <c r="I345" s="196"/>
      <c r="J345" s="197">
        <f>ROUND(I345*H345,2)</f>
        <v>0</v>
      </c>
      <c r="K345" s="193" t="s">
        <v>188</v>
      </c>
      <c r="L345" s="39"/>
      <c r="M345" s="198" t="s">
        <v>1</v>
      </c>
      <c r="N345" s="199" t="s">
        <v>45</v>
      </c>
      <c r="O345" s="71"/>
      <c r="P345" s="200">
        <f>O345*H345</f>
        <v>0</v>
      </c>
      <c r="Q345" s="200">
        <v>0.2647</v>
      </c>
      <c r="R345" s="200">
        <f>Q345*H345</f>
        <v>2.3823</v>
      </c>
      <c r="S345" s="200">
        <v>0</v>
      </c>
      <c r="T345" s="201">
        <f>S345*H345</f>
        <v>0</v>
      </c>
      <c r="U345" s="34"/>
      <c r="V345" s="34"/>
      <c r="W345" s="34"/>
      <c r="X345" s="34"/>
      <c r="Y345" s="34"/>
      <c r="Z345" s="34"/>
      <c r="AA345" s="34"/>
      <c r="AB345" s="34"/>
      <c r="AC345" s="34"/>
      <c r="AD345" s="34"/>
      <c r="AE345" s="34"/>
      <c r="AR345" s="202" t="s">
        <v>189</v>
      </c>
      <c r="AT345" s="202" t="s">
        <v>184</v>
      </c>
      <c r="AU345" s="202" t="s">
        <v>96</v>
      </c>
      <c r="AY345" s="17" t="s">
        <v>180</v>
      </c>
      <c r="BE345" s="203">
        <f>IF(N345="základní",J345,0)</f>
        <v>0</v>
      </c>
      <c r="BF345" s="203">
        <f>IF(N345="snížená",J345,0)</f>
        <v>0</v>
      </c>
      <c r="BG345" s="203">
        <f>IF(N345="zákl. přenesená",J345,0)</f>
        <v>0</v>
      </c>
      <c r="BH345" s="203">
        <f>IF(N345="sníž. přenesená",J345,0)</f>
        <v>0</v>
      </c>
      <c r="BI345" s="203">
        <f>IF(N345="nulová",J345,0)</f>
        <v>0</v>
      </c>
      <c r="BJ345" s="17" t="s">
        <v>87</v>
      </c>
      <c r="BK345" s="203">
        <f>ROUND(I345*H345,2)</f>
        <v>0</v>
      </c>
      <c r="BL345" s="17" t="s">
        <v>189</v>
      </c>
      <c r="BM345" s="202" t="s">
        <v>482</v>
      </c>
    </row>
    <row r="346" spans="2:63" s="12" customFormat="1" ht="20.85" customHeight="1">
      <c r="B346" s="175"/>
      <c r="C346" s="176"/>
      <c r="D346" s="177" t="s">
        <v>79</v>
      </c>
      <c r="E346" s="189" t="s">
        <v>483</v>
      </c>
      <c r="F346" s="189" t="s">
        <v>484</v>
      </c>
      <c r="G346" s="176"/>
      <c r="H346" s="176"/>
      <c r="I346" s="179"/>
      <c r="J346" s="190">
        <f>BK346</f>
        <v>0</v>
      </c>
      <c r="K346" s="176"/>
      <c r="L346" s="181"/>
      <c r="M346" s="182"/>
      <c r="N346" s="183"/>
      <c r="O346" s="183"/>
      <c r="P346" s="184">
        <f>SUM(P347:P362)</f>
        <v>0</v>
      </c>
      <c r="Q346" s="183"/>
      <c r="R346" s="184">
        <f>SUM(R347:R362)</f>
        <v>31.986336</v>
      </c>
      <c r="S346" s="183"/>
      <c r="T346" s="185">
        <f>SUM(T347:T362)</f>
        <v>0</v>
      </c>
      <c r="AR346" s="186" t="s">
        <v>87</v>
      </c>
      <c r="AT346" s="187" t="s">
        <v>79</v>
      </c>
      <c r="AU346" s="187" t="s">
        <v>89</v>
      </c>
      <c r="AY346" s="186" t="s">
        <v>180</v>
      </c>
      <c r="BK346" s="188">
        <f>SUM(BK347:BK362)</f>
        <v>0</v>
      </c>
    </row>
    <row r="347" spans="1:65" s="2" customFormat="1" ht="24.2" customHeight="1">
      <c r="A347" s="34"/>
      <c r="B347" s="35"/>
      <c r="C347" s="191" t="s">
        <v>485</v>
      </c>
      <c r="D347" s="191" t="s">
        <v>184</v>
      </c>
      <c r="E347" s="192" t="s">
        <v>486</v>
      </c>
      <c r="F347" s="193" t="s">
        <v>487</v>
      </c>
      <c r="G347" s="194" t="s">
        <v>187</v>
      </c>
      <c r="H347" s="195">
        <v>16.8</v>
      </c>
      <c r="I347" s="196"/>
      <c r="J347" s="197">
        <f>ROUND(I347*H347,2)</f>
        <v>0</v>
      </c>
      <c r="K347" s="193" t="s">
        <v>188</v>
      </c>
      <c r="L347" s="39"/>
      <c r="M347" s="198" t="s">
        <v>1</v>
      </c>
      <c r="N347" s="199" t="s">
        <v>45</v>
      </c>
      <c r="O347" s="71"/>
      <c r="P347" s="200">
        <f>O347*H347</f>
        <v>0</v>
      </c>
      <c r="Q347" s="200">
        <v>1.89077</v>
      </c>
      <c r="R347" s="200">
        <f>Q347*H347</f>
        <v>31.764936000000002</v>
      </c>
      <c r="S347" s="200">
        <v>0</v>
      </c>
      <c r="T347" s="201">
        <f>S347*H347</f>
        <v>0</v>
      </c>
      <c r="U347" s="34"/>
      <c r="V347" s="34"/>
      <c r="W347" s="34"/>
      <c r="X347" s="34"/>
      <c r="Y347" s="34"/>
      <c r="Z347" s="34"/>
      <c r="AA347" s="34"/>
      <c r="AB347" s="34"/>
      <c r="AC347" s="34"/>
      <c r="AD347" s="34"/>
      <c r="AE347" s="34"/>
      <c r="AR347" s="202" t="s">
        <v>189</v>
      </c>
      <c r="AT347" s="202" t="s">
        <v>184</v>
      </c>
      <c r="AU347" s="202" t="s">
        <v>96</v>
      </c>
      <c r="AY347" s="17" t="s">
        <v>180</v>
      </c>
      <c r="BE347" s="203">
        <f>IF(N347="základní",J347,0)</f>
        <v>0</v>
      </c>
      <c r="BF347" s="203">
        <f>IF(N347="snížená",J347,0)</f>
        <v>0</v>
      </c>
      <c r="BG347" s="203">
        <f>IF(N347="zákl. přenesená",J347,0)</f>
        <v>0</v>
      </c>
      <c r="BH347" s="203">
        <f>IF(N347="sníž. přenesená",J347,0)</f>
        <v>0</v>
      </c>
      <c r="BI347" s="203">
        <f>IF(N347="nulová",J347,0)</f>
        <v>0</v>
      </c>
      <c r="BJ347" s="17" t="s">
        <v>87</v>
      </c>
      <c r="BK347" s="203">
        <f>ROUND(I347*H347,2)</f>
        <v>0</v>
      </c>
      <c r="BL347" s="17" t="s">
        <v>189</v>
      </c>
      <c r="BM347" s="202" t="s">
        <v>488</v>
      </c>
    </row>
    <row r="348" spans="2:51" s="14" customFormat="1" ht="11.25">
      <c r="B348" s="215"/>
      <c r="C348" s="216"/>
      <c r="D348" s="206" t="s">
        <v>191</v>
      </c>
      <c r="E348" s="217" t="s">
        <v>1</v>
      </c>
      <c r="F348" s="218" t="s">
        <v>489</v>
      </c>
      <c r="G348" s="216"/>
      <c r="H348" s="219">
        <v>16.8</v>
      </c>
      <c r="I348" s="220"/>
      <c r="J348" s="216"/>
      <c r="K348" s="216"/>
      <c r="L348" s="221"/>
      <c r="M348" s="222"/>
      <c r="N348" s="223"/>
      <c r="O348" s="223"/>
      <c r="P348" s="223"/>
      <c r="Q348" s="223"/>
      <c r="R348" s="223"/>
      <c r="S348" s="223"/>
      <c r="T348" s="224"/>
      <c r="AT348" s="225" t="s">
        <v>191</v>
      </c>
      <c r="AU348" s="225" t="s">
        <v>96</v>
      </c>
      <c r="AV348" s="14" t="s">
        <v>89</v>
      </c>
      <c r="AW348" s="14" t="s">
        <v>35</v>
      </c>
      <c r="AX348" s="14" t="s">
        <v>87</v>
      </c>
      <c r="AY348" s="225" t="s">
        <v>180</v>
      </c>
    </row>
    <row r="349" spans="1:65" s="2" customFormat="1" ht="24.2" customHeight="1">
      <c r="A349" s="34"/>
      <c r="B349" s="35"/>
      <c r="C349" s="191" t="s">
        <v>490</v>
      </c>
      <c r="D349" s="191" t="s">
        <v>184</v>
      </c>
      <c r="E349" s="192" t="s">
        <v>491</v>
      </c>
      <c r="F349" s="193" t="s">
        <v>492</v>
      </c>
      <c r="G349" s="194" t="s">
        <v>313</v>
      </c>
      <c r="H349" s="195">
        <v>56</v>
      </c>
      <c r="I349" s="196"/>
      <c r="J349" s="197">
        <f>ROUND(I349*H349,2)</f>
        <v>0</v>
      </c>
      <c r="K349" s="193" t="s">
        <v>188</v>
      </c>
      <c r="L349" s="39"/>
      <c r="M349" s="198" t="s">
        <v>1</v>
      </c>
      <c r="N349" s="199" t="s">
        <v>45</v>
      </c>
      <c r="O349" s="71"/>
      <c r="P349" s="200">
        <f>O349*H349</f>
        <v>0</v>
      </c>
      <c r="Q349" s="200">
        <v>1E-05</v>
      </c>
      <c r="R349" s="200">
        <f>Q349*H349</f>
        <v>0.0005600000000000001</v>
      </c>
      <c r="S349" s="200">
        <v>0</v>
      </c>
      <c r="T349" s="201">
        <f>S349*H349</f>
        <v>0</v>
      </c>
      <c r="U349" s="34"/>
      <c r="V349" s="34"/>
      <c r="W349" s="34"/>
      <c r="X349" s="34"/>
      <c r="Y349" s="34"/>
      <c r="Z349" s="34"/>
      <c r="AA349" s="34"/>
      <c r="AB349" s="34"/>
      <c r="AC349" s="34"/>
      <c r="AD349" s="34"/>
      <c r="AE349" s="34"/>
      <c r="AR349" s="202" t="s">
        <v>189</v>
      </c>
      <c r="AT349" s="202" t="s">
        <v>184</v>
      </c>
      <c r="AU349" s="202" t="s">
        <v>96</v>
      </c>
      <c r="AY349" s="17" t="s">
        <v>180</v>
      </c>
      <c r="BE349" s="203">
        <f>IF(N349="základní",J349,0)</f>
        <v>0</v>
      </c>
      <c r="BF349" s="203">
        <f>IF(N349="snížená",J349,0)</f>
        <v>0</v>
      </c>
      <c r="BG349" s="203">
        <f>IF(N349="zákl. přenesená",J349,0)</f>
        <v>0</v>
      </c>
      <c r="BH349" s="203">
        <f>IF(N349="sníž. přenesená",J349,0)</f>
        <v>0</v>
      </c>
      <c r="BI349" s="203">
        <f>IF(N349="nulová",J349,0)</f>
        <v>0</v>
      </c>
      <c r="BJ349" s="17" t="s">
        <v>87</v>
      </c>
      <c r="BK349" s="203">
        <f>ROUND(I349*H349,2)</f>
        <v>0</v>
      </c>
      <c r="BL349" s="17" t="s">
        <v>189</v>
      </c>
      <c r="BM349" s="202" t="s">
        <v>493</v>
      </c>
    </row>
    <row r="350" spans="2:51" s="14" customFormat="1" ht="22.5">
      <c r="B350" s="215"/>
      <c r="C350" s="216"/>
      <c r="D350" s="206" t="s">
        <v>191</v>
      </c>
      <c r="E350" s="217" t="s">
        <v>1</v>
      </c>
      <c r="F350" s="218" t="s">
        <v>494</v>
      </c>
      <c r="G350" s="216"/>
      <c r="H350" s="219">
        <v>29.5</v>
      </c>
      <c r="I350" s="220"/>
      <c r="J350" s="216"/>
      <c r="K350" s="216"/>
      <c r="L350" s="221"/>
      <c r="M350" s="222"/>
      <c r="N350" s="223"/>
      <c r="O350" s="223"/>
      <c r="P350" s="223"/>
      <c r="Q350" s="223"/>
      <c r="R350" s="223"/>
      <c r="S350" s="223"/>
      <c r="T350" s="224"/>
      <c r="AT350" s="225" t="s">
        <v>191</v>
      </c>
      <c r="AU350" s="225" t="s">
        <v>96</v>
      </c>
      <c r="AV350" s="14" t="s">
        <v>89</v>
      </c>
      <c r="AW350" s="14" t="s">
        <v>35</v>
      </c>
      <c r="AX350" s="14" t="s">
        <v>80</v>
      </c>
      <c r="AY350" s="225" t="s">
        <v>180</v>
      </c>
    </row>
    <row r="351" spans="2:51" s="14" customFormat="1" ht="11.25">
      <c r="B351" s="215"/>
      <c r="C351" s="216"/>
      <c r="D351" s="206" t="s">
        <v>191</v>
      </c>
      <c r="E351" s="217" t="s">
        <v>1</v>
      </c>
      <c r="F351" s="218" t="s">
        <v>495</v>
      </c>
      <c r="G351" s="216"/>
      <c r="H351" s="219">
        <v>26.5</v>
      </c>
      <c r="I351" s="220"/>
      <c r="J351" s="216"/>
      <c r="K351" s="216"/>
      <c r="L351" s="221"/>
      <c r="M351" s="222"/>
      <c r="N351" s="223"/>
      <c r="O351" s="223"/>
      <c r="P351" s="223"/>
      <c r="Q351" s="223"/>
      <c r="R351" s="223"/>
      <c r="S351" s="223"/>
      <c r="T351" s="224"/>
      <c r="AT351" s="225" t="s">
        <v>191</v>
      </c>
      <c r="AU351" s="225" t="s">
        <v>96</v>
      </c>
      <c r="AV351" s="14" t="s">
        <v>89</v>
      </c>
      <c r="AW351" s="14" t="s">
        <v>35</v>
      </c>
      <c r="AX351" s="14" t="s">
        <v>80</v>
      </c>
      <c r="AY351" s="225" t="s">
        <v>180</v>
      </c>
    </row>
    <row r="352" spans="2:51" s="15" customFormat="1" ht="11.25">
      <c r="B352" s="226"/>
      <c r="C352" s="227"/>
      <c r="D352" s="206" t="s">
        <v>191</v>
      </c>
      <c r="E352" s="228" t="s">
        <v>1</v>
      </c>
      <c r="F352" s="229" t="s">
        <v>201</v>
      </c>
      <c r="G352" s="227"/>
      <c r="H352" s="230">
        <v>56</v>
      </c>
      <c r="I352" s="231"/>
      <c r="J352" s="227"/>
      <c r="K352" s="227"/>
      <c r="L352" s="232"/>
      <c r="M352" s="233"/>
      <c r="N352" s="234"/>
      <c r="O352" s="234"/>
      <c r="P352" s="234"/>
      <c r="Q352" s="234"/>
      <c r="R352" s="234"/>
      <c r="S352" s="234"/>
      <c r="T352" s="235"/>
      <c r="AT352" s="236" t="s">
        <v>191</v>
      </c>
      <c r="AU352" s="236" t="s">
        <v>96</v>
      </c>
      <c r="AV352" s="15" t="s">
        <v>189</v>
      </c>
      <c r="AW352" s="15" t="s">
        <v>35</v>
      </c>
      <c r="AX352" s="15" t="s">
        <v>87</v>
      </c>
      <c r="AY352" s="236" t="s">
        <v>180</v>
      </c>
    </row>
    <row r="353" spans="1:65" s="2" customFormat="1" ht="24.2" customHeight="1">
      <c r="A353" s="34"/>
      <c r="B353" s="35"/>
      <c r="C353" s="237" t="s">
        <v>496</v>
      </c>
      <c r="D353" s="237" t="s">
        <v>275</v>
      </c>
      <c r="E353" s="238" t="s">
        <v>497</v>
      </c>
      <c r="F353" s="239" t="s">
        <v>498</v>
      </c>
      <c r="G353" s="240" t="s">
        <v>313</v>
      </c>
      <c r="H353" s="241">
        <v>58.8</v>
      </c>
      <c r="I353" s="242"/>
      <c r="J353" s="243">
        <f>ROUND(I353*H353,2)</f>
        <v>0</v>
      </c>
      <c r="K353" s="239" t="s">
        <v>188</v>
      </c>
      <c r="L353" s="244"/>
      <c r="M353" s="245" t="s">
        <v>1</v>
      </c>
      <c r="N353" s="246" t="s">
        <v>45</v>
      </c>
      <c r="O353" s="71"/>
      <c r="P353" s="200">
        <f>O353*H353</f>
        <v>0</v>
      </c>
      <c r="Q353" s="200">
        <v>0.0029</v>
      </c>
      <c r="R353" s="200">
        <f>Q353*H353</f>
        <v>0.17051999999999998</v>
      </c>
      <c r="S353" s="200">
        <v>0</v>
      </c>
      <c r="T353" s="201">
        <f>S353*H353</f>
        <v>0</v>
      </c>
      <c r="U353" s="34"/>
      <c r="V353" s="34"/>
      <c r="W353" s="34"/>
      <c r="X353" s="34"/>
      <c r="Y353" s="34"/>
      <c r="Z353" s="34"/>
      <c r="AA353" s="34"/>
      <c r="AB353" s="34"/>
      <c r="AC353" s="34"/>
      <c r="AD353" s="34"/>
      <c r="AE353" s="34"/>
      <c r="AR353" s="202" t="s">
        <v>246</v>
      </c>
      <c r="AT353" s="202" t="s">
        <v>275</v>
      </c>
      <c r="AU353" s="202" t="s">
        <v>96</v>
      </c>
      <c r="AY353" s="17" t="s">
        <v>180</v>
      </c>
      <c r="BE353" s="203">
        <f>IF(N353="základní",J353,0)</f>
        <v>0</v>
      </c>
      <c r="BF353" s="203">
        <f>IF(N353="snížená",J353,0)</f>
        <v>0</v>
      </c>
      <c r="BG353" s="203">
        <f>IF(N353="zákl. přenesená",J353,0)</f>
        <v>0</v>
      </c>
      <c r="BH353" s="203">
        <f>IF(N353="sníž. přenesená",J353,0)</f>
        <v>0</v>
      </c>
      <c r="BI353" s="203">
        <f>IF(N353="nulová",J353,0)</f>
        <v>0</v>
      </c>
      <c r="BJ353" s="17" t="s">
        <v>87</v>
      </c>
      <c r="BK353" s="203">
        <f>ROUND(I353*H353,2)</f>
        <v>0</v>
      </c>
      <c r="BL353" s="17" t="s">
        <v>189</v>
      </c>
      <c r="BM353" s="202" t="s">
        <v>499</v>
      </c>
    </row>
    <row r="354" spans="2:51" s="14" customFormat="1" ht="11.25">
      <c r="B354" s="215"/>
      <c r="C354" s="216"/>
      <c r="D354" s="206" t="s">
        <v>191</v>
      </c>
      <c r="E354" s="217" t="s">
        <v>1</v>
      </c>
      <c r="F354" s="218" t="s">
        <v>500</v>
      </c>
      <c r="G354" s="216"/>
      <c r="H354" s="219">
        <v>56</v>
      </c>
      <c r="I354" s="220"/>
      <c r="J354" s="216"/>
      <c r="K354" s="216"/>
      <c r="L354" s="221"/>
      <c r="M354" s="222"/>
      <c r="N354" s="223"/>
      <c r="O354" s="223"/>
      <c r="P354" s="223"/>
      <c r="Q354" s="223"/>
      <c r="R354" s="223"/>
      <c r="S354" s="223"/>
      <c r="T354" s="224"/>
      <c r="AT354" s="225" t="s">
        <v>191</v>
      </c>
      <c r="AU354" s="225" t="s">
        <v>96</v>
      </c>
      <c r="AV354" s="14" t="s">
        <v>89</v>
      </c>
      <c r="AW354" s="14" t="s">
        <v>35</v>
      </c>
      <c r="AX354" s="14" t="s">
        <v>80</v>
      </c>
      <c r="AY354" s="225" t="s">
        <v>180</v>
      </c>
    </row>
    <row r="355" spans="2:51" s="14" customFormat="1" ht="11.25">
      <c r="B355" s="215"/>
      <c r="C355" s="216"/>
      <c r="D355" s="206" t="s">
        <v>191</v>
      </c>
      <c r="E355" s="217" t="s">
        <v>1</v>
      </c>
      <c r="F355" s="218" t="s">
        <v>501</v>
      </c>
      <c r="G355" s="216"/>
      <c r="H355" s="219">
        <v>2.8</v>
      </c>
      <c r="I355" s="220"/>
      <c r="J355" s="216"/>
      <c r="K355" s="216"/>
      <c r="L355" s="221"/>
      <c r="M355" s="222"/>
      <c r="N355" s="223"/>
      <c r="O355" s="223"/>
      <c r="P355" s="223"/>
      <c r="Q355" s="223"/>
      <c r="R355" s="223"/>
      <c r="S355" s="223"/>
      <c r="T355" s="224"/>
      <c r="AT355" s="225" t="s">
        <v>191</v>
      </c>
      <c r="AU355" s="225" t="s">
        <v>96</v>
      </c>
      <c r="AV355" s="14" t="s">
        <v>89</v>
      </c>
      <c r="AW355" s="14" t="s">
        <v>35</v>
      </c>
      <c r="AX355" s="14" t="s">
        <v>80</v>
      </c>
      <c r="AY355" s="225" t="s">
        <v>180</v>
      </c>
    </row>
    <row r="356" spans="2:51" s="15" customFormat="1" ht="11.25">
      <c r="B356" s="226"/>
      <c r="C356" s="227"/>
      <c r="D356" s="206" t="s">
        <v>191</v>
      </c>
      <c r="E356" s="228" t="s">
        <v>1</v>
      </c>
      <c r="F356" s="229" t="s">
        <v>201</v>
      </c>
      <c r="G356" s="227"/>
      <c r="H356" s="230">
        <v>58.8</v>
      </c>
      <c r="I356" s="231"/>
      <c r="J356" s="227"/>
      <c r="K356" s="227"/>
      <c r="L356" s="232"/>
      <c r="M356" s="233"/>
      <c r="N356" s="234"/>
      <c r="O356" s="234"/>
      <c r="P356" s="234"/>
      <c r="Q356" s="234"/>
      <c r="R356" s="234"/>
      <c r="S356" s="234"/>
      <c r="T356" s="235"/>
      <c r="AT356" s="236" t="s">
        <v>191</v>
      </c>
      <c r="AU356" s="236" t="s">
        <v>96</v>
      </c>
      <c r="AV356" s="15" t="s">
        <v>189</v>
      </c>
      <c r="AW356" s="15" t="s">
        <v>35</v>
      </c>
      <c r="AX356" s="15" t="s">
        <v>87</v>
      </c>
      <c r="AY356" s="236" t="s">
        <v>180</v>
      </c>
    </row>
    <row r="357" spans="1:65" s="2" customFormat="1" ht="33" customHeight="1">
      <c r="A357" s="34"/>
      <c r="B357" s="35"/>
      <c r="C357" s="191" t="s">
        <v>502</v>
      </c>
      <c r="D357" s="191" t="s">
        <v>184</v>
      </c>
      <c r="E357" s="192" t="s">
        <v>503</v>
      </c>
      <c r="F357" s="193" t="s">
        <v>504</v>
      </c>
      <c r="G357" s="194" t="s">
        <v>481</v>
      </c>
      <c r="H357" s="195">
        <v>34</v>
      </c>
      <c r="I357" s="196"/>
      <c r="J357" s="197">
        <f>ROUND(I357*H357,2)</f>
        <v>0</v>
      </c>
      <c r="K357" s="193" t="s">
        <v>188</v>
      </c>
      <c r="L357" s="39"/>
      <c r="M357" s="198" t="s">
        <v>1</v>
      </c>
      <c r="N357" s="199" t="s">
        <v>45</v>
      </c>
      <c r="O357" s="71"/>
      <c r="P357" s="200">
        <f>O357*H357</f>
        <v>0</v>
      </c>
      <c r="Q357" s="200">
        <v>0</v>
      </c>
      <c r="R357" s="200">
        <f>Q357*H357</f>
        <v>0</v>
      </c>
      <c r="S357" s="200">
        <v>0</v>
      </c>
      <c r="T357" s="201">
        <f>S357*H357</f>
        <v>0</v>
      </c>
      <c r="U357" s="34"/>
      <c r="V357" s="34"/>
      <c r="W357" s="34"/>
      <c r="X357" s="34"/>
      <c r="Y357" s="34"/>
      <c r="Z357" s="34"/>
      <c r="AA357" s="34"/>
      <c r="AB357" s="34"/>
      <c r="AC357" s="34"/>
      <c r="AD357" s="34"/>
      <c r="AE357" s="34"/>
      <c r="AR357" s="202" t="s">
        <v>189</v>
      </c>
      <c r="AT357" s="202" t="s">
        <v>184</v>
      </c>
      <c r="AU357" s="202" t="s">
        <v>96</v>
      </c>
      <c r="AY357" s="17" t="s">
        <v>180</v>
      </c>
      <c r="BE357" s="203">
        <f>IF(N357="základní",J357,0)</f>
        <v>0</v>
      </c>
      <c r="BF357" s="203">
        <f>IF(N357="snížená",J357,0)</f>
        <v>0</v>
      </c>
      <c r="BG357" s="203">
        <f>IF(N357="zákl. přenesená",J357,0)</f>
        <v>0</v>
      </c>
      <c r="BH357" s="203">
        <f>IF(N357="sníž. přenesená",J357,0)</f>
        <v>0</v>
      </c>
      <c r="BI357" s="203">
        <f>IF(N357="nulová",J357,0)</f>
        <v>0</v>
      </c>
      <c r="BJ357" s="17" t="s">
        <v>87</v>
      </c>
      <c r="BK357" s="203">
        <f>ROUND(I357*H357,2)</f>
        <v>0</v>
      </c>
      <c r="BL357" s="17" t="s">
        <v>189</v>
      </c>
      <c r="BM357" s="202" t="s">
        <v>505</v>
      </c>
    </row>
    <row r="358" spans="2:51" s="14" customFormat="1" ht="11.25">
      <c r="B358" s="215"/>
      <c r="C358" s="216"/>
      <c r="D358" s="206" t="s">
        <v>191</v>
      </c>
      <c r="E358" s="217" t="s">
        <v>1</v>
      </c>
      <c r="F358" s="218" t="s">
        <v>506</v>
      </c>
      <c r="G358" s="216"/>
      <c r="H358" s="219">
        <v>34</v>
      </c>
      <c r="I358" s="220"/>
      <c r="J358" s="216"/>
      <c r="K358" s="216"/>
      <c r="L358" s="221"/>
      <c r="M358" s="222"/>
      <c r="N358" s="223"/>
      <c r="O358" s="223"/>
      <c r="P358" s="223"/>
      <c r="Q358" s="223"/>
      <c r="R358" s="223"/>
      <c r="S358" s="223"/>
      <c r="T358" s="224"/>
      <c r="AT358" s="225" t="s">
        <v>191</v>
      </c>
      <c r="AU358" s="225" t="s">
        <v>96</v>
      </c>
      <c r="AV358" s="14" t="s">
        <v>89</v>
      </c>
      <c r="AW358" s="14" t="s">
        <v>35</v>
      </c>
      <c r="AX358" s="14" t="s">
        <v>87</v>
      </c>
      <c r="AY358" s="225" t="s">
        <v>180</v>
      </c>
    </row>
    <row r="359" spans="1:65" s="2" customFormat="1" ht="16.5" customHeight="1">
      <c r="A359" s="34"/>
      <c r="B359" s="35"/>
      <c r="C359" s="237" t="s">
        <v>507</v>
      </c>
      <c r="D359" s="237" t="s">
        <v>275</v>
      </c>
      <c r="E359" s="238" t="s">
        <v>508</v>
      </c>
      <c r="F359" s="239" t="s">
        <v>509</v>
      </c>
      <c r="G359" s="240" t="s">
        <v>481</v>
      </c>
      <c r="H359" s="241">
        <v>34</v>
      </c>
      <c r="I359" s="242"/>
      <c r="J359" s="243">
        <f>ROUND(I359*H359,2)</f>
        <v>0</v>
      </c>
      <c r="K359" s="239" t="s">
        <v>188</v>
      </c>
      <c r="L359" s="244"/>
      <c r="M359" s="245" t="s">
        <v>1</v>
      </c>
      <c r="N359" s="246" t="s">
        <v>45</v>
      </c>
      <c r="O359" s="71"/>
      <c r="P359" s="200">
        <f>O359*H359</f>
        <v>0</v>
      </c>
      <c r="Q359" s="200">
        <v>0.00148</v>
      </c>
      <c r="R359" s="200">
        <f>Q359*H359</f>
        <v>0.05032</v>
      </c>
      <c r="S359" s="200">
        <v>0</v>
      </c>
      <c r="T359" s="201">
        <f>S359*H359</f>
        <v>0</v>
      </c>
      <c r="U359" s="34"/>
      <c r="V359" s="34"/>
      <c r="W359" s="34"/>
      <c r="X359" s="34"/>
      <c r="Y359" s="34"/>
      <c r="Z359" s="34"/>
      <c r="AA359" s="34"/>
      <c r="AB359" s="34"/>
      <c r="AC359" s="34"/>
      <c r="AD359" s="34"/>
      <c r="AE359" s="34"/>
      <c r="AR359" s="202" t="s">
        <v>246</v>
      </c>
      <c r="AT359" s="202" t="s">
        <v>275</v>
      </c>
      <c r="AU359" s="202" t="s">
        <v>96</v>
      </c>
      <c r="AY359" s="17" t="s">
        <v>180</v>
      </c>
      <c r="BE359" s="203">
        <f>IF(N359="základní",J359,0)</f>
        <v>0</v>
      </c>
      <c r="BF359" s="203">
        <f>IF(N359="snížená",J359,0)</f>
        <v>0</v>
      </c>
      <c r="BG359" s="203">
        <f>IF(N359="zákl. přenesená",J359,0)</f>
        <v>0</v>
      </c>
      <c r="BH359" s="203">
        <f>IF(N359="sníž. přenesená",J359,0)</f>
        <v>0</v>
      </c>
      <c r="BI359" s="203">
        <f>IF(N359="nulová",J359,0)</f>
        <v>0</v>
      </c>
      <c r="BJ359" s="17" t="s">
        <v>87</v>
      </c>
      <c r="BK359" s="203">
        <f>ROUND(I359*H359,2)</f>
        <v>0</v>
      </c>
      <c r="BL359" s="17" t="s">
        <v>189</v>
      </c>
      <c r="BM359" s="202" t="s">
        <v>510</v>
      </c>
    </row>
    <row r="360" spans="1:65" s="2" customFormat="1" ht="24.2" customHeight="1">
      <c r="A360" s="34"/>
      <c r="B360" s="35"/>
      <c r="C360" s="191" t="s">
        <v>511</v>
      </c>
      <c r="D360" s="191" t="s">
        <v>184</v>
      </c>
      <c r="E360" s="192" t="s">
        <v>512</v>
      </c>
      <c r="F360" s="193" t="s">
        <v>513</v>
      </c>
      <c r="G360" s="194" t="s">
        <v>187</v>
      </c>
      <c r="H360" s="195">
        <v>5</v>
      </c>
      <c r="I360" s="196"/>
      <c r="J360" s="197">
        <f>ROUND(I360*H360,2)</f>
        <v>0</v>
      </c>
      <c r="K360" s="193" t="s">
        <v>188</v>
      </c>
      <c r="L360" s="39"/>
      <c r="M360" s="198" t="s">
        <v>1</v>
      </c>
      <c r="N360" s="199" t="s">
        <v>45</v>
      </c>
      <c r="O360" s="71"/>
      <c r="P360" s="200">
        <f>O360*H360</f>
        <v>0</v>
      </c>
      <c r="Q360" s="200">
        <v>0</v>
      </c>
      <c r="R360" s="200">
        <f>Q360*H360</f>
        <v>0</v>
      </c>
      <c r="S360" s="200">
        <v>0</v>
      </c>
      <c r="T360" s="201">
        <f>S360*H360</f>
        <v>0</v>
      </c>
      <c r="U360" s="34"/>
      <c r="V360" s="34"/>
      <c r="W360" s="34"/>
      <c r="X360" s="34"/>
      <c r="Y360" s="34"/>
      <c r="Z360" s="34"/>
      <c r="AA360" s="34"/>
      <c r="AB360" s="34"/>
      <c r="AC360" s="34"/>
      <c r="AD360" s="34"/>
      <c r="AE360" s="34"/>
      <c r="AR360" s="202" t="s">
        <v>189</v>
      </c>
      <c r="AT360" s="202" t="s">
        <v>184</v>
      </c>
      <c r="AU360" s="202" t="s">
        <v>96</v>
      </c>
      <c r="AY360" s="17" t="s">
        <v>180</v>
      </c>
      <c r="BE360" s="203">
        <f>IF(N360="základní",J360,0)</f>
        <v>0</v>
      </c>
      <c r="BF360" s="203">
        <f>IF(N360="snížená",J360,0)</f>
        <v>0</v>
      </c>
      <c r="BG360" s="203">
        <f>IF(N360="zákl. přenesená",J360,0)</f>
        <v>0</v>
      </c>
      <c r="BH360" s="203">
        <f>IF(N360="sníž. přenesená",J360,0)</f>
        <v>0</v>
      </c>
      <c r="BI360" s="203">
        <f>IF(N360="nulová",J360,0)</f>
        <v>0</v>
      </c>
      <c r="BJ360" s="17" t="s">
        <v>87</v>
      </c>
      <c r="BK360" s="203">
        <f>ROUND(I360*H360,2)</f>
        <v>0</v>
      </c>
      <c r="BL360" s="17" t="s">
        <v>189</v>
      </c>
      <c r="BM360" s="202" t="s">
        <v>514</v>
      </c>
    </row>
    <row r="361" spans="2:51" s="13" customFormat="1" ht="11.25">
      <c r="B361" s="204"/>
      <c r="C361" s="205"/>
      <c r="D361" s="206" t="s">
        <v>191</v>
      </c>
      <c r="E361" s="207" t="s">
        <v>1</v>
      </c>
      <c r="F361" s="208" t="s">
        <v>515</v>
      </c>
      <c r="G361" s="205"/>
      <c r="H361" s="207" t="s">
        <v>1</v>
      </c>
      <c r="I361" s="209"/>
      <c r="J361" s="205"/>
      <c r="K361" s="205"/>
      <c r="L361" s="210"/>
      <c r="M361" s="211"/>
      <c r="N361" s="212"/>
      <c r="O361" s="212"/>
      <c r="P361" s="212"/>
      <c r="Q361" s="212"/>
      <c r="R361" s="212"/>
      <c r="S361" s="212"/>
      <c r="T361" s="213"/>
      <c r="AT361" s="214" t="s">
        <v>191</v>
      </c>
      <c r="AU361" s="214" t="s">
        <v>96</v>
      </c>
      <c r="AV361" s="13" t="s">
        <v>87</v>
      </c>
      <c r="AW361" s="13" t="s">
        <v>35</v>
      </c>
      <c r="AX361" s="13" t="s">
        <v>80</v>
      </c>
      <c r="AY361" s="214" t="s">
        <v>180</v>
      </c>
    </row>
    <row r="362" spans="2:51" s="14" customFormat="1" ht="11.25">
      <c r="B362" s="215"/>
      <c r="C362" s="216"/>
      <c r="D362" s="206" t="s">
        <v>191</v>
      </c>
      <c r="E362" s="217" t="s">
        <v>1</v>
      </c>
      <c r="F362" s="218" t="s">
        <v>516</v>
      </c>
      <c r="G362" s="216"/>
      <c r="H362" s="219">
        <v>5</v>
      </c>
      <c r="I362" s="220"/>
      <c r="J362" s="216"/>
      <c r="K362" s="216"/>
      <c r="L362" s="221"/>
      <c r="M362" s="222"/>
      <c r="N362" s="223"/>
      <c r="O362" s="223"/>
      <c r="P362" s="223"/>
      <c r="Q362" s="223"/>
      <c r="R362" s="223"/>
      <c r="S362" s="223"/>
      <c r="T362" s="224"/>
      <c r="AT362" s="225" t="s">
        <v>191</v>
      </c>
      <c r="AU362" s="225" t="s">
        <v>96</v>
      </c>
      <c r="AV362" s="14" t="s">
        <v>89</v>
      </c>
      <c r="AW362" s="14" t="s">
        <v>35</v>
      </c>
      <c r="AX362" s="14" t="s">
        <v>87</v>
      </c>
      <c r="AY362" s="225" t="s">
        <v>180</v>
      </c>
    </row>
    <row r="363" spans="2:63" s="12" customFormat="1" ht="20.85" customHeight="1">
      <c r="B363" s="175"/>
      <c r="C363" s="176"/>
      <c r="D363" s="177" t="s">
        <v>79</v>
      </c>
      <c r="E363" s="189" t="s">
        <v>517</v>
      </c>
      <c r="F363" s="189" t="s">
        <v>518</v>
      </c>
      <c r="G363" s="176"/>
      <c r="H363" s="176"/>
      <c r="I363" s="179"/>
      <c r="J363" s="190">
        <f>BK363</f>
        <v>0</v>
      </c>
      <c r="K363" s="176"/>
      <c r="L363" s="181"/>
      <c r="M363" s="182"/>
      <c r="N363" s="183"/>
      <c r="O363" s="183"/>
      <c r="P363" s="184">
        <f>SUM(P364:P379)</f>
        <v>0</v>
      </c>
      <c r="Q363" s="183"/>
      <c r="R363" s="184">
        <f>SUM(R364:R379)</f>
        <v>19.563720000000004</v>
      </c>
      <c r="S363" s="183"/>
      <c r="T363" s="185">
        <f>SUM(T364:T379)</f>
        <v>0</v>
      </c>
      <c r="AR363" s="186" t="s">
        <v>87</v>
      </c>
      <c r="AT363" s="187" t="s">
        <v>79</v>
      </c>
      <c r="AU363" s="187" t="s">
        <v>89</v>
      </c>
      <c r="AY363" s="186" t="s">
        <v>180</v>
      </c>
      <c r="BK363" s="188">
        <f>SUM(BK364:BK379)</f>
        <v>0</v>
      </c>
    </row>
    <row r="364" spans="1:65" s="2" customFormat="1" ht="24.2" customHeight="1">
      <c r="A364" s="34"/>
      <c r="B364" s="35"/>
      <c r="C364" s="191" t="s">
        <v>519</v>
      </c>
      <c r="D364" s="191" t="s">
        <v>184</v>
      </c>
      <c r="E364" s="192" t="s">
        <v>520</v>
      </c>
      <c r="F364" s="193" t="s">
        <v>521</v>
      </c>
      <c r="G364" s="194" t="s">
        <v>313</v>
      </c>
      <c r="H364" s="195">
        <v>36</v>
      </c>
      <c r="I364" s="196"/>
      <c r="J364" s="197">
        <f>ROUND(I364*H364,2)</f>
        <v>0</v>
      </c>
      <c r="K364" s="193" t="s">
        <v>188</v>
      </c>
      <c r="L364" s="39"/>
      <c r="M364" s="198" t="s">
        <v>1</v>
      </c>
      <c r="N364" s="199" t="s">
        <v>45</v>
      </c>
      <c r="O364" s="71"/>
      <c r="P364" s="200">
        <f>O364*H364</f>
        <v>0</v>
      </c>
      <c r="Q364" s="200">
        <v>0.24567</v>
      </c>
      <c r="R364" s="200">
        <f>Q364*H364</f>
        <v>8.84412</v>
      </c>
      <c r="S364" s="200">
        <v>0</v>
      </c>
      <c r="T364" s="201">
        <f>S364*H364</f>
        <v>0</v>
      </c>
      <c r="U364" s="34"/>
      <c r="V364" s="34"/>
      <c r="W364" s="34"/>
      <c r="X364" s="34"/>
      <c r="Y364" s="34"/>
      <c r="Z364" s="34"/>
      <c r="AA364" s="34"/>
      <c r="AB364" s="34"/>
      <c r="AC364" s="34"/>
      <c r="AD364" s="34"/>
      <c r="AE364" s="34"/>
      <c r="AR364" s="202" t="s">
        <v>189</v>
      </c>
      <c r="AT364" s="202" t="s">
        <v>184</v>
      </c>
      <c r="AU364" s="202" t="s">
        <v>96</v>
      </c>
      <c r="AY364" s="17" t="s">
        <v>180</v>
      </c>
      <c r="BE364" s="203">
        <f>IF(N364="základní",J364,0)</f>
        <v>0</v>
      </c>
      <c r="BF364" s="203">
        <f>IF(N364="snížená",J364,0)</f>
        <v>0</v>
      </c>
      <c r="BG364" s="203">
        <f>IF(N364="zákl. přenesená",J364,0)</f>
        <v>0</v>
      </c>
      <c r="BH364" s="203">
        <f>IF(N364="sníž. přenesená",J364,0)</f>
        <v>0</v>
      </c>
      <c r="BI364" s="203">
        <f>IF(N364="nulová",J364,0)</f>
        <v>0</v>
      </c>
      <c r="BJ364" s="17" t="s">
        <v>87</v>
      </c>
      <c r="BK364" s="203">
        <f>ROUND(I364*H364,2)</f>
        <v>0</v>
      </c>
      <c r="BL364" s="17" t="s">
        <v>189</v>
      </c>
      <c r="BM364" s="202" t="s">
        <v>522</v>
      </c>
    </row>
    <row r="365" spans="2:51" s="14" customFormat="1" ht="11.25">
      <c r="B365" s="215"/>
      <c r="C365" s="216"/>
      <c r="D365" s="206" t="s">
        <v>191</v>
      </c>
      <c r="E365" s="217" t="s">
        <v>1</v>
      </c>
      <c r="F365" s="218" t="s">
        <v>523</v>
      </c>
      <c r="G365" s="216"/>
      <c r="H365" s="219">
        <v>36</v>
      </c>
      <c r="I365" s="220"/>
      <c r="J365" s="216"/>
      <c r="K365" s="216"/>
      <c r="L365" s="221"/>
      <c r="M365" s="222"/>
      <c r="N365" s="223"/>
      <c r="O365" s="223"/>
      <c r="P365" s="223"/>
      <c r="Q365" s="223"/>
      <c r="R365" s="223"/>
      <c r="S365" s="223"/>
      <c r="T365" s="224"/>
      <c r="AT365" s="225" t="s">
        <v>191</v>
      </c>
      <c r="AU365" s="225" t="s">
        <v>96</v>
      </c>
      <c r="AV365" s="14" t="s">
        <v>89</v>
      </c>
      <c r="AW365" s="14" t="s">
        <v>35</v>
      </c>
      <c r="AX365" s="14" t="s">
        <v>87</v>
      </c>
      <c r="AY365" s="225" t="s">
        <v>180</v>
      </c>
    </row>
    <row r="366" spans="1:65" s="2" customFormat="1" ht="24.2" customHeight="1">
      <c r="A366" s="34"/>
      <c r="B366" s="35"/>
      <c r="C366" s="191" t="s">
        <v>524</v>
      </c>
      <c r="D366" s="191" t="s">
        <v>184</v>
      </c>
      <c r="E366" s="192" t="s">
        <v>525</v>
      </c>
      <c r="F366" s="193" t="s">
        <v>526</v>
      </c>
      <c r="G366" s="194" t="s">
        <v>481</v>
      </c>
      <c r="H366" s="195">
        <v>10</v>
      </c>
      <c r="I366" s="196"/>
      <c r="J366" s="197">
        <f aca="true" t="shared" si="0" ref="J366:J379">ROUND(I366*H366,2)</f>
        <v>0</v>
      </c>
      <c r="K366" s="193" t="s">
        <v>188</v>
      </c>
      <c r="L366" s="39"/>
      <c r="M366" s="198" t="s">
        <v>1</v>
      </c>
      <c r="N366" s="199" t="s">
        <v>45</v>
      </c>
      <c r="O366" s="71"/>
      <c r="P366" s="200">
        <f aca="true" t="shared" si="1" ref="P366:P379">O366*H366</f>
        <v>0</v>
      </c>
      <c r="Q366" s="200">
        <v>0.12422</v>
      </c>
      <c r="R366" s="200">
        <f aca="true" t="shared" si="2" ref="R366:R379">Q366*H366</f>
        <v>1.2422</v>
      </c>
      <c r="S366" s="200">
        <v>0</v>
      </c>
      <c r="T366" s="201">
        <f aca="true" t="shared" si="3" ref="T366:T379">S366*H366</f>
        <v>0</v>
      </c>
      <c r="U366" s="34"/>
      <c r="V366" s="34"/>
      <c r="W366" s="34"/>
      <c r="X366" s="34"/>
      <c r="Y366" s="34"/>
      <c r="Z366" s="34"/>
      <c r="AA366" s="34"/>
      <c r="AB366" s="34"/>
      <c r="AC366" s="34"/>
      <c r="AD366" s="34"/>
      <c r="AE366" s="34"/>
      <c r="AR366" s="202" t="s">
        <v>189</v>
      </c>
      <c r="AT366" s="202" t="s">
        <v>184</v>
      </c>
      <c r="AU366" s="202" t="s">
        <v>96</v>
      </c>
      <c r="AY366" s="17" t="s">
        <v>180</v>
      </c>
      <c r="BE366" s="203">
        <f aca="true" t="shared" si="4" ref="BE366:BE379">IF(N366="základní",J366,0)</f>
        <v>0</v>
      </c>
      <c r="BF366" s="203">
        <f aca="true" t="shared" si="5" ref="BF366:BF379">IF(N366="snížená",J366,0)</f>
        <v>0</v>
      </c>
      <c r="BG366" s="203">
        <f aca="true" t="shared" si="6" ref="BG366:BG379">IF(N366="zákl. přenesená",J366,0)</f>
        <v>0</v>
      </c>
      <c r="BH366" s="203">
        <f aca="true" t="shared" si="7" ref="BH366:BH379">IF(N366="sníž. přenesená",J366,0)</f>
        <v>0</v>
      </c>
      <c r="BI366" s="203">
        <f aca="true" t="shared" si="8" ref="BI366:BI379">IF(N366="nulová",J366,0)</f>
        <v>0</v>
      </c>
      <c r="BJ366" s="17" t="s">
        <v>87</v>
      </c>
      <c r="BK366" s="203">
        <f aca="true" t="shared" si="9" ref="BK366:BK379">ROUND(I366*H366,2)</f>
        <v>0</v>
      </c>
      <c r="BL366" s="17" t="s">
        <v>189</v>
      </c>
      <c r="BM366" s="202" t="s">
        <v>527</v>
      </c>
    </row>
    <row r="367" spans="1:65" s="2" customFormat="1" ht="24.2" customHeight="1">
      <c r="A367" s="34"/>
      <c r="B367" s="35"/>
      <c r="C367" s="237" t="s">
        <v>528</v>
      </c>
      <c r="D367" s="237" t="s">
        <v>275</v>
      </c>
      <c r="E367" s="238" t="s">
        <v>529</v>
      </c>
      <c r="F367" s="239" t="s">
        <v>530</v>
      </c>
      <c r="G367" s="240" t="s">
        <v>481</v>
      </c>
      <c r="H367" s="241">
        <v>10</v>
      </c>
      <c r="I367" s="242"/>
      <c r="J367" s="243">
        <f t="shared" si="0"/>
        <v>0</v>
      </c>
      <c r="K367" s="239" t="s">
        <v>188</v>
      </c>
      <c r="L367" s="244"/>
      <c r="M367" s="245" t="s">
        <v>1</v>
      </c>
      <c r="N367" s="246" t="s">
        <v>45</v>
      </c>
      <c r="O367" s="71"/>
      <c r="P367" s="200">
        <f t="shared" si="1"/>
        <v>0</v>
      </c>
      <c r="Q367" s="200">
        <v>0.072</v>
      </c>
      <c r="R367" s="200">
        <f t="shared" si="2"/>
        <v>0.72</v>
      </c>
      <c r="S367" s="200">
        <v>0</v>
      </c>
      <c r="T367" s="201">
        <f t="shared" si="3"/>
        <v>0</v>
      </c>
      <c r="U367" s="34"/>
      <c r="V367" s="34"/>
      <c r="W367" s="34"/>
      <c r="X367" s="34"/>
      <c r="Y367" s="34"/>
      <c r="Z367" s="34"/>
      <c r="AA367" s="34"/>
      <c r="AB367" s="34"/>
      <c r="AC367" s="34"/>
      <c r="AD367" s="34"/>
      <c r="AE367" s="34"/>
      <c r="AR367" s="202" t="s">
        <v>246</v>
      </c>
      <c r="AT367" s="202" t="s">
        <v>275</v>
      </c>
      <c r="AU367" s="202" t="s">
        <v>96</v>
      </c>
      <c r="AY367" s="17" t="s">
        <v>180</v>
      </c>
      <c r="BE367" s="203">
        <f t="shared" si="4"/>
        <v>0</v>
      </c>
      <c r="BF367" s="203">
        <f t="shared" si="5"/>
        <v>0</v>
      </c>
      <c r="BG367" s="203">
        <f t="shared" si="6"/>
        <v>0</v>
      </c>
      <c r="BH367" s="203">
        <f t="shared" si="7"/>
        <v>0</v>
      </c>
      <c r="BI367" s="203">
        <f t="shared" si="8"/>
        <v>0</v>
      </c>
      <c r="BJ367" s="17" t="s">
        <v>87</v>
      </c>
      <c r="BK367" s="203">
        <f t="shared" si="9"/>
        <v>0</v>
      </c>
      <c r="BL367" s="17" t="s">
        <v>189</v>
      </c>
      <c r="BM367" s="202" t="s">
        <v>531</v>
      </c>
    </row>
    <row r="368" spans="1:65" s="2" customFormat="1" ht="24.2" customHeight="1">
      <c r="A368" s="34"/>
      <c r="B368" s="35"/>
      <c r="C368" s="191" t="s">
        <v>532</v>
      </c>
      <c r="D368" s="191" t="s">
        <v>184</v>
      </c>
      <c r="E368" s="192" t="s">
        <v>533</v>
      </c>
      <c r="F368" s="193" t="s">
        <v>534</v>
      </c>
      <c r="G368" s="194" t="s">
        <v>481</v>
      </c>
      <c r="H368" s="195">
        <v>10</v>
      </c>
      <c r="I368" s="196"/>
      <c r="J368" s="197">
        <f t="shared" si="0"/>
        <v>0</v>
      </c>
      <c r="K368" s="193" t="s">
        <v>188</v>
      </c>
      <c r="L368" s="39"/>
      <c r="M368" s="198" t="s">
        <v>1</v>
      </c>
      <c r="N368" s="199" t="s">
        <v>45</v>
      </c>
      <c r="O368" s="71"/>
      <c r="P368" s="200">
        <f t="shared" si="1"/>
        <v>0</v>
      </c>
      <c r="Q368" s="200">
        <v>0.02972</v>
      </c>
      <c r="R368" s="200">
        <f t="shared" si="2"/>
        <v>0.2972</v>
      </c>
      <c r="S368" s="200">
        <v>0</v>
      </c>
      <c r="T368" s="201">
        <f t="shared" si="3"/>
        <v>0</v>
      </c>
      <c r="U368" s="34"/>
      <c r="V368" s="34"/>
      <c r="W368" s="34"/>
      <c r="X368" s="34"/>
      <c r="Y368" s="34"/>
      <c r="Z368" s="34"/>
      <c r="AA368" s="34"/>
      <c r="AB368" s="34"/>
      <c r="AC368" s="34"/>
      <c r="AD368" s="34"/>
      <c r="AE368" s="34"/>
      <c r="AR368" s="202" t="s">
        <v>189</v>
      </c>
      <c r="AT368" s="202" t="s">
        <v>184</v>
      </c>
      <c r="AU368" s="202" t="s">
        <v>96</v>
      </c>
      <c r="AY368" s="17" t="s">
        <v>180</v>
      </c>
      <c r="BE368" s="203">
        <f t="shared" si="4"/>
        <v>0</v>
      </c>
      <c r="BF368" s="203">
        <f t="shared" si="5"/>
        <v>0</v>
      </c>
      <c r="BG368" s="203">
        <f t="shared" si="6"/>
        <v>0</v>
      </c>
      <c r="BH368" s="203">
        <f t="shared" si="7"/>
        <v>0</v>
      </c>
      <c r="BI368" s="203">
        <f t="shared" si="8"/>
        <v>0</v>
      </c>
      <c r="BJ368" s="17" t="s">
        <v>87</v>
      </c>
      <c r="BK368" s="203">
        <f t="shared" si="9"/>
        <v>0</v>
      </c>
      <c r="BL368" s="17" t="s">
        <v>189</v>
      </c>
      <c r="BM368" s="202" t="s">
        <v>535</v>
      </c>
    </row>
    <row r="369" spans="1:65" s="2" customFormat="1" ht="21.75" customHeight="1">
      <c r="A369" s="34"/>
      <c r="B369" s="35"/>
      <c r="C369" s="237" t="s">
        <v>536</v>
      </c>
      <c r="D369" s="237" t="s">
        <v>275</v>
      </c>
      <c r="E369" s="238" t="s">
        <v>537</v>
      </c>
      <c r="F369" s="239" t="s">
        <v>538</v>
      </c>
      <c r="G369" s="240" t="s">
        <v>481</v>
      </c>
      <c r="H369" s="241">
        <v>10</v>
      </c>
      <c r="I369" s="242"/>
      <c r="J369" s="243">
        <f t="shared" si="0"/>
        <v>0</v>
      </c>
      <c r="K369" s="239" t="s">
        <v>188</v>
      </c>
      <c r="L369" s="244"/>
      <c r="M369" s="245" t="s">
        <v>1</v>
      </c>
      <c r="N369" s="246" t="s">
        <v>45</v>
      </c>
      <c r="O369" s="71"/>
      <c r="P369" s="200">
        <f t="shared" si="1"/>
        <v>0</v>
      </c>
      <c r="Q369" s="200">
        <v>0.111</v>
      </c>
      <c r="R369" s="200">
        <f t="shared" si="2"/>
        <v>1.11</v>
      </c>
      <c r="S369" s="200">
        <v>0</v>
      </c>
      <c r="T369" s="201">
        <f t="shared" si="3"/>
        <v>0</v>
      </c>
      <c r="U369" s="34"/>
      <c r="V369" s="34"/>
      <c r="W369" s="34"/>
      <c r="X369" s="34"/>
      <c r="Y369" s="34"/>
      <c r="Z369" s="34"/>
      <c r="AA369" s="34"/>
      <c r="AB369" s="34"/>
      <c r="AC369" s="34"/>
      <c r="AD369" s="34"/>
      <c r="AE369" s="34"/>
      <c r="AR369" s="202" t="s">
        <v>246</v>
      </c>
      <c r="AT369" s="202" t="s">
        <v>275</v>
      </c>
      <c r="AU369" s="202" t="s">
        <v>96</v>
      </c>
      <c r="AY369" s="17" t="s">
        <v>180</v>
      </c>
      <c r="BE369" s="203">
        <f t="shared" si="4"/>
        <v>0</v>
      </c>
      <c r="BF369" s="203">
        <f t="shared" si="5"/>
        <v>0</v>
      </c>
      <c r="BG369" s="203">
        <f t="shared" si="6"/>
        <v>0</v>
      </c>
      <c r="BH369" s="203">
        <f t="shared" si="7"/>
        <v>0</v>
      </c>
      <c r="BI369" s="203">
        <f t="shared" si="8"/>
        <v>0</v>
      </c>
      <c r="BJ369" s="17" t="s">
        <v>87</v>
      </c>
      <c r="BK369" s="203">
        <f t="shared" si="9"/>
        <v>0</v>
      </c>
      <c r="BL369" s="17" t="s">
        <v>189</v>
      </c>
      <c r="BM369" s="202" t="s">
        <v>539</v>
      </c>
    </row>
    <row r="370" spans="1:65" s="2" customFormat="1" ht="24.2" customHeight="1">
      <c r="A370" s="34"/>
      <c r="B370" s="35"/>
      <c r="C370" s="191" t="s">
        <v>540</v>
      </c>
      <c r="D370" s="191" t="s">
        <v>184</v>
      </c>
      <c r="E370" s="192" t="s">
        <v>541</v>
      </c>
      <c r="F370" s="193" t="s">
        <v>542</v>
      </c>
      <c r="G370" s="194" t="s">
        <v>481</v>
      </c>
      <c r="H370" s="195">
        <v>10</v>
      </c>
      <c r="I370" s="196"/>
      <c r="J370" s="197">
        <f t="shared" si="0"/>
        <v>0</v>
      </c>
      <c r="K370" s="193" t="s">
        <v>188</v>
      </c>
      <c r="L370" s="39"/>
      <c r="M370" s="198" t="s">
        <v>1</v>
      </c>
      <c r="N370" s="199" t="s">
        <v>45</v>
      </c>
      <c r="O370" s="71"/>
      <c r="P370" s="200">
        <f t="shared" si="1"/>
        <v>0</v>
      </c>
      <c r="Q370" s="200">
        <v>0.02972</v>
      </c>
      <c r="R370" s="200">
        <f t="shared" si="2"/>
        <v>0.2972</v>
      </c>
      <c r="S370" s="200">
        <v>0</v>
      </c>
      <c r="T370" s="201">
        <f t="shared" si="3"/>
        <v>0</v>
      </c>
      <c r="U370" s="34"/>
      <c r="V370" s="34"/>
      <c r="W370" s="34"/>
      <c r="X370" s="34"/>
      <c r="Y370" s="34"/>
      <c r="Z370" s="34"/>
      <c r="AA370" s="34"/>
      <c r="AB370" s="34"/>
      <c r="AC370" s="34"/>
      <c r="AD370" s="34"/>
      <c r="AE370" s="34"/>
      <c r="AR370" s="202" t="s">
        <v>189</v>
      </c>
      <c r="AT370" s="202" t="s">
        <v>184</v>
      </c>
      <c r="AU370" s="202" t="s">
        <v>96</v>
      </c>
      <c r="AY370" s="17" t="s">
        <v>180</v>
      </c>
      <c r="BE370" s="203">
        <f t="shared" si="4"/>
        <v>0</v>
      </c>
      <c r="BF370" s="203">
        <f t="shared" si="5"/>
        <v>0</v>
      </c>
      <c r="BG370" s="203">
        <f t="shared" si="6"/>
        <v>0</v>
      </c>
      <c r="BH370" s="203">
        <f t="shared" si="7"/>
        <v>0</v>
      </c>
      <c r="BI370" s="203">
        <f t="shared" si="8"/>
        <v>0</v>
      </c>
      <c r="BJ370" s="17" t="s">
        <v>87</v>
      </c>
      <c r="BK370" s="203">
        <f t="shared" si="9"/>
        <v>0</v>
      </c>
      <c r="BL370" s="17" t="s">
        <v>189</v>
      </c>
      <c r="BM370" s="202" t="s">
        <v>543</v>
      </c>
    </row>
    <row r="371" spans="1:65" s="2" customFormat="1" ht="24.2" customHeight="1">
      <c r="A371" s="34"/>
      <c r="B371" s="35"/>
      <c r="C371" s="237" t="s">
        <v>544</v>
      </c>
      <c r="D371" s="237" t="s">
        <v>275</v>
      </c>
      <c r="E371" s="238" t="s">
        <v>545</v>
      </c>
      <c r="F371" s="239" t="s">
        <v>546</v>
      </c>
      <c r="G371" s="240" t="s">
        <v>481</v>
      </c>
      <c r="H371" s="241">
        <v>10</v>
      </c>
      <c r="I371" s="242"/>
      <c r="J371" s="243">
        <f t="shared" si="0"/>
        <v>0</v>
      </c>
      <c r="K371" s="239" t="s">
        <v>188</v>
      </c>
      <c r="L371" s="244"/>
      <c r="M371" s="245" t="s">
        <v>1</v>
      </c>
      <c r="N371" s="246" t="s">
        <v>45</v>
      </c>
      <c r="O371" s="71"/>
      <c r="P371" s="200">
        <f t="shared" si="1"/>
        <v>0</v>
      </c>
      <c r="Q371" s="200">
        <v>0.054</v>
      </c>
      <c r="R371" s="200">
        <f t="shared" si="2"/>
        <v>0.54</v>
      </c>
      <c r="S371" s="200">
        <v>0</v>
      </c>
      <c r="T371" s="201">
        <f t="shared" si="3"/>
        <v>0</v>
      </c>
      <c r="U371" s="34"/>
      <c r="V371" s="34"/>
      <c r="W371" s="34"/>
      <c r="X371" s="34"/>
      <c r="Y371" s="34"/>
      <c r="Z371" s="34"/>
      <c r="AA371" s="34"/>
      <c r="AB371" s="34"/>
      <c r="AC371" s="34"/>
      <c r="AD371" s="34"/>
      <c r="AE371" s="34"/>
      <c r="AR371" s="202" t="s">
        <v>246</v>
      </c>
      <c r="AT371" s="202" t="s">
        <v>275</v>
      </c>
      <c r="AU371" s="202" t="s">
        <v>96</v>
      </c>
      <c r="AY371" s="17" t="s">
        <v>180</v>
      </c>
      <c r="BE371" s="203">
        <f t="shared" si="4"/>
        <v>0</v>
      </c>
      <c r="BF371" s="203">
        <f t="shared" si="5"/>
        <v>0</v>
      </c>
      <c r="BG371" s="203">
        <f t="shared" si="6"/>
        <v>0</v>
      </c>
      <c r="BH371" s="203">
        <f t="shared" si="7"/>
        <v>0</v>
      </c>
      <c r="BI371" s="203">
        <f t="shared" si="8"/>
        <v>0</v>
      </c>
      <c r="BJ371" s="17" t="s">
        <v>87</v>
      </c>
      <c r="BK371" s="203">
        <f t="shared" si="9"/>
        <v>0</v>
      </c>
      <c r="BL371" s="17" t="s">
        <v>189</v>
      </c>
      <c r="BM371" s="202" t="s">
        <v>547</v>
      </c>
    </row>
    <row r="372" spans="1:65" s="2" customFormat="1" ht="24.2" customHeight="1">
      <c r="A372" s="34"/>
      <c r="B372" s="35"/>
      <c r="C372" s="191" t="s">
        <v>548</v>
      </c>
      <c r="D372" s="191" t="s">
        <v>184</v>
      </c>
      <c r="E372" s="192" t="s">
        <v>549</v>
      </c>
      <c r="F372" s="193" t="s">
        <v>550</v>
      </c>
      <c r="G372" s="194" t="s">
        <v>481</v>
      </c>
      <c r="H372" s="195">
        <v>10</v>
      </c>
      <c r="I372" s="196"/>
      <c r="J372" s="197">
        <f t="shared" si="0"/>
        <v>0</v>
      </c>
      <c r="K372" s="193" t="s">
        <v>188</v>
      </c>
      <c r="L372" s="39"/>
      <c r="M372" s="198" t="s">
        <v>1</v>
      </c>
      <c r="N372" s="199" t="s">
        <v>45</v>
      </c>
      <c r="O372" s="71"/>
      <c r="P372" s="200">
        <f t="shared" si="1"/>
        <v>0</v>
      </c>
      <c r="Q372" s="200">
        <v>0.02972</v>
      </c>
      <c r="R372" s="200">
        <f t="shared" si="2"/>
        <v>0.2972</v>
      </c>
      <c r="S372" s="200">
        <v>0</v>
      </c>
      <c r="T372" s="201">
        <f t="shared" si="3"/>
        <v>0</v>
      </c>
      <c r="U372" s="34"/>
      <c r="V372" s="34"/>
      <c r="W372" s="34"/>
      <c r="X372" s="34"/>
      <c r="Y372" s="34"/>
      <c r="Z372" s="34"/>
      <c r="AA372" s="34"/>
      <c r="AB372" s="34"/>
      <c r="AC372" s="34"/>
      <c r="AD372" s="34"/>
      <c r="AE372" s="34"/>
      <c r="AR372" s="202" t="s">
        <v>189</v>
      </c>
      <c r="AT372" s="202" t="s">
        <v>184</v>
      </c>
      <c r="AU372" s="202" t="s">
        <v>96</v>
      </c>
      <c r="AY372" s="17" t="s">
        <v>180</v>
      </c>
      <c r="BE372" s="203">
        <f t="shared" si="4"/>
        <v>0</v>
      </c>
      <c r="BF372" s="203">
        <f t="shared" si="5"/>
        <v>0</v>
      </c>
      <c r="BG372" s="203">
        <f t="shared" si="6"/>
        <v>0</v>
      </c>
      <c r="BH372" s="203">
        <f t="shared" si="7"/>
        <v>0</v>
      </c>
      <c r="BI372" s="203">
        <f t="shared" si="8"/>
        <v>0</v>
      </c>
      <c r="BJ372" s="17" t="s">
        <v>87</v>
      </c>
      <c r="BK372" s="203">
        <f t="shared" si="9"/>
        <v>0</v>
      </c>
      <c r="BL372" s="17" t="s">
        <v>189</v>
      </c>
      <c r="BM372" s="202" t="s">
        <v>551</v>
      </c>
    </row>
    <row r="373" spans="1:65" s="2" customFormat="1" ht="24.2" customHeight="1">
      <c r="A373" s="34"/>
      <c r="B373" s="35"/>
      <c r="C373" s="237" t="s">
        <v>552</v>
      </c>
      <c r="D373" s="237" t="s">
        <v>275</v>
      </c>
      <c r="E373" s="238" t="s">
        <v>553</v>
      </c>
      <c r="F373" s="239" t="s">
        <v>554</v>
      </c>
      <c r="G373" s="240" t="s">
        <v>481</v>
      </c>
      <c r="H373" s="241">
        <v>10</v>
      </c>
      <c r="I373" s="242"/>
      <c r="J373" s="243">
        <f t="shared" si="0"/>
        <v>0</v>
      </c>
      <c r="K373" s="239" t="s">
        <v>188</v>
      </c>
      <c r="L373" s="244"/>
      <c r="M373" s="245" t="s">
        <v>1</v>
      </c>
      <c r="N373" s="246" t="s">
        <v>45</v>
      </c>
      <c r="O373" s="71"/>
      <c r="P373" s="200">
        <f t="shared" si="1"/>
        <v>0</v>
      </c>
      <c r="Q373" s="200">
        <v>0.09</v>
      </c>
      <c r="R373" s="200">
        <f t="shared" si="2"/>
        <v>0.8999999999999999</v>
      </c>
      <c r="S373" s="200">
        <v>0</v>
      </c>
      <c r="T373" s="201">
        <f t="shared" si="3"/>
        <v>0</v>
      </c>
      <c r="U373" s="34"/>
      <c r="V373" s="34"/>
      <c r="W373" s="34"/>
      <c r="X373" s="34"/>
      <c r="Y373" s="34"/>
      <c r="Z373" s="34"/>
      <c r="AA373" s="34"/>
      <c r="AB373" s="34"/>
      <c r="AC373" s="34"/>
      <c r="AD373" s="34"/>
      <c r="AE373" s="34"/>
      <c r="AR373" s="202" t="s">
        <v>246</v>
      </c>
      <c r="AT373" s="202" t="s">
        <v>275</v>
      </c>
      <c r="AU373" s="202" t="s">
        <v>96</v>
      </c>
      <c r="AY373" s="17" t="s">
        <v>180</v>
      </c>
      <c r="BE373" s="203">
        <f t="shared" si="4"/>
        <v>0</v>
      </c>
      <c r="BF373" s="203">
        <f t="shared" si="5"/>
        <v>0</v>
      </c>
      <c r="BG373" s="203">
        <f t="shared" si="6"/>
        <v>0</v>
      </c>
      <c r="BH373" s="203">
        <f t="shared" si="7"/>
        <v>0</v>
      </c>
      <c r="BI373" s="203">
        <f t="shared" si="8"/>
        <v>0</v>
      </c>
      <c r="BJ373" s="17" t="s">
        <v>87</v>
      </c>
      <c r="BK373" s="203">
        <f t="shared" si="9"/>
        <v>0</v>
      </c>
      <c r="BL373" s="17" t="s">
        <v>189</v>
      </c>
      <c r="BM373" s="202" t="s">
        <v>555</v>
      </c>
    </row>
    <row r="374" spans="1:65" s="2" customFormat="1" ht="21.75" customHeight="1">
      <c r="A374" s="34"/>
      <c r="B374" s="35"/>
      <c r="C374" s="191" t="s">
        <v>556</v>
      </c>
      <c r="D374" s="191" t="s">
        <v>184</v>
      </c>
      <c r="E374" s="192" t="s">
        <v>557</v>
      </c>
      <c r="F374" s="193" t="s">
        <v>558</v>
      </c>
      <c r="G374" s="194" t="s">
        <v>481</v>
      </c>
      <c r="H374" s="195">
        <v>10</v>
      </c>
      <c r="I374" s="196"/>
      <c r="J374" s="197">
        <f t="shared" si="0"/>
        <v>0</v>
      </c>
      <c r="K374" s="193" t="s">
        <v>188</v>
      </c>
      <c r="L374" s="39"/>
      <c r="M374" s="198" t="s">
        <v>1</v>
      </c>
      <c r="N374" s="199" t="s">
        <v>45</v>
      </c>
      <c r="O374" s="71"/>
      <c r="P374" s="200">
        <f t="shared" si="1"/>
        <v>0</v>
      </c>
      <c r="Q374" s="200">
        <v>0.22394</v>
      </c>
      <c r="R374" s="200">
        <f t="shared" si="2"/>
        <v>2.2394</v>
      </c>
      <c r="S374" s="200">
        <v>0</v>
      </c>
      <c r="T374" s="201">
        <f t="shared" si="3"/>
        <v>0</v>
      </c>
      <c r="U374" s="34"/>
      <c r="V374" s="34"/>
      <c r="W374" s="34"/>
      <c r="X374" s="34"/>
      <c r="Y374" s="34"/>
      <c r="Z374" s="34"/>
      <c r="AA374" s="34"/>
      <c r="AB374" s="34"/>
      <c r="AC374" s="34"/>
      <c r="AD374" s="34"/>
      <c r="AE374" s="34"/>
      <c r="AR374" s="202" t="s">
        <v>189</v>
      </c>
      <c r="AT374" s="202" t="s">
        <v>184</v>
      </c>
      <c r="AU374" s="202" t="s">
        <v>96</v>
      </c>
      <c r="AY374" s="17" t="s">
        <v>180</v>
      </c>
      <c r="BE374" s="203">
        <f t="shared" si="4"/>
        <v>0</v>
      </c>
      <c r="BF374" s="203">
        <f t="shared" si="5"/>
        <v>0</v>
      </c>
      <c r="BG374" s="203">
        <f t="shared" si="6"/>
        <v>0</v>
      </c>
      <c r="BH374" s="203">
        <f t="shared" si="7"/>
        <v>0</v>
      </c>
      <c r="BI374" s="203">
        <f t="shared" si="8"/>
        <v>0</v>
      </c>
      <c r="BJ374" s="17" t="s">
        <v>87</v>
      </c>
      <c r="BK374" s="203">
        <f t="shared" si="9"/>
        <v>0</v>
      </c>
      <c r="BL374" s="17" t="s">
        <v>189</v>
      </c>
      <c r="BM374" s="202" t="s">
        <v>559</v>
      </c>
    </row>
    <row r="375" spans="1:65" s="2" customFormat="1" ht="24.2" customHeight="1">
      <c r="A375" s="34"/>
      <c r="B375" s="35"/>
      <c r="C375" s="237" t="s">
        <v>560</v>
      </c>
      <c r="D375" s="237" t="s">
        <v>275</v>
      </c>
      <c r="E375" s="238" t="s">
        <v>561</v>
      </c>
      <c r="F375" s="239" t="s">
        <v>562</v>
      </c>
      <c r="G375" s="240" t="s">
        <v>481</v>
      </c>
      <c r="H375" s="241">
        <v>10</v>
      </c>
      <c r="I375" s="242"/>
      <c r="J375" s="243">
        <f t="shared" si="0"/>
        <v>0</v>
      </c>
      <c r="K375" s="239" t="s">
        <v>188</v>
      </c>
      <c r="L375" s="244"/>
      <c r="M375" s="245" t="s">
        <v>1</v>
      </c>
      <c r="N375" s="246" t="s">
        <v>45</v>
      </c>
      <c r="O375" s="71"/>
      <c r="P375" s="200">
        <f t="shared" si="1"/>
        <v>0</v>
      </c>
      <c r="Q375" s="200">
        <v>0.032</v>
      </c>
      <c r="R375" s="200">
        <f t="shared" si="2"/>
        <v>0.32</v>
      </c>
      <c r="S375" s="200">
        <v>0</v>
      </c>
      <c r="T375" s="201">
        <f t="shared" si="3"/>
        <v>0</v>
      </c>
      <c r="U375" s="34"/>
      <c r="V375" s="34"/>
      <c r="W375" s="34"/>
      <c r="X375" s="34"/>
      <c r="Y375" s="34"/>
      <c r="Z375" s="34"/>
      <c r="AA375" s="34"/>
      <c r="AB375" s="34"/>
      <c r="AC375" s="34"/>
      <c r="AD375" s="34"/>
      <c r="AE375" s="34"/>
      <c r="AR375" s="202" t="s">
        <v>246</v>
      </c>
      <c r="AT375" s="202" t="s">
        <v>275</v>
      </c>
      <c r="AU375" s="202" t="s">
        <v>96</v>
      </c>
      <c r="AY375" s="17" t="s">
        <v>180</v>
      </c>
      <c r="BE375" s="203">
        <f t="shared" si="4"/>
        <v>0</v>
      </c>
      <c r="BF375" s="203">
        <f t="shared" si="5"/>
        <v>0</v>
      </c>
      <c r="BG375" s="203">
        <f t="shared" si="6"/>
        <v>0</v>
      </c>
      <c r="BH375" s="203">
        <f t="shared" si="7"/>
        <v>0</v>
      </c>
      <c r="BI375" s="203">
        <f t="shared" si="8"/>
        <v>0</v>
      </c>
      <c r="BJ375" s="17" t="s">
        <v>87</v>
      </c>
      <c r="BK375" s="203">
        <f t="shared" si="9"/>
        <v>0</v>
      </c>
      <c r="BL375" s="17" t="s">
        <v>189</v>
      </c>
      <c r="BM375" s="202" t="s">
        <v>563</v>
      </c>
    </row>
    <row r="376" spans="1:65" s="2" customFormat="1" ht="24.2" customHeight="1">
      <c r="A376" s="34"/>
      <c r="B376" s="35"/>
      <c r="C376" s="191" t="s">
        <v>564</v>
      </c>
      <c r="D376" s="191" t="s">
        <v>184</v>
      </c>
      <c r="E376" s="192" t="s">
        <v>565</v>
      </c>
      <c r="F376" s="193" t="s">
        <v>566</v>
      </c>
      <c r="G376" s="194" t="s">
        <v>481</v>
      </c>
      <c r="H376" s="195">
        <v>10</v>
      </c>
      <c r="I376" s="196"/>
      <c r="J376" s="197">
        <f t="shared" si="0"/>
        <v>0</v>
      </c>
      <c r="K376" s="193" t="s">
        <v>188</v>
      </c>
      <c r="L376" s="39"/>
      <c r="M376" s="198" t="s">
        <v>1</v>
      </c>
      <c r="N376" s="199" t="s">
        <v>45</v>
      </c>
      <c r="O376" s="71"/>
      <c r="P376" s="200">
        <f t="shared" si="1"/>
        <v>0</v>
      </c>
      <c r="Q376" s="200">
        <v>0.21734</v>
      </c>
      <c r="R376" s="200">
        <f t="shared" si="2"/>
        <v>2.1734</v>
      </c>
      <c r="S376" s="200">
        <v>0</v>
      </c>
      <c r="T376" s="201">
        <f t="shared" si="3"/>
        <v>0</v>
      </c>
      <c r="U376" s="34"/>
      <c r="V376" s="34"/>
      <c r="W376" s="34"/>
      <c r="X376" s="34"/>
      <c r="Y376" s="34"/>
      <c r="Z376" s="34"/>
      <c r="AA376" s="34"/>
      <c r="AB376" s="34"/>
      <c r="AC376" s="34"/>
      <c r="AD376" s="34"/>
      <c r="AE376" s="34"/>
      <c r="AR376" s="202" t="s">
        <v>189</v>
      </c>
      <c r="AT376" s="202" t="s">
        <v>184</v>
      </c>
      <c r="AU376" s="202" t="s">
        <v>96</v>
      </c>
      <c r="AY376" s="17" t="s">
        <v>180</v>
      </c>
      <c r="BE376" s="203">
        <f t="shared" si="4"/>
        <v>0</v>
      </c>
      <c r="BF376" s="203">
        <f t="shared" si="5"/>
        <v>0</v>
      </c>
      <c r="BG376" s="203">
        <f t="shared" si="6"/>
        <v>0</v>
      </c>
      <c r="BH376" s="203">
        <f t="shared" si="7"/>
        <v>0</v>
      </c>
      <c r="BI376" s="203">
        <f t="shared" si="8"/>
        <v>0</v>
      </c>
      <c r="BJ376" s="17" t="s">
        <v>87</v>
      </c>
      <c r="BK376" s="203">
        <f t="shared" si="9"/>
        <v>0</v>
      </c>
      <c r="BL376" s="17" t="s">
        <v>189</v>
      </c>
      <c r="BM376" s="202" t="s">
        <v>567</v>
      </c>
    </row>
    <row r="377" spans="1:65" s="2" customFormat="1" ht="16.5" customHeight="1">
      <c r="A377" s="34"/>
      <c r="B377" s="35"/>
      <c r="C377" s="237" t="s">
        <v>568</v>
      </c>
      <c r="D377" s="237" t="s">
        <v>275</v>
      </c>
      <c r="E377" s="238" t="s">
        <v>569</v>
      </c>
      <c r="F377" s="239" t="s">
        <v>570</v>
      </c>
      <c r="G377" s="240" t="s">
        <v>481</v>
      </c>
      <c r="H377" s="241">
        <v>5</v>
      </c>
      <c r="I377" s="242"/>
      <c r="J377" s="243">
        <f t="shared" si="0"/>
        <v>0</v>
      </c>
      <c r="K377" s="239" t="s">
        <v>188</v>
      </c>
      <c r="L377" s="244"/>
      <c r="M377" s="245" t="s">
        <v>1</v>
      </c>
      <c r="N377" s="246" t="s">
        <v>45</v>
      </c>
      <c r="O377" s="71"/>
      <c r="P377" s="200">
        <f t="shared" si="1"/>
        <v>0</v>
      </c>
      <c r="Q377" s="200">
        <v>0.0506</v>
      </c>
      <c r="R377" s="200">
        <f t="shared" si="2"/>
        <v>0.253</v>
      </c>
      <c r="S377" s="200">
        <v>0</v>
      </c>
      <c r="T377" s="201">
        <f t="shared" si="3"/>
        <v>0</v>
      </c>
      <c r="U377" s="34"/>
      <c r="V377" s="34"/>
      <c r="W377" s="34"/>
      <c r="X377" s="34"/>
      <c r="Y377" s="34"/>
      <c r="Z377" s="34"/>
      <c r="AA377" s="34"/>
      <c r="AB377" s="34"/>
      <c r="AC377" s="34"/>
      <c r="AD377" s="34"/>
      <c r="AE377" s="34"/>
      <c r="AR377" s="202" t="s">
        <v>246</v>
      </c>
      <c r="AT377" s="202" t="s">
        <v>275</v>
      </c>
      <c r="AU377" s="202" t="s">
        <v>96</v>
      </c>
      <c r="AY377" s="17" t="s">
        <v>180</v>
      </c>
      <c r="BE377" s="203">
        <f t="shared" si="4"/>
        <v>0</v>
      </c>
      <c r="BF377" s="203">
        <f t="shared" si="5"/>
        <v>0</v>
      </c>
      <c r="BG377" s="203">
        <f t="shared" si="6"/>
        <v>0</v>
      </c>
      <c r="BH377" s="203">
        <f t="shared" si="7"/>
        <v>0</v>
      </c>
      <c r="BI377" s="203">
        <f t="shared" si="8"/>
        <v>0</v>
      </c>
      <c r="BJ377" s="17" t="s">
        <v>87</v>
      </c>
      <c r="BK377" s="203">
        <f t="shared" si="9"/>
        <v>0</v>
      </c>
      <c r="BL377" s="17" t="s">
        <v>189</v>
      </c>
      <c r="BM377" s="202" t="s">
        <v>571</v>
      </c>
    </row>
    <row r="378" spans="1:65" s="2" customFormat="1" ht="24.2" customHeight="1">
      <c r="A378" s="34"/>
      <c r="B378" s="35"/>
      <c r="C378" s="237" t="s">
        <v>572</v>
      </c>
      <c r="D378" s="237" t="s">
        <v>275</v>
      </c>
      <c r="E378" s="238" t="s">
        <v>573</v>
      </c>
      <c r="F378" s="239" t="s">
        <v>574</v>
      </c>
      <c r="G378" s="240" t="s">
        <v>481</v>
      </c>
      <c r="H378" s="241">
        <v>5</v>
      </c>
      <c r="I378" s="242"/>
      <c r="J378" s="243">
        <f t="shared" si="0"/>
        <v>0</v>
      </c>
      <c r="K378" s="239" t="s">
        <v>1</v>
      </c>
      <c r="L378" s="244"/>
      <c r="M378" s="245" t="s">
        <v>1</v>
      </c>
      <c r="N378" s="246" t="s">
        <v>45</v>
      </c>
      <c r="O378" s="71"/>
      <c r="P378" s="200">
        <f t="shared" si="1"/>
        <v>0</v>
      </c>
      <c r="Q378" s="200">
        <v>0.058</v>
      </c>
      <c r="R378" s="200">
        <f t="shared" si="2"/>
        <v>0.29000000000000004</v>
      </c>
      <c r="S378" s="200">
        <v>0</v>
      </c>
      <c r="T378" s="201">
        <f t="shared" si="3"/>
        <v>0</v>
      </c>
      <c r="U378" s="34"/>
      <c r="V378" s="34"/>
      <c r="W378" s="34"/>
      <c r="X378" s="34"/>
      <c r="Y378" s="34"/>
      <c r="Z378" s="34"/>
      <c r="AA378" s="34"/>
      <c r="AB378" s="34"/>
      <c r="AC378" s="34"/>
      <c r="AD378" s="34"/>
      <c r="AE378" s="34"/>
      <c r="AR378" s="202" t="s">
        <v>246</v>
      </c>
      <c r="AT378" s="202" t="s">
        <v>275</v>
      </c>
      <c r="AU378" s="202" t="s">
        <v>96</v>
      </c>
      <c r="AY378" s="17" t="s">
        <v>180</v>
      </c>
      <c r="BE378" s="203">
        <f t="shared" si="4"/>
        <v>0</v>
      </c>
      <c r="BF378" s="203">
        <f t="shared" si="5"/>
        <v>0</v>
      </c>
      <c r="BG378" s="203">
        <f t="shared" si="6"/>
        <v>0</v>
      </c>
      <c r="BH378" s="203">
        <f t="shared" si="7"/>
        <v>0</v>
      </c>
      <c r="BI378" s="203">
        <f t="shared" si="8"/>
        <v>0</v>
      </c>
      <c r="BJ378" s="17" t="s">
        <v>87</v>
      </c>
      <c r="BK378" s="203">
        <f t="shared" si="9"/>
        <v>0</v>
      </c>
      <c r="BL378" s="17" t="s">
        <v>189</v>
      </c>
      <c r="BM378" s="202" t="s">
        <v>575</v>
      </c>
    </row>
    <row r="379" spans="1:65" s="2" customFormat="1" ht="24.2" customHeight="1">
      <c r="A379" s="34"/>
      <c r="B379" s="35"/>
      <c r="C379" s="237" t="s">
        <v>576</v>
      </c>
      <c r="D379" s="237" t="s">
        <v>275</v>
      </c>
      <c r="E379" s="238" t="s">
        <v>577</v>
      </c>
      <c r="F379" s="239" t="s">
        <v>578</v>
      </c>
      <c r="G379" s="240" t="s">
        <v>481</v>
      </c>
      <c r="H379" s="241">
        <v>10</v>
      </c>
      <c r="I379" s="242"/>
      <c r="J379" s="243">
        <f t="shared" si="0"/>
        <v>0</v>
      </c>
      <c r="K379" s="239" t="s">
        <v>188</v>
      </c>
      <c r="L379" s="244"/>
      <c r="M379" s="245" t="s">
        <v>1</v>
      </c>
      <c r="N379" s="246" t="s">
        <v>45</v>
      </c>
      <c r="O379" s="71"/>
      <c r="P379" s="200">
        <f t="shared" si="1"/>
        <v>0</v>
      </c>
      <c r="Q379" s="200">
        <v>0.004</v>
      </c>
      <c r="R379" s="200">
        <f t="shared" si="2"/>
        <v>0.04</v>
      </c>
      <c r="S379" s="200">
        <v>0</v>
      </c>
      <c r="T379" s="201">
        <f t="shared" si="3"/>
        <v>0</v>
      </c>
      <c r="U379" s="34"/>
      <c r="V379" s="34"/>
      <c r="W379" s="34"/>
      <c r="X379" s="34"/>
      <c r="Y379" s="34"/>
      <c r="Z379" s="34"/>
      <c r="AA379" s="34"/>
      <c r="AB379" s="34"/>
      <c r="AC379" s="34"/>
      <c r="AD379" s="34"/>
      <c r="AE379" s="34"/>
      <c r="AR379" s="202" t="s">
        <v>246</v>
      </c>
      <c r="AT379" s="202" t="s">
        <v>275</v>
      </c>
      <c r="AU379" s="202" t="s">
        <v>96</v>
      </c>
      <c r="AY379" s="17" t="s">
        <v>180</v>
      </c>
      <c r="BE379" s="203">
        <f t="shared" si="4"/>
        <v>0</v>
      </c>
      <c r="BF379" s="203">
        <f t="shared" si="5"/>
        <v>0</v>
      </c>
      <c r="BG379" s="203">
        <f t="shared" si="6"/>
        <v>0</v>
      </c>
      <c r="BH379" s="203">
        <f t="shared" si="7"/>
        <v>0</v>
      </c>
      <c r="BI379" s="203">
        <f t="shared" si="8"/>
        <v>0</v>
      </c>
      <c r="BJ379" s="17" t="s">
        <v>87</v>
      </c>
      <c r="BK379" s="203">
        <f t="shared" si="9"/>
        <v>0</v>
      </c>
      <c r="BL379" s="17" t="s">
        <v>189</v>
      </c>
      <c r="BM379" s="202" t="s">
        <v>579</v>
      </c>
    </row>
    <row r="380" spans="2:63" s="12" customFormat="1" ht="22.9" customHeight="1">
      <c r="B380" s="175"/>
      <c r="C380" s="176"/>
      <c r="D380" s="177" t="s">
        <v>79</v>
      </c>
      <c r="E380" s="189" t="s">
        <v>251</v>
      </c>
      <c r="F380" s="189" t="s">
        <v>580</v>
      </c>
      <c r="G380" s="176"/>
      <c r="H380" s="176"/>
      <c r="I380" s="179"/>
      <c r="J380" s="190">
        <f>BK380</f>
        <v>0</v>
      </c>
      <c r="K380" s="176"/>
      <c r="L380" s="181"/>
      <c r="M380" s="182"/>
      <c r="N380" s="183"/>
      <c r="O380" s="183"/>
      <c r="P380" s="184">
        <f>P381+P424+P467+P476+P495+P514</f>
        <v>0</v>
      </c>
      <c r="Q380" s="183"/>
      <c r="R380" s="184">
        <f>R381+R424+R467+R476+R495+R514</f>
        <v>125.87081273499999</v>
      </c>
      <c r="S380" s="183"/>
      <c r="T380" s="185">
        <f>T381+T424+T467+T476+T495+T514</f>
        <v>321.9085</v>
      </c>
      <c r="AR380" s="186" t="s">
        <v>87</v>
      </c>
      <c r="AT380" s="187" t="s">
        <v>79</v>
      </c>
      <c r="AU380" s="187" t="s">
        <v>87</v>
      </c>
      <c r="AY380" s="186" t="s">
        <v>180</v>
      </c>
      <c r="BK380" s="188">
        <f>BK381+BK424+BK467+BK476+BK495+BK514</f>
        <v>0</v>
      </c>
    </row>
    <row r="381" spans="2:63" s="12" customFormat="1" ht="20.85" customHeight="1">
      <c r="B381" s="175"/>
      <c r="C381" s="176"/>
      <c r="D381" s="177" t="s">
        <v>79</v>
      </c>
      <c r="E381" s="189" t="s">
        <v>581</v>
      </c>
      <c r="F381" s="189" t="s">
        <v>582</v>
      </c>
      <c r="G381" s="176"/>
      <c r="H381" s="176"/>
      <c r="I381" s="179"/>
      <c r="J381" s="190">
        <f>BK381</f>
        <v>0</v>
      </c>
      <c r="K381" s="176"/>
      <c r="L381" s="181"/>
      <c r="M381" s="182"/>
      <c r="N381" s="183"/>
      <c r="O381" s="183"/>
      <c r="P381" s="184">
        <f>SUM(P382:P423)</f>
        <v>0</v>
      </c>
      <c r="Q381" s="183"/>
      <c r="R381" s="184">
        <f>SUM(R382:R423)</f>
        <v>124.4251034</v>
      </c>
      <c r="S381" s="183"/>
      <c r="T381" s="185">
        <f>SUM(T382:T423)</f>
        <v>0</v>
      </c>
      <c r="AR381" s="186" t="s">
        <v>87</v>
      </c>
      <c r="AT381" s="187" t="s">
        <v>79</v>
      </c>
      <c r="AU381" s="187" t="s">
        <v>89</v>
      </c>
      <c r="AY381" s="186" t="s">
        <v>180</v>
      </c>
      <c r="BK381" s="188">
        <f>SUM(BK382:BK423)</f>
        <v>0</v>
      </c>
    </row>
    <row r="382" spans="1:65" s="2" customFormat="1" ht="33" customHeight="1">
      <c r="A382" s="34"/>
      <c r="B382" s="35"/>
      <c r="C382" s="191" t="s">
        <v>583</v>
      </c>
      <c r="D382" s="191" t="s">
        <v>184</v>
      </c>
      <c r="E382" s="192" t="s">
        <v>584</v>
      </c>
      <c r="F382" s="193" t="s">
        <v>585</v>
      </c>
      <c r="G382" s="194" t="s">
        <v>313</v>
      </c>
      <c r="H382" s="195">
        <v>346</v>
      </c>
      <c r="I382" s="196"/>
      <c r="J382" s="197">
        <f>ROUND(I382*H382,2)</f>
        <v>0</v>
      </c>
      <c r="K382" s="193" t="s">
        <v>188</v>
      </c>
      <c r="L382" s="39"/>
      <c r="M382" s="198" t="s">
        <v>1</v>
      </c>
      <c r="N382" s="199" t="s">
        <v>45</v>
      </c>
      <c r="O382" s="71"/>
      <c r="P382" s="200">
        <f>O382*H382</f>
        <v>0</v>
      </c>
      <c r="Q382" s="200">
        <v>0.1554</v>
      </c>
      <c r="R382" s="200">
        <f>Q382*H382</f>
        <v>53.76840000000001</v>
      </c>
      <c r="S382" s="200">
        <v>0</v>
      </c>
      <c r="T382" s="201">
        <f>S382*H382</f>
        <v>0</v>
      </c>
      <c r="U382" s="34"/>
      <c r="V382" s="34"/>
      <c r="W382" s="34"/>
      <c r="X382" s="34"/>
      <c r="Y382" s="34"/>
      <c r="Z382" s="34"/>
      <c r="AA382" s="34"/>
      <c r="AB382" s="34"/>
      <c r="AC382" s="34"/>
      <c r="AD382" s="34"/>
      <c r="AE382" s="34"/>
      <c r="AR382" s="202" t="s">
        <v>189</v>
      </c>
      <c r="AT382" s="202" t="s">
        <v>184</v>
      </c>
      <c r="AU382" s="202" t="s">
        <v>96</v>
      </c>
      <c r="AY382" s="17" t="s">
        <v>180</v>
      </c>
      <c r="BE382" s="203">
        <f>IF(N382="základní",J382,0)</f>
        <v>0</v>
      </c>
      <c r="BF382" s="203">
        <f>IF(N382="snížená",J382,0)</f>
        <v>0</v>
      </c>
      <c r="BG382" s="203">
        <f>IF(N382="zákl. přenesená",J382,0)</f>
        <v>0</v>
      </c>
      <c r="BH382" s="203">
        <f>IF(N382="sníž. přenesená",J382,0)</f>
        <v>0</v>
      </c>
      <c r="BI382" s="203">
        <f>IF(N382="nulová",J382,0)</f>
        <v>0</v>
      </c>
      <c r="BJ382" s="17" t="s">
        <v>87</v>
      </c>
      <c r="BK382" s="203">
        <f>ROUND(I382*H382,2)</f>
        <v>0</v>
      </c>
      <c r="BL382" s="17" t="s">
        <v>189</v>
      </c>
      <c r="BM382" s="202" t="s">
        <v>586</v>
      </c>
    </row>
    <row r="383" spans="2:51" s="14" customFormat="1" ht="22.5">
      <c r="B383" s="215"/>
      <c r="C383" s="216"/>
      <c r="D383" s="206" t="s">
        <v>191</v>
      </c>
      <c r="E383" s="217" t="s">
        <v>1</v>
      </c>
      <c r="F383" s="218" t="s">
        <v>587</v>
      </c>
      <c r="G383" s="216"/>
      <c r="H383" s="219">
        <v>465</v>
      </c>
      <c r="I383" s="220"/>
      <c r="J383" s="216"/>
      <c r="K383" s="216"/>
      <c r="L383" s="221"/>
      <c r="M383" s="222"/>
      <c r="N383" s="223"/>
      <c r="O383" s="223"/>
      <c r="P383" s="223"/>
      <c r="Q383" s="223"/>
      <c r="R383" s="223"/>
      <c r="S383" s="223"/>
      <c r="T383" s="224"/>
      <c r="AT383" s="225" t="s">
        <v>191</v>
      </c>
      <c r="AU383" s="225" t="s">
        <v>96</v>
      </c>
      <c r="AV383" s="14" t="s">
        <v>89</v>
      </c>
      <c r="AW383" s="14" t="s">
        <v>35</v>
      </c>
      <c r="AX383" s="14" t="s">
        <v>80</v>
      </c>
      <c r="AY383" s="225" t="s">
        <v>180</v>
      </c>
    </row>
    <row r="384" spans="2:51" s="14" customFormat="1" ht="11.25">
      <c r="B384" s="215"/>
      <c r="C384" s="216"/>
      <c r="D384" s="206" t="s">
        <v>191</v>
      </c>
      <c r="E384" s="217" t="s">
        <v>1</v>
      </c>
      <c r="F384" s="218" t="s">
        <v>588</v>
      </c>
      <c r="G384" s="216"/>
      <c r="H384" s="219">
        <v>-119</v>
      </c>
      <c r="I384" s="220"/>
      <c r="J384" s="216"/>
      <c r="K384" s="216"/>
      <c r="L384" s="221"/>
      <c r="M384" s="222"/>
      <c r="N384" s="223"/>
      <c r="O384" s="223"/>
      <c r="P384" s="223"/>
      <c r="Q384" s="223"/>
      <c r="R384" s="223"/>
      <c r="S384" s="223"/>
      <c r="T384" s="224"/>
      <c r="AT384" s="225" t="s">
        <v>191</v>
      </c>
      <c r="AU384" s="225" t="s">
        <v>96</v>
      </c>
      <c r="AV384" s="14" t="s">
        <v>89</v>
      </c>
      <c r="AW384" s="14" t="s">
        <v>35</v>
      </c>
      <c r="AX384" s="14" t="s">
        <v>80</v>
      </c>
      <c r="AY384" s="225" t="s">
        <v>180</v>
      </c>
    </row>
    <row r="385" spans="2:51" s="15" customFormat="1" ht="11.25">
      <c r="B385" s="226"/>
      <c r="C385" s="227"/>
      <c r="D385" s="206" t="s">
        <v>191</v>
      </c>
      <c r="E385" s="228" t="s">
        <v>1</v>
      </c>
      <c r="F385" s="229" t="s">
        <v>201</v>
      </c>
      <c r="G385" s="227"/>
      <c r="H385" s="230">
        <v>346</v>
      </c>
      <c r="I385" s="231"/>
      <c r="J385" s="227"/>
      <c r="K385" s="227"/>
      <c r="L385" s="232"/>
      <c r="M385" s="233"/>
      <c r="N385" s="234"/>
      <c r="O385" s="234"/>
      <c r="P385" s="234"/>
      <c r="Q385" s="234"/>
      <c r="R385" s="234"/>
      <c r="S385" s="234"/>
      <c r="T385" s="235"/>
      <c r="AT385" s="236" t="s">
        <v>191</v>
      </c>
      <c r="AU385" s="236" t="s">
        <v>96</v>
      </c>
      <c r="AV385" s="15" t="s">
        <v>189</v>
      </c>
      <c r="AW385" s="15" t="s">
        <v>35</v>
      </c>
      <c r="AX385" s="15" t="s">
        <v>87</v>
      </c>
      <c r="AY385" s="236" t="s">
        <v>180</v>
      </c>
    </row>
    <row r="386" spans="1:65" s="2" customFormat="1" ht="24.2" customHeight="1">
      <c r="A386" s="34"/>
      <c r="B386" s="35"/>
      <c r="C386" s="237" t="s">
        <v>589</v>
      </c>
      <c r="D386" s="237" t="s">
        <v>275</v>
      </c>
      <c r="E386" s="238" t="s">
        <v>590</v>
      </c>
      <c r="F386" s="239" t="s">
        <v>591</v>
      </c>
      <c r="G386" s="240" t="s">
        <v>313</v>
      </c>
      <c r="H386" s="241">
        <v>100.47</v>
      </c>
      <c r="I386" s="242"/>
      <c r="J386" s="243">
        <f>ROUND(I386*H386,2)</f>
        <v>0</v>
      </c>
      <c r="K386" s="239" t="s">
        <v>188</v>
      </c>
      <c r="L386" s="244"/>
      <c r="M386" s="245" t="s">
        <v>1</v>
      </c>
      <c r="N386" s="246" t="s">
        <v>45</v>
      </c>
      <c r="O386" s="71"/>
      <c r="P386" s="200">
        <f>O386*H386</f>
        <v>0</v>
      </c>
      <c r="Q386" s="200">
        <v>0.0483</v>
      </c>
      <c r="R386" s="200">
        <f>Q386*H386</f>
        <v>4.852701000000001</v>
      </c>
      <c r="S386" s="200">
        <v>0</v>
      </c>
      <c r="T386" s="201">
        <f>S386*H386</f>
        <v>0</v>
      </c>
      <c r="U386" s="34"/>
      <c r="V386" s="34"/>
      <c r="W386" s="34"/>
      <c r="X386" s="34"/>
      <c r="Y386" s="34"/>
      <c r="Z386" s="34"/>
      <c r="AA386" s="34"/>
      <c r="AB386" s="34"/>
      <c r="AC386" s="34"/>
      <c r="AD386" s="34"/>
      <c r="AE386" s="34"/>
      <c r="AR386" s="202" t="s">
        <v>246</v>
      </c>
      <c r="AT386" s="202" t="s">
        <v>275</v>
      </c>
      <c r="AU386" s="202" t="s">
        <v>96</v>
      </c>
      <c r="AY386" s="17" t="s">
        <v>180</v>
      </c>
      <c r="BE386" s="203">
        <f>IF(N386="základní",J386,0)</f>
        <v>0</v>
      </c>
      <c r="BF386" s="203">
        <f>IF(N386="snížená",J386,0)</f>
        <v>0</v>
      </c>
      <c r="BG386" s="203">
        <f>IF(N386="zákl. přenesená",J386,0)</f>
        <v>0</v>
      </c>
      <c r="BH386" s="203">
        <f>IF(N386="sníž. přenesená",J386,0)</f>
        <v>0</v>
      </c>
      <c r="BI386" s="203">
        <f>IF(N386="nulová",J386,0)</f>
        <v>0</v>
      </c>
      <c r="BJ386" s="17" t="s">
        <v>87</v>
      </c>
      <c r="BK386" s="203">
        <f>ROUND(I386*H386,2)</f>
        <v>0</v>
      </c>
      <c r="BL386" s="17" t="s">
        <v>189</v>
      </c>
      <c r="BM386" s="202" t="s">
        <v>592</v>
      </c>
    </row>
    <row r="387" spans="2:51" s="13" customFormat="1" ht="11.25">
      <c r="B387" s="204"/>
      <c r="C387" s="205"/>
      <c r="D387" s="206" t="s">
        <v>191</v>
      </c>
      <c r="E387" s="207" t="s">
        <v>1</v>
      </c>
      <c r="F387" s="208" t="s">
        <v>593</v>
      </c>
      <c r="G387" s="205"/>
      <c r="H387" s="207" t="s">
        <v>1</v>
      </c>
      <c r="I387" s="209"/>
      <c r="J387" s="205"/>
      <c r="K387" s="205"/>
      <c r="L387" s="210"/>
      <c r="M387" s="211"/>
      <c r="N387" s="212"/>
      <c r="O387" s="212"/>
      <c r="P387" s="212"/>
      <c r="Q387" s="212"/>
      <c r="R387" s="212"/>
      <c r="S387" s="212"/>
      <c r="T387" s="213"/>
      <c r="AT387" s="214" t="s">
        <v>191</v>
      </c>
      <c r="AU387" s="214" t="s">
        <v>96</v>
      </c>
      <c r="AV387" s="13" t="s">
        <v>87</v>
      </c>
      <c r="AW387" s="13" t="s">
        <v>35</v>
      </c>
      <c r="AX387" s="13" t="s">
        <v>80</v>
      </c>
      <c r="AY387" s="214" t="s">
        <v>180</v>
      </c>
    </row>
    <row r="388" spans="2:51" s="14" customFormat="1" ht="22.5">
      <c r="B388" s="215"/>
      <c r="C388" s="216"/>
      <c r="D388" s="206" t="s">
        <v>191</v>
      </c>
      <c r="E388" s="217" t="s">
        <v>1</v>
      </c>
      <c r="F388" s="218" t="s">
        <v>594</v>
      </c>
      <c r="G388" s="216"/>
      <c r="H388" s="219">
        <v>98.5</v>
      </c>
      <c r="I388" s="220"/>
      <c r="J388" s="216"/>
      <c r="K388" s="216"/>
      <c r="L388" s="221"/>
      <c r="M388" s="222"/>
      <c r="N388" s="223"/>
      <c r="O388" s="223"/>
      <c r="P388" s="223"/>
      <c r="Q388" s="223"/>
      <c r="R388" s="223"/>
      <c r="S388" s="223"/>
      <c r="T388" s="224"/>
      <c r="AT388" s="225" t="s">
        <v>191</v>
      </c>
      <c r="AU388" s="225" t="s">
        <v>96</v>
      </c>
      <c r="AV388" s="14" t="s">
        <v>89</v>
      </c>
      <c r="AW388" s="14" t="s">
        <v>35</v>
      </c>
      <c r="AX388" s="14" t="s">
        <v>87</v>
      </c>
      <c r="AY388" s="225" t="s">
        <v>180</v>
      </c>
    </row>
    <row r="389" spans="2:51" s="14" customFormat="1" ht="11.25">
      <c r="B389" s="215"/>
      <c r="C389" s="216"/>
      <c r="D389" s="206" t="s">
        <v>191</v>
      </c>
      <c r="E389" s="216"/>
      <c r="F389" s="218" t="s">
        <v>595</v>
      </c>
      <c r="G389" s="216"/>
      <c r="H389" s="219">
        <v>100.47</v>
      </c>
      <c r="I389" s="220"/>
      <c r="J389" s="216"/>
      <c r="K389" s="216"/>
      <c r="L389" s="221"/>
      <c r="M389" s="222"/>
      <c r="N389" s="223"/>
      <c r="O389" s="223"/>
      <c r="P389" s="223"/>
      <c r="Q389" s="223"/>
      <c r="R389" s="223"/>
      <c r="S389" s="223"/>
      <c r="T389" s="224"/>
      <c r="AT389" s="225" t="s">
        <v>191</v>
      </c>
      <c r="AU389" s="225" t="s">
        <v>96</v>
      </c>
      <c r="AV389" s="14" t="s">
        <v>89</v>
      </c>
      <c r="AW389" s="14" t="s">
        <v>4</v>
      </c>
      <c r="AX389" s="14" t="s">
        <v>87</v>
      </c>
      <c r="AY389" s="225" t="s">
        <v>180</v>
      </c>
    </row>
    <row r="390" spans="1:65" s="2" customFormat="1" ht="24.2" customHeight="1">
      <c r="A390" s="34"/>
      <c r="B390" s="35"/>
      <c r="C390" s="237" t="s">
        <v>596</v>
      </c>
      <c r="D390" s="237" t="s">
        <v>275</v>
      </c>
      <c r="E390" s="238" t="s">
        <v>597</v>
      </c>
      <c r="F390" s="239" t="s">
        <v>598</v>
      </c>
      <c r="G390" s="240" t="s">
        <v>313</v>
      </c>
      <c r="H390" s="241">
        <v>34.68</v>
      </c>
      <c r="I390" s="242"/>
      <c r="J390" s="243">
        <f>ROUND(I390*H390,2)</f>
        <v>0</v>
      </c>
      <c r="K390" s="239" t="s">
        <v>188</v>
      </c>
      <c r="L390" s="244"/>
      <c r="M390" s="245" t="s">
        <v>1</v>
      </c>
      <c r="N390" s="246" t="s">
        <v>45</v>
      </c>
      <c r="O390" s="71"/>
      <c r="P390" s="200">
        <f>O390*H390</f>
        <v>0</v>
      </c>
      <c r="Q390" s="200">
        <v>0.06567</v>
      </c>
      <c r="R390" s="200">
        <f>Q390*H390</f>
        <v>2.2774356</v>
      </c>
      <c r="S390" s="200">
        <v>0</v>
      </c>
      <c r="T390" s="201">
        <f>S390*H390</f>
        <v>0</v>
      </c>
      <c r="U390" s="34"/>
      <c r="V390" s="34"/>
      <c r="W390" s="34"/>
      <c r="X390" s="34"/>
      <c r="Y390" s="34"/>
      <c r="Z390" s="34"/>
      <c r="AA390" s="34"/>
      <c r="AB390" s="34"/>
      <c r="AC390" s="34"/>
      <c r="AD390" s="34"/>
      <c r="AE390" s="34"/>
      <c r="AR390" s="202" t="s">
        <v>246</v>
      </c>
      <c r="AT390" s="202" t="s">
        <v>275</v>
      </c>
      <c r="AU390" s="202" t="s">
        <v>96</v>
      </c>
      <c r="AY390" s="17" t="s">
        <v>180</v>
      </c>
      <c r="BE390" s="203">
        <f>IF(N390="základní",J390,0)</f>
        <v>0</v>
      </c>
      <c r="BF390" s="203">
        <f>IF(N390="snížená",J390,0)</f>
        <v>0</v>
      </c>
      <c r="BG390" s="203">
        <f>IF(N390="zákl. přenesená",J390,0)</f>
        <v>0</v>
      </c>
      <c r="BH390" s="203">
        <f>IF(N390="sníž. přenesená",J390,0)</f>
        <v>0</v>
      </c>
      <c r="BI390" s="203">
        <f>IF(N390="nulová",J390,0)</f>
        <v>0</v>
      </c>
      <c r="BJ390" s="17" t="s">
        <v>87</v>
      </c>
      <c r="BK390" s="203">
        <f>ROUND(I390*H390,2)</f>
        <v>0</v>
      </c>
      <c r="BL390" s="17" t="s">
        <v>189</v>
      </c>
      <c r="BM390" s="202" t="s">
        <v>599</v>
      </c>
    </row>
    <row r="391" spans="2:51" s="14" customFormat="1" ht="11.25">
      <c r="B391" s="215"/>
      <c r="C391" s="216"/>
      <c r="D391" s="206" t="s">
        <v>191</v>
      </c>
      <c r="E391" s="217" t="s">
        <v>1</v>
      </c>
      <c r="F391" s="218" t="s">
        <v>600</v>
      </c>
      <c r="G391" s="216"/>
      <c r="H391" s="219">
        <v>34</v>
      </c>
      <c r="I391" s="220"/>
      <c r="J391" s="216"/>
      <c r="K391" s="216"/>
      <c r="L391" s="221"/>
      <c r="M391" s="222"/>
      <c r="N391" s="223"/>
      <c r="O391" s="223"/>
      <c r="P391" s="223"/>
      <c r="Q391" s="223"/>
      <c r="R391" s="223"/>
      <c r="S391" s="223"/>
      <c r="T391" s="224"/>
      <c r="AT391" s="225" t="s">
        <v>191</v>
      </c>
      <c r="AU391" s="225" t="s">
        <v>96</v>
      </c>
      <c r="AV391" s="14" t="s">
        <v>89</v>
      </c>
      <c r="AW391" s="14" t="s">
        <v>35</v>
      </c>
      <c r="AX391" s="14" t="s">
        <v>87</v>
      </c>
      <c r="AY391" s="225" t="s">
        <v>180</v>
      </c>
    </row>
    <row r="392" spans="2:51" s="14" customFormat="1" ht="11.25">
      <c r="B392" s="215"/>
      <c r="C392" s="216"/>
      <c r="D392" s="206" t="s">
        <v>191</v>
      </c>
      <c r="E392" s="216"/>
      <c r="F392" s="218" t="s">
        <v>601</v>
      </c>
      <c r="G392" s="216"/>
      <c r="H392" s="219">
        <v>34.68</v>
      </c>
      <c r="I392" s="220"/>
      <c r="J392" s="216"/>
      <c r="K392" s="216"/>
      <c r="L392" s="221"/>
      <c r="M392" s="222"/>
      <c r="N392" s="223"/>
      <c r="O392" s="223"/>
      <c r="P392" s="223"/>
      <c r="Q392" s="223"/>
      <c r="R392" s="223"/>
      <c r="S392" s="223"/>
      <c r="T392" s="224"/>
      <c r="AT392" s="225" t="s">
        <v>191</v>
      </c>
      <c r="AU392" s="225" t="s">
        <v>96</v>
      </c>
      <c r="AV392" s="14" t="s">
        <v>89</v>
      </c>
      <c r="AW392" s="14" t="s">
        <v>4</v>
      </c>
      <c r="AX392" s="14" t="s">
        <v>87</v>
      </c>
      <c r="AY392" s="225" t="s">
        <v>180</v>
      </c>
    </row>
    <row r="393" spans="1:65" s="2" customFormat="1" ht="16.5" customHeight="1">
      <c r="A393" s="34"/>
      <c r="B393" s="35"/>
      <c r="C393" s="237" t="s">
        <v>602</v>
      </c>
      <c r="D393" s="237" t="s">
        <v>275</v>
      </c>
      <c r="E393" s="238" t="s">
        <v>603</v>
      </c>
      <c r="F393" s="239" t="s">
        <v>604</v>
      </c>
      <c r="G393" s="240" t="s">
        <v>313</v>
      </c>
      <c r="H393" s="241">
        <v>215.73</v>
      </c>
      <c r="I393" s="242"/>
      <c r="J393" s="243">
        <f>ROUND(I393*H393,2)</f>
        <v>0</v>
      </c>
      <c r="K393" s="239" t="s">
        <v>188</v>
      </c>
      <c r="L393" s="244"/>
      <c r="M393" s="245" t="s">
        <v>1</v>
      </c>
      <c r="N393" s="246" t="s">
        <v>45</v>
      </c>
      <c r="O393" s="71"/>
      <c r="P393" s="200">
        <f>O393*H393</f>
        <v>0</v>
      </c>
      <c r="Q393" s="200">
        <v>0.08</v>
      </c>
      <c r="R393" s="200">
        <f>Q393*H393</f>
        <v>17.258399999999998</v>
      </c>
      <c r="S393" s="200">
        <v>0</v>
      </c>
      <c r="T393" s="201">
        <f>S393*H393</f>
        <v>0</v>
      </c>
      <c r="U393" s="34"/>
      <c r="V393" s="34"/>
      <c r="W393" s="34"/>
      <c r="X393" s="34"/>
      <c r="Y393" s="34"/>
      <c r="Z393" s="34"/>
      <c r="AA393" s="34"/>
      <c r="AB393" s="34"/>
      <c r="AC393" s="34"/>
      <c r="AD393" s="34"/>
      <c r="AE393" s="34"/>
      <c r="AR393" s="202" t="s">
        <v>246</v>
      </c>
      <c r="AT393" s="202" t="s">
        <v>275</v>
      </c>
      <c r="AU393" s="202" t="s">
        <v>96</v>
      </c>
      <c r="AY393" s="17" t="s">
        <v>180</v>
      </c>
      <c r="BE393" s="203">
        <f>IF(N393="základní",J393,0)</f>
        <v>0</v>
      </c>
      <c r="BF393" s="203">
        <f>IF(N393="snížená",J393,0)</f>
        <v>0</v>
      </c>
      <c r="BG393" s="203">
        <f>IF(N393="zákl. přenesená",J393,0)</f>
        <v>0</v>
      </c>
      <c r="BH393" s="203">
        <f>IF(N393="sníž. přenesená",J393,0)</f>
        <v>0</v>
      </c>
      <c r="BI393" s="203">
        <f>IF(N393="nulová",J393,0)</f>
        <v>0</v>
      </c>
      <c r="BJ393" s="17" t="s">
        <v>87</v>
      </c>
      <c r="BK393" s="203">
        <f>ROUND(I393*H393,2)</f>
        <v>0</v>
      </c>
      <c r="BL393" s="17" t="s">
        <v>189</v>
      </c>
      <c r="BM393" s="202" t="s">
        <v>605</v>
      </c>
    </row>
    <row r="394" spans="2:51" s="14" customFormat="1" ht="11.25">
      <c r="B394" s="215"/>
      <c r="C394" s="216"/>
      <c r="D394" s="206" t="s">
        <v>191</v>
      </c>
      <c r="E394" s="217" t="s">
        <v>1</v>
      </c>
      <c r="F394" s="218" t="s">
        <v>606</v>
      </c>
      <c r="G394" s="216"/>
      <c r="H394" s="219">
        <v>346</v>
      </c>
      <c r="I394" s="220"/>
      <c r="J394" s="216"/>
      <c r="K394" s="216"/>
      <c r="L394" s="221"/>
      <c r="M394" s="222"/>
      <c r="N394" s="223"/>
      <c r="O394" s="223"/>
      <c r="P394" s="223"/>
      <c r="Q394" s="223"/>
      <c r="R394" s="223"/>
      <c r="S394" s="223"/>
      <c r="T394" s="224"/>
      <c r="AT394" s="225" t="s">
        <v>191</v>
      </c>
      <c r="AU394" s="225" t="s">
        <v>96</v>
      </c>
      <c r="AV394" s="14" t="s">
        <v>89</v>
      </c>
      <c r="AW394" s="14" t="s">
        <v>35</v>
      </c>
      <c r="AX394" s="14" t="s">
        <v>80</v>
      </c>
      <c r="AY394" s="225" t="s">
        <v>180</v>
      </c>
    </row>
    <row r="395" spans="2:51" s="14" customFormat="1" ht="11.25">
      <c r="B395" s="215"/>
      <c r="C395" s="216"/>
      <c r="D395" s="206" t="s">
        <v>191</v>
      </c>
      <c r="E395" s="217" t="s">
        <v>1</v>
      </c>
      <c r="F395" s="218" t="s">
        <v>607</v>
      </c>
      <c r="G395" s="216"/>
      <c r="H395" s="219">
        <v>-98.5</v>
      </c>
      <c r="I395" s="220"/>
      <c r="J395" s="216"/>
      <c r="K395" s="216"/>
      <c r="L395" s="221"/>
      <c r="M395" s="222"/>
      <c r="N395" s="223"/>
      <c r="O395" s="223"/>
      <c r="P395" s="223"/>
      <c r="Q395" s="223"/>
      <c r="R395" s="223"/>
      <c r="S395" s="223"/>
      <c r="T395" s="224"/>
      <c r="AT395" s="225" t="s">
        <v>191</v>
      </c>
      <c r="AU395" s="225" t="s">
        <v>96</v>
      </c>
      <c r="AV395" s="14" t="s">
        <v>89</v>
      </c>
      <c r="AW395" s="14" t="s">
        <v>35</v>
      </c>
      <c r="AX395" s="14" t="s">
        <v>80</v>
      </c>
      <c r="AY395" s="225" t="s">
        <v>180</v>
      </c>
    </row>
    <row r="396" spans="2:51" s="14" customFormat="1" ht="11.25">
      <c r="B396" s="215"/>
      <c r="C396" s="216"/>
      <c r="D396" s="206" t="s">
        <v>191</v>
      </c>
      <c r="E396" s="217" t="s">
        <v>1</v>
      </c>
      <c r="F396" s="218" t="s">
        <v>608</v>
      </c>
      <c r="G396" s="216"/>
      <c r="H396" s="219">
        <v>-34</v>
      </c>
      <c r="I396" s="220"/>
      <c r="J396" s="216"/>
      <c r="K396" s="216"/>
      <c r="L396" s="221"/>
      <c r="M396" s="222"/>
      <c r="N396" s="223"/>
      <c r="O396" s="223"/>
      <c r="P396" s="223"/>
      <c r="Q396" s="223"/>
      <c r="R396" s="223"/>
      <c r="S396" s="223"/>
      <c r="T396" s="224"/>
      <c r="AT396" s="225" t="s">
        <v>191</v>
      </c>
      <c r="AU396" s="225" t="s">
        <v>96</v>
      </c>
      <c r="AV396" s="14" t="s">
        <v>89</v>
      </c>
      <c r="AW396" s="14" t="s">
        <v>35</v>
      </c>
      <c r="AX396" s="14" t="s">
        <v>80</v>
      </c>
      <c r="AY396" s="225" t="s">
        <v>180</v>
      </c>
    </row>
    <row r="397" spans="2:51" s="14" customFormat="1" ht="11.25">
      <c r="B397" s="215"/>
      <c r="C397" s="216"/>
      <c r="D397" s="206" t="s">
        <v>191</v>
      </c>
      <c r="E397" s="217" t="s">
        <v>1</v>
      </c>
      <c r="F397" s="218" t="s">
        <v>609</v>
      </c>
      <c r="G397" s="216"/>
      <c r="H397" s="219">
        <v>-2</v>
      </c>
      <c r="I397" s="220"/>
      <c r="J397" s="216"/>
      <c r="K397" s="216"/>
      <c r="L397" s="221"/>
      <c r="M397" s="222"/>
      <c r="N397" s="223"/>
      <c r="O397" s="223"/>
      <c r="P397" s="223"/>
      <c r="Q397" s="223"/>
      <c r="R397" s="223"/>
      <c r="S397" s="223"/>
      <c r="T397" s="224"/>
      <c r="AT397" s="225" t="s">
        <v>191</v>
      </c>
      <c r="AU397" s="225" t="s">
        <v>96</v>
      </c>
      <c r="AV397" s="14" t="s">
        <v>89</v>
      </c>
      <c r="AW397" s="14" t="s">
        <v>35</v>
      </c>
      <c r="AX397" s="14" t="s">
        <v>80</v>
      </c>
      <c r="AY397" s="225" t="s">
        <v>180</v>
      </c>
    </row>
    <row r="398" spans="2:51" s="15" customFormat="1" ht="11.25">
      <c r="B398" s="226"/>
      <c r="C398" s="227"/>
      <c r="D398" s="206" t="s">
        <v>191</v>
      </c>
      <c r="E398" s="228" t="s">
        <v>1</v>
      </c>
      <c r="F398" s="229" t="s">
        <v>201</v>
      </c>
      <c r="G398" s="227"/>
      <c r="H398" s="230">
        <v>211.5</v>
      </c>
      <c r="I398" s="231"/>
      <c r="J398" s="227"/>
      <c r="K398" s="227"/>
      <c r="L398" s="232"/>
      <c r="M398" s="233"/>
      <c r="N398" s="234"/>
      <c r="O398" s="234"/>
      <c r="P398" s="234"/>
      <c r="Q398" s="234"/>
      <c r="R398" s="234"/>
      <c r="S398" s="234"/>
      <c r="T398" s="235"/>
      <c r="AT398" s="236" t="s">
        <v>191</v>
      </c>
      <c r="AU398" s="236" t="s">
        <v>96</v>
      </c>
      <c r="AV398" s="15" t="s">
        <v>189</v>
      </c>
      <c r="AW398" s="15" t="s">
        <v>35</v>
      </c>
      <c r="AX398" s="15" t="s">
        <v>87</v>
      </c>
      <c r="AY398" s="236" t="s">
        <v>180</v>
      </c>
    </row>
    <row r="399" spans="2:51" s="14" customFormat="1" ht="11.25">
      <c r="B399" s="215"/>
      <c r="C399" s="216"/>
      <c r="D399" s="206" t="s">
        <v>191</v>
      </c>
      <c r="E399" s="216"/>
      <c r="F399" s="218" t="s">
        <v>610</v>
      </c>
      <c r="G399" s="216"/>
      <c r="H399" s="219">
        <v>215.73</v>
      </c>
      <c r="I399" s="220"/>
      <c r="J399" s="216"/>
      <c r="K399" s="216"/>
      <c r="L399" s="221"/>
      <c r="M399" s="222"/>
      <c r="N399" s="223"/>
      <c r="O399" s="223"/>
      <c r="P399" s="223"/>
      <c r="Q399" s="223"/>
      <c r="R399" s="223"/>
      <c r="S399" s="223"/>
      <c r="T399" s="224"/>
      <c r="AT399" s="225" t="s">
        <v>191</v>
      </c>
      <c r="AU399" s="225" t="s">
        <v>96</v>
      </c>
      <c r="AV399" s="14" t="s">
        <v>89</v>
      </c>
      <c r="AW399" s="14" t="s">
        <v>4</v>
      </c>
      <c r="AX399" s="14" t="s">
        <v>87</v>
      </c>
      <c r="AY399" s="225" t="s">
        <v>180</v>
      </c>
    </row>
    <row r="400" spans="1:65" s="2" customFormat="1" ht="21.75" customHeight="1">
      <c r="A400" s="34"/>
      <c r="B400" s="35"/>
      <c r="C400" s="237" t="s">
        <v>611</v>
      </c>
      <c r="D400" s="237" t="s">
        <v>275</v>
      </c>
      <c r="E400" s="238" t="s">
        <v>612</v>
      </c>
      <c r="F400" s="239" t="s">
        <v>613</v>
      </c>
      <c r="G400" s="240" t="s">
        <v>313</v>
      </c>
      <c r="H400" s="241">
        <v>2</v>
      </c>
      <c r="I400" s="242"/>
      <c r="J400" s="243">
        <f>ROUND(I400*H400,2)</f>
        <v>0</v>
      </c>
      <c r="K400" s="239" t="s">
        <v>188</v>
      </c>
      <c r="L400" s="244"/>
      <c r="M400" s="245" t="s">
        <v>1</v>
      </c>
      <c r="N400" s="246" t="s">
        <v>45</v>
      </c>
      <c r="O400" s="71"/>
      <c r="P400" s="200">
        <f>O400*H400</f>
        <v>0</v>
      </c>
      <c r="Q400" s="200">
        <v>0.061</v>
      </c>
      <c r="R400" s="200">
        <f>Q400*H400</f>
        <v>0.122</v>
      </c>
      <c r="S400" s="200">
        <v>0</v>
      </c>
      <c r="T400" s="201">
        <f>S400*H400</f>
        <v>0</v>
      </c>
      <c r="U400" s="34"/>
      <c r="V400" s="34"/>
      <c r="W400" s="34"/>
      <c r="X400" s="34"/>
      <c r="Y400" s="34"/>
      <c r="Z400" s="34"/>
      <c r="AA400" s="34"/>
      <c r="AB400" s="34"/>
      <c r="AC400" s="34"/>
      <c r="AD400" s="34"/>
      <c r="AE400" s="34"/>
      <c r="AR400" s="202" t="s">
        <v>246</v>
      </c>
      <c r="AT400" s="202" t="s">
        <v>275</v>
      </c>
      <c r="AU400" s="202" t="s">
        <v>96</v>
      </c>
      <c r="AY400" s="17" t="s">
        <v>180</v>
      </c>
      <c r="BE400" s="203">
        <f>IF(N400="základní",J400,0)</f>
        <v>0</v>
      </c>
      <c r="BF400" s="203">
        <f>IF(N400="snížená",J400,0)</f>
        <v>0</v>
      </c>
      <c r="BG400" s="203">
        <f>IF(N400="zákl. přenesená",J400,0)</f>
        <v>0</v>
      </c>
      <c r="BH400" s="203">
        <f>IF(N400="sníž. přenesená",J400,0)</f>
        <v>0</v>
      </c>
      <c r="BI400" s="203">
        <f>IF(N400="nulová",J400,0)</f>
        <v>0</v>
      </c>
      <c r="BJ400" s="17" t="s">
        <v>87</v>
      </c>
      <c r="BK400" s="203">
        <f>ROUND(I400*H400,2)</f>
        <v>0</v>
      </c>
      <c r="BL400" s="17" t="s">
        <v>189</v>
      </c>
      <c r="BM400" s="202" t="s">
        <v>614</v>
      </c>
    </row>
    <row r="401" spans="2:51" s="14" customFormat="1" ht="11.25">
      <c r="B401" s="215"/>
      <c r="C401" s="216"/>
      <c r="D401" s="206" t="s">
        <v>191</v>
      </c>
      <c r="E401" s="217" t="s">
        <v>1</v>
      </c>
      <c r="F401" s="218" t="s">
        <v>615</v>
      </c>
      <c r="G401" s="216"/>
      <c r="H401" s="219">
        <v>2</v>
      </c>
      <c r="I401" s="220"/>
      <c r="J401" s="216"/>
      <c r="K401" s="216"/>
      <c r="L401" s="221"/>
      <c r="M401" s="222"/>
      <c r="N401" s="223"/>
      <c r="O401" s="223"/>
      <c r="P401" s="223"/>
      <c r="Q401" s="223"/>
      <c r="R401" s="223"/>
      <c r="S401" s="223"/>
      <c r="T401" s="224"/>
      <c r="AT401" s="225" t="s">
        <v>191</v>
      </c>
      <c r="AU401" s="225" t="s">
        <v>96</v>
      </c>
      <c r="AV401" s="14" t="s">
        <v>89</v>
      </c>
      <c r="AW401" s="14" t="s">
        <v>35</v>
      </c>
      <c r="AX401" s="14" t="s">
        <v>87</v>
      </c>
      <c r="AY401" s="225" t="s">
        <v>180</v>
      </c>
    </row>
    <row r="402" spans="1:65" s="2" customFormat="1" ht="33" customHeight="1">
      <c r="A402" s="34"/>
      <c r="B402" s="35"/>
      <c r="C402" s="191" t="s">
        <v>616</v>
      </c>
      <c r="D402" s="191" t="s">
        <v>184</v>
      </c>
      <c r="E402" s="192" t="s">
        <v>617</v>
      </c>
      <c r="F402" s="193" t="s">
        <v>618</v>
      </c>
      <c r="G402" s="194" t="s">
        <v>313</v>
      </c>
      <c r="H402" s="195">
        <v>60.5</v>
      </c>
      <c r="I402" s="196"/>
      <c r="J402" s="197">
        <f>ROUND(I402*H402,2)</f>
        <v>0</v>
      </c>
      <c r="K402" s="193" t="s">
        <v>188</v>
      </c>
      <c r="L402" s="39"/>
      <c r="M402" s="198" t="s">
        <v>1</v>
      </c>
      <c r="N402" s="199" t="s">
        <v>45</v>
      </c>
      <c r="O402" s="71"/>
      <c r="P402" s="200">
        <f>O402*H402</f>
        <v>0</v>
      </c>
      <c r="Q402" s="200">
        <v>0.1295</v>
      </c>
      <c r="R402" s="200">
        <f>Q402*H402</f>
        <v>7.8347500000000005</v>
      </c>
      <c r="S402" s="200">
        <v>0</v>
      </c>
      <c r="T402" s="201">
        <f>S402*H402</f>
        <v>0</v>
      </c>
      <c r="U402" s="34"/>
      <c r="V402" s="34"/>
      <c r="W402" s="34"/>
      <c r="X402" s="34"/>
      <c r="Y402" s="34"/>
      <c r="Z402" s="34"/>
      <c r="AA402" s="34"/>
      <c r="AB402" s="34"/>
      <c r="AC402" s="34"/>
      <c r="AD402" s="34"/>
      <c r="AE402" s="34"/>
      <c r="AR402" s="202" t="s">
        <v>189</v>
      </c>
      <c r="AT402" s="202" t="s">
        <v>184</v>
      </c>
      <c r="AU402" s="202" t="s">
        <v>96</v>
      </c>
      <c r="AY402" s="17" t="s">
        <v>180</v>
      </c>
      <c r="BE402" s="203">
        <f>IF(N402="základní",J402,0)</f>
        <v>0</v>
      </c>
      <c r="BF402" s="203">
        <f>IF(N402="snížená",J402,0)</f>
        <v>0</v>
      </c>
      <c r="BG402" s="203">
        <f>IF(N402="zákl. přenesená",J402,0)</f>
        <v>0</v>
      </c>
      <c r="BH402" s="203">
        <f>IF(N402="sníž. přenesená",J402,0)</f>
        <v>0</v>
      </c>
      <c r="BI402" s="203">
        <f>IF(N402="nulová",J402,0)</f>
        <v>0</v>
      </c>
      <c r="BJ402" s="17" t="s">
        <v>87</v>
      </c>
      <c r="BK402" s="203">
        <f>ROUND(I402*H402,2)</f>
        <v>0</v>
      </c>
      <c r="BL402" s="17" t="s">
        <v>189</v>
      </c>
      <c r="BM402" s="202" t="s">
        <v>619</v>
      </c>
    </row>
    <row r="403" spans="2:51" s="14" customFormat="1" ht="11.25">
      <c r="B403" s="215"/>
      <c r="C403" s="216"/>
      <c r="D403" s="206" t="s">
        <v>191</v>
      </c>
      <c r="E403" s="217" t="s">
        <v>1</v>
      </c>
      <c r="F403" s="218" t="s">
        <v>620</v>
      </c>
      <c r="G403" s="216"/>
      <c r="H403" s="219">
        <v>60.5</v>
      </c>
      <c r="I403" s="220"/>
      <c r="J403" s="216"/>
      <c r="K403" s="216"/>
      <c r="L403" s="221"/>
      <c r="M403" s="222"/>
      <c r="N403" s="223"/>
      <c r="O403" s="223"/>
      <c r="P403" s="223"/>
      <c r="Q403" s="223"/>
      <c r="R403" s="223"/>
      <c r="S403" s="223"/>
      <c r="T403" s="224"/>
      <c r="AT403" s="225" t="s">
        <v>191</v>
      </c>
      <c r="AU403" s="225" t="s">
        <v>96</v>
      </c>
      <c r="AV403" s="14" t="s">
        <v>89</v>
      </c>
      <c r="AW403" s="14" t="s">
        <v>35</v>
      </c>
      <c r="AX403" s="14" t="s">
        <v>87</v>
      </c>
      <c r="AY403" s="225" t="s">
        <v>180</v>
      </c>
    </row>
    <row r="404" spans="1:65" s="2" customFormat="1" ht="16.5" customHeight="1">
      <c r="A404" s="34"/>
      <c r="B404" s="35"/>
      <c r="C404" s="237" t="s">
        <v>621</v>
      </c>
      <c r="D404" s="237" t="s">
        <v>275</v>
      </c>
      <c r="E404" s="238" t="s">
        <v>622</v>
      </c>
      <c r="F404" s="239" t="s">
        <v>623</v>
      </c>
      <c r="G404" s="240" t="s">
        <v>313</v>
      </c>
      <c r="H404" s="241">
        <v>61.71</v>
      </c>
      <c r="I404" s="242"/>
      <c r="J404" s="243">
        <f>ROUND(I404*H404,2)</f>
        <v>0</v>
      </c>
      <c r="K404" s="239" t="s">
        <v>188</v>
      </c>
      <c r="L404" s="244"/>
      <c r="M404" s="245" t="s">
        <v>1</v>
      </c>
      <c r="N404" s="246" t="s">
        <v>45</v>
      </c>
      <c r="O404" s="71"/>
      <c r="P404" s="200">
        <f>O404*H404</f>
        <v>0</v>
      </c>
      <c r="Q404" s="200">
        <v>0.046</v>
      </c>
      <c r="R404" s="200">
        <f>Q404*H404</f>
        <v>2.83866</v>
      </c>
      <c r="S404" s="200">
        <v>0</v>
      </c>
      <c r="T404" s="201">
        <f>S404*H404</f>
        <v>0</v>
      </c>
      <c r="U404" s="34"/>
      <c r="V404" s="34"/>
      <c r="W404" s="34"/>
      <c r="X404" s="34"/>
      <c r="Y404" s="34"/>
      <c r="Z404" s="34"/>
      <c r="AA404" s="34"/>
      <c r="AB404" s="34"/>
      <c r="AC404" s="34"/>
      <c r="AD404" s="34"/>
      <c r="AE404" s="34"/>
      <c r="AR404" s="202" t="s">
        <v>246</v>
      </c>
      <c r="AT404" s="202" t="s">
        <v>275</v>
      </c>
      <c r="AU404" s="202" t="s">
        <v>96</v>
      </c>
      <c r="AY404" s="17" t="s">
        <v>180</v>
      </c>
      <c r="BE404" s="203">
        <f>IF(N404="základní",J404,0)</f>
        <v>0</v>
      </c>
      <c r="BF404" s="203">
        <f>IF(N404="snížená",J404,0)</f>
        <v>0</v>
      </c>
      <c r="BG404" s="203">
        <f>IF(N404="zákl. přenesená",J404,0)</f>
        <v>0</v>
      </c>
      <c r="BH404" s="203">
        <f>IF(N404="sníž. přenesená",J404,0)</f>
        <v>0</v>
      </c>
      <c r="BI404" s="203">
        <f>IF(N404="nulová",J404,0)</f>
        <v>0</v>
      </c>
      <c r="BJ404" s="17" t="s">
        <v>87</v>
      </c>
      <c r="BK404" s="203">
        <f>ROUND(I404*H404,2)</f>
        <v>0</v>
      </c>
      <c r="BL404" s="17" t="s">
        <v>189</v>
      </c>
      <c r="BM404" s="202" t="s">
        <v>624</v>
      </c>
    </row>
    <row r="405" spans="2:51" s="14" customFormat="1" ht="11.25">
      <c r="B405" s="215"/>
      <c r="C405" s="216"/>
      <c r="D405" s="206" t="s">
        <v>191</v>
      </c>
      <c r="E405" s="217" t="s">
        <v>1</v>
      </c>
      <c r="F405" s="218" t="s">
        <v>625</v>
      </c>
      <c r="G405" s="216"/>
      <c r="H405" s="219">
        <v>60.5</v>
      </c>
      <c r="I405" s="220"/>
      <c r="J405" s="216"/>
      <c r="K405" s="216"/>
      <c r="L405" s="221"/>
      <c r="M405" s="222"/>
      <c r="N405" s="223"/>
      <c r="O405" s="223"/>
      <c r="P405" s="223"/>
      <c r="Q405" s="223"/>
      <c r="R405" s="223"/>
      <c r="S405" s="223"/>
      <c r="T405" s="224"/>
      <c r="AT405" s="225" t="s">
        <v>191</v>
      </c>
      <c r="AU405" s="225" t="s">
        <v>96</v>
      </c>
      <c r="AV405" s="14" t="s">
        <v>89</v>
      </c>
      <c r="AW405" s="14" t="s">
        <v>35</v>
      </c>
      <c r="AX405" s="14" t="s">
        <v>87</v>
      </c>
      <c r="AY405" s="225" t="s">
        <v>180</v>
      </c>
    </row>
    <row r="406" spans="2:51" s="14" customFormat="1" ht="11.25">
      <c r="B406" s="215"/>
      <c r="C406" s="216"/>
      <c r="D406" s="206" t="s">
        <v>191</v>
      </c>
      <c r="E406" s="216"/>
      <c r="F406" s="218" t="s">
        <v>626</v>
      </c>
      <c r="G406" s="216"/>
      <c r="H406" s="219">
        <v>61.71</v>
      </c>
      <c r="I406" s="220"/>
      <c r="J406" s="216"/>
      <c r="K406" s="216"/>
      <c r="L406" s="221"/>
      <c r="M406" s="222"/>
      <c r="N406" s="223"/>
      <c r="O406" s="223"/>
      <c r="P406" s="223"/>
      <c r="Q406" s="223"/>
      <c r="R406" s="223"/>
      <c r="S406" s="223"/>
      <c r="T406" s="224"/>
      <c r="AT406" s="225" t="s">
        <v>191</v>
      </c>
      <c r="AU406" s="225" t="s">
        <v>96</v>
      </c>
      <c r="AV406" s="14" t="s">
        <v>89</v>
      </c>
      <c r="AW406" s="14" t="s">
        <v>4</v>
      </c>
      <c r="AX406" s="14" t="s">
        <v>87</v>
      </c>
      <c r="AY406" s="225" t="s">
        <v>180</v>
      </c>
    </row>
    <row r="407" spans="1:65" s="2" customFormat="1" ht="24.2" customHeight="1">
      <c r="A407" s="34"/>
      <c r="B407" s="35"/>
      <c r="C407" s="191" t="s">
        <v>627</v>
      </c>
      <c r="D407" s="191" t="s">
        <v>184</v>
      </c>
      <c r="E407" s="192" t="s">
        <v>628</v>
      </c>
      <c r="F407" s="193" t="s">
        <v>629</v>
      </c>
      <c r="G407" s="194" t="s">
        <v>313</v>
      </c>
      <c r="H407" s="195">
        <v>176.5</v>
      </c>
      <c r="I407" s="196"/>
      <c r="J407" s="197">
        <f>ROUND(I407*H407,2)</f>
        <v>0</v>
      </c>
      <c r="K407" s="193" t="s">
        <v>188</v>
      </c>
      <c r="L407" s="39"/>
      <c r="M407" s="198" t="s">
        <v>1</v>
      </c>
      <c r="N407" s="199" t="s">
        <v>45</v>
      </c>
      <c r="O407" s="71"/>
      <c r="P407" s="200">
        <f>O407*H407</f>
        <v>0</v>
      </c>
      <c r="Q407" s="200">
        <v>0.10095</v>
      </c>
      <c r="R407" s="200">
        <f>Q407*H407</f>
        <v>17.817675</v>
      </c>
      <c r="S407" s="200">
        <v>0</v>
      </c>
      <c r="T407" s="201">
        <f>S407*H407</f>
        <v>0</v>
      </c>
      <c r="U407" s="34"/>
      <c r="V407" s="34"/>
      <c r="W407" s="34"/>
      <c r="X407" s="34"/>
      <c r="Y407" s="34"/>
      <c r="Z407" s="34"/>
      <c r="AA407" s="34"/>
      <c r="AB407" s="34"/>
      <c r="AC407" s="34"/>
      <c r="AD407" s="34"/>
      <c r="AE407" s="34"/>
      <c r="AR407" s="202" t="s">
        <v>189</v>
      </c>
      <c r="AT407" s="202" t="s">
        <v>184</v>
      </c>
      <c r="AU407" s="202" t="s">
        <v>96</v>
      </c>
      <c r="AY407" s="17" t="s">
        <v>180</v>
      </c>
      <c r="BE407" s="203">
        <f>IF(N407="základní",J407,0)</f>
        <v>0</v>
      </c>
      <c r="BF407" s="203">
        <f>IF(N407="snížená",J407,0)</f>
        <v>0</v>
      </c>
      <c r="BG407" s="203">
        <f>IF(N407="zákl. přenesená",J407,0)</f>
        <v>0</v>
      </c>
      <c r="BH407" s="203">
        <f>IF(N407="sníž. přenesená",J407,0)</f>
        <v>0</v>
      </c>
      <c r="BI407" s="203">
        <f>IF(N407="nulová",J407,0)</f>
        <v>0</v>
      </c>
      <c r="BJ407" s="17" t="s">
        <v>87</v>
      </c>
      <c r="BK407" s="203">
        <f>ROUND(I407*H407,2)</f>
        <v>0</v>
      </c>
      <c r="BL407" s="17" t="s">
        <v>189</v>
      </c>
      <c r="BM407" s="202" t="s">
        <v>630</v>
      </c>
    </row>
    <row r="408" spans="2:51" s="14" customFormat="1" ht="22.5">
      <c r="B408" s="215"/>
      <c r="C408" s="216"/>
      <c r="D408" s="206" t="s">
        <v>191</v>
      </c>
      <c r="E408" s="217" t="s">
        <v>1</v>
      </c>
      <c r="F408" s="218" t="s">
        <v>631</v>
      </c>
      <c r="G408" s="216"/>
      <c r="H408" s="219">
        <v>176.5</v>
      </c>
      <c r="I408" s="220"/>
      <c r="J408" s="216"/>
      <c r="K408" s="216"/>
      <c r="L408" s="221"/>
      <c r="M408" s="222"/>
      <c r="N408" s="223"/>
      <c r="O408" s="223"/>
      <c r="P408" s="223"/>
      <c r="Q408" s="223"/>
      <c r="R408" s="223"/>
      <c r="S408" s="223"/>
      <c r="T408" s="224"/>
      <c r="AT408" s="225" t="s">
        <v>191</v>
      </c>
      <c r="AU408" s="225" t="s">
        <v>96</v>
      </c>
      <c r="AV408" s="14" t="s">
        <v>89</v>
      </c>
      <c r="AW408" s="14" t="s">
        <v>35</v>
      </c>
      <c r="AX408" s="14" t="s">
        <v>87</v>
      </c>
      <c r="AY408" s="225" t="s">
        <v>180</v>
      </c>
    </row>
    <row r="409" spans="1:65" s="2" customFormat="1" ht="16.5" customHeight="1">
      <c r="A409" s="34"/>
      <c r="B409" s="35"/>
      <c r="C409" s="237" t="s">
        <v>632</v>
      </c>
      <c r="D409" s="237" t="s">
        <v>275</v>
      </c>
      <c r="E409" s="238" t="s">
        <v>633</v>
      </c>
      <c r="F409" s="239" t="s">
        <v>634</v>
      </c>
      <c r="G409" s="240" t="s">
        <v>313</v>
      </c>
      <c r="H409" s="241">
        <v>180.03</v>
      </c>
      <c r="I409" s="242"/>
      <c r="J409" s="243">
        <f>ROUND(I409*H409,2)</f>
        <v>0</v>
      </c>
      <c r="K409" s="239" t="s">
        <v>188</v>
      </c>
      <c r="L409" s="244"/>
      <c r="M409" s="245" t="s">
        <v>1</v>
      </c>
      <c r="N409" s="246" t="s">
        <v>45</v>
      </c>
      <c r="O409" s="71"/>
      <c r="P409" s="200">
        <f>O409*H409</f>
        <v>0</v>
      </c>
      <c r="Q409" s="200">
        <v>0.028</v>
      </c>
      <c r="R409" s="200">
        <f>Q409*H409</f>
        <v>5.04084</v>
      </c>
      <c r="S409" s="200">
        <v>0</v>
      </c>
      <c r="T409" s="201">
        <f>S409*H409</f>
        <v>0</v>
      </c>
      <c r="U409" s="34"/>
      <c r="V409" s="34"/>
      <c r="W409" s="34"/>
      <c r="X409" s="34"/>
      <c r="Y409" s="34"/>
      <c r="Z409" s="34"/>
      <c r="AA409" s="34"/>
      <c r="AB409" s="34"/>
      <c r="AC409" s="34"/>
      <c r="AD409" s="34"/>
      <c r="AE409" s="34"/>
      <c r="AR409" s="202" t="s">
        <v>246</v>
      </c>
      <c r="AT409" s="202" t="s">
        <v>275</v>
      </c>
      <c r="AU409" s="202" t="s">
        <v>96</v>
      </c>
      <c r="AY409" s="17" t="s">
        <v>180</v>
      </c>
      <c r="BE409" s="203">
        <f>IF(N409="základní",J409,0)</f>
        <v>0</v>
      </c>
      <c r="BF409" s="203">
        <f>IF(N409="snížená",J409,0)</f>
        <v>0</v>
      </c>
      <c r="BG409" s="203">
        <f>IF(N409="zákl. přenesená",J409,0)</f>
        <v>0</v>
      </c>
      <c r="BH409" s="203">
        <f>IF(N409="sníž. přenesená",J409,0)</f>
        <v>0</v>
      </c>
      <c r="BI409" s="203">
        <f>IF(N409="nulová",J409,0)</f>
        <v>0</v>
      </c>
      <c r="BJ409" s="17" t="s">
        <v>87</v>
      </c>
      <c r="BK409" s="203">
        <f>ROUND(I409*H409,2)</f>
        <v>0</v>
      </c>
      <c r="BL409" s="17" t="s">
        <v>189</v>
      </c>
      <c r="BM409" s="202" t="s">
        <v>635</v>
      </c>
    </row>
    <row r="410" spans="2:51" s="14" customFormat="1" ht="11.25">
      <c r="B410" s="215"/>
      <c r="C410" s="216"/>
      <c r="D410" s="206" t="s">
        <v>191</v>
      </c>
      <c r="E410" s="217" t="s">
        <v>1</v>
      </c>
      <c r="F410" s="218" t="s">
        <v>636</v>
      </c>
      <c r="G410" s="216"/>
      <c r="H410" s="219">
        <v>176.5</v>
      </c>
      <c r="I410" s="220"/>
      <c r="J410" s="216"/>
      <c r="K410" s="216"/>
      <c r="L410" s="221"/>
      <c r="M410" s="222"/>
      <c r="N410" s="223"/>
      <c r="O410" s="223"/>
      <c r="P410" s="223"/>
      <c r="Q410" s="223"/>
      <c r="R410" s="223"/>
      <c r="S410" s="223"/>
      <c r="T410" s="224"/>
      <c r="AT410" s="225" t="s">
        <v>191</v>
      </c>
      <c r="AU410" s="225" t="s">
        <v>96</v>
      </c>
      <c r="AV410" s="14" t="s">
        <v>89</v>
      </c>
      <c r="AW410" s="14" t="s">
        <v>35</v>
      </c>
      <c r="AX410" s="14" t="s">
        <v>87</v>
      </c>
      <c r="AY410" s="225" t="s">
        <v>180</v>
      </c>
    </row>
    <row r="411" spans="2:51" s="14" customFormat="1" ht="11.25">
      <c r="B411" s="215"/>
      <c r="C411" s="216"/>
      <c r="D411" s="206" t="s">
        <v>191</v>
      </c>
      <c r="E411" s="216"/>
      <c r="F411" s="218" t="s">
        <v>637</v>
      </c>
      <c r="G411" s="216"/>
      <c r="H411" s="219">
        <v>180.03</v>
      </c>
      <c r="I411" s="220"/>
      <c r="J411" s="216"/>
      <c r="K411" s="216"/>
      <c r="L411" s="221"/>
      <c r="M411" s="222"/>
      <c r="N411" s="223"/>
      <c r="O411" s="223"/>
      <c r="P411" s="223"/>
      <c r="Q411" s="223"/>
      <c r="R411" s="223"/>
      <c r="S411" s="223"/>
      <c r="T411" s="224"/>
      <c r="AT411" s="225" t="s">
        <v>191</v>
      </c>
      <c r="AU411" s="225" t="s">
        <v>96</v>
      </c>
      <c r="AV411" s="14" t="s">
        <v>89</v>
      </c>
      <c r="AW411" s="14" t="s">
        <v>4</v>
      </c>
      <c r="AX411" s="14" t="s">
        <v>87</v>
      </c>
      <c r="AY411" s="225" t="s">
        <v>180</v>
      </c>
    </row>
    <row r="412" spans="1:65" s="2" customFormat="1" ht="24.2" customHeight="1">
      <c r="A412" s="34"/>
      <c r="B412" s="35"/>
      <c r="C412" s="191" t="s">
        <v>638</v>
      </c>
      <c r="D412" s="191" t="s">
        <v>184</v>
      </c>
      <c r="E412" s="192" t="s">
        <v>639</v>
      </c>
      <c r="F412" s="193" t="s">
        <v>640</v>
      </c>
      <c r="G412" s="194" t="s">
        <v>313</v>
      </c>
      <c r="H412" s="195">
        <v>4.2</v>
      </c>
      <c r="I412" s="196"/>
      <c r="J412" s="197">
        <f>ROUND(I412*H412,2)</f>
        <v>0</v>
      </c>
      <c r="K412" s="193" t="s">
        <v>188</v>
      </c>
      <c r="L412" s="39"/>
      <c r="M412" s="198" t="s">
        <v>1</v>
      </c>
      <c r="N412" s="199" t="s">
        <v>45</v>
      </c>
      <c r="O412" s="71"/>
      <c r="P412" s="200">
        <f>O412*H412</f>
        <v>0</v>
      </c>
      <c r="Q412" s="200">
        <v>0.20219</v>
      </c>
      <c r="R412" s="200">
        <f>Q412*H412</f>
        <v>0.8491980000000001</v>
      </c>
      <c r="S412" s="200">
        <v>0</v>
      </c>
      <c r="T412" s="201">
        <f>S412*H412</f>
        <v>0</v>
      </c>
      <c r="U412" s="34"/>
      <c r="V412" s="34"/>
      <c r="W412" s="34"/>
      <c r="X412" s="34"/>
      <c r="Y412" s="34"/>
      <c r="Z412" s="34"/>
      <c r="AA412" s="34"/>
      <c r="AB412" s="34"/>
      <c r="AC412" s="34"/>
      <c r="AD412" s="34"/>
      <c r="AE412" s="34"/>
      <c r="AR412" s="202" t="s">
        <v>189</v>
      </c>
      <c r="AT412" s="202" t="s">
        <v>184</v>
      </c>
      <c r="AU412" s="202" t="s">
        <v>96</v>
      </c>
      <c r="AY412" s="17" t="s">
        <v>180</v>
      </c>
      <c r="BE412" s="203">
        <f>IF(N412="základní",J412,0)</f>
        <v>0</v>
      </c>
      <c r="BF412" s="203">
        <f>IF(N412="snížená",J412,0)</f>
        <v>0</v>
      </c>
      <c r="BG412" s="203">
        <f>IF(N412="zákl. přenesená",J412,0)</f>
        <v>0</v>
      </c>
      <c r="BH412" s="203">
        <f>IF(N412="sníž. přenesená",J412,0)</f>
        <v>0</v>
      </c>
      <c r="BI412" s="203">
        <f>IF(N412="nulová",J412,0)</f>
        <v>0</v>
      </c>
      <c r="BJ412" s="17" t="s">
        <v>87</v>
      </c>
      <c r="BK412" s="203">
        <f>ROUND(I412*H412,2)</f>
        <v>0</v>
      </c>
      <c r="BL412" s="17" t="s">
        <v>189</v>
      </c>
      <c r="BM412" s="202" t="s">
        <v>641</v>
      </c>
    </row>
    <row r="413" spans="2:51" s="14" customFormat="1" ht="11.25">
      <c r="B413" s="215"/>
      <c r="C413" s="216"/>
      <c r="D413" s="206" t="s">
        <v>191</v>
      </c>
      <c r="E413" s="217" t="s">
        <v>1</v>
      </c>
      <c r="F413" s="218" t="s">
        <v>642</v>
      </c>
      <c r="G413" s="216"/>
      <c r="H413" s="219">
        <v>4.2</v>
      </c>
      <c r="I413" s="220"/>
      <c r="J413" s="216"/>
      <c r="K413" s="216"/>
      <c r="L413" s="221"/>
      <c r="M413" s="222"/>
      <c r="N413" s="223"/>
      <c r="O413" s="223"/>
      <c r="P413" s="223"/>
      <c r="Q413" s="223"/>
      <c r="R413" s="223"/>
      <c r="S413" s="223"/>
      <c r="T413" s="224"/>
      <c r="AT413" s="225" t="s">
        <v>191</v>
      </c>
      <c r="AU413" s="225" t="s">
        <v>96</v>
      </c>
      <c r="AV413" s="14" t="s">
        <v>89</v>
      </c>
      <c r="AW413" s="14" t="s">
        <v>35</v>
      </c>
      <c r="AX413" s="14" t="s">
        <v>87</v>
      </c>
      <c r="AY413" s="225" t="s">
        <v>180</v>
      </c>
    </row>
    <row r="414" spans="1:65" s="2" customFormat="1" ht="24.2" customHeight="1">
      <c r="A414" s="34"/>
      <c r="B414" s="35"/>
      <c r="C414" s="237" t="s">
        <v>643</v>
      </c>
      <c r="D414" s="237" t="s">
        <v>275</v>
      </c>
      <c r="E414" s="238" t="s">
        <v>644</v>
      </c>
      <c r="F414" s="239" t="s">
        <v>645</v>
      </c>
      <c r="G414" s="240" t="s">
        <v>313</v>
      </c>
      <c r="H414" s="241">
        <v>7.14</v>
      </c>
      <c r="I414" s="242"/>
      <c r="J414" s="243">
        <f>ROUND(I414*H414,2)</f>
        <v>0</v>
      </c>
      <c r="K414" s="239" t="s">
        <v>188</v>
      </c>
      <c r="L414" s="244"/>
      <c r="M414" s="245" t="s">
        <v>1</v>
      </c>
      <c r="N414" s="246" t="s">
        <v>45</v>
      </c>
      <c r="O414" s="71"/>
      <c r="P414" s="200">
        <f>O414*H414</f>
        <v>0</v>
      </c>
      <c r="Q414" s="200">
        <v>0.11167</v>
      </c>
      <c r="R414" s="200">
        <f>Q414*H414</f>
        <v>0.7973238</v>
      </c>
      <c r="S414" s="200">
        <v>0</v>
      </c>
      <c r="T414" s="201">
        <f>S414*H414</f>
        <v>0</v>
      </c>
      <c r="U414" s="34"/>
      <c r="V414" s="34"/>
      <c r="W414" s="34"/>
      <c r="X414" s="34"/>
      <c r="Y414" s="34"/>
      <c r="Z414" s="34"/>
      <c r="AA414" s="34"/>
      <c r="AB414" s="34"/>
      <c r="AC414" s="34"/>
      <c r="AD414" s="34"/>
      <c r="AE414" s="34"/>
      <c r="AR414" s="202" t="s">
        <v>246</v>
      </c>
      <c r="AT414" s="202" t="s">
        <v>275</v>
      </c>
      <c r="AU414" s="202" t="s">
        <v>96</v>
      </c>
      <c r="AY414" s="17" t="s">
        <v>180</v>
      </c>
      <c r="BE414" s="203">
        <f>IF(N414="základní",J414,0)</f>
        <v>0</v>
      </c>
      <c r="BF414" s="203">
        <f>IF(N414="snížená",J414,0)</f>
        <v>0</v>
      </c>
      <c r="BG414" s="203">
        <f>IF(N414="zákl. přenesená",J414,0)</f>
        <v>0</v>
      </c>
      <c r="BH414" s="203">
        <f>IF(N414="sníž. přenesená",J414,0)</f>
        <v>0</v>
      </c>
      <c r="BI414" s="203">
        <f>IF(N414="nulová",J414,0)</f>
        <v>0</v>
      </c>
      <c r="BJ414" s="17" t="s">
        <v>87</v>
      </c>
      <c r="BK414" s="203">
        <f>ROUND(I414*H414,2)</f>
        <v>0</v>
      </c>
      <c r="BL414" s="17" t="s">
        <v>189</v>
      </c>
      <c r="BM414" s="202" t="s">
        <v>646</v>
      </c>
    </row>
    <row r="415" spans="2:51" s="14" customFormat="1" ht="11.25">
      <c r="B415" s="215"/>
      <c r="C415" s="216"/>
      <c r="D415" s="206" t="s">
        <v>191</v>
      </c>
      <c r="E415" s="217" t="s">
        <v>1</v>
      </c>
      <c r="F415" s="218" t="s">
        <v>647</v>
      </c>
      <c r="G415" s="216"/>
      <c r="H415" s="219">
        <v>7</v>
      </c>
      <c r="I415" s="220"/>
      <c r="J415" s="216"/>
      <c r="K415" s="216"/>
      <c r="L415" s="221"/>
      <c r="M415" s="222"/>
      <c r="N415" s="223"/>
      <c r="O415" s="223"/>
      <c r="P415" s="223"/>
      <c r="Q415" s="223"/>
      <c r="R415" s="223"/>
      <c r="S415" s="223"/>
      <c r="T415" s="224"/>
      <c r="AT415" s="225" t="s">
        <v>191</v>
      </c>
      <c r="AU415" s="225" t="s">
        <v>96</v>
      </c>
      <c r="AV415" s="14" t="s">
        <v>89</v>
      </c>
      <c r="AW415" s="14" t="s">
        <v>35</v>
      </c>
      <c r="AX415" s="14" t="s">
        <v>87</v>
      </c>
      <c r="AY415" s="225" t="s">
        <v>180</v>
      </c>
    </row>
    <row r="416" spans="2:51" s="14" customFormat="1" ht="11.25">
      <c r="B416" s="215"/>
      <c r="C416" s="216"/>
      <c r="D416" s="206" t="s">
        <v>191</v>
      </c>
      <c r="E416" s="216"/>
      <c r="F416" s="218" t="s">
        <v>648</v>
      </c>
      <c r="G416" s="216"/>
      <c r="H416" s="219">
        <v>7.14</v>
      </c>
      <c r="I416" s="220"/>
      <c r="J416" s="216"/>
      <c r="K416" s="216"/>
      <c r="L416" s="221"/>
      <c r="M416" s="222"/>
      <c r="N416" s="223"/>
      <c r="O416" s="223"/>
      <c r="P416" s="223"/>
      <c r="Q416" s="223"/>
      <c r="R416" s="223"/>
      <c r="S416" s="223"/>
      <c r="T416" s="224"/>
      <c r="AT416" s="225" t="s">
        <v>191</v>
      </c>
      <c r="AU416" s="225" t="s">
        <v>96</v>
      </c>
      <c r="AV416" s="14" t="s">
        <v>89</v>
      </c>
      <c r="AW416" s="14" t="s">
        <v>4</v>
      </c>
      <c r="AX416" s="14" t="s">
        <v>87</v>
      </c>
      <c r="AY416" s="225" t="s">
        <v>180</v>
      </c>
    </row>
    <row r="417" spans="1:65" s="2" customFormat="1" ht="24.2" customHeight="1">
      <c r="A417" s="34"/>
      <c r="B417" s="35"/>
      <c r="C417" s="191" t="s">
        <v>649</v>
      </c>
      <c r="D417" s="191" t="s">
        <v>184</v>
      </c>
      <c r="E417" s="192" t="s">
        <v>650</v>
      </c>
      <c r="F417" s="193" t="s">
        <v>651</v>
      </c>
      <c r="G417" s="194" t="s">
        <v>313</v>
      </c>
      <c r="H417" s="195">
        <v>26</v>
      </c>
      <c r="I417" s="196"/>
      <c r="J417" s="197">
        <f>ROUND(I417*H417,2)</f>
        <v>0</v>
      </c>
      <c r="K417" s="193" t="s">
        <v>188</v>
      </c>
      <c r="L417" s="39"/>
      <c r="M417" s="198" t="s">
        <v>1</v>
      </c>
      <c r="N417" s="199" t="s">
        <v>45</v>
      </c>
      <c r="O417" s="71"/>
      <c r="P417" s="200">
        <f>O417*H417</f>
        <v>0</v>
      </c>
      <c r="Q417" s="200">
        <v>0.20647</v>
      </c>
      <c r="R417" s="200">
        <f>Q417*H417</f>
        <v>5.36822</v>
      </c>
      <c r="S417" s="200">
        <v>0</v>
      </c>
      <c r="T417" s="201">
        <f>S417*H417</f>
        <v>0</v>
      </c>
      <c r="U417" s="34"/>
      <c r="V417" s="34"/>
      <c r="W417" s="34"/>
      <c r="X417" s="34"/>
      <c r="Y417" s="34"/>
      <c r="Z417" s="34"/>
      <c r="AA417" s="34"/>
      <c r="AB417" s="34"/>
      <c r="AC417" s="34"/>
      <c r="AD417" s="34"/>
      <c r="AE417" s="34"/>
      <c r="AR417" s="202" t="s">
        <v>189</v>
      </c>
      <c r="AT417" s="202" t="s">
        <v>184</v>
      </c>
      <c r="AU417" s="202" t="s">
        <v>96</v>
      </c>
      <c r="AY417" s="17" t="s">
        <v>180</v>
      </c>
      <c r="BE417" s="203">
        <f>IF(N417="základní",J417,0)</f>
        <v>0</v>
      </c>
      <c r="BF417" s="203">
        <f>IF(N417="snížená",J417,0)</f>
        <v>0</v>
      </c>
      <c r="BG417" s="203">
        <f>IF(N417="zákl. přenesená",J417,0)</f>
        <v>0</v>
      </c>
      <c r="BH417" s="203">
        <f>IF(N417="sníž. přenesená",J417,0)</f>
        <v>0</v>
      </c>
      <c r="BI417" s="203">
        <f>IF(N417="nulová",J417,0)</f>
        <v>0</v>
      </c>
      <c r="BJ417" s="17" t="s">
        <v>87</v>
      </c>
      <c r="BK417" s="203">
        <f>ROUND(I417*H417,2)</f>
        <v>0</v>
      </c>
      <c r="BL417" s="17" t="s">
        <v>189</v>
      </c>
      <c r="BM417" s="202" t="s">
        <v>652</v>
      </c>
    </row>
    <row r="418" spans="2:51" s="14" customFormat="1" ht="11.25">
      <c r="B418" s="215"/>
      <c r="C418" s="216"/>
      <c r="D418" s="206" t="s">
        <v>191</v>
      </c>
      <c r="E418" s="217" t="s">
        <v>1</v>
      </c>
      <c r="F418" s="218" t="s">
        <v>653</v>
      </c>
      <c r="G418" s="216"/>
      <c r="H418" s="219">
        <v>26</v>
      </c>
      <c r="I418" s="220"/>
      <c r="J418" s="216"/>
      <c r="K418" s="216"/>
      <c r="L418" s="221"/>
      <c r="M418" s="222"/>
      <c r="N418" s="223"/>
      <c r="O418" s="223"/>
      <c r="P418" s="223"/>
      <c r="Q418" s="223"/>
      <c r="R418" s="223"/>
      <c r="S418" s="223"/>
      <c r="T418" s="224"/>
      <c r="AT418" s="225" t="s">
        <v>191</v>
      </c>
      <c r="AU418" s="225" t="s">
        <v>96</v>
      </c>
      <c r="AV418" s="14" t="s">
        <v>89</v>
      </c>
      <c r="AW418" s="14" t="s">
        <v>35</v>
      </c>
      <c r="AX418" s="14" t="s">
        <v>87</v>
      </c>
      <c r="AY418" s="225" t="s">
        <v>180</v>
      </c>
    </row>
    <row r="419" spans="1:65" s="2" customFormat="1" ht="16.5" customHeight="1">
      <c r="A419" s="34"/>
      <c r="B419" s="35"/>
      <c r="C419" s="237" t="s">
        <v>654</v>
      </c>
      <c r="D419" s="237" t="s">
        <v>275</v>
      </c>
      <c r="E419" s="238" t="s">
        <v>655</v>
      </c>
      <c r="F419" s="239" t="s">
        <v>656</v>
      </c>
      <c r="G419" s="240" t="s">
        <v>313</v>
      </c>
      <c r="H419" s="241">
        <v>4</v>
      </c>
      <c r="I419" s="242"/>
      <c r="J419" s="243">
        <f>ROUND(I419*H419,2)</f>
        <v>0</v>
      </c>
      <c r="K419" s="239" t="s">
        <v>188</v>
      </c>
      <c r="L419" s="244"/>
      <c r="M419" s="245" t="s">
        <v>1</v>
      </c>
      <c r="N419" s="246" t="s">
        <v>45</v>
      </c>
      <c r="O419" s="71"/>
      <c r="P419" s="200">
        <f>O419*H419</f>
        <v>0</v>
      </c>
      <c r="Q419" s="200">
        <v>0.15</v>
      </c>
      <c r="R419" s="200">
        <f>Q419*H419</f>
        <v>0.6</v>
      </c>
      <c r="S419" s="200">
        <v>0</v>
      </c>
      <c r="T419" s="201">
        <f>S419*H419</f>
        <v>0</v>
      </c>
      <c r="U419" s="34"/>
      <c r="V419" s="34"/>
      <c r="W419" s="34"/>
      <c r="X419" s="34"/>
      <c r="Y419" s="34"/>
      <c r="Z419" s="34"/>
      <c r="AA419" s="34"/>
      <c r="AB419" s="34"/>
      <c r="AC419" s="34"/>
      <c r="AD419" s="34"/>
      <c r="AE419" s="34"/>
      <c r="AR419" s="202" t="s">
        <v>246</v>
      </c>
      <c r="AT419" s="202" t="s">
        <v>275</v>
      </c>
      <c r="AU419" s="202" t="s">
        <v>96</v>
      </c>
      <c r="AY419" s="17" t="s">
        <v>180</v>
      </c>
      <c r="BE419" s="203">
        <f>IF(N419="základní",J419,0)</f>
        <v>0</v>
      </c>
      <c r="BF419" s="203">
        <f>IF(N419="snížená",J419,0)</f>
        <v>0</v>
      </c>
      <c r="BG419" s="203">
        <f>IF(N419="zákl. přenesená",J419,0)</f>
        <v>0</v>
      </c>
      <c r="BH419" s="203">
        <f>IF(N419="sníž. přenesená",J419,0)</f>
        <v>0</v>
      </c>
      <c r="BI419" s="203">
        <f>IF(N419="nulová",J419,0)</f>
        <v>0</v>
      </c>
      <c r="BJ419" s="17" t="s">
        <v>87</v>
      </c>
      <c r="BK419" s="203">
        <f>ROUND(I419*H419,2)</f>
        <v>0</v>
      </c>
      <c r="BL419" s="17" t="s">
        <v>189</v>
      </c>
      <c r="BM419" s="202" t="s">
        <v>657</v>
      </c>
    </row>
    <row r="420" spans="2:51" s="14" customFormat="1" ht="11.25">
      <c r="B420" s="215"/>
      <c r="C420" s="216"/>
      <c r="D420" s="206" t="s">
        <v>191</v>
      </c>
      <c r="E420" s="217" t="s">
        <v>1</v>
      </c>
      <c r="F420" s="218" t="s">
        <v>658</v>
      </c>
      <c r="G420" s="216"/>
      <c r="H420" s="219">
        <v>4</v>
      </c>
      <c r="I420" s="220"/>
      <c r="J420" s="216"/>
      <c r="K420" s="216"/>
      <c r="L420" s="221"/>
      <c r="M420" s="222"/>
      <c r="N420" s="223"/>
      <c r="O420" s="223"/>
      <c r="P420" s="223"/>
      <c r="Q420" s="223"/>
      <c r="R420" s="223"/>
      <c r="S420" s="223"/>
      <c r="T420" s="224"/>
      <c r="AT420" s="225" t="s">
        <v>191</v>
      </c>
      <c r="AU420" s="225" t="s">
        <v>96</v>
      </c>
      <c r="AV420" s="14" t="s">
        <v>89</v>
      </c>
      <c r="AW420" s="14" t="s">
        <v>35</v>
      </c>
      <c r="AX420" s="14" t="s">
        <v>87</v>
      </c>
      <c r="AY420" s="225" t="s">
        <v>180</v>
      </c>
    </row>
    <row r="421" spans="1:65" s="2" customFormat="1" ht="16.5" customHeight="1">
      <c r="A421" s="34"/>
      <c r="B421" s="35"/>
      <c r="C421" s="237" t="s">
        <v>659</v>
      </c>
      <c r="D421" s="237" t="s">
        <v>275</v>
      </c>
      <c r="E421" s="238" t="s">
        <v>660</v>
      </c>
      <c r="F421" s="239" t="s">
        <v>661</v>
      </c>
      <c r="G421" s="240" t="s">
        <v>313</v>
      </c>
      <c r="H421" s="241">
        <v>22.22</v>
      </c>
      <c r="I421" s="242"/>
      <c r="J421" s="243">
        <f>ROUND(I421*H421,2)</f>
        <v>0</v>
      </c>
      <c r="K421" s="239" t="s">
        <v>188</v>
      </c>
      <c r="L421" s="244"/>
      <c r="M421" s="245" t="s">
        <v>1</v>
      </c>
      <c r="N421" s="246" t="s">
        <v>45</v>
      </c>
      <c r="O421" s="71"/>
      <c r="P421" s="200">
        <f>O421*H421</f>
        <v>0</v>
      </c>
      <c r="Q421" s="200">
        <v>0.225</v>
      </c>
      <c r="R421" s="200">
        <f>Q421*H421</f>
        <v>4.9995</v>
      </c>
      <c r="S421" s="200">
        <v>0</v>
      </c>
      <c r="T421" s="201">
        <f>S421*H421</f>
        <v>0</v>
      </c>
      <c r="U421" s="34"/>
      <c r="V421" s="34"/>
      <c r="W421" s="34"/>
      <c r="X421" s="34"/>
      <c r="Y421" s="34"/>
      <c r="Z421" s="34"/>
      <c r="AA421" s="34"/>
      <c r="AB421" s="34"/>
      <c r="AC421" s="34"/>
      <c r="AD421" s="34"/>
      <c r="AE421" s="34"/>
      <c r="AR421" s="202" t="s">
        <v>246</v>
      </c>
      <c r="AT421" s="202" t="s">
        <v>275</v>
      </c>
      <c r="AU421" s="202" t="s">
        <v>96</v>
      </c>
      <c r="AY421" s="17" t="s">
        <v>180</v>
      </c>
      <c r="BE421" s="203">
        <f>IF(N421="základní",J421,0)</f>
        <v>0</v>
      </c>
      <c r="BF421" s="203">
        <f>IF(N421="snížená",J421,0)</f>
        <v>0</v>
      </c>
      <c r="BG421" s="203">
        <f>IF(N421="zákl. přenesená",J421,0)</f>
        <v>0</v>
      </c>
      <c r="BH421" s="203">
        <f>IF(N421="sníž. přenesená",J421,0)</f>
        <v>0</v>
      </c>
      <c r="BI421" s="203">
        <f>IF(N421="nulová",J421,0)</f>
        <v>0</v>
      </c>
      <c r="BJ421" s="17" t="s">
        <v>87</v>
      </c>
      <c r="BK421" s="203">
        <f>ROUND(I421*H421,2)</f>
        <v>0</v>
      </c>
      <c r="BL421" s="17" t="s">
        <v>189</v>
      </c>
      <c r="BM421" s="202" t="s">
        <v>662</v>
      </c>
    </row>
    <row r="422" spans="2:51" s="14" customFormat="1" ht="11.25">
      <c r="B422" s="215"/>
      <c r="C422" s="216"/>
      <c r="D422" s="206" t="s">
        <v>191</v>
      </c>
      <c r="E422" s="217" t="s">
        <v>1</v>
      </c>
      <c r="F422" s="218" t="s">
        <v>663</v>
      </c>
      <c r="G422" s="216"/>
      <c r="H422" s="219">
        <v>22</v>
      </c>
      <c r="I422" s="220"/>
      <c r="J422" s="216"/>
      <c r="K422" s="216"/>
      <c r="L422" s="221"/>
      <c r="M422" s="222"/>
      <c r="N422" s="223"/>
      <c r="O422" s="223"/>
      <c r="P422" s="223"/>
      <c r="Q422" s="223"/>
      <c r="R422" s="223"/>
      <c r="S422" s="223"/>
      <c r="T422" s="224"/>
      <c r="AT422" s="225" t="s">
        <v>191</v>
      </c>
      <c r="AU422" s="225" t="s">
        <v>96</v>
      </c>
      <c r="AV422" s="14" t="s">
        <v>89</v>
      </c>
      <c r="AW422" s="14" t="s">
        <v>35</v>
      </c>
      <c r="AX422" s="14" t="s">
        <v>87</v>
      </c>
      <c r="AY422" s="225" t="s">
        <v>180</v>
      </c>
    </row>
    <row r="423" spans="2:51" s="14" customFormat="1" ht="11.25">
      <c r="B423" s="215"/>
      <c r="C423" s="216"/>
      <c r="D423" s="206" t="s">
        <v>191</v>
      </c>
      <c r="E423" s="216"/>
      <c r="F423" s="218" t="s">
        <v>664</v>
      </c>
      <c r="G423" s="216"/>
      <c r="H423" s="219">
        <v>22.22</v>
      </c>
      <c r="I423" s="220"/>
      <c r="J423" s="216"/>
      <c r="K423" s="216"/>
      <c r="L423" s="221"/>
      <c r="M423" s="222"/>
      <c r="N423" s="223"/>
      <c r="O423" s="223"/>
      <c r="P423" s="223"/>
      <c r="Q423" s="223"/>
      <c r="R423" s="223"/>
      <c r="S423" s="223"/>
      <c r="T423" s="224"/>
      <c r="AT423" s="225" t="s">
        <v>191</v>
      </c>
      <c r="AU423" s="225" t="s">
        <v>96</v>
      </c>
      <c r="AV423" s="14" t="s">
        <v>89</v>
      </c>
      <c r="AW423" s="14" t="s">
        <v>4</v>
      </c>
      <c r="AX423" s="14" t="s">
        <v>87</v>
      </c>
      <c r="AY423" s="225" t="s">
        <v>180</v>
      </c>
    </row>
    <row r="424" spans="2:63" s="12" customFormat="1" ht="20.85" customHeight="1">
      <c r="B424" s="175"/>
      <c r="C424" s="176"/>
      <c r="D424" s="177" t="s">
        <v>79</v>
      </c>
      <c r="E424" s="189" t="s">
        <v>665</v>
      </c>
      <c r="F424" s="189" t="s">
        <v>666</v>
      </c>
      <c r="G424" s="176"/>
      <c r="H424" s="176"/>
      <c r="I424" s="179"/>
      <c r="J424" s="190">
        <f>BK424</f>
        <v>0</v>
      </c>
      <c r="K424" s="176"/>
      <c r="L424" s="181"/>
      <c r="M424" s="182"/>
      <c r="N424" s="183"/>
      <c r="O424" s="183"/>
      <c r="P424" s="184">
        <f>SUM(P425:P466)</f>
        <v>0</v>
      </c>
      <c r="Q424" s="183"/>
      <c r="R424" s="184">
        <f>SUM(R425:R466)</f>
        <v>0.024609334999999996</v>
      </c>
      <c r="S424" s="183"/>
      <c r="T424" s="185">
        <f>SUM(T425:T466)</f>
        <v>317.928</v>
      </c>
      <c r="AR424" s="186" t="s">
        <v>87</v>
      </c>
      <c r="AT424" s="187" t="s">
        <v>79</v>
      </c>
      <c r="AU424" s="187" t="s">
        <v>89</v>
      </c>
      <c r="AY424" s="186" t="s">
        <v>180</v>
      </c>
      <c r="BK424" s="188">
        <f>SUM(BK425:BK466)</f>
        <v>0</v>
      </c>
    </row>
    <row r="425" spans="1:65" s="2" customFormat="1" ht="33" customHeight="1">
      <c r="A425" s="34"/>
      <c r="B425" s="35"/>
      <c r="C425" s="191" t="s">
        <v>667</v>
      </c>
      <c r="D425" s="191" t="s">
        <v>184</v>
      </c>
      <c r="E425" s="192" t="s">
        <v>668</v>
      </c>
      <c r="F425" s="193" t="s">
        <v>669</v>
      </c>
      <c r="G425" s="194" t="s">
        <v>214</v>
      </c>
      <c r="H425" s="195">
        <v>90.5</v>
      </c>
      <c r="I425" s="196"/>
      <c r="J425" s="197">
        <f>ROUND(I425*H425,2)</f>
        <v>0</v>
      </c>
      <c r="K425" s="193" t="s">
        <v>188</v>
      </c>
      <c r="L425" s="39"/>
      <c r="M425" s="198" t="s">
        <v>1</v>
      </c>
      <c r="N425" s="199" t="s">
        <v>45</v>
      </c>
      <c r="O425" s="71"/>
      <c r="P425" s="200">
        <f>O425*H425</f>
        <v>0</v>
      </c>
      <c r="Q425" s="200">
        <v>5.607E-05</v>
      </c>
      <c r="R425" s="200">
        <f>Q425*H425</f>
        <v>0.005074335</v>
      </c>
      <c r="S425" s="200">
        <v>0.092</v>
      </c>
      <c r="T425" s="201">
        <f>S425*H425</f>
        <v>8.326</v>
      </c>
      <c r="U425" s="34"/>
      <c r="V425" s="34"/>
      <c r="W425" s="34"/>
      <c r="X425" s="34"/>
      <c r="Y425" s="34"/>
      <c r="Z425" s="34"/>
      <c r="AA425" s="34"/>
      <c r="AB425" s="34"/>
      <c r="AC425" s="34"/>
      <c r="AD425" s="34"/>
      <c r="AE425" s="34"/>
      <c r="AR425" s="202" t="s">
        <v>189</v>
      </c>
      <c r="AT425" s="202" t="s">
        <v>184</v>
      </c>
      <c r="AU425" s="202" t="s">
        <v>96</v>
      </c>
      <c r="AY425" s="17" t="s">
        <v>180</v>
      </c>
      <c r="BE425" s="203">
        <f>IF(N425="základní",J425,0)</f>
        <v>0</v>
      </c>
      <c r="BF425" s="203">
        <f>IF(N425="snížená",J425,0)</f>
        <v>0</v>
      </c>
      <c r="BG425" s="203">
        <f>IF(N425="zákl. přenesená",J425,0)</f>
        <v>0</v>
      </c>
      <c r="BH425" s="203">
        <f>IF(N425="sníž. přenesená",J425,0)</f>
        <v>0</v>
      </c>
      <c r="BI425" s="203">
        <f>IF(N425="nulová",J425,0)</f>
        <v>0</v>
      </c>
      <c r="BJ425" s="17" t="s">
        <v>87</v>
      </c>
      <c r="BK425" s="203">
        <f>ROUND(I425*H425,2)</f>
        <v>0</v>
      </c>
      <c r="BL425" s="17" t="s">
        <v>189</v>
      </c>
      <c r="BM425" s="202" t="s">
        <v>670</v>
      </c>
    </row>
    <row r="426" spans="2:51" s="14" customFormat="1" ht="22.5">
      <c r="B426" s="215"/>
      <c r="C426" s="216"/>
      <c r="D426" s="206" t="s">
        <v>191</v>
      </c>
      <c r="E426" s="217" t="s">
        <v>1</v>
      </c>
      <c r="F426" s="218" t="s">
        <v>671</v>
      </c>
      <c r="G426" s="216"/>
      <c r="H426" s="219">
        <v>90.5</v>
      </c>
      <c r="I426" s="220"/>
      <c r="J426" s="216"/>
      <c r="K426" s="216"/>
      <c r="L426" s="221"/>
      <c r="M426" s="222"/>
      <c r="N426" s="223"/>
      <c r="O426" s="223"/>
      <c r="P426" s="223"/>
      <c r="Q426" s="223"/>
      <c r="R426" s="223"/>
      <c r="S426" s="223"/>
      <c r="T426" s="224"/>
      <c r="AT426" s="225" t="s">
        <v>191</v>
      </c>
      <c r="AU426" s="225" t="s">
        <v>96</v>
      </c>
      <c r="AV426" s="14" t="s">
        <v>89</v>
      </c>
      <c r="AW426" s="14" t="s">
        <v>35</v>
      </c>
      <c r="AX426" s="14" t="s">
        <v>87</v>
      </c>
      <c r="AY426" s="225" t="s">
        <v>180</v>
      </c>
    </row>
    <row r="427" spans="1:65" s="2" customFormat="1" ht="33" customHeight="1">
      <c r="A427" s="34"/>
      <c r="B427" s="35"/>
      <c r="C427" s="191" t="s">
        <v>672</v>
      </c>
      <c r="D427" s="191" t="s">
        <v>184</v>
      </c>
      <c r="E427" s="192" t="s">
        <v>673</v>
      </c>
      <c r="F427" s="193" t="s">
        <v>674</v>
      </c>
      <c r="G427" s="194" t="s">
        <v>214</v>
      </c>
      <c r="H427" s="195">
        <v>111</v>
      </c>
      <c r="I427" s="196"/>
      <c r="J427" s="197">
        <f>ROUND(I427*H427,2)</f>
        <v>0</v>
      </c>
      <c r="K427" s="193" t="s">
        <v>188</v>
      </c>
      <c r="L427" s="39"/>
      <c r="M427" s="198" t="s">
        <v>1</v>
      </c>
      <c r="N427" s="199" t="s">
        <v>45</v>
      </c>
      <c r="O427" s="71"/>
      <c r="P427" s="200">
        <f>O427*H427</f>
        <v>0</v>
      </c>
      <c r="Q427" s="200">
        <v>7E-05</v>
      </c>
      <c r="R427" s="200">
        <f>Q427*H427</f>
        <v>0.007769999999999999</v>
      </c>
      <c r="S427" s="200">
        <v>0.115</v>
      </c>
      <c r="T427" s="201">
        <f>S427*H427</f>
        <v>12.765</v>
      </c>
      <c r="U427" s="34"/>
      <c r="V427" s="34"/>
      <c r="W427" s="34"/>
      <c r="X427" s="34"/>
      <c r="Y427" s="34"/>
      <c r="Z427" s="34"/>
      <c r="AA427" s="34"/>
      <c r="AB427" s="34"/>
      <c r="AC427" s="34"/>
      <c r="AD427" s="34"/>
      <c r="AE427" s="34"/>
      <c r="AR427" s="202" t="s">
        <v>189</v>
      </c>
      <c r="AT427" s="202" t="s">
        <v>184</v>
      </c>
      <c r="AU427" s="202" t="s">
        <v>96</v>
      </c>
      <c r="AY427" s="17" t="s">
        <v>180</v>
      </c>
      <c r="BE427" s="203">
        <f>IF(N427="základní",J427,0)</f>
        <v>0</v>
      </c>
      <c r="BF427" s="203">
        <f>IF(N427="snížená",J427,0)</f>
        <v>0</v>
      </c>
      <c r="BG427" s="203">
        <f>IF(N427="zákl. přenesená",J427,0)</f>
        <v>0</v>
      </c>
      <c r="BH427" s="203">
        <f>IF(N427="sníž. přenesená",J427,0)</f>
        <v>0</v>
      </c>
      <c r="BI427" s="203">
        <f>IF(N427="nulová",J427,0)</f>
        <v>0</v>
      </c>
      <c r="BJ427" s="17" t="s">
        <v>87</v>
      </c>
      <c r="BK427" s="203">
        <f>ROUND(I427*H427,2)</f>
        <v>0</v>
      </c>
      <c r="BL427" s="17" t="s">
        <v>189</v>
      </c>
      <c r="BM427" s="202" t="s">
        <v>675</v>
      </c>
    </row>
    <row r="428" spans="2:51" s="14" customFormat="1" ht="22.5">
      <c r="B428" s="215"/>
      <c r="C428" s="216"/>
      <c r="D428" s="206" t="s">
        <v>191</v>
      </c>
      <c r="E428" s="217" t="s">
        <v>1</v>
      </c>
      <c r="F428" s="218" t="s">
        <v>676</v>
      </c>
      <c r="G428" s="216"/>
      <c r="H428" s="219">
        <v>111</v>
      </c>
      <c r="I428" s="220"/>
      <c r="J428" s="216"/>
      <c r="K428" s="216"/>
      <c r="L428" s="221"/>
      <c r="M428" s="222"/>
      <c r="N428" s="223"/>
      <c r="O428" s="223"/>
      <c r="P428" s="223"/>
      <c r="Q428" s="223"/>
      <c r="R428" s="223"/>
      <c r="S428" s="223"/>
      <c r="T428" s="224"/>
      <c r="AT428" s="225" t="s">
        <v>191</v>
      </c>
      <c r="AU428" s="225" t="s">
        <v>96</v>
      </c>
      <c r="AV428" s="14" t="s">
        <v>89</v>
      </c>
      <c r="AW428" s="14" t="s">
        <v>35</v>
      </c>
      <c r="AX428" s="14" t="s">
        <v>87</v>
      </c>
      <c r="AY428" s="225" t="s">
        <v>180</v>
      </c>
    </row>
    <row r="429" spans="1:65" s="2" customFormat="1" ht="33" customHeight="1">
      <c r="A429" s="34"/>
      <c r="B429" s="35"/>
      <c r="C429" s="191" t="s">
        <v>677</v>
      </c>
      <c r="D429" s="191" t="s">
        <v>184</v>
      </c>
      <c r="E429" s="192" t="s">
        <v>678</v>
      </c>
      <c r="F429" s="193" t="s">
        <v>679</v>
      </c>
      <c r="G429" s="194" t="s">
        <v>214</v>
      </c>
      <c r="H429" s="195">
        <v>90.5</v>
      </c>
      <c r="I429" s="196"/>
      <c r="J429" s="197">
        <f>ROUND(I429*H429,2)</f>
        <v>0</v>
      </c>
      <c r="K429" s="193" t="s">
        <v>188</v>
      </c>
      <c r="L429" s="39"/>
      <c r="M429" s="198" t="s">
        <v>1</v>
      </c>
      <c r="N429" s="199" t="s">
        <v>45</v>
      </c>
      <c r="O429" s="71"/>
      <c r="P429" s="200">
        <f>O429*H429</f>
        <v>0</v>
      </c>
      <c r="Q429" s="200">
        <v>0.00013</v>
      </c>
      <c r="R429" s="200">
        <f>Q429*H429</f>
        <v>0.011765</v>
      </c>
      <c r="S429" s="200">
        <v>0.23</v>
      </c>
      <c r="T429" s="201">
        <f>S429*H429</f>
        <v>20.815</v>
      </c>
      <c r="U429" s="34"/>
      <c r="V429" s="34"/>
      <c r="W429" s="34"/>
      <c r="X429" s="34"/>
      <c r="Y429" s="34"/>
      <c r="Z429" s="34"/>
      <c r="AA429" s="34"/>
      <c r="AB429" s="34"/>
      <c r="AC429" s="34"/>
      <c r="AD429" s="34"/>
      <c r="AE429" s="34"/>
      <c r="AR429" s="202" t="s">
        <v>189</v>
      </c>
      <c r="AT429" s="202" t="s">
        <v>184</v>
      </c>
      <c r="AU429" s="202" t="s">
        <v>96</v>
      </c>
      <c r="AY429" s="17" t="s">
        <v>180</v>
      </c>
      <c r="BE429" s="203">
        <f>IF(N429="základní",J429,0)</f>
        <v>0</v>
      </c>
      <c r="BF429" s="203">
        <f>IF(N429="snížená",J429,0)</f>
        <v>0</v>
      </c>
      <c r="BG429" s="203">
        <f>IF(N429="zákl. přenesená",J429,0)</f>
        <v>0</v>
      </c>
      <c r="BH429" s="203">
        <f>IF(N429="sníž. přenesená",J429,0)</f>
        <v>0</v>
      </c>
      <c r="BI429" s="203">
        <f>IF(N429="nulová",J429,0)</f>
        <v>0</v>
      </c>
      <c r="BJ429" s="17" t="s">
        <v>87</v>
      </c>
      <c r="BK429" s="203">
        <f>ROUND(I429*H429,2)</f>
        <v>0</v>
      </c>
      <c r="BL429" s="17" t="s">
        <v>189</v>
      </c>
      <c r="BM429" s="202" t="s">
        <v>680</v>
      </c>
    </row>
    <row r="430" spans="2:51" s="14" customFormat="1" ht="22.5">
      <c r="B430" s="215"/>
      <c r="C430" s="216"/>
      <c r="D430" s="206" t="s">
        <v>191</v>
      </c>
      <c r="E430" s="217" t="s">
        <v>1</v>
      </c>
      <c r="F430" s="218" t="s">
        <v>671</v>
      </c>
      <c r="G430" s="216"/>
      <c r="H430" s="219">
        <v>90.5</v>
      </c>
      <c r="I430" s="220"/>
      <c r="J430" s="216"/>
      <c r="K430" s="216"/>
      <c r="L430" s="221"/>
      <c r="M430" s="222"/>
      <c r="N430" s="223"/>
      <c r="O430" s="223"/>
      <c r="P430" s="223"/>
      <c r="Q430" s="223"/>
      <c r="R430" s="223"/>
      <c r="S430" s="223"/>
      <c r="T430" s="224"/>
      <c r="AT430" s="225" t="s">
        <v>191</v>
      </c>
      <c r="AU430" s="225" t="s">
        <v>96</v>
      </c>
      <c r="AV430" s="14" t="s">
        <v>89</v>
      </c>
      <c r="AW430" s="14" t="s">
        <v>35</v>
      </c>
      <c r="AX430" s="14" t="s">
        <v>87</v>
      </c>
      <c r="AY430" s="225" t="s">
        <v>180</v>
      </c>
    </row>
    <row r="431" spans="1:65" s="2" customFormat="1" ht="24.2" customHeight="1">
      <c r="A431" s="34"/>
      <c r="B431" s="35"/>
      <c r="C431" s="191" t="s">
        <v>681</v>
      </c>
      <c r="D431" s="191" t="s">
        <v>184</v>
      </c>
      <c r="E431" s="192" t="s">
        <v>682</v>
      </c>
      <c r="F431" s="193" t="s">
        <v>683</v>
      </c>
      <c r="G431" s="194" t="s">
        <v>214</v>
      </c>
      <c r="H431" s="195">
        <v>111</v>
      </c>
      <c r="I431" s="196"/>
      <c r="J431" s="197">
        <f>ROUND(I431*H431,2)</f>
        <v>0</v>
      </c>
      <c r="K431" s="193" t="s">
        <v>188</v>
      </c>
      <c r="L431" s="39"/>
      <c r="M431" s="198" t="s">
        <v>1</v>
      </c>
      <c r="N431" s="199" t="s">
        <v>45</v>
      </c>
      <c r="O431" s="71"/>
      <c r="P431" s="200">
        <f>O431*H431</f>
        <v>0</v>
      </c>
      <c r="Q431" s="200">
        <v>0</v>
      </c>
      <c r="R431" s="200">
        <f>Q431*H431</f>
        <v>0</v>
      </c>
      <c r="S431" s="200">
        <v>0.44</v>
      </c>
      <c r="T431" s="201">
        <f>S431*H431</f>
        <v>48.84</v>
      </c>
      <c r="U431" s="34"/>
      <c r="V431" s="34"/>
      <c r="W431" s="34"/>
      <c r="X431" s="34"/>
      <c r="Y431" s="34"/>
      <c r="Z431" s="34"/>
      <c r="AA431" s="34"/>
      <c r="AB431" s="34"/>
      <c r="AC431" s="34"/>
      <c r="AD431" s="34"/>
      <c r="AE431" s="34"/>
      <c r="AR431" s="202" t="s">
        <v>189</v>
      </c>
      <c r="AT431" s="202" t="s">
        <v>184</v>
      </c>
      <c r="AU431" s="202" t="s">
        <v>96</v>
      </c>
      <c r="AY431" s="17" t="s">
        <v>180</v>
      </c>
      <c r="BE431" s="203">
        <f>IF(N431="základní",J431,0)</f>
        <v>0</v>
      </c>
      <c r="BF431" s="203">
        <f>IF(N431="snížená",J431,0)</f>
        <v>0</v>
      </c>
      <c r="BG431" s="203">
        <f>IF(N431="zákl. přenesená",J431,0)</f>
        <v>0</v>
      </c>
      <c r="BH431" s="203">
        <f>IF(N431="sníž. přenesená",J431,0)</f>
        <v>0</v>
      </c>
      <c r="BI431" s="203">
        <f>IF(N431="nulová",J431,0)</f>
        <v>0</v>
      </c>
      <c r="BJ431" s="17" t="s">
        <v>87</v>
      </c>
      <c r="BK431" s="203">
        <f>ROUND(I431*H431,2)</f>
        <v>0</v>
      </c>
      <c r="BL431" s="17" t="s">
        <v>189</v>
      </c>
      <c r="BM431" s="202" t="s">
        <v>684</v>
      </c>
    </row>
    <row r="432" spans="2:51" s="14" customFormat="1" ht="11.25">
      <c r="B432" s="215"/>
      <c r="C432" s="216"/>
      <c r="D432" s="206" t="s">
        <v>191</v>
      </c>
      <c r="E432" s="217" t="s">
        <v>1</v>
      </c>
      <c r="F432" s="218" t="s">
        <v>685</v>
      </c>
      <c r="G432" s="216"/>
      <c r="H432" s="219">
        <v>111</v>
      </c>
      <c r="I432" s="220"/>
      <c r="J432" s="216"/>
      <c r="K432" s="216"/>
      <c r="L432" s="221"/>
      <c r="M432" s="222"/>
      <c r="N432" s="223"/>
      <c r="O432" s="223"/>
      <c r="P432" s="223"/>
      <c r="Q432" s="223"/>
      <c r="R432" s="223"/>
      <c r="S432" s="223"/>
      <c r="T432" s="224"/>
      <c r="AT432" s="225" t="s">
        <v>191</v>
      </c>
      <c r="AU432" s="225" t="s">
        <v>96</v>
      </c>
      <c r="AV432" s="14" t="s">
        <v>89</v>
      </c>
      <c r="AW432" s="14" t="s">
        <v>35</v>
      </c>
      <c r="AX432" s="14" t="s">
        <v>87</v>
      </c>
      <c r="AY432" s="225" t="s">
        <v>180</v>
      </c>
    </row>
    <row r="433" spans="1:65" s="2" customFormat="1" ht="33" customHeight="1">
      <c r="A433" s="34"/>
      <c r="B433" s="35"/>
      <c r="C433" s="191" t="s">
        <v>686</v>
      </c>
      <c r="D433" s="191" t="s">
        <v>184</v>
      </c>
      <c r="E433" s="192" t="s">
        <v>687</v>
      </c>
      <c r="F433" s="193" t="s">
        <v>688</v>
      </c>
      <c r="G433" s="194" t="s">
        <v>214</v>
      </c>
      <c r="H433" s="195">
        <v>21.5</v>
      </c>
      <c r="I433" s="196"/>
      <c r="J433" s="197">
        <f>ROUND(I433*H433,2)</f>
        <v>0</v>
      </c>
      <c r="K433" s="193" t="s">
        <v>188</v>
      </c>
      <c r="L433" s="39"/>
      <c r="M433" s="198" t="s">
        <v>1</v>
      </c>
      <c r="N433" s="199" t="s">
        <v>45</v>
      </c>
      <c r="O433" s="71"/>
      <c r="P433" s="200">
        <f>O433*H433</f>
        <v>0</v>
      </c>
      <c r="Q433" s="200">
        <v>0</v>
      </c>
      <c r="R433" s="200">
        <f>Q433*H433</f>
        <v>0</v>
      </c>
      <c r="S433" s="200">
        <v>0.255</v>
      </c>
      <c r="T433" s="201">
        <f>S433*H433</f>
        <v>5.4825</v>
      </c>
      <c r="U433" s="34"/>
      <c r="V433" s="34"/>
      <c r="W433" s="34"/>
      <c r="X433" s="34"/>
      <c r="Y433" s="34"/>
      <c r="Z433" s="34"/>
      <c r="AA433" s="34"/>
      <c r="AB433" s="34"/>
      <c r="AC433" s="34"/>
      <c r="AD433" s="34"/>
      <c r="AE433" s="34"/>
      <c r="AR433" s="202" t="s">
        <v>189</v>
      </c>
      <c r="AT433" s="202" t="s">
        <v>184</v>
      </c>
      <c r="AU433" s="202" t="s">
        <v>96</v>
      </c>
      <c r="AY433" s="17" t="s">
        <v>180</v>
      </c>
      <c r="BE433" s="203">
        <f>IF(N433="základní",J433,0)</f>
        <v>0</v>
      </c>
      <c r="BF433" s="203">
        <f>IF(N433="snížená",J433,0)</f>
        <v>0</v>
      </c>
      <c r="BG433" s="203">
        <f>IF(N433="zákl. přenesená",J433,0)</f>
        <v>0</v>
      </c>
      <c r="BH433" s="203">
        <f>IF(N433="sníž. přenesená",J433,0)</f>
        <v>0</v>
      </c>
      <c r="BI433" s="203">
        <f>IF(N433="nulová",J433,0)</f>
        <v>0</v>
      </c>
      <c r="BJ433" s="17" t="s">
        <v>87</v>
      </c>
      <c r="BK433" s="203">
        <f>ROUND(I433*H433,2)</f>
        <v>0</v>
      </c>
      <c r="BL433" s="17" t="s">
        <v>189</v>
      </c>
      <c r="BM433" s="202" t="s">
        <v>689</v>
      </c>
    </row>
    <row r="434" spans="2:51" s="14" customFormat="1" ht="11.25">
      <c r="B434" s="215"/>
      <c r="C434" s="216"/>
      <c r="D434" s="206" t="s">
        <v>191</v>
      </c>
      <c r="E434" s="217" t="s">
        <v>1</v>
      </c>
      <c r="F434" s="218" t="s">
        <v>690</v>
      </c>
      <c r="G434" s="216"/>
      <c r="H434" s="219">
        <v>44.5</v>
      </c>
      <c r="I434" s="220"/>
      <c r="J434" s="216"/>
      <c r="K434" s="216"/>
      <c r="L434" s="221"/>
      <c r="M434" s="222"/>
      <c r="N434" s="223"/>
      <c r="O434" s="223"/>
      <c r="P434" s="223"/>
      <c r="Q434" s="223"/>
      <c r="R434" s="223"/>
      <c r="S434" s="223"/>
      <c r="T434" s="224"/>
      <c r="AT434" s="225" t="s">
        <v>191</v>
      </c>
      <c r="AU434" s="225" t="s">
        <v>96</v>
      </c>
      <c r="AV434" s="14" t="s">
        <v>89</v>
      </c>
      <c r="AW434" s="14" t="s">
        <v>35</v>
      </c>
      <c r="AX434" s="14" t="s">
        <v>80</v>
      </c>
      <c r="AY434" s="225" t="s">
        <v>180</v>
      </c>
    </row>
    <row r="435" spans="2:51" s="14" customFormat="1" ht="11.25">
      <c r="B435" s="215"/>
      <c r="C435" s="216"/>
      <c r="D435" s="206" t="s">
        <v>191</v>
      </c>
      <c r="E435" s="217" t="s">
        <v>1</v>
      </c>
      <c r="F435" s="218" t="s">
        <v>445</v>
      </c>
      <c r="G435" s="216"/>
      <c r="H435" s="219">
        <v>-23</v>
      </c>
      <c r="I435" s="220"/>
      <c r="J435" s="216"/>
      <c r="K435" s="216"/>
      <c r="L435" s="221"/>
      <c r="M435" s="222"/>
      <c r="N435" s="223"/>
      <c r="O435" s="223"/>
      <c r="P435" s="223"/>
      <c r="Q435" s="223"/>
      <c r="R435" s="223"/>
      <c r="S435" s="223"/>
      <c r="T435" s="224"/>
      <c r="AT435" s="225" t="s">
        <v>191</v>
      </c>
      <c r="AU435" s="225" t="s">
        <v>96</v>
      </c>
      <c r="AV435" s="14" t="s">
        <v>89</v>
      </c>
      <c r="AW435" s="14" t="s">
        <v>35</v>
      </c>
      <c r="AX435" s="14" t="s">
        <v>80</v>
      </c>
      <c r="AY435" s="225" t="s">
        <v>180</v>
      </c>
    </row>
    <row r="436" spans="2:51" s="15" customFormat="1" ht="11.25">
      <c r="B436" s="226"/>
      <c r="C436" s="227"/>
      <c r="D436" s="206" t="s">
        <v>191</v>
      </c>
      <c r="E436" s="228" t="s">
        <v>1</v>
      </c>
      <c r="F436" s="229" t="s">
        <v>201</v>
      </c>
      <c r="G436" s="227"/>
      <c r="H436" s="230">
        <v>21.5</v>
      </c>
      <c r="I436" s="231"/>
      <c r="J436" s="227"/>
      <c r="K436" s="227"/>
      <c r="L436" s="232"/>
      <c r="M436" s="233"/>
      <c r="N436" s="234"/>
      <c r="O436" s="234"/>
      <c r="P436" s="234"/>
      <c r="Q436" s="234"/>
      <c r="R436" s="234"/>
      <c r="S436" s="234"/>
      <c r="T436" s="235"/>
      <c r="AT436" s="236" t="s">
        <v>191</v>
      </c>
      <c r="AU436" s="236" t="s">
        <v>96</v>
      </c>
      <c r="AV436" s="15" t="s">
        <v>189</v>
      </c>
      <c r="AW436" s="15" t="s">
        <v>35</v>
      </c>
      <c r="AX436" s="15" t="s">
        <v>87</v>
      </c>
      <c r="AY436" s="236" t="s">
        <v>180</v>
      </c>
    </row>
    <row r="437" spans="1:65" s="2" customFormat="1" ht="24.2" customHeight="1">
      <c r="A437" s="34"/>
      <c r="B437" s="35"/>
      <c r="C437" s="191" t="s">
        <v>691</v>
      </c>
      <c r="D437" s="191" t="s">
        <v>184</v>
      </c>
      <c r="E437" s="192" t="s">
        <v>692</v>
      </c>
      <c r="F437" s="193" t="s">
        <v>693</v>
      </c>
      <c r="G437" s="194" t="s">
        <v>214</v>
      </c>
      <c r="H437" s="195">
        <v>167.5</v>
      </c>
      <c r="I437" s="196"/>
      <c r="J437" s="197">
        <f>ROUND(I437*H437,2)</f>
        <v>0</v>
      </c>
      <c r="K437" s="193" t="s">
        <v>188</v>
      </c>
      <c r="L437" s="39"/>
      <c r="M437" s="198" t="s">
        <v>1</v>
      </c>
      <c r="N437" s="199" t="s">
        <v>45</v>
      </c>
      <c r="O437" s="71"/>
      <c r="P437" s="200">
        <f>O437*H437</f>
        <v>0</v>
      </c>
      <c r="Q437" s="200">
        <v>0</v>
      </c>
      <c r="R437" s="200">
        <f>Q437*H437</f>
        <v>0</v>
      </c>
      <c r="S437" s="200">
        <v>0.26</v>
      </c>
      <c r="T437" s="201">
        <f>S437*H437</f>
        <v>43.550000000000004</v>
      </c>
      <c r="U437" s="34"/>
      <c r="V437" s="34"/>
      <c r="W437" s="34"/>
      <c r="X437" s="34"/>
      <c r="Y437" s="34"/>
      <c r="Z437" s="34"/>
      <c r="AA437" s="34"/>
      <c r="AB437" s="34"/>
      <c r="AC437" s="34"/>
      <c r="AD437" s="34"/>
      <c r="AE437" s="34"/>
      <c r="AR437" s="202" t="s">
        <v>189</v>
      </c>
      <c r="AT437" s="202" t="s">
        <v>184</v>
      </c>
      <c r="AU437" s="202" t="s">
        <v>96</v>
      </c>
      <c r="AY437" s="17" t="s">
        <v>180</v>
      </c>
      <c r="BE437" s="203">
        <f>IF(N437="základní",J437,0)</f>
        <v>0</v>
      </c>
      <c r="BF437" s="203">
        <f>IF(N437="snížená",J437,0)</f>
        <v>0</v>
      </c>
      <c r="BG437" s="203">
        <f>IF(N437="zákl. přenesená",J437,0)</f>
        <v>0</v>
      </c>
      <c r="BH437" s="203">
        <f>IF(N437="sníž. přenesená",J437,0)</f>
        <v>0</v>
      </c>
      <c r="BI437" s="203">
        <f>IF(N437="nulová",J437,0)</f>
        <v>0</v>
      </c>
      <c r="BJ437" s="17" t="s">
        <v>87</v>
      </c>
      <c r="BK437" s="203">
        <f>ROUND(I437*H437,2)</f>
        <v>0</v>
      </c>
      <c r="BL437" s="17" t="s">
        <v>189</v>
      </c>
      <c r="BM437" s="202" t="s">
        <v>694</v>
      </c>
    </row>
    <row r="438" spans="2:51" s="14" customFormat="1" ht="22.5">
      <c r="B438" s="215"/>
      <c r="C438" s="216"/>
      <c r="D438" s="206" t="s">
        <v>191</v>
      </c>
      <c r="E438" s="217" t="s">
        <v>1</v>
      </c>
      <c r="F438" s="218" t="s">
        <v>695</v>
      </c>
      <c r="G438" s="216"/>
      <c r="H438" s="219">
        <v>167.5</v>
      </c>
      <c r="I438" s="220"/>
      <c r="J438" s="216"/>
      <c r="K438" s="216"/>
      <c r="L438" s="221"/>
      <c r="M438" s="222"/>
      <c r="N438" s="223"/>
      <c r="O438" s="223"/>
      <c r="P438" s="223"/>
      <c r="Q438" s="223"/>
      <c r="R438" s="223"/>
      <c r="S438" s="223"/>
      <c r="T438" s="224"/>
      <c r="AT438" s="225" t="s">
        <v>191</v>
      </c>
      <c r="AU438" s="225" t="s">
        <v>96</v>
      </c>
      <c r="AV438" s="14" t="s">
        <v>89</v>
      </c>
      <c r="AW438" s="14" t="s">
        <v>35</v>
      </c>
      <c r="AX438" s="14" t="s">
        <v>87</v>
      </c>
      <c r="AY438" s="225" t="s">
        <v>180</v>
      </c>
    </row>
    <row r="439" spans="1:65" s="2" customFormat="1" ht="24.2" customHeight="1">
      <c r="A439" s="34"/>
      <c r="B439" s="35"/>
      <c r="C439" s="191" t="s">
        <v>696</v>
      </c>
      <c r="D439" s="191" t="s">
        <v>184</v>
      </c>
      <c r="E439" s="192" t="s">
        <v>697</v>
      </c>
      <c r="F439" s="193" t="s">
        <v>698</v>
      </c>
      <c r="G439" s="194" t="s">
        <v>214</v>
      </c>
      <c r="H439" s="195">
        <v>9</v>
      </c>
      <c r="I439" s="196"/>
      <c r="J439" s="197">
        <f>ROUND(I439*H439,2)</f>
        <v>0</v>
      </c>
      <c r="K439" s="193" t="s">
        <v>188</v>
      </c>
      <c r="L439" s="39"/>
      <c r="M439" s="198" t="s">
        <v>1</v>
      </c>
      <c r="N439" s="199" t="s">
        <v>45</v>
      </c>
      <c r="O439" s="71"/>
      <c r="P439" s="200">
        <f>O439*H439</f>
        <v>0</v>
      </c>
      <c r="Q439" s="200">
        <v>0</v>
      </c>
      <c r="R439" s="200">
        <f>Q439*H439</f>
        <v>0</v>
      </c>
      <c r="S439" s="200">
        <v>0.408</v>
      </c>
      <c r="T439" s="201">
        <f>S439*H439</f>
        <v>3.6719999999999997</v>
      </c>
      <c r="U439" s="34"/>
      <c r="V439" s="34"/>
      <c r="W439" s="34"/>
      <c r="X439" s="34"/>
      <c r="Y439" s="34"/>
      <c r="Z439" s="34"/>
      <c r="AA439" s="34"/>
      <c r="AB439" s="34"/>
      <c r="AC439" s="34"/>
      <c r="AD439" s="34"/>
      <c r="AE439" s="34"/>
      <c r="AR439" s="202" t="s">
        <v>189</v>
      </c>
      <c r="AT439" s="202" t="s">
        <v>184</v>
      </c>
      <c r="AU439" s="202" t="s">
        <v>96</v>
      </c>
      <c r="AY439" s="17" t="s">
        <v>180</v>
      </c>
      <c r="BE439" s="203">
        <f>IF(N439="základní",J439,0)</f>
        <v>0</v>
      </c>
      <c r="BF439" s="203">
        <f>IF(N439="snížená",J439,0)</f>
        <v>0</v>
      </c>
      <c r="BG439" s="203">
        <f>IF(N439="zákl. přenesená",J439,0)</f>
        <v>0</v>
      </c>
      <c r="BH439" s="203">
        <f>IF(N439="sníž. přenesená",J439,0)</f>
        <v>0</v>
      </c>
      <c r="BI439" s="203">
        <f>IF(N439="nulová",J439,0)</f>
        <v>0</v>
      </c>
      <c r="BJ439" s="17" t="s">
        <v>87</v>
      </c>
      <c r="BK439" s="203">
        <f>ROUND(I439*H439,2)</f>
        <v>0</v>
      </c>
      <c r="BL439" s="17" t="s">
        <v>189</v>
      </c>
      <c r="BM439" s="202" t="s">
        <v>699</v>
      </c>
    </row>
    <row r="440" spans="2:51" s="14" customFormat="1" ht="11.25">
      <c r="B440" s="215"/>
      <c r="C440" s="216"/>
      <c r="D440" s="206" t="s">
        <v>191</v>
      </c>
      <c r="E440" s="217" t="s">
        <v>1</v>
      </c>
      <c r="F440" s="218" t="s">
        <v>700</v>
      </c>
      <c r="G440" s="216"/>
      <c r="H440" s="219">
        <v>12</v>
      </c>
      <c r="I440" s="220"/>
      <c r="J440" s="216"/>
      <c r="K440" s="216"/>
      <c r="L440" s="221"/>
      <c r="M440" s="222"/>
      <c r="N440" s="223"/>
      <c r="O440" s="223"/>
      <c r="P440" s="223"/>
      <c r="Q440" s="223"/>
      <c r="R440" s="223"/>
      <c r="S440" s="223"/>
      <c r="T440" s="224"/>
      <c r="AT440" s="225" t="s">
        <v>191</v>
      </c>
      <c r="AU440" s="225" t="s">
        <v>96</v>
      </c>
      <c r="AV440" s="14" t="s">
        <v>89</v>
      </c>
      <c r="AW440" s="14" t="s">
        <v>35</v>
      </c>
      <c r="AX440" s="14" t="s">
        <v>80</v>
      </c>
      <c r="AY440" s="225" t="s">
        <v>180</v>
      </c>
    </row>
    <row r="441" spans="2:51" s="14" customFormat="1" ht="11.25">
      <c r="B441" s="215"/>
      <c r="C441" s="216"/>
      <c r="D441" s="206" t="s">
        <v>191</v>
      </c>
      <c r="E441" s="217" t="s">
        <v>1</v>
      </c>
      <c r="F441" s="218" t="s">
        <v>701</v>
      </c>
      <c r="G441" s="216"/>
      <c r="H441" s="219">
        <v>-3</v>
      </c>
      <c r="I441" s="220"/>
      <c r="J441" s="216"/>
      <c r="K441" s="216"/>
      <c r="L441" s="221"/>
      <c r="M441" s="222"/>
      <c r="N441" s="223"/>
      <c r="O441" s="223"/>
      <c r="P441" s="223"/>
      <c r="Q441" s="223"/>
      <c r="R441" s="223"/>
      <c r="S441" s="223"/>
      <c r="T441" s="224"/>
      <c r="AT441" s="225" t="s">
        <v>191</v>
      </c>
      <c r="AU441" s="225" t="s">
        <v>96</v>
      </c>
      <c r="AV441" s="14" t="s">
        <v>89</v>
      </c>
      <c r="AW441" s="14" t="s">
        <v>35</v>
      </c>
      <c r="AX441" s="14" t="s">
        <v>80</v>
      </c>
      <c r="AY441" s="225" t="s">
        <v>180</v>
      </c>
    </row>
    <row r="442" spans="2:51" s="15" customFormat="1" ht="11.25">
      <c r="B442" s="226"/>
      <c r="C442" s="227"/>
      <c r="D442" s="206" t="s">
        <v>191</v>
      </c>
      <c r="E442" s="228" t="s">
        <v>1</v>
      </c>
      <c r="F442" s="229" t="s">
        <v>201</v>
      </c>
      <c r="G442" s="227"/>
      <c r="H442" s="230">
        <v>9</v>
      </c>
      <c r="I442" s="231"/>
      <c r="J442" s="227"/>
      <c r="K442" s="227"/>
      <c r="L442" s="232"/>
      <c r="M442" s="233"/>
      <c r="N442" s="234"/>
      <c r="O442" s="234"/>
      <c r="P442" s="234"/>
      <c r="Q442" s="234"/>
      <c r="R442" s="234"/>
      <c r="S442" s="234"/>
      <c r="T442" s="235"/>
      <c r="AT442" s="236" t="s">
        <v>191</v>
      </c>
      <c r="AU442" s="236" t="s">
        <v>96</v>
      </c>
      <c r="AV442" s="15" t="s">
        <v>189</v>
      </c>
      <c r="AW442" s="15" t="s">
        <v>35</v>
      </c>
      <c r="AX442" s="15" t="s">
        <v>87</v>
      </c>
      <c r="AY442" s="236" t="s">
        <v>180</v>
      </c>
    </row>
    <row r="443" spans="1:65" s="2" customFormat="1" ht="24.2" customHeight="1">
      <c r="A443" s="34"/>
      <c r="B443" s="35"/>
      <c r="C443" s="191" t="s">
        <v>702</v>
      </c>
      <c r="D443" s="191" t="s">
        <v>184</v>
      </c>
      <c r="E443" s="192" t="s">
        <v>703</v>
      </c>
      <c r="F443" s="193" t="s">
        <v>704</v>
      </c>
      <c r="G443" s="194" t="s">
        <v>214</v>
      </c>
      <c r="H443" s="195">
        <v>25</v>
      </c>
      <c r="I443" s="196"/>
      <c r="J443" s="197">
        <f>ROUND(I443*H443,2)</f>
        <v>0</v>
      </c>
      <c r="K443" s="193" t="s">
        <v>188</v>
      </c>
      <c r="L443" s="39"/>
      <c r="M443" s="198" t="s">
        <v>1</v>
      </c>
      <c r="N443" s="199" t="s">
        <v>45</v>
      </c>
      <c r="O443" s="71"/>
      <c r="P443" s="200">
        <f>O443*H443</f>
        <v>0</v>
      </c>
      <c r="Q443" s="200">
        <v>0</v>
      </c>
      <c r="R443" s="200">
        <f>Q443*H443</f>
        <v>0</v>
      </c>
      <c r="S443" s="200">
        <v>0.098</v>
      </c>
      <c r="T443" s="201">
        <f>S443*H443</f>
        <v>2.45</v>
      </c>
      <c r="U443" s="34"/>
      <c r="V443" s="34"/>
      <c r="W443" s="34"/>
      <c r="X443" s="34"/>
      <c r="Y443" s="34"/>
      <c r="Z443" s="34"/>
      <c r="AA443" s="34"/>
      <c r="AB443" s="34"/>
      <c r="AC443" s="34"/>
      <c r="AD443" s="34"/>
      <c r="AE443" s="34"/>
      <c r="AR443" s="202" t="s">
        <v>189</v>
      </c>
      <c r="AT443" s="202" t="s">
        <v>184</v>
      </c>
      <c r="AU443" s="202" t="s">
        <v>96</v>
      </c>
      <c r="AY443" s="17" t="s">
        <v>180</v>
      </c>
      <c r="BE443" s="203">
        <f>IF(N443="základní",J443,0)</f>
        <v>0</v>
      </c>
      <c r="BF443" s="203">
        <f>IF(N443="snížená",J443,0)</f>
        <v>0</v>
      </c>
      <c r="BG443" s="203">
        <f>IF(N443="zákl. přenesená",J443,0)</f>
        <v>0</v>
      </c>
      <c r="BH443" s="203">
        <f>IF(N443="sníž. přenesená",J443,0)</f>
        <v>0</v>
      </c>
      <c r="BI443" s="203">
        <f>IF(N443="nulová",J443,0)</f>
        <v>0</v>
      </c>
      <c r="BJ443" s="17" t="s">
        <v>87</v>
      </c>
      <c r="BK443" s="203">
        <f>ROUND(I443*H443,2)</f>
        <v>0</v>
      </c>
      <c r="BL443" s="17" t="s">
        <v>189</v>
      </c>
      <c r="BM443" s="202" t="s">
        <v>705</v>
      </c>
    </row>
    <row r="444" spans="2:51" s="14" customFormat="1" ht="11.25">
      <c r="B444" s="215"/>
      <c r="C444" s="216"/>
      <c r="D444" s="206" t="s">
        <v>191</v>
      </c>
      <c r="E444" s="217" t="s">
        <v>1</v>
      </c>
      <c r="F444" s="218" t="s">
        <v>706</v>
      </c>
      <c r="G444" s="216"/>
      <c r="H444" s="219">
        <v>25</v>
      </c>
      <c r="I444" s="220"/>
      <c r="J444" s="216"/>
      <c r="K444" s="216"/>
      <c r="L444" s="221"/>
      <c r="M444" s="222"/>
      <c r="N444" s="223"/>
      <c r="O444" s="223"/>
      <c r="P444" s="223"/>
      <c r="Q444" s="223"/>
      <c r="R444" s="223"/>
      <c r="S444" s="223"/>
      <c r="T444" s="224"/>
      <c r="AT444" s="225" t="s">
        <v>191</v>
      </c>
      <c r="AU444" s="225" t="s">
        <v>96</v>
      </c>
      <c r="AV444" s="14" t="s">
        <v>89</v>
      </c>
      <c r="AW444" s="14" t="s">
        <v>35</v>
      </c>
      <c r="AX444" s="14" t="s">
        <v>87</v>
      </c>
      <c r="AY444" s="225" t="s">
        <v>180</v>
      </c>
    </row>
    <row r="445" spans="1:65" s="2" customFormat="1" ht="24.2" customHeight="1">
      <c r="A445" s="34"/>
      <c r="B445" s="35"/>
      <c r="C445" s="191" t="s">
        <v>707</v>
      </c>
      <c r="D445" s="191" t="s">
        <v>184</v>
      </c>
      <c r="E445" s="192" t="s">
        <v>708</v>
      </c>
      <c r="F445" s="193" t="s">
        <v>709</v>
      </c>
      <c r="G445" s="194" t="s">
        <v>214</v>
      </c>
      <c r="H445" s="195">
        <v>24</v>
      </c>
      <c r="I445" s="196"/>
      <c r="J445" s="197">
        <f>ROUND(I445*H445,2)</f>
        <v>0</v>
      </c>
      <c r="K445" s="193" t="s">
        <v>188</v>
      </c>
      <c r="L445" s="39"/>
      <c r="M445" s="198" t="s">
        <v>1</v>
      </c>
      <c r="N445" s="199" t="s">
        <v>45</v>
      </c>
      <c r="O445" s="71"/>
      <c r="P445" s="200">
        <f>O445*H445</f>
        <v>0</v>
      </c>
      <c r="Q445" s="200">
        <v>0</v>
      </c>
      <c r="R445" s="200">
        <f>Q445*H445</f>
        <v>0</v>
      </c>
      <c r="S445" s="200">
        <v>0.325</v>
      </c>
      <c r="T445" s="201">
        <f>S445*H445</f>
        <v>7.800000000000001</v>
      </c>
      <c r="U445" s="34"/>
      <c r="V445" s="34"/>
      <c r="W445" s="34"/>
      <c r="X445" s="34"/>
      <c r="Y445" s="34"/>
      <c r="Z445" s="34"/>
      <c r="AA445" s="34"/>
      <c r="AB445" s="34"/>
      <c r="AC445" s="34"/>
      <c r="AD445" s="34"/>
      <c r="AE445" s="34"/>
      <c r="AR445" s="202" t="s">
        <v>189</v>
      </c>
      <c r="AT445" s="202" t="s">
        <v>184</v>
      </c>
      <c r="AU445" s="202" t="s">
        <v>96</v>
      </c>
      <c r="AY445" s="17" t="s">
        <v>180</v>
      </c>
      <c r="BE445" s="203">
        <f>IF(N445="základní",J445,0)</f>
        <v>0</v>
      </c>
      <c r="BF445" s="203">
        <f>IF(N445="snížená",J445,0)</f>
        <v>0</v>
      </c>
      <c r="BG445" s="203">
        <f>IF(N445="zákl. přenesená",J445,0)</f>
        <v>0</v>
      </c>
      <c r="BH445" s="203">
        <f>IF(N445="sníž. přenesená",J445,0)</f>
        <v>0</v>
      </c>
      <c r="BI445" s="203">
        <f>IF(N445="nulová",J445,0)</f>
        <v>0</v>
      </c>
      <c r="BJ445" s="17" t="s">
        <v>87</v>
      </c>
      <c r="BK445" s="203">
        <f>ROUND(I445*H445,2)</f>
        <v>0</v>
      </c>
      <c r="BL445" s="17" t="s">
        <v>189</v>
      </c>
      <c r="BM445" s="202" t="s">
        <v>710</v>
      </c>
    </row>
    <row r="446" spans="2:51" s="13" customFormat="1" ht="11.25">
      <c r="B446" s="204"/>
      <c r="C446" s="205"/>
      <c r="D446" s="206" t="s">
        <v>191</v>
      </c>
      <c r="E446" s="207" t="s">
        <v>1</v>
      </c>
      <c r="F446" s="208" t="s">
        <v>711</v>
      </c>
      <c r="G446" s="205"/>
      <c r="H446" s="207" t="s">
        <v>1</v>
      </c>
      <c r="I446" s="209"/>
      <c r="J446" s="205"/>
      <c r="K446" s="205"/>
      <c r="L446" s="210"/>
      <c r="M446" s="211"/>
      <c r="N446" s="212"/>
      <c r="O446" s="212"/>
      <c r="P446" s="212"/>
      <c r="Q446" s="212"/>
      <c r="R446" s="212"/>
      <c r="S446" s="212"/>
      <c r="T446" s="213"/>
      <c r="AT446" s="214" t="s">
        <v>191</v>
      </c>
      <c r="AU446" s="214" t="s">
        <v>96</v>
      </c>
      <c r="AV446" s="13" t="s">
        <v>87</v>
      </c>
      <c r="AW446" s="13" t="s">
        <v>35</v>
      </c>
      <c r="AX446" s="13" t="s">
        <v>80</v>
      </c>
      <c r="AY446" s="214" t="s">
        <v>180</v>
      </c>
    </row>
    <row r="447" spans="2:51" s="14" customFormat="1" ht="22.5">
      <c r="B447" s="215"/>
      <c r="C447" s="216"/>
      <c r="D447" s="206" t="s">
        <v>191</v>
      </c>
      <c r="E447" s="217" t="s">
        <v>1</v>
      </c>
      <c r="F447" s="218" t="s">
        <v>712</v>
      </c>
      <c r="G447" s="216"/>
      <c r="H447" s="219">
        <v>30</v>
      </c>
      <c r="I447" s="220"/>
      <c r="J447" s="216"/>
      <c r="K447" s="216"/>
      <c r="L447" s="221"/>
      <c r="M447" s="222"/>
      <c r="N447" s="223"/>
      <c r="O447" s="223"/>
      <c r="P447" s="223"/>
      <c r="Q447" s="223"/>
      <c r="R447" s="223"/>
      <c r="S447" s="223"/>
      <c r="T447" s="224"/>
      <c r="AT447" s="225" t="s">
        <v>191</v>
      </c>
      <c r="AU447" s="225" t="s">
        <v>96</v>
      </c>
      <c r="AV447" s="14" t="s">
        <v>89</v>
      </c>
      <c r="AW447" s="14" t="s">
        <v>35</v>
      </c>
      <c r="AX447" s="14" t="s">
        <v>80</v>
      </c>
      <c r="AY447" s="225" t="s">
        <v>180</v>
      </c>
    </row>
    <row r="448" spans="2:51" s="14" customFormat="1" ht="11.25">
      <c r="B448" s="215"/>
      <c r="C448" s="216"/>
      <c r="D448" s="206" t="s">
        <v>191</v>
      </c>
      <c r="E448" s="217" t="s">
        <v>1</v>
      </c>
      <c r="F448" s="218" t="s">
        <v>713</v>
      </c>
      <c r="G448" s="216"/>
      <c r="H448" s="219">
        <v>-6</v>
      </c>
      <c r="I448" s="220"/>
      <c r="J448" s="216"/>
      <c r="K448" s="216"/>
      <c r="L448" s="221"/>
      <c r="M448" s="222"/>
      <c r="N448" s="223"/>
      <c r="O448" s="223"/>
      <c r="P448" s="223"/>
      <c r="Q448" s="223"/>
      <c r="R448" s="223"/>
      <c r="S448" s="223"/>
      <c r="T448" s="224"/>
      <c r="AT448" s="225" t="s">
        <v>191</v>
      </c>
      <c r="AU448" s="225" t="s">
        <v>96</v>
      </c>
      <c r="AV448" s="14" t="s">
        <v>89</v>
      </c>
      <c r="AW448" s="14" t="s">
        <v>35</v>
      </c>
      <c r="AX448" s="14" t="s">
        <v>80</v>
      </c>
      <c r="AY448" s="225" t="s">
        <v>180</v>
      </c>
    </row>
    <row r="449" spans="2:51" s="15" customFormat="1" ht="11.25">
      <c r="B449" s="226"/>
      <c r="C449" s="227"/>
      <c r="D449" s="206" t="s">
        <v>191</v>
      </c>
      <c r="E449" s="228" t="s">
        <v>1</v>
      </c>
      <c r="F449" s="229" t="s">
        <v>201</v>
      </c>
      <c r="G449" s="227"/>
      <c r="H449" s="230">
        <v>24</v>
      </c>
      <c r="I449" s="231"/>
      <c r="J449" s="227"/>
      <c r="K449" s="227"/>
      <c r="L449" s="232"/>
      <c r="M449" s="233"/>
      <c r="N449" s="234"/>
      <c r="O449" s="234"/>
      <c r="P449" s="234"/>
      <c r="Q449" s="234"/>
      <c r="R449" s="234"/>
      <c r="S449" s="234"/>
      <c r="T449" s="235"/>
      <c r="AT449" s="236" t="s">
        <v>191</v>
      </c>
      <c r="AU449" s="236" t="s">
        <v>96</v>
      </c>
      <c r="AV449" s="15" t="s">
        <v>189</v>
      </c>
      <c r="AW449" s="15" t="s">
        <v>35</v>
      </c>
      <c r="AX449" s="15" t="s">
        <v>87</v>
      </c>
      <c r="AY449" s="236" t="s">
        <v>180</v>
      </c>
    </row>
    <row r="450" spans="1:65" s="2" customFormat="1" ht="24.2" customHeight="1">
      <c r="A450" s="34"/>
      <c r="B450" s="35"/>
      <c r="C450" s="191" t="s">
        <v>714</v>
      </c>
      <c r="D450" s="191" t="s">
        <v>184</v>
      </c>
      <c r="E450" s="192" t="s">
        <v>715</v>
      </c>
      <c r="F450" s="193" t="s">
        <v>716</v>
      </c>
      <c r="G450" s="194" t="s">
        <v>214</v>
      </c>
      <c r="H450" s="195">
        <v>427.5</v>
      </c>
      <c r="I450" s="196"/>
      <c r="J450" s="197">
        <f>ROUND(I450*H450,2)</f>
        <v>0</v>
      </c>
      <c r="K450" s="193" t="s">
        <v>188</v>
      </c>
      <c r="L450" s="39"/>
      <c r="M450" s="198" t="s">
        <v>1</v>
      </c>
      <c r="N450" s="199" t="s">
        <v>45</v>
      </c>
      <c r="O450" s="71"/>
      <c r="P450" s="200">
        <f>O450*H450</f>
        <v>0</v>
      </c>
      <c r="Q450" s="200">
        <v>0</v>
      </c>
      <c r="R450" s="200">
        <f>Q450*H450</f>
        <v>0</v>
      </c>
      <c r="S450" s="200">
        <v>0.29</v>
      </c>
      <c r="T450" s="201">
        <f>S450*H450</f>
        <v>123.975</v>
      </c>
      <c r="U450" s="34"/>
      <c r="V450" s="34"/>
      <c r="W450" s="34"/>
      <c r="X450" s="34"/>
      <c r="Y450" s="34"/>
      <c r="Z450" s="34"/>
      <c r="AA450" s="34"/>
      <c r="AB450" s="34"/>
      <c r="AC450" s="34"/>
      <c r="AD450" s="34"/>
      <c r="AE450" s="34"/>
      <c r="AR450" s="202" t="s">
        <v>189</v>
      </c>
      <c r="AT450" s="202" t="s">
        <v>184</v>
      </c>
      <c r="AU450" s="202" t="s">
        <v>96</v>
      </c>
      <c r="AY450" s="17" t="s">
        <v>180</v>
      </c>
      <c r="BE450" s="203">
        <f>IF(N450="základní",J450,0)</f>
        <v>0</v>
      </c>
      <c r="BF450" s="203">
        <f>IF(N450="snížená",J450,0)</f>
        <v>0</v>
      </c>
      <c r="BG450" s="203">
        <f>IF(N450="zákl. přenesená",J450,0)</f>
        <v>0</v>
      </c>
      <c r="BH450" s="203">
        <f>IF(N450="sníž. přenesená",J450,0)</f>
        <v>0</v>
      </c>
      <c r="BI450" s="203">
        <f>IF(N450="nulová",J450,0)</f>
        <v>0</v>
      </c>
      <c r="BJ450" s="17" t="s">
        <v>87</v>
      </c>
      <c r="BK450" s="203">
        <f>ROUND(I450*H450,2)</f>
        <v>0</v>
      </c>
      <c r="BL450" s="17" t="s">
        <v>189</v>
      </c>
      <c r="BM450" s="202" t="s">
        <v>717</v>
      </c>
    </row>
    <row r="451" spans="2:51" s="13" customFormat="1" ht="11.25">
      <c r="B451" s="204"/>
      <c r="C451" s="205"/>
      <c r="D451" s="206" t="s">
        <v>191</v>
      </c>
      <c r="E451" s="207" t="s">
        <v>1</v>
      </c>
      <c r="F451" s="208" t="s">
        <v>718</v>
      </c>
      <c r="G451" s="205"/>
      <c r="H451" s="207" t="s">
        <v>1</v>
      </c>
      <c r="I451" s="209"/>
      <c r="J451" s="205"/>
      <c r="K451" s="205"/>
      <c r="L451" s="210"/>
      <c r="M451" s="211"/>
      <c r="N451" s="212"/>
      <c r="O451" s="212"/>
      <c r="P451" s="212"/>
      <c r="Q451" s="212"/>
      <c r="R451" s="212"/>
      <c r="S451" s="212"/>
      <c r="T451" s="213"/>
      <c r="AT451" s="214" t="s">
        <v>191</v>
      </c>
      <c r="AU451" s="214" t="s">
        <v>96</v>
      </c>
      <c r="AV451" s="13" t="s">
        <v>87</v>
      </c>
      <c r="AW451" s="13" t="s">
        <v>35</v>
      </c>
      <c r="AX451" s="13" t="s">
        <v>80</v>
      </c>
      <c r="AY451" s="214" t="s">
        <v>180</v>
      </c>
    </row>
    <row r="452" spans="2:51" s="14" customFormat="1" ht="11.25">
      <c r="B452" s="215"/>
      <c r="C452" s="216"/>
      <c r="D452" s="206" t="s">
        <v>191</v>
      </c>
      <c r="E452" s="217" t="s">
        <v>1</v>
      </c>
      <c r="F452" s="218" t="s">
        <v>719</v>
      </c>
      <c r="G452" s="216"/>
      <c r="H452" s="219">
        <v>21.5</v>
      </c>
      <c r="I452" s="220"/>
      <c r="J452" s="216"/>
      <c r="K452" s="216"/>
      <c r="L452" s="221"/>
      <c r="M452" s="222"/>
      <c r="N452" s="223"/>
      <c r="O452" s="223"/>
      <c r="P452" s="223"/>
      <c r="Q452" s="223"/>
      <c r="R452" s="223"/>
      <c r="S452" s="223"/>
      <c r="T452" s="224"/>
      <c r="AT452" s="225" t="s">
        <v>191</v>
      </c>
      <c r="AU452" s="225" t="s">
        <v>96</v>
      </c>
      <c r="AV452" s="14" t="s">
        <v>89</v>
      </c>
      <c r="AW452" s="14" t="s">
        <v>35</v>
      </c>
      <c r="AX452" s="14" t="s">
        <v>80</v>
      </c>
      <c r="AY452" s="225" t="s">
        <v>180</v>
      </c>
    </row>
    <row r="453" spans="2:51" s="14" customFormat="1" ht="11.25">
      <c r="B453" s="215"/>
      <c r="C453" s="216"/>
      <c r="D453" s="206" t="s">
        <v>191</v>
      </c>
      <c r="E453" s="217" t="s">
        <v>1</v>
      </c>
      <c r="F453" s="218" t="s">
        <v>720</v>
      </c>
      <c r="G453" s="216"/>
      <c r="H453" s="219">
        <v>167.5</v>
      </c>
      <c r="I453" s="220"/>
      <c r="J453" s="216"/>
      <c r="K453" s="216"/>
      <c r="L453" s="221"/>
      <c r="M453" s="222"/>
      <c r="N453" s="223"/>
      <c r="O453" s="223"/>
      <c r="P453" s="223"/>
      <c r="Q453" s="223"/>
      <c r="R453" s="223"/>
      <c r="S453" s="223"/>
      <c r="T453" s="224"/>
      <c r="AT453" s="225" t="s">
        <v>191</v>
      </c>
      <c r="AU453" s="225" t="s">
        <v>96</v>
      </c>
      <c r="AV453" s="14" t="s">
        <v>89</v>
      </c>
      <c r="AW453" s="14" t="s">
        <v>35</v>
      </c>
      <c r="AX453" s="14" t="s">
        <v>80</v>
      </c>
      <c r="AY453" s="225" t="s">
        <v>180</v>
      </c>
    </row>
    <row r="454" spans="2:51" s="14" customFormat="1" ht="11.25">
      <c r="B454" s="215"/>
      <c r="C454" s="216"/>
      <c r="D454" s="206" t="s">
        <v>191</v>
      </c>
      <c r="E454" s="217" t="s">
        <v>1</v>
      </c>
      <c r="F454" s="218" t="s">
        <v>721</v>
      </c>
      <c r="G454" s="216"/>
      <c r="H454" s="219">
        <v>9</v>
      </c>
      <c r="I454" s="220"/>
      <c r="J454" s="216"/>
      <c r="K454" s="216"/>
      <c r="L454" s="221"/>
      <c r="M454" s="222"/>
      <c r="N454" s="223"/>
      <c r="O454" s="223"/>
      <c r="P454" s="223"/>
      <c r="Q454" s="223"/>
      <c r="R454" s="223"/>
      <c r="S454" s="223"/>
      <c r="T454" s="224"/>
      <c r="AT454" s="225" t="s">
        <v>191</v>
      </c>
      <c r="AU454" s="225" t="s">
        <v>96</v>
      </c>
      <c r="AV454" s="14" t="s">
        <v>89</v>
      </c>
      <c r="AW454" s="14" t="s">
        <v>35</v>
      </c>
      <c r="AX454" s="14" t="s">
        <v>80</v>
      </c>
      <c r="AY454" s="225" t="s">
        <v>180</v>
      </c>
    </row>
    <row r="455" spans="2:51" s="14" customFormat="1" ht="11.25">
      <c r="B455" s="215"/>
      <c r="C455" s="216"/>
      <c r="D455" s="206" t="s">
        <v>191</v>
      </c>
      <c r="E455" s="217" t="s">
        <v>1</v>
      </c>
      <c r="F455" s="218" t="s">
        <v>722</v>
      </c>
      <c r="G455" s="216"/>
      <c r="H455" s="219">
        <v>25</v>
      </c>
      <c r="I455" s="220"/>
      <c r="J455" s="216"/>
      <c r="K455" s="216"/>
      <c r="L455" s="221"/>
      <c r="M455" s="222"/>
      <c r="N455" s="223"/>
      <c r="O455" s="223"/>
      <c r="P455" s="223"/>
      <c r="Q455" s="223"/>
      <c r="R455" s="223"/>
      <c r="S455" s="223"/>
      <c r="T455" s="224"/>
      <c r="AT455" s="225" t="s">
        <v>191</v>
      </c>
      <c r="AU455" s="225" t="s">
        <v>96</v>
      </c>
      <c r="AV455" s="14" t="s">
        <v>89</v>
      </c>
      <c r="AW455" s="14" t="s">
        <v>35</v>
      </c>
      <c r="AX455" s="14" t="s">
        <v>80</v>
      </c>
      <c r="AY455" s="225" t="s">
        <v>180</v>
      </c>
    </row>
    <row r="456" spans="2:51" s="14" customFormat="1" ht="11.25">
      <c r="B456" s="215"/>
      <c r="C456" s="216"/>
      <c r="D456" s="206" t="s">
        <v>191</v>
      </c>
      <c r="E456" s="217" t="s">
        <v>1</v>
      </c>
      <c r="F456" s="218" t="s">
        <v>723</v>
      </c>
      <c r="G456" s="216"/>
      <c r="H456" s="219">
        <v>24</v>
      </c>
      <c r="I456" s="220"/>
      <c r="J456" s="216"/>
      <c r="K456" s="216"/>
      <c r="L456" s="221"/>
      <c r="M456" s="222"/>
      <c r="N456" s="223"/>
      <c r="O456" s="223"/>
      <c r="P456" s="223"/>
      <c r="Q456" s="223"/>
      <c r="R456" s="223"/>
      <c r="S456" s="223"/>
      <c r="T456" s="224"/>
      <c r="AT456" s="225" t="s">
        <v>191</v>
      </c>
      <c r="AU456" s="225" t="s">
        <v>96</v>
      </c>
      <c r="AV456" s="14" t="s">
        <v>89</v>
      </c>
      <c r="AW456" s="14" t="s">
        <v>35</v>
      </c>
      <c r="AX456" s="14" t="s">
        <v>80</v>
      </c>
      <c r="AY456" s="225" t="s">
        <v>180</v>
      </c>
    </row>
    <row r="457" spans="2:51" s="13" customFormat="1" ht="11.25">
      <c r="B457" s="204"/>
      <c r="C457" s="205"/>
      <c r="D457" s="206" t="s">
        <v>191</v>
      </c>
      <c r="E457" s="207" t="s">
        <v>1</v>
      </c>
      <c r="F457" s="208" t="s">
        <v>711</v>
      </c>
      <c r="G457" s="205"/>
      <c r="H457" s="207" t="s">
        <v>1</v>
      </c>
      <c r="I457" s="209"/>
      <c r="J457" s="205"/>
      <c r="K457" s="205"/>
      <c r="L457" s="210"/>
      <c r="M457" s="211"/>
      <c r="N457" s="212"/>
      <c r="O457" s="212"/>
      <c r="P457" s="212"/>
      <c r="Q457" s="212"/>
      <c r="R457" s="212"/>
      <c r="S457" s="212"/>
      <c r="T457" s="213"/>
      <c r="AT457" s="214" t="s">
        <v>191</v>
      </c>
      <c r="AU457" s="214" t="s">
        <v>96</v>
      </c>
      <c r="AV457" s="13" t="s">
        <v>87</v>
      </c>
      <c r="AW457" s="13" t="s">
        <v>35</v>
      </c>
      <c r="AX457" s="13" t="s">
        <v>80</v>
      </c>
      <c r="AY457" s="214" t="s">
        <v>180</v>
      </c>
    </row>
    <row r="458" spans="2:51" s="14" customFormat="1" ht="22.5">
      <c r="B458" s="215"/>
      <c r="C458" s="216"/>
      <c r="D458" s="206" t="s">
        <v>191</v>
      </c>
      <c r="E458" s="217" t="s">
        <v>1</v>
      </c>
      <c r="F458" s="218" t="s">
        <v>724</v>
      </c>
      <c r="G458" s="216"/>
      <c r="H458" s="219">
        <v>289.5</v>
      </c>
      <c r="I458" s="220"/>
      <c r="J458" s="216"/>
      <c r="K458" s="216"/>
      <c r="L458" s="221"/>
      <c r="M458" s="222"/>
      <c r="N458" s="223"/>
      <c r="O458" s="223"/>
      <c r="P458" s="223"/>
      <c r="Q458" s="223"/>
      <c r="R458" s="223"/>
      <c r="S458" s="223"/>
      <c r="T458" s="224"/>
      <c r="AT458" s="225" t="s">
        <v>191</v>
      </c>
      <c r="AU458" s="225" t="s">
        <v>96</v>
      </c>
      <c r="AV458" s="14" t="s">
        <v>89</v>
      </c>
      <c r="AW458" s="14" t="s">
        <v>35</v>
      </c>
      <c r="AX458" s="14" t="s">
        <v>80</v>
      </c>
      <c r="AY458" s="225" t="s">
        <v>180</v>
      </c>
    </row>
    <row r="459" spans="2:51" s="14" customFormat="1" ht="11.25">
      <c r="B459" s="215"/>
      <c r="C459" s="216"/>
      <c r="D459" s="206" t="s">
        <v>191</v>
      </c>
      <c r="E459" s="217" t="s">
        <v>1</v>
      </c>
      <c r="F459" s="218" t="s">
        <v>725</v>
      </c>
      <c r="G459" s="216"/>
      <c r="H459" s="219">
        <v>-109</v>
      </c>
      <c r="I459" s="220"/>
      <c r="J459" s="216"/>
      <c r="K459" s="216"/>
      <c r="L459" s="221"/>
      <c r="M459" s="222"/>
      <c r="N459" s="223"/>
      <c r="O459" s="223"/>
      <c r="P459" s="223"/>
      <c r="Q459" s="223"/>
      <c r="R459" s="223"/>
      <c r="S459" s="223"/>
      <c r="T459" s="224"/>
      <c r="AT459" s="225" t="s">
        <v>191</v>
      </c>
      <c r="AU459" s="225" t="s">
        <v>96</v>
      </c>
      <c r="AV459" s="14" t="s">
        <v>89</v>
      </c>
      <c r="AW459" s="14" t="s">
        <v>35</v>
      </c>
      <c r="AX459" s="14" t="s">
        <v>80</v>
      </c>
      <c r="AY459" s="225" t="s">
        <v>180</v>
      </c>
    </row>
    <row r="460" spans="2:51" s="15" customFormat="1" ht="11.25">
      <c r="B460" s="226"/>
      <c r="C460" s="227"/>
      <c r="D460" s="206" t="s">
        <v>191</v>
      </c>
      <c r="E460" s="228" t="s">
        <v>1</v>
      </c>
      <c r="F460" s="229" t="s">
        <v>201</v>
      </c>
      <c r="G460" s="227"/>
      <c r="H460" s="230">
        <v>427.5</v>
      </c>
      <c r="I460" s="231"/>
      <c r="J460" s="227"/>
      <c r="K460" s="227"/>
      <c r="L460" s="232"/>
      <c r="M460" s="233"/>
      <c r="N460" s="234"/>
      <c r="O460" s="234"/>
      <c r="P460" s="234"/>
      <c r="Q460" s="234"/>
      <c r="R460" s="234"/>
      <c r="S460" s="234"/>
      <c r="T460" s="235"/>
      <c r="AT460" s="236" t="s">
        <v>191</v>
      </c>
      <c r="AU460" s="236" t="s">
        <v>96</v>
      </c>
      <c r="AV460" s="15" t="s">
        <v>189</v>
      </c>
      <c r="AW460" s="15" t="s">
        <v>35</v>
      </c>
      <c r="AX460" s="15" t="s">
        <v>87</v>
      </c>
      <c r="AY460" s="236" t="s">
        <v>180</v>
      </c>
    </row>
    <row r="461" spans="1:65" s="2" customFormat="1" ht="16.5" customHeight="1">
      <c r="A461" s="34"/>
      <c r="B461" s="35"/>
      <c r="C461" s="191" t="s">
        <v>726</v>
      </c>
      <c r="D461" s="191" t="s">
        <v>184</v>
      </c>
      <c r="E461" s="192" t="s">
        <v>727</v>
      </c>
      <c r="F461" s="193" t="s">
        <v>728</v>
      </c>
      <c r="G461" s="194" t="s">
        <v>313</v>
      </c>
      <c r="H461" s="195">
        <v>4</v>
      </c>
      <c r="I461" s="196"/>
      <c r="J461" s="197">
        <f>ROUND(I461*H461,2)</f>
        <v>0</v>
      </c>
      <c r="K461" s="193" t="s">
        <v>188</v>
      </c>
      <c r="L461" s="39"/>
      <c r="M461" s="198" t="s">
        <v>1</v>
      </c>
      <c r="N461" s="199" t="s">
        <v>45</v>
      </c>
      <c r="O461" s="71"/>
      <c r="P461" s="200">
        <f>O461*H461</f>
        <v>0</v>
      </c>
      <c r="Q461" s="200">
        <v>0</v>
      </c>
      <c r="R461" s="200">
        <f>Q461*H461</f>
        <v>0</v>
      </c>
      <c r="S461" s="200">
        <v>0.29</v>
      </c>
      <c r="T461" s="201">
        <f>S461*H461</f>
        <v>1.16</v>
      </c>
      <c r="U461" s="34"/>
      <c r="V461" s="34"/>
      <c r="W461" s="34"/>
      <c r="X461" s="34"/>
      <c r="Y461" s="34"/>
      <c r="Z461" s="34"/>
      <c r="AA461" s="34"/>
      <c r="AB461" s="34"/>
      <c r="AC461" s="34"/>
      <c r="AD461" s="34"/>
      <c r="AE461" s="34"/>
      <c r="AR461" s="202" t="s">
        <v>189</v>
      </c>
      <c r="AT461" s="202" t="s">
        <v>184</v>
      </c>
      <c r="AU461" s="202" t="s">
        <v>96</v>
      </c>
      <c r="AY461" s="17" t="s">
        <v>180</v>
      </c>
      <c r="BE461" s="203">
        <f>IF(N461="základní",J461,0)</f>
        <v>0</v>
      </c>
      <c r="BF461" s="203">
        <f>IF(N461="snížená",J461,0)</f>
        <v>0</v>
      </c>
      <c r="BG461" s="203">
        <f>IF(N461="zákl. přenesená",J461,0)</f>
        <v>0</v>
      </c>
      <c r="BH461" s="203">
        <f>IF(N461="sníž. přenesená",J461,0)</f>
        <v>0</v>
      </c>
      <c r="BI461" s="203">
        <f>IF(N461="nulová",J461,0)</f>
        <v>0</v>
      </c>
      <c r="BJ461" s="17" t="s">
        <v>87</v>
      </c>
      <c r="BK461" s="203">
        <f>ROUND(I461*H461,2)</f>
        <v>0</v>
      </c>
      <c r="BL461" s="17" t="s">
        <v>189</v>
      </c>
      <c r="BM461" s="202" t="s">
        <v>729</v>
      </c>
    </row>
    <row r="462" spans="2:51" s="14" customFormat="1" ht="11.25">
      <c r="B462" s="215"/>
      <c r="C462" s="216"/>
      <c r="D462" s="206" t="s">
        <v>191</v>
      </c>
      <c r="E462" s="217" t="s">
        <v>1</v>
      </c>
      <c r="F462" s="218" t="s">
        <v>730</v>
      </c>
      <c r="G462" s="216"/>
      <c r="H462" s="219">
        <v>4</v>
      </c>
      <c r="I462" s="220"/>
      <c r="J462" s="216"/>
      <c r="K462" s="216"/>
      <c r="L462" s="221"/>
      <c r="M462" s="222"/>
      <c r="N462" s="223"/>
      <c r="O462" s="223"/>
      <c r="P462" s="223"/>
      <c r="Q462" s="223"/>
      <c r="R462" s="223"/>
      <c r="S462" s="223"/>
      <c r="T462" s="224"/>
      <c r="AT462" s="225" t="s">
        <v>191</v>
      </c>
      <c r="AU462" s="225" t="s">
        <v>96</v>
      </c>
      <c r="AV462" s="14" t="s">
        <v>89</v>
      </c>
      <c r="AW462" s="14" t="s">
        <v>35</v>
      </c>
      <c r="AX462" s="14" t="s">
        <v>87</v>
      </c>
      <c r="AY462" s="225" t="s">
        <v>180</v>
      </c>
    </row>
    <row r="463" spans="1:65" s="2" customFormat="1" ht="16.5" customHeight="1">
      <c r="A463" s="34"/>
      <c r="B463" s="35"/>
      <c r="C463" s="191" t="s">
        <v>731</v>
      </c>
      <c r="D463" s="191" t="s">
        <v>184</v>
      </c>
      <c r="E463" s="192" t="s">
        <v>732</v>
      </c>
      <c r="F463" s="193" t="s">
        <v>733</v>
      </c>
      <c r="G463" s="194" t="s">
        <v>313</v>
      </c>
      <c r="H463" s="195">
        <v>170.5</v>
      </c>
      <c r="I463" s="196"/>
      <c r="J463" s="197">
        <f>ROUND(I463*H463,2)</f>
        <v>0</v>
      </c>
      <c r="K463" s="193" t="s">
        <v>188</v>
      </c>
      <c r="L463" s="39"/>
      <c r="M463" s="198" t="s">
        <v>1</v>
      </c>
      <c r="N463" s="199" t="s">
        <v>45</v>
      </c>
      <c r="O463" s="71"/>
      <c r="P463" s="200">
        <f>O463*H463</f>
        <v>0</v>
      </c>
      <c r="Q463" s="200">
        <v>0</v>
      </c>
      <c r="R463" s="200">
        <f>Q463*H463</f>
        <v>0</v>
      </c>
      <c r="S463" s="200">
        <v>0.205</v>
      </c>
      <c r="T463" s="201">
        <f>S463*H463</f>
        <v>34.9525</v>
      </c>
      <c r="U463" s="34"/>
      <c r="V463" s="34"/>
      <c r="W463" s="34"/>
      <c r="X463" s="34"/>
      <c r="Y463" s="34"/>
      <c r="Z463" s="34"/>
      <c r="AA463" s="34"/>
      <c r="AB463" s="34"/>
      <c r="AC463" s="34"/>
      <c r="AD463" s="34"/>
      <c r="AE463" s="34"/>
      <c r="AR463" s="202" t="s">
        <v>189</v>
      </c>
      <c r="AT463" s="202" t="s">
        <v>184</v>
      </c>
      <c r="AU463" s="202" t="s">
        <v>96</v>
      </c>
      <c r="AY463" s="17" t="s">
        <v>180</v>
      </c>
      <c r="BE463" s="203">
        <f>IF(N463="základní",J463,0)</f>
        <v>0</v>
      </c>
      <c r="BF463" s="203">
        <f>IF(N463="snížená",J463,0)</f>
        <v>0</v>
      </c>
      <c r="BG463" s="203">
        <f>IF(N463="zákl. přenesená",J463,0)</f>
        <v>0</v>
      </c>
      <c r="BH463" s="203">
        <f>IF(N463="sníž. přenesená",J463,0)</f>
        <v>0</v>
      </c>
      <c r="BI463" s="203">
        <f>IF(N463="nulová",J463,0)</f>
        <v>0</v>
      </c>
      <c r="BJ463" s="17" t="s">
        <v>87</v>
      </c>
      <c r="BK463" s="203">
        <f>ROUND(I463*H463,2)</f>
        <v>0</v>
      </c>
      <c r="BL463" s="17" t="s">
        <v>189</v>
      </c>
      <c r="BM463" s="202" t="s">
        <v>734</v>
      </c>
    </row>
    <row r="464" spans="2:51" s="14" customFormat="1" ht="22.5">
      <c r="B464" s="215"/>
      <c r="C464" s="216"/>
      <c r="D464" s="206" t="s">
        <v>191</v>
      </c>
      <c r="E464" s="217" t="s">
        <v>1</v>
      </c>
      <c r="F464" s="218" t="s">
        <v>735</v>
      </c>
      <c r="G464" s="216"/>
      <c r="H464" s="219">
        <v>170.5</v>
      </c>
      <c r="I464" s="220"/>
      <c r="J464" s="216"/>
      <c r="K464" s="216"/>
      <c r="L464" s="221"/>
      <c r="M464" s="222"/>
      <c r="N464" s="223"/>
      <c r="O464" s="223"/>
      <c r="P464" s="223"/>
      <c r="Q464" s="223"/>
      <c r="R464" s="223"/>
      <c r="S464" s="223"/>
      <c r="T464" s="224"/>
      <c r="AT464" s="225" t="s">
        <v>191</v>
      </c>
      <c r="AU464" s="225" t="s">
        <v>96</v>
      </c>
      <c r="AV464" s="14" t="s">
        <v>89</v>
      </c>
      <c r="AW464" s="14" t="s">
        <v>35</v>
      </c>
      <c r="AX464" s="14" t="s">
        <v>87</v>
      </c>
      <c r="AY464" s="225" t="s">
        <v>180</v>
      </c>
    </row>
    <row r="465" spans="1:65" s="2" customFormat="1" ht="16.5" customHeight="1">
      <c r="A465" s="34"/>
      <c r="B465" s="35"/>
      <c r="C465" s="191" t="s">
        <v>736</v>
      </c>
      <c r="D465" s="191" t="s">
        <v>184</v>
      </c>
      <c r="E465" s="192" t="s">
        <v>737</v>
      </c>
      <c r="F465" s="193" t="s">
        <v>738</v>
      </c>
      <c r="G465" s="194" t="s">
        <v>313</v>
      </c>
      <c r="H465" s="195">
        <v>103.5</v>
      </c>
      <c r="I465" s="196"/>
      <c r="J465" s="197">
        <f>ROUND(I465*H465,2)</f>
        <v>0</v>
      </c>
      <c r="K465" s="193" t="s">
        <v>188</v>
      </c>
      <c r="L465" s="39"/>
      <c r="M465" s="198" t="s">
        <v>1</v>
      </c>
      <c r="N465" s="199" t="s">
        <v>45</v>
      </c>
      <c r="O465" s="71"/>
      <c r="P465" s="200">
        <f>O465*H465</f>
        <v>0</v>
      </c>
      <c r="Q465" s="200">
        <v>0</v>
      </c>
      <c r="R465" s="200">
        <f>Q465*H465</f>
        <v>0</v>
      </c>
      <c r="S465" s="200">
        <v>0.04</v>
      </c>
      <c r="T465" s="201">
        <f>S465*H465</f>
        <v>4.14</v>
      </c>
      <c r="U465" s="34"/>
      <c r="V465" s="34"/>
      <c r="W465" s="34"/>
      <c r="X465" s="34"/>
      <c r="Y465" s="34"/>
      <c r="Z465" s="34"/>
      <c r="AA465" s="34"/>
      <c r="AB465" s="34"/>
      <c r="AC465" s="34"/>
      <c r="AD465" s="34"/>
      <c r="AE465" s="34"/>
      <c r="AR465" s="202" t="s">
        <v>189</v>
      </c>
      <c r="AT465" s="202" t="s">
        <v>184</v>
      </c>
      <c r="AU465" s="202" t="s">
        <v>96</v>
      </c>
      <c r="AY465" s="17" t="s">
        <v>180</v>
      </c>
      <c r="BE465" s="203">
        <f>IF(N465="základní",J465,0)</f>
        <v>0</v>
      </c>
      <c r="BF465" s="203">
        <f>IF(N465="snížená",J465,0)</f>
        <v>0</v>
      </c>
      <c r="BG465" s="203">
        <f>IF(N465="zákl. přenesená",J465,0)</f>
        <v>0</v>
      </c>
      <c r="BH465" s="203">
        <f>IF(N465="sníž. přenesená",J465,0)</f>
        <v>0</v>
      </c>
      <c r="BI465" s="203">
        <f>IF(N465="nulová",J465,0)</f>
        <v>0</v>
      </c>
      <c r="BJ465" s="17" t="s">
        <v>87</v>
      </c>
      <c r="BK465" s="203">
        <f>ROUND(I465*H465,2)</f>
        <v>0</v>
      </c>
      <c r="BL465" s="17" t="s">
        <v>189</v>
      </c>
      <c r="BM465" s="202" t="s">
        <v>739</v>
      </c>
    </row>
    <row r="466" spans="2:51" s="14" customFormat="1" ht="22.5">
      <c r="B466" s="215"/>
      <c r="C466" s="216"/>
      <c r="D466" s="206" t="s">
        <v>191</v>
      </c>
      <c r="E466" s="217" t="s">
        <v>1</v>
      </c>
      <c r="F466" s="218" t="s">
        <v>740</v>
      </c>
      <c r="G466" s="216"/>
      <c r="H466" s="219">
        <v>103.5</v>
      </c>
      <c r="I466" s="220"/>
      <c r="J466" s="216"/>
      <c r="K466" s="216"/>
      <c r="L466" s="221"/>
      <c r="M466" s="222"/>
      <c r="N466" s="223"/>
      <c r="O466" s="223"/>
      <c r="P466" s="223"/>
      <c r="Q466" s="223"/>
      <c r="R466" s="223"/>
      <c r="S466" s="223"/>
      <c r="T466" s="224"/>
      <c r="AT466" s="225" t="s">
        <v>191</v>
      </c>
      <c r="AU466" s="225" t="s">
        <v>96</v>
      </c>
      <c r="AV466" s="14" t="s">
        <v>89</v>
      </c>
      <c r="AW466" s="14" t="s">
        <v>35</v>
      </c>
      <c r="AX466" s="14" t="s">
        <v>87</v>
      </c>
      <c r="AY466" s="225" t="s">
        <v>180</v>
      </c>
    </row>
    <row r="467" spans="2:63" s="12" customFormat="1" ht="20.85" customHeight="1">
      <c r="B467" s="175"/>
      <c r="C467" s="176"/>
      <c r="D467" s="177" t="s">
        <v>79</v>
      </c>
      <c r="E467" s="189" t="s">
        <v>741</v>
      </c>
      <c r="F467" s="189" t="s">
        <v>742</v>
      </c>
      <c r="G467" s="176"/>
      <c r="H467" s="176"/>
      <c r="I467" s="179"/>
      <c r="J467" s="190">
        <f>BK467</f>
        <v>0</v>
      </c>
      <c r="K467" s="176"/>
      <c r="L467" s="181"/>
      <c r="M467" s="182"/>
      <c r="N467" s="183"/>
      <c r="O467" s="183"/>
      <c r="P467" s="184">
        <f>SUM(P468:P475)</f>
        <v>0</v>
      </c>
      <c r="Q467" s="183"/>
      <c r="R467" s="184">
        <f>SUM(R468:R475)</f>
        <v>0</v>
      </c>
      <c r="S467" s="183"/>
      <c r="T467" s="185">
        <f>SUM(T468:T475)</f>
        <v>3.9805</v>
      </c>
      <c r="AR467" s="186" t="s">
        <v>87</v>
      </c>
      <c r="AT467" s="187" t="s">
        <v>79</v>
      </c>
      <c r="AU467" s="187" t="s">
        <v>89</v>
      </c>
      <c r="AY467" s="186" t="s">
        <v>180</v>
      </c>
      <c r="BK467" s="188">
        <f>SUM(BK468:BK475)</f>
        <v>0</v>
      </c>
    </row>
    <row r="468" spans="1:65" s="2" customFormat="1" ht="24.2" customHeight="1">
      <c r="A468" s="34"/>
      <c r="B468" s="35"/>
      <c r="C468" s="191" t="s">
        <v>743</v>
      </c>
      <c r="D468" s="191" t="s">
        <v>184</v>
      </c>
      <c r="E468" s="192" t="s">
        <v>744</v>
      </c>
      <c r="F468" s="193" t="s">
        <v>745</v>
      </c>
      <c r="G468" s="194" t="s">
        <v>481</v>
      </c>
      <c r="H468" s="195">
        <v>7</v>
      </c>
      <c r="I468" s="196"/>
      <c r="J468" s="197">
        <f>ROUND(I468*H468,2)</f>
        <v>0</v>
      </c>
      <c r="K468" s="193" t="s">
        <v>1</v>
      </c>
      <c r="L468" s="39"/>
      <c r="M468" s="198" t="s">
        <v>1</v>
      </c>
      <c r="N468" s="199" t="s">
        <v>45</v>
      </c>
      <c r="O468" s="71"/>
      <c r="P468" s="200">
        <f>O468*H468</f>
        <v>0</v>
      </c>
      <c r="Q468" s="200">
        <v>0</v>
      </c>
      <c r="R468" s="200">
        <f>Q468*H468</f>
        <v>0</v>
      </c>
      <c r="S468" s="200">
        <v>0.32</v>
      </c>
      <c r="T468" s="201">
        <f>S468*H468</f>
        <v>2.24</v>
      </c>
      <c r="U468" s="34"/>
      <c r="V468" s="34"/>
      <c r="W468" s="34"/>
      <c r="X468" s="34"/>
      <c r="Y468" s="34"/>
      <c r="Z468" s="34"/>
      <c r="AA468" s="34"/>
      <c r="AB468" s="34"/>
      <c r="AC468" s="34"/>
      <c r="AD468" s="34"/>
      <c r="AE468" s="34"/>
      <c r="AR468" s="202" t="s">
        <v>189</v>
      </c>
      <c r="AT468" s="202" t="s">
        <v>184</v>
      </c>
      <c r="AU468" s="202" t="s">
        <v>96</v>
      </c>
      <c r="AY468" s="17" t="s">
        <v>180</v>
      </c>
      <c r="BE468" s="203">
        <f>IF(N468="základní",J468,0)</f>
        <v>0</v>
      </c>
      <c r="BF468" s="203">
        <f>IF(N468="snížená",J468,0)</f>
        <v>0</v>
      </c>
      <c r="BG468" s="203">
        <f>IF(N468="zákl. přenesená",J468,0)</f>
        <v>0</v>
      </c>
      <c r="BH468" s="203">
        <f>IF(N468="sníž. přenesená",J468,0)</f>
        <v>0</v>
      </c>
      <c r="BI468" s="203">
        <f>IF(N468="nulová",J468,0)</f>
        <v>0</v>
      </c>
      <c r="BJ468" s="17" t="s">
        <v>87</v>
      </c>
      <c r="BK468" s="203">
        <f>ROUND(I468*H468,2)</f>
        <v>0</v>
      </c>
      <c r="BL468" s="17" t="s">
        <v>189</v>
      </c>
      <c r="BM468" s="202" t="s">
        <v>746</v>
      </c>
    </row>
    <row r="469" spans="1:65" s="2" customFormat="1" ht="24.2" customHeight="1">
      <c r="A469" s="34"/>
      <c r="B469" s="35"/>
      <c r="C469" s="191" t="s">
        <v>747</v>
      </c>
      <c r="D469" s="191" t="s">
        <v>184</v>
      </c>
      <c r="E469" s="192" t="s">
        <v>748</v>
      </c>
      <c r="F469" s="193" t="s">
        <v>749</v>
      </c>
      <c r="G469" s="194" t="s">
        <v>481</v>
      </c>
      <c r="H469" s="195">
        <v>7</v>
      </c>
      <c r="I469" s="196"/>
      <c r="J469" s="197">
        <f>ROUND(I469*H469,2)</f>
        <v>0</v>
      </c>
      <c r="K469" s="193" t="s">
        <v>188</v>
      </c>
      <c r="L469" s="39"/>
      <c r="M469" s="198" t="s">
        <v>1</v>
      </c>
      <c r="N469" s="199" t="s">
        <v>45</v>
      </c>
      <c r="O469" s="71"/>
      <c r="P469" s="200">
        <f>O469*H469</f>
        <v>0</v>
      </c>
      <c r="Q469" s="200">
        <v>0</v>
      </c>
      <c r="R469" s="200">
        <f>Q469*H469</f>
        <v>0</v>
      </c>
      <c r="S469" s="200">
        <v>0.082</v>
      </c>
      <c r="T469" s="201">
        <f>S469*H469</f>
        <v>0.5740000000000001</v>
      </c>
      <c r="U469" s="34"/>
      <c r="V469" s="34"/>
      <c r="W469" s="34"/>
      <c r="X469" s="34"/>
      <c r="Y469" s="34"/>
      <c r="Z469" s="34"/>
      <c r="AA469" s="34"/>
      <c r="AB469" s="34"/>
      <c r="AC469" s="34"/>
      <c r="AD469" s="34"/>
      <c r="AE469" s="34"/>
      <c r="AR469" s="202" t="s">
        <v>189</v>
      </c>
      <c r="AT469" s="202" t="s">
        <v>184</v>
      </c>
      <c r="AU469" s="202" t="s">
        <v>96</v>
      </c>
      <c r="AY469" s="17" t="s">
        <v>180</v>
      </c>
      <c r="BE469" s="203">
        <f>IF(N469="základní",J469,0)</f>
        <v>0</v>
      </c>
      <c r="BF469" s="203">
        <f>IF(N469="snížená",J469,0)</f>
        <v>0</v>
      </c>
      <c r="BG469" s="203">
        <f>IF(N469="zákl. přenesená",J469,0)</f>
        <v>0</v>
      </c>
      <c r="BH469" s="203">
        <f>IF(N469="sníž. přenesená",J469,0)</f>
        <v>0</v>
      </c>
      <c r="BI469" s="203">
        <f>IF(N469="nulová",J469,0)</f>
        <v>0</v>
      </c>
      <c r="BJ469" s="17" t="s">
        <v>87</v>
      </c>
      <c r="BK469" s="203">
        <f>ROUND(I469*H469,2)</f>
        <v>0</v>
      </c>
      <c r="BL469" s="17" t="s">
        <v>189</v>
      </c>
      <c r="BM469" s="202" t="s">
        <v>750</v>
      </c>
    </row>
    <row r="470" spans="1:65" s="2" customFormat="1" ht="24.2" customHeight="1">
      <c r="A470" s="34"/>
      <c r="B470" s="35"/>
      <c r="C470" s="191" t="s">
        <v>751</v>
      </c>
      <c r="D470" s="191" t="s">
        <v>184</v>
      </c>
      <c r="E470" s="192" t="s">
        <v>752</v>
      </c>
      <c r="F470" s="193" t="s">
        <v>753</v>
      </c>
      <c r="G470" s="194" t="s">
        <v>313</v>
      </c>
      <c r="H470" s="195">
        <v>10.5</v>
      </c>
      <c r="I470" s="196"/>
      <c r="J470" s="197">
        <f>ROUND(I470*H470,2)</f>
        <v>0</v>
      </c>
      <c r="K470" s="193" t="s">
        <v>188</v>
      </c>
      <c r="L470" s="39"/>
      <c r="M470" s="198" t="s">
        <v>1</v>
      </c>
      <c r="N470" s="199" t="s">
        <v>45</v>
      </c>
      <c r="O470" s="71"/>
      <c r="P470" s="200">
        <f>O470*H470</f>
        <v>0</v>
      </c>
      <c r="Q470" s="200">
        <v>0</v>
      </c>
      <c r="R470" s="200">
        <f>Q470*H470</f>
        <v>0</v>
      </c>
      <c r="S470" s="200">
        <v>0.035</v>
      </c>
      <c r="T470" s="201">
        <f>S470*H470</f>
        <v>0.36750000000000005</v>
      </c>
      <c r="U470" s="34"/>
      <c r="V470" s="34"/>
      <c r="W470" s="34"/>
      <c r="X470" s="34"/>
      <c r="Y470" s="34"/>
      <c r="Z470" s="34"/>
      <c r="AA470" s="34"/>
      <c r="AB470" s="34"/>
      <c r="AC470" s="34"/>
      <c r="AD470" s="34"/>
      <c r="AE470" s="34"/>
      <c r="AR470" s="202" t="s">
        <v>189</v>
      </c>
      <c r="AT470" s="202" t="s">
        <v>184</v>
      </c>
      <c r="AU470" s="202" t="s">
        <v>96</v>
      </c>
      <c r="AY470" s="17" t="s">
        <v>180</v>
      </c>
      <c r="BE470" s="203">
        <f>IF(N470="základní",J470,0)</f>
        <v>0</v>
      </c>
      <c r="BF470" s="203">
        <f>IF(N470="snížená",J470,0)</f>
        <v>0</v>
      </c>
      <c r="BG470" s="203">
        <f>IF(N470="zákl. přenesená",J470,0)</f>
        <v>0</v>
      </c>
      <c r="BH470" s="203">
        <f>IF(N470="sníž. přenesená",J470,0)</f>
        <v>0</v>
      </c>
      <c r="BI470" s="203">
        <f>IF(N470="nulová",J470,0)</f>
        <v>0</v>
      </c>
      <c r="BJ470" s="17" t="s">
        <v>87</v>
      </c>
      <c r="BK470" s="203">
        <f>ROUND(I470*H470,2)</f>
        <v>0</v>
      </c>
      <c r="BL470" s="17" t="s">
        <v>189</v>
      </c>
      <c r="BM470" s="202" t="s">
        <v>754</v>
      </c>
    </row>
    <row r="471" spans="2:51" s="14" customFormat="1" ht="11.25">
      <c r="B471" s="215"/>
      <c r="C471" s="216"/>
      <c r="D471" s="206" t="s">
        <v>191</v>
      </c>
      <c r="E471" s="217" t="s">
        <v>1</v>
      </c>
      <c r="F471" s="218" t="s">
        <v>755</v>
      </c>
      <c r="G471" s="216"/>
      <c r="H471" s="219">
        <v>10.5</v>
      </c>
      <c r="I471" s="220"/>
      <c r="J471" s="216"/>
      <c r="K471" s="216"/>
      <c r="L471" s="221"/>
      <c r="M471" s="222"/>
      <c r="N471" s="223"/>
      <c r="O471" s="223"/>
      <c r="P471" s="223"/>
      <c r="Q471" s="223"/>
      <c r="R471" s="223"/>
      <c r="S471" s="223"/>
      <c r="T471" s="224"/>
      <c r="AT471" s="225" t="s">
        <v>191</v>
      </c>
      <c r="AU471" s="225" t="s">
        <v>96</v>
      </c>
      <c r="AV471" s="14" t="s">
        <v>89</v>
      </c>
      <c r="AW471" s="14" t="s">
        <v>35</v>
      </c>
      <c r="AX471" s="14" t="s">
        <v>87</v>
      </c>
      <c r="AY471" s="225" t="s">
        <v>180</v>
      </c>
    </row>
    <row r="472" spans="1:65" s="2" customFormat="1" ht="24.2" customHeight="1">
      <c r="A472" s="34"/>
      <c r="B472" s="35"/>
      <c r="C472" s="191" t="s">
        <v>756</v>
      </c>
      <c r="D472" s="191" t="s">
        <v>184</v>
      </c>
      <c r="E472" s="192" t="s">
        <v>757</v>
      </c>
      <c r="F472" s="193" t="s">
        <v>758</v>
      </c>
      <c r="G472" s="194" t="s">
        <v>481</v>
      </c>
      <c r="H472" s="195">
        <v>5</v>
      </c>
      <c r="I472" s="196"/>
      <c r="J472" s="197">
        <f>ROUND(I472*H472,2)</f>
        <v>0</v>
      </c>
      <c r="K472" s="193" t="s">
        <v>188</v>
      </c>
      <c r="L472" s="39"/>
      <c r="M472" s="198" t="s">
        <v>1</v>
      </c>
      <c r="N472" s="199" t="s">
        <v>45</v>
      </c>
      <c r="O472" s="71"/>
      <c r="P472" s="200">
        <f>O472*H472</f>
        <v>0</v>
      </c>
      <c r="Q472" s="200">
        <v>0</v>
      </c>
      <c r="R472" s="200">
        <f>Q472*H472</f>
        <v>0</v>
      </c>
      <c r="S472" s="200">
        <v>0.108</v>
      </c>
      <c r="T472" s="201">
        <f>S472*H472</f>
        <v>0.54</v>
      </c>
      <c r="U472" s="34"/>
      <c r="V472" s="34"/>
      <c r="W472" s="34"/>
      <c r="X472" s="34"/>
      <c r="Y472" s="34"/>
      <c r="Z472" s="34"/>
      <c r="AA472" s="34"/>
      <c r="AB472" s="34"/>
      <c r="AC472" s="34"/>
      <c r="AD472" s="34"/>
      <c r="AE472" s="34"/>
      <c r="AR472" s="202" t="s">
        <v>189</v>
      </c>
      <c r="AT472" s="202" t="s">
        <v>184</v>
      </c>
      <c r="AU472" s="202" t="s">
        <v>96</v>
      </c>
      <c r="AY472" s="17" t="s">
        <v>180</v>
      </c>
      <c r="BE472" s="203">
        <f>IF(N472="základní",J472,0)</f>
        <v>0</v>
      </c>
      <c r="BF472" s="203">
        <f>IF(N472="snížená",J472,0)</f>
        <v>0</v>
      </c>
      <c r="BG472" s="203">
        <f>IF(N472="zákl. přenesená",J472,0)</f>
        <v>0</v>
      </c>
      <c r="BH472" s="203">
        <f>IF(N472="sníž. přenesená",J472,0)</f>
        <v>0</v>
      </c>
      <c r="BI472" s="203">
        <f>IF(N472="nulová",J472,0)</f>
        <v>0</v>
      </c>
      <c r="BJ472" s="17" t="s">
        <v>87</v>
      </c>
      <c r="BK472" s="203">
        <f>ROUND(I472*H472,2)</f>
        <v>0</v>
      </c>
      <c r="BL472" s="17" t="s">
        <v>189</v>
      </c>
      <c r="BM472" s="202" t="s">
        <v>759</v>
      </c>
    </row>
    <row r="473" spans="1:65" s="2" customFormat="1" ht="16.5" customHeight="1">
      <c r="A473" s="34"/>
      <c r="B473" s="35"/>
      <c r="C473" s="191" t="s">
        <v>760</v>
      </c>
      <c r="D473" s="191" t="s">
        <v>184</v>
      </c>
      <c r="E473" s="192" t="s">
        <v>761</v>
      </c>
      <c r="F473" s="193" t="s">
        <v>762</v>
      </c>
      <c r="G473" s="194" t="s">
        <v>481</v>
      </c>
      <c r="H473" s="195">
        <v>7</v>
      </c>
      <c r="I473" s="196"/>
      <c r="J473" s="197">
        <f>ROUND(I473*H473,2)</f>
        <v>0</v>
      </c>
      <c r="K473" s="193" t="s">
        <v>1</v>
      </c>
      <c r="L473" s="39"/>
      <c r="M473" s="198" t="s">
        <v>1</v>
      </c>
      <c r="N473" s="199" t="s">
        <v>45</v>
      </c>
      <c r="O473" s="71"/>
      <c r="P473" s="200">
        <f>O473*H473</f>
        <v>0</v>
      </c>
      <c r="Q473" s="200">
        <v>0</v>
      </c>
      <c r="R473" s="200">
        <f>Q473*H473</f>
        <v>0</v>
      </c>
      <c r="S473" s="200">
        <v>0.037</v>
      </c>
      <c r="T473" s="201">
        <f>S473*H473</f>
        <v>0.259</v>
      </c>
      <c r="U473" s="34"/>
      <c r="V473" s="34"/>
      <c r="W473" s="34"/>
      <c r="X473" s="34"/>
      <c r="Y473" s="34"/>
      <c r="Z473" s="34"/>
      <c r="AA473" s="34"/>
      <c r="AB473" s="34"/>
      <c r="AC473" s="34"/>
      <c r="AD473" s="34"/>
      <c r="AE473" s="34"/>
      <c r="AR473" s="202" t="s">
        <v>189</v>
      </c>
      <c r="AT473" s="202" t="s">
        <v>184</v>
      </c>
      <c r="AU473" s="202" t="s">
        <v>96</v>
      </c>
      <c r="AY473" s="17" t="s">
        <v>180</v>
      </c>
      <c r="BE473" s="203">
        <f>IF(N473="základní",J473,0)</f>
        <v>0</v>
      </c>
      <c r="BF473" s="203">
        <f>IF(N473="snížená",J473,0)</f>
        <v>0</v>
      </c>
      <c r="BG473" s="203">
        <f>IF(N473="zákl. přenesená",J473,0)</f>
        <v>0</v>
      </c>
      <c r="BH473" s="203">
        <f>IF(N473="sníž. přenesená",J473,0)</f>
        <v>0</v>
      </c>
      <c r="BI473" s="203">
        <f>IF(N473="nulová",J473,0)</f>
        <v>0</v>
      </c>
      <c r="BJ473" s="17" t="s">
        <v>87</v>
      </c>
      <c r="BK473" s="203">
        <f>ROUND(I473*H473,2)</f>
        <v>0</v>
      </c>
      <c r="BL473" s="17" t="s">
        <v>189</v>
      </c>
      <c r="BM473" s="202" t="s">
        <v>763</v>
      </c>
    </row>
    <row r="474" spans="1:65" s="2" customFormat="1" ht="24.2" customHeight="1">
      <c r="A474" s="34"/>
      <c r="B474" s="35"/>
      <c r="C474" s="191" t="s">
        <v>764</v>
      </c>
      <c r="D474" s="191" t="s">
        <v>184</v>
      </c>
      <c r="E474" s="192" t="s">
        <v>765</v>
      </c>
      <c r="F474" s="193" t="s">
        <v>766</v>
      </c>
      <c r="G474" s="194" t="s">
        <v>214</v>
      </c>
      <c r="H474" s="195">
        <v>18</v>
      </c>
      <c r="I474" s="196"/>
      <c r="J474" s="197">
        <f>ROUND(I474*H474,2)</f>
        <v>0</v>
      </c>
      <c r="K474" s="193" t="s">
        <v>188</v>
      </c>
      <c r="L474" s="39"/>
      <c r="M474" s="198" t="s">
        <v>1</v>
      </c>
      <c r="N474" s="199" t="s">
        <v>45</v>
      </c>
      <c r="O474" s="71"/>
      <c r="P474" s="200">
        <f>O474*H474</f>
        <v>0</v>
      </c>
      <c r="Q474" s="200">
        <v>0</v>
      </c>
      <c r="R474" s="200">
        <f>Q474*H474</f>
        <v>0</v>
      </c>
      <c r="S474" s="200">
        <v>0</v>
      </c>
      <c r="T474" s="201">
        <f>S474*H474</f>
        <v>0</v>
      </c>
      <c r="U474" s="34"/>
      <c r="V474" s="34"/>
      <c r="W474" s="34"/>
      <c r="X474" s="34"/>
      <c r="Y474" s="34"/>
      <c r="Z474" s="34"/>
      <c r="AA474" s="34"/>
      <c r="AB474" s="34"/>
      <c r="AC474" s="34"/>
      <c r="AD474" s="34"/>
      <c r="AE474" s="34"/>
      <c r="AR474" s="202" t="s">
        <v>189</v>
      </c>
      <c r="AT474" s="202" t="s">
        <v>184</v>
      </c>
      <c r="AU474" s="202" t="s">
        <v>96</v>
      </c>
      <c r="AY474" s="17" t="s">
        <v>180</v>
      </c>
      <c r="BE474" s="203">
        <f>IF(N474="základní",J474,0)</f>
        <v>0</v>
      </c>
      <c r="BF474" s="203">
        <f>IF(N474="snížená",J474,0)</f>
        <v>0</v>
      </c>
      <c r="BG474" s="203">
        <f>IF(N474="zákl. přenesená",J474,0)</f>
        <v>0</v>
      </c>
      <c r="BH474" s="203">
        <f>IF(N474="sníž. přenesená",J474,0)</f>
        <v>0</v>
      </c>
      <c r="BI474" s="203">
        <f>IF(N474="nulová",J474,0)</f>
        <v>0</v>
      </c>
      <c r="BJ474" s="17" t="s">
        <v>87</v>
      </c>
      <c r="BK474" s="203">
        <f>ROUND(I474*H474,2)</f>
        <v>0</v>
      </c>
      <c r="BL474" s="17" t="s">
        <v>189</v>
      </c>
      <c r="BM474" s="202" t="s">
        <v>767</v>
      </c>
    </row>
    <row r="475" spans="2:51" s="14" customFormat="1" ht="11.25">
      <c r="B475" s="215"/>
      <c r="C475" s="216"/>
      <c r="D475" s="206" t="s">
        <v>191</v>
      </c>
      <c r="E475" s="217" t="s">
        <v>1</v>
      </c>
      <c r="F475" s="218" t="s">
        <v>768</v>
      </c>
      <c r="G475" s="216"/>
      <c r="H475" s="219">
        <v>18</v>
      </c>
      <c r="I475" s="220"/>
      <c r="J475" s="216"/>
      <c r="K475" s="216"/>
      <c r="L475" s="221"/>
      <c r="M475" s="222"/>
      <c r="N475" s="223"/>
      <c r="O475" s="223"/>
      <c r="P475" s="223"/>
      <c r="Q475" s="223"/>
      <c r="R475" s="223"/>
      <c r="S475" s="223"/>
      <c r="T475" s="224"/>
      <c r="AT475" s="225" t="s">
        <v>191</v>
      </c>
      <c r="AU475" s="225" t="s">
        <v>96</v>
      </c>
      <c r="AV475" s="14" t="s">
        <v>89</v>
      </c>
      <c r="AW475" s="14" t="s">
        <v>35</v>
      </c>
      <c r="AX475" s="14" t="s">
        <v>87</v>
      </c>
      <c r="AY475" s="225" t="s">
        <v>180</v>
      </c>
    </row>
    <row r="476" spans="2:63" s="12" customFormat="1" ht="20.85" customHeight="1">
      <c r="B476" s="175"/>
      <c r="C476" s="176"/>
      <c r="D476" s="177" t="s">
        <v>79</v>
      </c>
      <c r="E476" s="189" t="s">
        <v>769</v>
      </c>
      <c r="F476" s="189" t="s">
        <v>770</v>
      </c>
      <c r="G476" s="176"/>
      <c r="H476" s="176"/>
      <c r="I476" s="179"/>
      <c r="J476" s="190">
        <f>BK476</f>
        <v>0</v>
      </c>
      <c r="K476" s="176"/>
      <c r="L476" s="181"/>
      <c r="M476" s="182"/>
      <c r="N476" s="183"/>
      <c r="O476" s="183"/>
      <c r="P476" s="184">
        <f>SUM(P477:P494)</f>
        <v>0</v>
      </c>
      <c r="Q476" s="183"/>
      <c r="R476" s="184">
        <f>SUM(R477:R494)</f>
        <v>0.22754999999999997</v>
      </c>
      <c r="S476" s="183"/>
      <c r="T476" s="185">
        <f>SUM(T477:T494)</f>
        <v>0</v>
      </c>
      <c r="AR476" s="186" t="s">
        <v>87</v>
      </c>
      <c r="AT476" s="187" t="s">
        <v>79</v>
      </c>
      <c r="AU476" s="187" t="s">
        <v>89</v>
      </c>
      <c r="AY476" s="186" t="s">
        <v>180</v>
      </c>
      <c r="BK476" s="188">
        <f>SUM(BK477:BK494)</f>
        <v>0</v>
      </c>
    </row>
    <row r="477" spans="1:65" s="2" customFormat="1" ht="16.5" customHeight="1">
      <c r="A477" s="34"/>
      <c r="B477" s="35"/>
      <c r="C477" s="191" t="s">
        <v>771</v>
      </c>
      <c r="D477" s="191" t="s">
        <v>184</v>
      </c>
      <c r="E477" s="192" t="s">
        <v>772</v>
      </c>
      <c r="F477" s="193" t="s">
        <v>773</v>
      </c>
      <c r="G477" s="194" t="s">
        <v>313</v>
      </c>
      <c r="H477" s="195">
        <v>65</v>
      </c>
      <c r="I477" s="196"/>
      <c r="J477" s="197">
        <f>ROUND(I477*H477,2)</f>
        <v>0</v>
      </c>
      <c r="K477" s="193" t="s">
        <v>188</v>
      </c>
      <c r="L477" s="39"/>
      <c r="M477" s="198" t="s">
        <v>1</v>
      </c>
      <c r="N477" s="199" t="s">
        <v>45</v>
      </c>
      <c r="O477" s="71"/>
      <c r="P477" s="200">
        <f>O477*H477</f>
        <v>0</v>
      </c>
      <c r="Q477" s="200">
        <v>0</v>
      </c>
      <c r="R477" s="200">
        <f>Q477*H477</f>
        <v>0</v>
      </c>
      <c r="S477" s="200">
        <v>0</v>
      </c>
      <c r="T477" s="201">
        <f>S477*H477</f>
        <v>0</v>
      </c>
      <c r="U477" s="34"/>
      <c r="V477" s="34"/>
      <c r="W477" s="34"/>
      <c r="X477" s="34"/>
      <c r="Y477" s="34"/>
      <c r="Z477" s="34"/>
      <c r="AA477" s="34"/>
      <c r="AB477" s="34"/>
      <c r="AC477" s="34"/>
      <c r="AD477" s="34"/>
      <c r="AE477" s="34"/>
      <c r="AR477" s="202" t="s">
        <v>189</v>
      </c>
      <c r="AT477" s="202" t="s">
        <v>184</v>
      </c>
      <c r="AU477" s="202" t="s">
        <v>96</v>
      </c>
      <c r="AY477" s="17" t="s">
        <v>180</v>
      </c>
      <c r="BE477" s="203">
        <f>IF(N477="základní",J477,0)</f>
        <v>0</v>
      </c>
      <c r="BF477" s="203">
        <f>IF(N477="snížená",J477,0)</f>
        <v>0</v>
      </c>
      <c r="BG477" s="203">
        <f>IF(N477="zákl. přenesená",J477,0)</f>
        <v>0</v>
      </c>
      <c r="BH477" s="203">
        <f>IF(N477="sníž. přenesená",J477,0)</f>
        <v>0</v>
      </c>
      <c r="BI477" s="203">
        <f>IF(N477="nulová",J477,0)</f>
        <v>0</v>
      </c>
      <c r="BJ477" s="17" t="s">
        <v>87</v>
      </c>
      <c r="BK477" s="203">
        <f>ROUND(I477*H477,2)</f>
        <v>0</v>
      </c>
      <c r="BL477" s="17" t="s">
        <v>189</v>
      </c>
      <c r="BM477" s="202" t="s">
        <v>774</v>
      </c>
    </row>
    <row r="478" spans="2:51" s="14" customFormat="1" ht="11.25">
      <c r="B478" s="215"/>
      <c r="C478" s="216"/>
      <c r="D478" s="206" t="s">
        <v>191</v>
      </c>
      <c r="E478" s="217" t="s">
        <v>1</v>
      </c>
      <c r="F478" s="218" t="s">
        <v>775</v>
      </c>
      <c r="G478" s="216"/>
      <c r="H478" s="219">
        <v>65</v>
      </c>
      <c r="I478" s="220"/>
      <c r="J478" s="216"/>
      <c r="K478" s="216"/>
      <c r="L478" s="221"/>
      <c r="M478" s="222"/>
      <c r="N478" s="223"/>
      <c r="O478" s="223"/>
      <c r="P478" s="223"/>
      <c r="Q478" s="223"/>
      <c r="R478" s="223"/>
      <c r="S478" s="223"/>
      <c r="T478" s="224"/>
      <c r="AT478" s="225" t="s">
        <v>191</v>
      </c>
      <c r="AU478" s="225" t="s">
        <v>96</v>
      </c>
      <c r="AV478" s="14" t="s">
        <v>89</v>
      </c>
      <c r="AW478" s="14" t="s">
        <v>35</v>
      </c>
      <c r="AX478" s="14" t="s">
        <v>87</v>
      </c>
      <c r="AY478" s="225" t="s">
        <v>180</v>
      </c>
    </row>
    <row r="479" spans="1:65" s="2" customFormat="1" ht="24.2" customHeight="1">
      <c r="A479" s="34"/>
      <c r="B479" s="35"/>
      <c r="C479" s="191" t="s">
        <v>776</v>
      </c>
      <c r="D479" s="191" t="s">
        <v>184</v>
      </c>
      <c r="E479" s="192" t="s">
        <v>777</v>
      </c>
      <c r="F479" s="193" t="s">
        <v>778</v>
      </c>
      <c r="G479" s="194" t="s">
        <v>313</v>
      </c>
      <c r="H479" s="195">
        <v>65</v>
      </c>
      <c r="I479" s="196"/>
      <c r="J479" s="197">
        <f>ROUND(I479*H479,2)</f>
        <v>0</v>
      </c>
      <c r="K479" s="193" t="s">
        <v>188</v>
      </c>
      <c r="L479" s="39"/>
      <c r="M479" s="198" t="s">
        <v>1</v>
      </c>
      <c r="N479" s="199" t="s">
        <v>45</v>
      </c>
      <c r="O479" s="71"/>
      <c r="P479" s="200">
        <f>O479*H479</f>
        <v>0</v>
      </c>
      <c r="Q479" s="200">
        <v>0.00011</v>
      </c>
      <c r="R479" s="200">
        <f>Q479*H479</f>
        <v>0.00715</v>
      </c>
      <c r="S479" s="200">
        <v>0</v>
      </c>
      <c r="T479" s="201">
        <f>S479*H479</f>
        <v>0</v>
      </c>
      <c r="U479" s="34"/>
      <c r="V479" s="34"/>
      <c r="W479" s="34"/>
      <c r="X479" s="34"/>
      <c r="Y479" s="34"/>
      <c r="Z479" s="34"/>
      <c r="AA479" s="34"/>
      <c r="AB479" s="34"/>
      <c r="AC479" s="34"/>
      <c r="AD479" s="34"/>
      <c r="AE479" s="34"/>
      <c r="AR479" s="202" t="s">
        <v>189</v>
      </c>
      <c r="AT479" s="202" t="s">
        <v>184</v>
      </c>
      <c r="AU479" s="202" t="s">
        <v>96</v>
      </c>
      <c r="AY479" s="17" t="s">
        <v>180</v>
      </c>
      <c r="BE479" s="203">
        <f>IF(N479="základní",J479,0)</f>
        <v>0</v>
      </c>
      <c r="BF479" s="203">
        <f>IF(N479="snížená",J479,0)</f>
        <v>0</v>
      </c>
      <c r="BG479" s="203">
        <f>IF(N479="zákl. přenesená",J479,0)</f>
        <v>0</v>
      </c>
      <c r="BH479" s="203">
        <f>IF(N479="sníž. přenesená",J479,0)</f>
        <v>0</v>
      </c>
      <c r="BI479" s="203">
        <f>IF(N479="nulová",J479,0)</f>
        <v>0</v>
      </c>
      <c r="BJ479" s="17" t="s">
        <v>87</v>
      </c>
      <c r="BK479" s="203">
        <f>ROUND(I479*H479,2)</f>
        <v>0</v>
      </c>
      <c r="BL479" s="17" t="s">
        <v>189</v>
      </c>
      <c r="BM479" s="202" t="s">
        <v>779</v>
      </c>
    </row>
    <row r="480" spans="2:51" s="14" customFormat="1" ht="11.25">
      <c r="B480" s="215"/>
      <c r="C480" s="216"/>
      <c r="D480" s="206" t="s">
        <v>191</v>
      </c>
      <c r="E480" s="217" t="s">
        <v>1</v>
      </c>
      <c r="F480" s="218" t="s">
        <v>780</v>
      </c>
      <c r="G480" s="216"/>
      <c r="H480" s="219">
        <v>65</v>
      </c>
      <c r="I480" s="220"/>
      <c r="J480" s="216"/>
      <c r="K480" s="216"/>
      <c r="L480" s="221"/>
      <c r="M480" s="222"/>
      <c r="N480" s="223"/>
      <c r="O480" s="223"/>
      <c r="P480" s="223"/>
      <c r="Q480" s="223"/>
      <c r="R480" s="223"/>
      <c r="S480" s="223"/>
      <c r="T480" s="224"/>
      <c r="AT480" s="225" t="s">
        <v>191</v>
      </c>
      <c r="AU480" s="225" t="s">
        <v>96</v>
      </c>
      <c r="AV480" s="14" t="s">
        <v>89</v>
      </c>
      <c r="AW480" s="14" t="s">
        <v>35</v>
      </c>
      <c r="AX480" s="14" t="s">
        <v>87</v>
      </c>
      <c r="AY480" s="225" t="s">
        <v>180</v>
      </c>
    </row>
    <row r="481" spans="1:65" s="2" customFormat="1" ht="24.2" customHeight="1">
      <c r="A481" s="34"/>
      <c r="B481" s="35"/>
      <c r="C481" s="191" t="s">
        <v>781</v>
      </c>
      <c r="D481" s="191" t="s">
        <v>184</v>
      </c>
      <c r="E481" s="192" t="s">
        <v>782</v>
      </c>
      <c r="F481" s="193" t="s">
        <v>783</v>
      </c>
      <c r="G481" s="194" t="s">
        <v>313</v>
      </c>
      <c r="H481" s="195">
        <v>65</v>
      </c>
      <c r="I481" s="196"/>
      <c r="J481" s="197">
        <f>ROUND(I481*H481,2)</f>
        <v>0</v>
      </c>
      <c r="K481" s="193" t="s">
        <v>188</v>
      </c>
      <c r="L481" s="39"/>
      <c r="M481" s="198" t="s">
        <v>1</v>
      </c>
      <c r="N481" s="199" t="s">
        <v>45</v>
      </c>
      <c r="O481" s="71"/>
      <c r="P481" s="200">
        <f>O481*H481</f>
        <v>0</v>
      </c>
      <c r="Q481" s="200">
        <v>0.00033</v>
      </c>
      <c r="R481" s="200">
        <f>Q481*H481</f>
        <v>0.02145</v>
      </c>
      <c r="S481" s="200">
        <v>0</v>
      </c>
      <c r="T481" s="201">
        <f>S481*H481</f>
        <v>0</v>
      </c>
      <c r="U481" s="34"/>
      <c r="V481" s="34"/>
      <c r="W481" s="34"/>
      <c r="X481" s="34"/>
      <c r="Y481" s="34"/>
      <c r="Z481" s="34"/>
      <c r="AA481" s="34"/>
      <c r="AB481" s="34"/>
      <c r="AC481" s="34"/>
      <c r="AD481" s="34"/>
      <c r="AE481" s="34"/>
      <c r="AR481" s="202" t="s">
        <v>189</v>
      </c>
      <c r="AT481" s="202" t="s">
        <v>184</v>
      </c>
      <c r="AU481" s="202" t="s">
        <v>96</v>
      </c>
      <c r="AY481" s="17" t="s">
        <v>180</v>
      </c>
      <c r="BE481" s="203">
        <f>IF(N481="základní",J481,0)</f>
        <v>0</v>
      </c>
      <c r="BF481" s="203">
        <f>IF(N481="snížená",J481,0)</f>
        <v>0</v>
      </c>
      <c r="BG481" s="203">
        <f>IF(N481="zákl. přenesená",J481,0)</f>
        <v>0</v>
      </c>
      <c r="BH481" s="203">
        <f>IF(N481="sníž. přenesená",J481,0)</f>
        <v>0</v>
      </c>
      <c r="BI481" s="203">
        <f>IF(N481="nulová",J481,0)</f>
        <v>0</v>
      </c>
      <c r="BJ481" s="17" t="s">
        <v>87</v>
      </c>
      <c r="BK481" s="203">
        <f>ROUND(I481*H481,2)</f>
        <v>0</v>
      </c>
      <c r="BL481" s="17" t="s">
        <v>189</v>
      </c>
      <c r="BM481" s="202" t="s">
        <v>784</v>
      </c>
    </row>
    <row r="482" spans="2:51" s="13" customFormat="1" ht="11.25">
      <c r="B482" s="204"/>
      <c r="C482" s="205"/>
      <c r="D482" s="206" t="s">
        <v>191</v>
      </c>
      <c r="E482" s="207" t="s">
        <v>1</v>
      </c>
      <c r="F482" s="208" t="s">
        <v>785</v>
      </c>
      <c r="G482" s="205"/>
      <c r="H482" s="207" t="s">
        <v>1</v>
      </c>
      <c r="I482" s="209"/>
      <c r="J482" s="205"/>
      <c r="K482" s="205"/>
      <c r="L482" s="210"/>
      <c r="M482" s="211"/>
      <c r="N482" s="212"/>
      <c r="O482" s="212"/>
      <c r="P482" s="212"/>
      <c r="Q482" s="212"/>
      <c r="R482" s="212"/>
      <c r="S482" s="212"/>
      <c r="T482" s="213"/>
      <c r="AT482" s="214" t="s">
        <v>191</v>
      </c>
      <c r="AU482" s="214" t="s">
        <v>96</v>
      </c>
      <c r="AV482" s="13" t="s">
        <v>87</v>
      </c>
      <c r="AW482" s="13" t="s">
        <v>35</v>
      </c>
      <c r="AX482" s="13" t="s">
        <v>80</v>
      </c>
      <c r="AY482" s="214" t="s">
        <v>180</v>
      </c>
    </row>
    <row r="483" spans="2:51" s="14" customFormat="1" ht="11.25">
      <c r="B483" s="215"/>
      <c r="C483" s="216"/>
      <c r="D483" s="206" t="s">
        <v>191</v>
      </c>
      <c r="E483" s="217" t="s">
        <v>1</v>
      </c>
      <c r="F483" s="218" t="s">
        <v>780</v>
      </c>
      <c r="G483" s="216"/>
      <c r="H483" s="219">
        <v>65</v>
      </c>
      <c r="I483" s="220"/>
      <c r="J483" s="216"/>
      <c r="K483" s="216"/>
      <c r="L483" s="221"/>
      <c r="M483" s="222"/>
      <c r="N483" s="223"/>
      <c r="O483" s="223"/>
      <c r="P483" s="223"/>
      <c r="Q483" s="223"/>
      <c r="R483" s="223"/>
      <c r="S483" s="223"/>
      <c r="T483" s="224"/>
      <c r="AT483" s="225" t="s">
        <v>191</v>
      </c>
      <c r="AU483" s="225" t="s">
        <v>96</v>
      </c>
      <c r="AV483" s="14" t="s">
        <v>89</v>
      </c>
      <c r="AW483" s="14" t="s">
        <v>35</v>
      </c>
      <c r="AX483" s="14" t="s">
        <v>87</v>
      </c>
      <c r="AY483" s="225" t="s">
        <v>180</v>
      </c>
    </row>
    <row r="484" spans="1:65" s="2" customFormat="1" ht="16.5" customHeight="1">
      <c r="A484" s="34"/>
      <c r="B484" s="35"/>
      <c r="C484" s="191" t="s">
        <v>786</v>
      </c>
      <c r="D484" s="191" t="s">
        <v>184</v>
      </c>
      <c r="E484" s="192" t="s">
        <v>787</v>
      </c>
      <c r="F484" s="193" t="s">
        <v>788</v>
      </c>
      <c r="G484" s="194" t="s">
        <v>214</v>
      </c>
      <c r="H484" s="195">
        <v>57.5</v>
      </c>
      <c r="I484" s="196"/>
      <c r="J484" s="197">
        <f>ROUND(I484*H484,2)</f>
        <v>0</v>
      </c>
      <c r="K484" s="193" t="s">
        <v>188</v>
      </c>
      <c r="L484" s="39"/>
      <c r="M484" s="198" t="s">
        <v>1</v>
      </c>
      <c r="N484" s="199" t="s">
        <v>45</v>
      </c>
      <c r="O484" s="71"/>
      <c r="P484" s="200">
        <f>O484*H484</f>
        <v>0</v>
      </c>
      <c r="Q484" s="200">
        <v>1E-05</v>
      </c>
      <c r="R484" s="200">
        <f>Q484*H484</f>
        <v>0.0005750000000000001</v>
      </c>
      <c r="S484" s="200">
        <v>0</v>
      </c>
      <c r="T484" s="201">
        <f>S484*H484</f>
        <v>0</v>
      </c>
      <c r="U484" s="34"/>
      <c r="V484" s="34"/>
      <c r="W484" s="34"/>
      <c r="X484" s="34"/>
      <c r="Y484" s="34"/>
      <c r="Z484" s="34"/>
      <c r="AA484" s="34"/>
      <c r="AB484" s="34"/>
      <c r="AC484" s="34"/>
      <c r="AD484" s="34"/>
      <c r="AE484" s="34"/>
      <c r="AR484" s="202" t="s">
        <v>189</v>
      </c>
      <c r="AT484" s="202" t="s">
        <v>184</v>
      </c>
      <c r="AU484" s="202" t="s">
        <v>96</v>
      </c>
      <c r="AY484" s="17" t="s">
        <v>180</v>
      </c>
      <c r="BE484" s="203">
        <f>IF(N484="základní",J484,0)</f>
        <v>0</v>
      </c>
      <c r="BF484" s="203">
        <f>IF(N484="snížená",J484,0)</f>
        <v>0</v>
      </c>
      <c r="BG484" s="203">
        <f>IF(N484="zákl. přenesená",J484,0)</f>
        <v>0</v>
      </c>
      <c r="BH484" s="203">
        <f>IF(N484="sníž. přenesená",J484,0)</f>
        <v>0</v>
      </c>
      <c r="BI484" s="203">
        <f>IF(N484="nulová",J484,0)</f>
        <v>0</v>
      </c>
      <c r="BJ484" s="17" t="s">
        <v>87</v>
      </c>
      <c r="BK484" s="203">
        <f>ROUND(I484*H484,2)</f>
        <v>0</v>
      </c>
      <c r="BL484" s="17" t="s">
        <v>189</v>
      </c>
      <c r="BM484" s="202" t="s">
        <v>789</v>
      </c>
    </row>
    <row r="485" spans="2:51" s="14" customFormat="1" ht="11.25">
      <c r="B485" s="215"/>
      <c r="C485" s="216"/>
      <c r="D485" s="206" t="s">
        <v>191</v>
      </c>
      <c r="E485" s="217" t="s">
        <v>1</v>
      </c>
      <c r="F485" s="218" t="s">
        <v>790</v>
      </c>
      <c r="G485" s="216"/>
      <c r="H485" s="219">
        <v>57.5</v>
      </c>
      <c r="I485" s="220"/>
      <c r="J485" s="216"/>
      <c r="K485" s="216"/>
      <c r="L485" s="221"/>
      <c r="M485" s="222"/>
      <c r="N485" s="223"/>
      <c r="O485" s="223"/>
      <c r="P485" s="223"/>
      <c r="Q485" s="223"/>
      <c r="R485" s="223"/>
      <c r="S485" s="223"/>
      <c r="T485" s="224"/>
      <c r="AT485" s="225" t="s">
        <v>191</v>
      </c>
      <c r="AU485" s="225" t="s">
        <v>96</v>
      </c>
      <c r="AV485" s="14" t="s">
        <v>89</v>
      </c>
      <c r="AW485" s="14" t="s">
        <v>35</v>
      </c>
      <c r="AX485" s="14" t="s">
        <v>87</v>
      </c>
      <c r="AY485" s="225" t="s">
        <v>180</v>
      </c>
    </row>
    <row r="486" spans="1:65" s="2" customFormat="1" ht="24.2" customHeight="1">
      <c r="A486" s="34"/>
      <c r="B486" s="35"/>
      <c r="C486" s="191" t="s">
        <v>791</v>
      </c>
      <c r="D486" s="191" t="s">
        <v>184</v>
      </c>
      <c r="E486" s="192" t="s">
        <v>792</v>
      </c>
      <c r="F486" s="193" t="s">
        <v>793</v>
      </c>
      <c r="G486" s="194" t="s">
        <v>214</v>
      </c>
      <c r="H486" s="195">
        <v>57.5</v>
      </c>
      <c r="I486" s="196"/>
      <c r="J486" s="197">
        <f>ROUND(I486*H486,2)</f>
        <v>0</v>
      </c>
      <c r="K486" s="193" t="s">
        <v>188</v>
      </c>
      <c r="L486" s="39"/>
      <c r="M486" s="198" t="s">
        <v>1</v>
      </c>
      <c r="N486" s="199" t="s">
        <v>45</v>
      </c>
      <c r="O486" s="71"/>
      <c r="P486" s="200">
        <f>O486*H486</f>
        <v>0</v>
      </c>
      <c r="Q486" s="200">
        <v>0.00085</v>
      </c>
      <c r="R486" s="200">
        <f>Q486*H486</f>
        <v>0.048874999999999995</v>
      </c>
      <c r="S486" s="200">
        <v>0</v>
      </c>
      <c r="T486" s="201">
        <f>S486*H486</f>
        <v>0</v>
      </c>
      <c r="U486" s="34"/>
      <c r="V486" s="34"/>
      <c r="W486" s="34"/>
      <c r="X486" s="34"/>
      <c r="Y486" s="34"/>
      <c r="Z486" s="34"/>
      <c r="AA486" s="34"/>
      <c r="AB486" s="34"/>
      <c r="AC486" s="34"/>
      <c r="AD486" s="34"/>
      <c r="AE486" s="34"/>
      <c r="AR486" s="202" t="s">
        <v>189</v>
      </c>
      <c r="AT486" s="202" t="s">
        <v>184</v>
      </c>
      <c r="AU486" s="202" t="s">
        <v>96</v>
      </c>
      <c r="AY486" s="17" t="s">
        <v>180</v>
      </c>
      <c r="BE486" s="203">
        <f>IF(N486="základní",J486,0)</f>
        <v>0</v>
      </c>
      <c r="BF486" s="203">
        <f>IF(N486="snížená",J486,0)</f>
        <v>0</v>
      </c>
      <c r="BG486" s="203">
        <f>IF(N486="zákl. přenesená",J486,0)</f>
        <v>0</v>
      </c>
      <c r="BH486" s="203">
        <f>IF(N486="sníž. přenesená",J486,0)</f>
        <v>0</v>
      </c>
      <c r="BI486" s="203">
        <f>IF(N486="nulová",J486,0)</f>
        <v>0</v>
      </c>
      <c r="BJ486" s="17" t="s">
        <v>87</v>
      </c>
      <c r="BK486" s="203">
        <f>ROUND(I486*H486,2)</f>
        <v>0</v>
      </c>
      <c r="BL486" s="17" t="s">
        <v>189</v>
      </c>
      <c r="BM486" s="202" t="s">
        <v>794</v>
      </c>
    </row>
    <row r="487" spans="2:51" s="14" customFormat="1" ht="11.25">
      <c r="B487" s="215"/>
      <c r="C487" s="216"/>
      <c r="D487" s="206" t="s">
        <v>191</v>
      </c>
      <c r="E487" s="217" t="s">
        <v>1</v>
      </c>
      <c r="F487" s="218" t="s">
        <v>795</v>
      </c>
      <c r="G487" s="216"/>
      <c r="H487" s="219">
        <v>50</v>
      </c>
      <c r="I487" s="220"/>
      <c r="J487" s="216"/>
      <c r="K487" s="216"/>
      <c r="L487" s="221"/>
      <c r="M487" s="222"/>
      <c r="N487" s="223"/>
      <c r="O487" s="223"/>
      <c r="P487" s="223"/>
      <c r="Q487" s="223"/>
      <c r="R487" s="223"/>
      <c r="S487" s="223"/>
      <c r="T487" s="224"/>
      <c r="AT487" s="225" t="s">
        <v>191</v>
      </c>
      <c r="AU487" s="225" t="s">
        <v>96</v>
      </c>
      <c r="AV487" s="14" t="s">
        <v>89</v>
      </c>
      <c r="AW487" s="14" t="s">
        <v>35</v>
      </c>
      <c r="AX487" s="14" t="s">
        <v>80</v>
      </c>
      <c r="AY487" s="225" t="s">
        <v>180</v>
      </c>
    </row>
    <row r="488" spans="2:51" s="14" customFormat="1" ht="11.25">
      <c r="B488" s="215"/>
      <c r="C488" s="216"/>
      <c r="D488" s="206" t="s">
        <v>191</v>
      </c>
      <c r="E488" s="217" t="s">
        <v>1</v>
      </c>
      <c r="F488" s="218" t="s">
        <v>796</v>
      </c>
      <c r="G488" s="216"/>
      <c r="H488" s="219">
        <v>7.5</v>
      </c>
      <c r="I488" s="220"/>
      <c r="J488" s="216"/>
      <c r="K488" s="216"/>
      <c r="L488" s="221"/>
      <c r="M488" s="222"/>
      <c r="N488" s="223"/>
      <c r="O488" s="223"/>
      <c r="P488" s="223"/>
      <c r="Q488" s="223"/>
      <c r="R488" s="223"/>
      <c r="S488" s="223"/>
      <c r="T488" s="224"/>
      <c r="AT488" s="225" t="s">
        <v>191</v>
      </c>
      <c r="AU488" s="225" t="s">
        <v>96</v>
      </c>
      <c r="AV488" s="14" t="s">
        <v>89</v>
      </c>
      <c r="AW488" s="14" t="s">
        <v>35</v>
      </c>
      <c r="AX488" s="14" t="s">
        <v>80</v>
      </c>
      <c r="AY488" s="225" t="s">
        <v>180</v>
      </c>
    </row>
    <row r="489" spans="2:51" s="15" customFormat="1" ht="11.25">
      <c r="B489" s="226"/>
      <c r="C489" s="227"/>
      <c r="D489" s="206" t="s">
        <v>191</v>
      </c>
      <c r="E489" s="228" t="s">
        <v>1</v>
      </c>
      <c r="F489" s="229" t="s">
        <v>201</v>
      </c>
      <c r="G489" s="227"/>
      <c r="H489" s="230">
        <v>57.5</v>
      </c>
      <c r="I489" s="231"/>
      <c r="J489" s="227"/>
      <c r="K489" s="227"/>
      <c r="L489" s="232"/>
      <c r="M489" s="233"/>
      <c r="N489" s="234"/>
      <c r="O489" s="234"/>
      <c r="P489" s="234"/>
      <c r="Q489" s="234"/>
      <c r="R489" s="234"/>
      <c r="S489" s="234"/>
      <c r="T489" s="235"/>
      <c r="AT489" s="236" t="s">
        <v>191</v>
      </c>
      <c r="AU489" s="236" t="s">
        <v>96</v>
      </c>
      <c r="AV489" s="15" t="s">
        <v>189</v>
      </c>
      <c r="AW489" s="15" t="s">
        <v>35</v>
      </c>
      <c r="AX489" s="15" t="s">
        <v>87</v>
      </c>
      <c r="AY489" s="236" t="s">
        <v>180</v>
      </c>
    </row>
    <row r="490" spans="1:65" s="2" customFormat="1" ht="24.2" customHeight="1">
      <c r="A490" s="34"/>
      <c r="B490" s="35"/>
      <c r="C490" s="191" t="s">
        <v>797</v>
      </c>
      <c r="D490" s="191" t="s">
        <v>184</v>
      </c>
      <c r="E490" s="192" t="s">
        <v>798</v>
      </c>
      <c r="F490" s="193" t="s">
        <v>799</v>
      </c>
      <c r="G490" s="194" t="s">
        <v>214</v>
      </c>
      <c r="H490" s="195">
        <v>57.5</v>
      </c>
      <c r="I490" s="196"/>
      <c r="J490" s="197">
        <f>ROUND(I490*H490,2)</f>
        <v>0</v>
      </c>
      <c r="K490" s="193" t="s">
        <v>188</v>
      </c>
      <c r="L490" s="39"/>
      <c r="M490" s="198" t="s">
        <v>1</v>
      </c>
      <c r="N490" s="199" t="s">
        <v>45</v>
      </c>
      <c r="O490" s="71"/>
      <c r="P490" s="200">
        <f>O490*H490</f>
        <v>0</v>
      </c>
      <c r="Q490" s="200">
        <v>0.0026</v>
      </c>
      <c r="R490" s="200">
        <f>Q490*H490</f>
        <v>0.1495</v>
      </c>
      <c r="S490" s="200">
        <v>0</v>
      </c>
      <c r="T490" s="201">
        <f>S490*H490</f>
        <v>0</v>
      </c>
      <c r="U490" s="34"/>
      <c r="V490" s="34"/>
      <c r="W490" s="34"/>
      <c r="X490" s="34"/>
      <c r="Y490" s="34"/>
      <c r="Z490" s="34"/>
      <c r="AA490" s="34"/>
      <c r="AB490" s="34"/>
      <c r="AC490" s="34"/>
      <c r="AD490" s="34"/>
      <c r="AE490" s="34"/>
      <c r="AR490" s="202" t="s">
        <v>189</v>
      </c>
      <c r="AT490" s="202" t="s">
        <v>184</v>
      </c>
      <c r="AU490" s="202" t="s">
        <v>96</v>
      </c>
      <c r="AY490" s="17" t="s">
        <v>180</v>
      </c>
      <c r="BE490" s="203">
        <f>IF(N490="základní",J490,0)</f>
        <v>0</v>
      </c>
      <c r="BF490" s="203">
        <f>IF(N490="snížená",J490,0)</f>
        <v>0</v>
      </c>
      <c r="BG490" s="203">
        <f>IF(N490="zákl. přenesená",J490,0)</f>
        <v>0</v>
      </c>
      <c r="BH490" s="203">
        <f>IF(N490="sníž. přenesená",J490,0)</f>
        <v>0</v>
      </c>
      <c r="BI490" s="203">
        <f>IF(N490="nulová",J490,0)</f>
        <v>0</v>
      </c>
      <c r="BJ490" s="17" t="s">
        <v>87</v>
      </c>
      <c r="BK490" s="203">
        <f>ROUND(I490*H490,2)</f>
        <v>0</v>
      </c>
      <c r="BL490" s="17" t="s">
        <v>189</v>
      </c>
      <c r="BM490" s="202" t="s">
        <v>800</v>
      </c>
    </row>
    <row r="491" spans="2:51" s="13" customFormat="1" ht="11.25">
      <c r="B491" s="204"/>
      <c r="C491" s="205"/>
      <c r="D491" s="206" t="s">
        <v>191</v>
      </c>
      <c r="E491" s="207" t="s">
        <v>1</v>
      </c>
      <c r="F491" s="208" t="s">
        <v>785</v>
      </c>
      <c r="G491" s="205"/>
      <c r="H491" s="207" t="s">
        <v>1</v>
      </c>
      <c r="I491" s="209"/>
      <c r="J491" s="205"/>
      <c r="K491" s="205"/>
      <c r="L491" s="210"/>
      <c r="M491" s="211"/>
      <c r="N491" s="212"/>
      <c r="O491" s="212"/>
      <c r="P491" s="212"/>
      <c r="Q491" s="212"/>
      <c r="R491" s="212"/>
      <c r="S491" s="212"/>
      <c r="T491" s="213"/>
      <c r="AT491" s="214" t="s">
        <v>191</v>
      </c>
      <c r="AU491" s="214" t="s">
        <v>96</v>
      </c>
      <c r="AV491" s="13" t="s">
        <v>87</v>
      </c>
      <c r="AW491" s="13" t="s">
        <v>35</v>
      </c>
      <c r="AX491" s="13" t="s">
        <v>80</v>
      </c>
      <c r="AY491" s="214" t="s">
        <v>180</v>
      </c>
    </row>
    <row r="492" spans="2:51" s="14" customFormat="1" ht="11.25">
      <c r="B492" s="215"/>
      <c r="C492" s="216"/>
      <c r="D492" s="206" t="s">
        <v>191</v>
      </c>
      <c r="E492" s="217" t="s">
        <v>1</v>
      </c>
      <c r="F492" s="218" t="s">
        <v>795</v>
      </c>
      <c r="G492" s="216"/>
      <c r="H492" s="219">
        <v>50</v>
      </c>
      <c r="I492" s="220"/>
      <c r="J492" s="216"/>
      <c r="K492" s="216"/>
      <c r="L492" s="221"/>
      <c r="M492" s="222"/>
      <c r="N492" s="223"/>
      <c r="O492" s="223"/>
      <c r="P492" s="223"/>
      <c r="Q492" s="223"/>
      <c r="R492" s="223"/>
      <c r="S492" s="223"/>
      <c r="T492" s="224"/>
      <c r="AT492" s="225" t="s">
        <v>191</v>
      </c>
      <c r="AU492" s="225" t="s">
        <v>96</v>
      </c>
      <c r="AV492" s="14" t="s">
        <v>89</v>
      </c>
      <c r="AW492" s="14" t="s">
        <v>35</v>
      </c>
      <c r="AX492" s="14" t="s">
        <v>80</v>
      </c>
      <c r="AY492" s="225" t="s">
        <v>180</v>
      </c>
    </row>
    <row r="493" spans="2:51" s="14" customFormat="1" ht="11.25">
      <c r="B493" s="215"/>
      <c r="C493" s="216"/>
      <c r="D493" s="206" t="s">
        <v>191</v>
      </c>
      <c r="E493" s="217" t="s">
        <v>1</v>
      </c>
      <c r="F493" s="218" t="s">
        <v>796</v>
      </c>
      <c r="G493" s="216"/>
      <c r="H493" s="219">
        <v>7.5</v>
      </c>
      <c r="I493" s="220"/>
      <c r="J493" s="216"/>
      <c r="K493" s="216"/>
      <c r="L493" s="221"/>
      <c r="M493" s="222"/>
      <c r="N493" s="223"/>
      <c r="O493" s="223"/>
      <c r="P493" s="223"/>
      <c r="Q493" s="223"/>
      <c r="R493" s="223"/>
      <c r="S493" s="223"/>
      <c r="T493" s="224"/>
      <c r="AT493" s="225" t="s">
        <v>191</v>
      </c>
      <c r="AU493" s="225" t="s">
        <v>96</v>
      </c>
      <c r="AV493" s="14" t="s">
        <v>89</v>
      </c>
      <c r="AW493" s="14" t="s">
        <v>35</v>
      </c>
      <c r="AX493" s="14" t="s">
        <v>80</v>
      </c>
      <c r="AY493" s="225" t="s">
        <v>180</v>
      </c>
    </row>
    <row r="494" spans="2:51" s="15" customFormat="1" ht="11.25">
      <c r="B494" s="226"/>
      <c r="C494" s="227"/>
      <c r="D494" s="206" t="s">
        <v>191</v>
      </c>
      <c r="E494" s="228" t="s">
        <v>1</v>
      </c>
      <c r="F494" s="229" t="s">
        <v>201</v>
      </c>
      <c r="G494" s="227"/>
      <c r="H494" s="230">
        <v>57.5</v>
      </c>
      <c r="I494" s="231"/>
      <c r="J494" s="227"/>
      <c r="K494" s="227"/>
      <c r="L494" s="232"/>
      <c r="M494" s="233"/>
      <c r="N494" s="234"/>
      <c r="O494" s="234"/>
      <c r="P494" s="234"/>
      <c r="Q494" s="234"/>
      <c r="R494" s="234"/>
      <c r="S494" s="234"/>
      <c r="T494" s="235"/>
      <c r="AT494" s="236" t="s">
        <v>191</v>
      </c>
      <c r="AU494" s="236" t="s">
        <v>96</v>
      </c>
      <c r="AV494" s="15" t="s">
        <v>189</v>
      </c>
      <c r="AW494" s="15" t="s">
        <v>35</v>
      </c>
      <c r="AX494" s="15" t="s">
        <v>87</v>
      </c>
      <c r="AY494" s="236" t="s">
        <v>180</v>
      </c>
    </row>
    <row r="495" spans="2:63" s="12" customFormat="1" ht="20.85" customHeight="1">
      <c r="B495" s="175"/>
      <c r="C495" s="176"/>
      <c r="D495" s="177" t="s">
        <v>79</v>
      </c>
      <c r="E495" s="189" t="s">
        <v>801</v>
      </c>
      <c r="F495" s="189" t="s">
        <v>802</v>
      </c>
      <c r="G495" s="176"/>
      <c r="H495" s="176"/>
      <c r="I495" s="179"/>
      <c r="J495" s="190">
        <f>BK495</f>
        <v>0</v>
      </c>
      <c r="K495" s="176"/>
      <c r="L495" s="181"/>
      <c r="M495" s="182"/>
      <c r="N495" s="183"/>
      <c r="O495" s="183"/>
      <c r="P495" s="184">
        <f>SUM(P496:P513)</f>
        <v>0</v>
      </c>
      <c r="Q495" s="183"/>
      <c r="R495" s="184">
        <f>SUM(R496:R513)</f>
        <v>1.1935499999999997</v>
      </c>
      <c r="S495" s="183"/>
      <c r="T495" s="185">
        <f>SUM(T496:T513)</f>
        <v>0</v>
      </c>
      <c r="AR495" s="186" t="s">
        <v>87</v>
      </c>
      <c r="AT495" s="187" t="s">
        <v>79</v>
      </c>
      <c r="AU495" s="187" t="s">
        <v>89</v>
      </c>
      <c r="AY495" s="186" t="s">
        <v>180</v>
      </c>
      <c r="BK495" s="188">
        <f>SUM(BK496:BK513)</f>
        <v>0</v>
      </c>
    </row>
    <row r="496" spans="1:65" s="2" customFormat="1" ht="24.2" customHeight="1">
      <c r="A496" s="34"/>
      <c r="B496" s="35"/>
      <c r="C496" s="191" t="s">
        <v>803</v>
      </c>
      <c r="D496" s="191" t="s">
        <v>184</v>
      </c>
      <c r="E496" s="192" t="s">
        <v>804</v>
      </c>
      <c r="F496" s="193" t="s">
        <v>805</v>
      </c>
      <c r="G496" s="194" t="s">
        <v>481</v>
      </c>
      <c r="H496" s="195">
        <v>10</v>
      </c>
      <c r="I496" s="196"/>
      <c r="J496" s="197">
        <f>ROUND(I496*H496,2)</f>
        <v>0</v>
      </c>
      <c r="K496" s="193" t="s">
        <v>188</v>
      </c>
      <c r="L496" s="39"/>
      <c r="M496" s="198" t="s">
        <v>1</v>
      </c>
      <c r="N496" s="199" t="s">
        <v>45</v>
      </c>
      <c r="O496" s="71"/>
      <c r="P496" s="200">
        <f>O496*H496</f>
        <v>0</v>
      </c>
      <c r="Q496" s="200">
        <v>0.109405</v>
      </c>
      <c r="R496" s="200">
        <f>Q496*H496</f>
        <v>1.09405</v>
      </c>
      <c r="S496" s="200">
        <v>0</v>
      </c>
      <c r="T496" s="201">
        <f>S496*H496</f>
        <v>0</v>
      </c>
      <c r="U496" s="34"/>
      <c r="V496" s="34"/>
      <c r="W496" s="34"/>
      <c r="X496" s="34"/>
      <c r="Y496" s="34"/>
      <c r="Z496" s="34"/>
      <c r="AA496" s="34"/>
      <c r="AB496" s="34"/>
      <c r="AC496" s="34"/>
      <c r="AD496" s="34"/>
      <c r="AE496" s="34"/>
      <c r="AR496" s="202" t="s">
        <v>189</v>
      </c>
      <c r="AT496" s="202" t="s">
        <v>184</v>
      </c>
      <c r="AU496" s="202" t="s">
        <v>96</v>
      </c>
      <c r="AY496" s="17" t="s">
        <v>180</v>
      </c>
      <c r="BE496" s="203">
        <f>IF(N496="základní",J496,0)</f>
        <v>0</v>
      </c>
      <c r="BF496" s="203">
        <f>IF(N496="snížená",J496,0)</f>
        <v>0</v>
      </c>
      <c r="BG496" s="203">
        <f>IF(N496="zákl. přenesená",J496,0)</f>
        <v>0</v>
      </c>
      <c r="BH496" s="203">
        <f>IF(N496="sníž. přenesená",J496,0)</f>
        <v>0</v>
      </c>
      <c r="BI496" s="203">
        <f>IF(N496="nulová",J496,0)</f>
        <v>0</v>
      </c>
      <c r="BJ496" s="17" t="s">
        <v>87</v>
      </c>
      <c r="BK496" s="203">
        <f>ROUND(I496*H496,2)</f>
        <v>0</v>
      </c>
      <c r="BL496" s="17" t="s">
        <v>189</v>
      </c>
      <c r="BM496" s="202" t="s">
        <v>806</v>
      </c>
    </row>
    <row r="497" spans="2:51" s="14" customFormat="1" ht="11.25">
      <c r="B497" s="215"/>
      <c r="C497" s="216"/>
      <c r="D497" s="206" t="s">
        <v>191</v>
      </c>
      <c r="E497" s="217" t="s">
        <v>1</v>
      </c>
      <c r="F497" s="218" t="s">
        <v>807</v>
      </c>
      <c r="G497" s="216"/>
      <c r="H497" s="219">
        <v>9</v>
      </c>
      <c r="I497" s="220"/>
      <c r="J497" s="216"/>
      <c r="K497" s="216"/>
      <c r="L497" s="221"/>
      <c r="M497" s="222"/>
      <c r="N497" s="223"/>
      <c r="O497" s="223"/>
      <c r="P497" s="223"/>
      <c r="Q497" s="223"/>
      <c r="R497" s="223"/>
      <c r="S497" s="223"/>
      <c r="T497" s="224"/>
      <c r="AT497" s="225" t="s">
        <v>191</v>
      </c>
      <c r="AU497" s="225" t="s">
        <v>96</v>
      </c>
      <c r="AV497" s="14" t="s">
        <v>89</v>
      </c>
      <c r="AW497" s="14" t="s">
        <v>35</v>
      </c>
      <c r="AX497" s="14" t="s">
        <v>80</v>
      </c>
      <c r="AY497" s="225" t="s">
        <v>180</v>
      </c>
    </row>
    <row r="498" spans="2:51" s="14" customFormat="1" ht="11.25">
      <c r="B498" s="215"/>
      <c r="C498" s="216"/>
      <c r="D498" s="206" t="s">
        <v>191</v>
      </c>
      <c r="E498" s="217" t="s">
        <v>1</v>
      </c>
      <c r="F498" s="218" t="s">
        <v>808</v>
      </c>
      <c r="G498" s="216"/>
      <c r="H498" s="219">
        <v>1</v>
      </c>
      <c r="I498" s="220"/>
      <c r="J498" s="216"/>
      <c r="K498" s="216"/>
      <c r="L498" s="221"/>
      <c r="M498" s="222"/>
      <c r="N498" s="223"/>
      <c r="O498" s="223"/>
      <c r="P498" s="223"/>
      <c r="Q498" s="223"/>
      <c r="R498" s="223"/>
      <c r="S498" s="223"/>
      <c r="T498" s="224"/>
      <c r="AT498" s="225" t="s">
        <v>191</v>
      </c>
      <c r="AU498" s="225" t="s">
        <v>96</v>
      </c>
      <c r="AV498" s="14" t="s">
        <v>89</v>
      </c>
      <c r="AW498" s="14" t="s">
        <v>35</v>
      </c>
      <c r="AX498" s="14" t="s">
        <v>80</v>
      </c>
      <c r="AY498" s="225" t="s">
        <v>180</v>
      </c>
    </row>
    <row r="499" spans="2:51" s="15" customFormat="1" ht="11.25">
      <c r="B499" s="226"/>
      <c r="C499" s="227"/>
      <c r="D499" s="206" t="s">
        <v>191</v>
      </c>
      <c r="E499" s="228" t="s">
        <v>1</v>
      </c>
      <c r="F499" s="229" t="s">
        <v>201</v>
      </c>
      <c r="G499" s="227"/>
      <c r="H499" s="230">
        <v>10</v>
      </c>
      <c r="I499" s="231"/>
      <c r="J499" s="227"/>
      <c r="K499" s="227"/>
      <c r="L499" s="232"/>
      <c r="M499" s="233"/>
      <c r="N499" s="234"/>
      <c r="O499" s="234"/>
      <c r="P499" s="234"/>
      <c r="Q499" s="234"/>
      <c r="R499" s="234"/>
      <c r="S499" s="234"/>
      <c r="T499" s="235"/>
      <c r="AT499" s="236" t="s">
        <v>191</v>
      </c>
      <c r="AU499" s="236" t="s">
        <v>96</v>
      </c>
      <c r="AV499" s="15" t="s">
        <v>189</v>
      </c>
      <c r="AW499" s="15" t="s">
        <v>35</v>
      </c>
      <c r="AX499" s="15" t="s">
        <v>87</v>
      </c>
      <c r="AY499" s="236" t="s">
        <v>180</v>
      </c>
    </row>
    <row r="500" spans="1:65" s="2" customFormat="1" ht="21.75" customHeight="1">
      <c r="A500" s="34"/>
      <c r="B500" s="35"/>
      <c r="C500" s="237" t="s">
        <v>809</v>
      </c>
      <c r="D500" s="237" t="s">
        <v>275</v>
      </c>
      <c r="E500" s="238" t="s">
        <v>810</v>
      </c>
      <c r="F500" s="239" t="s">
        <v>811</v>
      </c>
      <c r="G500" s="240" t="s">
        <v>481</v>
      </c>
      <c r="H500" s="241">
        <v>10</v>
      </c>
      <c r="I500" s="242"/>
      <c r="J500" s="243">
        <f>ROUND(I500*H500,2)</f>
        <v>0</v>
      </c>
      <c r="K500" s="239" t="s">
        <v>188</v>
      </c>
      <c r="L500" s="244"/>
      <c r="M500" s="245" t="s">
        <v>1</v>
      </c>
      <c r="N500" s="246" t="s">
        <v>45</v>
      </c>
      <c r="O500" s="71"/>
      <c r="P500" s="200">
        <f>O500*H500</f>
        <v>0</v>
      </c>
      <c r="Q500" s="200">
        <v>0.0061</v>
      </c>
      <c r="R500" s="200">
        <f>Q500*H500</f>
        <v>0.061000000000000006</v>
      </c>
      <c r="S500" s="200">
        <v>0</v>
      </c>
      <c r="T500" s="201">
        <f>S500*H500</f>
        <v>0</v>
      </c>
      <c r="U500" s="34"/>
      <c r="V500" s="34"/>
      <c r="W500" s="34"/>
      <c r="X500" s="34"/>
      <c r="Y500" s="34"/>
      <c r="Z500" s="34"/>
      <c r="AA500" s="34"/>
      <c r="AB500" s="34"/>
      <c r="AC500" s="34"/>
      <c r="AD500" s="34"/>
      <c r="AE500" s="34"/>
      <c r="AR500" s="202" t="s">
        <v>246</v>
      </c>
      <c r="AT500" s="202" t="s">
        <v>275</v>
      </c>
      <c r="AU500" s="202" t="s">
        <v>96</v>
      </c>
      <c r="AY500" s="17" t="s">
        <v>180</v>
      </c>
      <c r="BE500" s="203">
        <f>IF(N500="základní",J500,0)</f>
        <v>0</v>
      </c>
      <c r="BF500" s="203">
        <f>IF(N500="snížená",J500,0)</f>
        <v>0</v>
      </c>
      <c r="BG500" s="203">
        <f>IF(N500="zákl. přenesená",J500,0)</f>
        <v>0</v>
      </c>
      <c r="BH500" s="203">
        <f>IF(N500="sníž. přenesená",J500,0)</f>
        <v>0</v>
      </c>
      <c r="BI500" s="203">
        <f>IF(N500="nulová",J500,0)</f>
        <v>0</v>
      </c>
      <c r="BJ500" s="17" t="s">
        <v>87</v>
      </c>
      <c r="BK500" s="203">
        <f>ROUND(I500*H500,2)</f>
        <v>0</v>
      </c>
      <c r="BL500" s="17" t="s">
        <v>189</v>
      </c>
      <c r="BM500" s="202" t="s">
        <v>812</v>
      </c>
    </row>
    <row r="501" spans="2:51" s="14" customFormat="1" ht="11.25">
      <c r="B501" s="215"/>
      <c r="C501" s="216"/>
      <c r="D501" s="206" t="s">
        <v>191</v>
      </c>
      <c r="E501" s="217" t="s">
        <v>1</v>
      </c>
      <c r="F501" s="218" t="s">
        <v>807</v>
      </c>
      <c r="G501" s="216"/>
      <c r="H501" s="219">
        <v>9</v>
      </c>
      <c r="I501" s="220"/>
      <c r="J501" s="216"/>
      <c r="K501" s="216"/>
      <c r="L501" s="221"/>
      <c r="M501" s="222"/>
      <c r="N501" s="223"/>
      <c r="O501" s="223"/>
      <c r="P501" s="223"/>
      <c r="Q501" s="223"/>
      <c r="R501" s="223"/>
      <c r="S501" s="223"/>
      <c r="T501" s="224"/>
      <c r="AT501" s="225" t="s">
        <v>191</v>
      </c>
      <c r="AU501" s="225" t="s">
        <v>96</v>
      </c>
      <c r="AV501" s="14" t="s">
        <v>89</v>
      </c>
      <c r="AW501" s="14" t="s">
        <v>35</v>
      </c>
      <c r="AX501" s="14" t="s">
        <v>80</v>
      </c>
      <c r="AY501" s="225" t="s">
        <v>180</v>
      </c>
    </row>
    <row r="502" spans="2:51" s="14" customFormat="1" ht="11.25">
      <c r="B502" s="215"/>
      <c r="C502" s="216"/>
      <c r="D502" s="206" t="s">
        <v>191</v>
      </c>
      <c r="E502" s="217" t="s">
        <v>1</v>
      </c>
      <c r="F502" s="218" t="s">
        <v>808</v>
      </c>
      <c r="G502" s="216"/>
      <c r="H502" s="219">
        <v>1</v>
      </c>
      <c r="I502" s="220"/>
      <c r="J502" s="216"/>
      <c r="K502" s="216"/>
      <c r="L502" s="221"/>
      <c r="M502" s="222"/>
      <c r="N502" s="223"/>
      <c r="O502" s="223"/>
      <c r="P502" s="223"/>
      <c r="Q502" s="223"/>
      <c r="R502" s="223"/>
      <c r="S502" s="223"/>
      <c r="T502" s="224"/>
      <c r="AT502" s="225" t="s">
        <v>191</v>
      </c>
      <c r="AU502" s="225" t="s">
        <v>96</v>
      </c>
      <c r="AV502" s="14" t="s">
        <v>89</v>
      </c>
      <c r="AW502" s="14" t="s">
        <v>35</v>
      </c>
      <c r="AX502" s="14" t="s">
        <v>80</v>
      </c>
      <c r="AY502" s="225" t="s">
        <v>180</v>
      </c>
    </row>
    <row r="503" spans="2:51" s="15" customFormat="1" ht="11.25">
      <c r="B503" s="226"/>
      <c r="C503" s="227"/>
      <c r="D503" s="206" t="s">
        <v>191</v>
      </c>
      <c r="E503" s="228" t="s">
        <v>1</v>
      </c>
      <c r="F503" s="229" t="s">
        <v>201</v>
      </c>
      <c r="G503" s="227"/>
      <c r="H503" s="230">
        <v>10</v>
      </c>
      <c r="I503" s="231"/>
      <c r="J503" s="227"/>
      <c r="K503" s="227"/>
      <c r="L503" s="232"/>
      <c r="M503" s="233"/>
      <c r="N503" s="234"/>
      <c r="O503" s="234"/>
      <c r="P503" s="234"/>
      <c r="Q503" s="234"/>
      <c r="R503" s="234"/>
      <c r="S503" s="234"/>
      <c r="T503" s="235"/>
      <c r="AT503" s="236" t="s">
        <v>191</v>
      </c>
      <c r="AU503" s="236" t="s">
        <v>96</v>
      </c>
      <c r="AV503" s="15" t="s">
        <v>189</v>
      </c>
      <c r="AW503" s="15" t="s">
        <v>35</v>
      </c>
      <c r="AX503" s="15" t="s">
        <v>87</v>
      </c>
      <c r="AY503" s="236" t="s">
        <v>180</v>
      </c>
    </row>
    <row r="504" spans="1:65" s="2" customFormat="1" ht="24.2" customHeight="1">
      <c r="A504" s="34"/>
      <c r="B504" s="35"/>
      <c r="C504" s="191" t="s">
        <v>813</v>
      </c>
      <c r="D504" s="191" t="s">
        <v>184</v>
      </c>
      <c r="E504" s="192" t="s">
        <v>814</v>
      </c>
      <c r="F504" s="193" t="s">
        <v>815</v>
      </c>
      <c r="G504" s="194" t="s">
        <v>481</v>
      </c>
      <c r="H504" s="195">
        <v>11</v>
      </c>
      <c r="I504" s="196"/>
      <c r="J504" s="197">
        <f>ROUND(I504*H504,2)</f>
        <v>0</v>
      </c>
      <c r="K504" s="193" t="s">
        <v>188</v>
      </c>
      <c r="L504" s="39"/>
      <c r="M504" s="198" t="s">
        <v>1</v>
      </c>
      <c r="N504" s="199" t="s">
        <v>45</v>
      </c>
      <c r="O504" s="71"/>
      <c r="P504" s="200">
        <f>O504*H504</f>
        <v>0</v>
      </c>
      <c r="Q504" s="200">
        <v>0.0007</v>
      </c>
      <c r="R504" s="200">
        <f>Q504*H504</f>
        <v>0.0077</v>
      </c>
      <c r="S504" s="200">
        <v>0</v>
      </c>
      <c r="T504" s="201">
        <f>S504*H504</f>
        <v>0</v>
      </c>
      <c r="U504" s="34"/>
      <c r="V504" s="34"/>
      <c r="W504" s="34"/>
      <c r="X504" s="34"/>
      <c r="Y504" s="34"/>
      <c r="Z504" s="34"/>
      <c r="AA504" s="34"/>
      <c r="AB504" s="34"/>
      <c r="AC504" s="34"/>
      <c r="AD504" s="34"/>
      <c r="AE504" s="34"/>
      <c r="AR504" s="202" t="s">
        <v>189</v>
      </c>
      <c r="AT504" s="202" t="s">
        <v>184</v>
      </c>
      <c r="AU504" s="202" t="s">
        <v>96</v>
      </c>
      <c r="AY504" s="17" t="s">
        <v>180</v>
      </c>
      <c r="BE504" s="203">
        <f>IF(N504="základní",J504,0)</f>
        <v>0</v>
      </c>
      <c r="BF504" s="203">
        <f>IF(N504="snížená",J504,0)</f>
        <v>0</v>
      </c>
      <c r="BG504" s="203">
        <f>IF(N504="zákl. přenesená",J504,0)</f>
        <v>0</v>
      </c>
      <c r="BH504" s="203">
        <f>IF(N504="sníž. přenesená",J504,0)</f>
        <v>0</v>
      </c>
      <c r="BI504" s="203">
        <f>IF(N504="nulová",J504,0)</f>
        <v>0</v>
      </c>
      <c r="BJ504" s="17" t="s">
        <v>87</v>
      </c>
      <c r="BK504" s="203">
        <f>ROUND(I504*H504,2)</f>
        <v>0</v>
      </c>
      <c r="BL504" s="17" t="s">
        <v>189</v>
      </c>
      <c r="BM504" s="202" t="s">
        <v>816</v>
      </c>
    </row>
    <row r="505" spans="2:51" s="14" customFormat="1" ht="11.25">
      <c r="B505" s="215"/>
      <c r="C505" s="216"/>
      <c r="D505" s="206" t="s">
        <v>191</v>
      </c>
      <c r="E505" s="217" t="s">
        <v>1</v>
      </c>
      <c r="F505" s="218" t="s">
        <v>817</v>
      </c>
      <c r="G505" s="216"/>
      <c r="H505" s="219">
        <v>11</v>
      </c>
      <c r="I505" s="220"/>
      <c r="J505" s="216"/>
      <c r="K505" s="216"/>
      <c r="L505" s="221"/>
      <c r="M505" s="222"/>
      <c r="N505" s="223"/>
      <c r="O505" s="223"/>
      <c r="P505" s="223"/>
      <c r="Q505" s="223"/>
      <c r="R505" s="223"/>
      <c r="S505" s="223"/>
      <c r="T505" s="224"/>
      <c r="AT505" s="225" t="s">
        <v>191</v>
      </c>
      <c r="AU505" s="225" t="s">
        <v>96</v>
      </c>
      <c r="AV505" s="14" t="s">
        <v>89</v>
      </c>
      <c r="AW505" s="14" t="s">
        <v>35</v>
      </c>
      <c r="AX505" s="14" t="s">
        <v>87</v>
      </c>
      <c r="AY505" s="225" t="s">
        <v>180</v>
      </c>
    </row>
    <row r="506" spans="1:65" s="2" customFormat="1" ht="16.5" customHeight="1">
      <c r="A506" s="34"/>
      <c r="B506" s="35"/>
      <c r="C506" s="237" t="s">
        <v>818</v>
      </c>
      <c r="D506" s="237" t="s">
        <v>275</v>
      </c>
      <c r="E506" s="238" t="s">
        <v>819</v>
      </c>
      <c r="F506" s="239" t="s">
        <v>820</v>
      </c>
      <c r="G506" s="240" t="s">
        <v>481</v>
      </c>
      <c r="H506" s="241">
        <v>1</v>
      </c>
      <c r="I506" s="242"/>
      <c r="J506" s="243">
        <f>ROUND(I506*H506,2)</f>
        <v>0</v>
      </c>
      <c r="K506" s="239" t="s">
        <v>188</v>
      </c>
      <c r="L506" s="244"/>
      <c r="M506" s="245" t="s">
        <v>1</v>
      </c>
      <c r="N506" s="246" t="s">
        <v>45</v>
      </c>
      <c r="O506" s="71"/>
      <c r="P506" s="200">
        <f>O506*H506</f>
        <v>0</v>
      </c>
      <c r="Q506" s="200">
        <v>0.005</v>
      </c>
      <c r="R506" s="200">
        <f>Q506*H506</f>
        <v>0.005</v>
      </c>
      <c r="S506" s="200">
        <v>0</v>
      </c>
      <c r="T506" s="201">
        <f>S506*H506</f>
        <v>0</v>
      </c>
      <c r="U506" s="34"/>
      <c r="V506" s="34"/>
      <c r="W506" s="34"/>
      <c r="X506" s="34"/>
      <c r="Y506" s="34"/>
      <c r="Z506" s="34"/>
      <c r="AA506" s="34"/>
      <c r="AB506" s="34"/>
      <c r="AC506" s="34"/>
      <c r="AD506" s="34"/>
      <c r="AE506" s="34"/>
      <c r="AR506" s="202" t="s">
        <v>246</v>
      </c>
      <c r="AT506" s="202" t="s">
        <v>275</v>
      </c>
      <c r="AU506" s="202" t="s">
        <v>96</v>
      </c>
      <c r="AY506" s="17" t="s">
        <v>180</v>
      </c>
      <c r="BE506" s="203">
        <f>IF(N506="základní",J506,0)</f>
        <v>0</v>
      </c>
      <c r="BF506" s="203">
        <f>IF(N506="snížená",J506,0)</f>
        <v>0</v>
      </c>
      <c r="BG506" s="203">
        <f>IF(N506="zákl. přenesená",J506,0)</f>
        <v>0</v>
      </c>
      <c r="BH506" s="203">
        <f>IF(N506="sníž. přenesená",J506,0)</f>
        <v>0</v>
      </c>
      <c r="BI506" s="203">
        <f>IF(N506="nulová",J506,0)</f>
        <v>0</v>
      </c>
      <c r="BJ506" s="17" t="s">
        <v>87</v>
      </c>
      <c r="BK506" s="203">
        <f>ROUND(I506*H506,2)</f>
        <v>0</v>
      </c>
      <c r="BL506" s="17" t="s">
        <v>189</v>
      </c>
      <c r="BM506" s="202" t="s">
        <v>821</v>
      </c>
    </row>
    <row r="507" spans="2:51" s="14" customFormat="1" ht="11.25">
      <c r="B507" s="215"/>
      <c r="C507" s="216"/>
      <c r="D507" s="206" t="s">
        <v>191</v>
      </c>
      <c r="E507" s="217" t="s">
        <v>1</v>
      </c>
      <c r="F507" s="218" t="s">
        <v>822</v>
      </c>
      <c r="G507" s="216"/>
      <c r="H507" s="219">
        <v>1</v>
      </c>
      <c r="I507" s="220"/>
      <c r="J507" s="216"/>
      <c r="K507" s="216"/>
      <c r="L507" s="221"/>
      <c r="M507" s="222"/>
      <c r="N507" s="223"/>
      <c r="O507" s="223"/>
      <c r="P507" s="223"/>
      <c r="Q507" s="223"/>
      <c r="R507" s="223"/>
      <c r="S507" s="223"/>
      <c r="T507" s="224"/>
      <c r="AT507" s="225" t="s">
        <v>191</v>
      </c>
      <c r="AU507" s="225" t="s">
        <v>96</v>
      </c>
      <c r="AV507" s="14" t="s">
        <v>89</v>
      </c>
      <c r="AW507" s="14" t="s">
        <v>35</v>
      </c>
      <c r="AX507" s="14" t="s">
        <v>87</v>
      </c>
      <c r="AY507" s="225" t="s">
        <v>180</v>
      </c>
    </row>
    <row r="508" spans="1:65" s="2" customFormat="1" ht="16.5" customHeight="1">
      <c r="A508" s="34"/>
      <c r="B508" s="35"/>
      <c r="C508" s="237" t="s">
        <v>823</v>
      </c>
      <c r="D508" s="237" t="s">
        <v>275</v>
      </c>
      <c r="E508" s="238" t="s">
        <v>824</v>
      </c>
      <c r="F508" s="239" t="s">
        <v>825</v>
      </c>
      <c r="G508" s="240" t="s">
        <v>481</v>
      </c>
      <c r="H508" s="241">
        <v>1</v>
      </c>
      <c r="I508" s="242"/>
      <c r="J508" s="243">
        <f>ROUND(I508*H508,2)</f>
        <v>0</v>
      </c>
      <c r="K508" s="239" t="s">
        <v>188</v>
      </c>
      <c r="L508" s="244"/>
      <c r="M508" s="245" t="s">
        <v>1</v>
      </c>
      <c r="N508" s="246" t="s">
        <v>45</v>
      </c>
      <c r="O508" s="71"/>
      <c r="P508" s="200">
        <f>O508*H508</f>
        <v>0</v>
      </c>
      <c r="Q508" s="200">
        <v>0.0025</v>
      </c>
      <c r="R508" s="200">
        <f>Q508*H508</f>
        <v>0.0025</v>
      </c>
      <c r="S508" s="200">
        <v>0</v>
      </c>
      <c r="T508" s="201">
        <f>S508*H508</f>
        <v>0</v>
      </c>
      <c r="U508" s="34"/>
      <c r="V508" s="34"/>
      <c r="W508" s="34"/>
      <c r="X508" s="34"/>
      <c r="Y508" s="34"/>
      <c r="Z508" s="34"/>
      <c r="AA508" s="34"/>
      <c r="AB508" s="34"/>
      <c r="AC508" s="34"/>
      <c r="AD508" s="34"/>
      <c r="AE508" s="34"/>
      <c r="AR508" s="202" t="s">
        <v>246</v>
      </c>
      <c r="AT508" s="202" t="s">
        <v>275</v>
      </c>
      <c r="AU508" s="202" t="s">
        <v>96</v>
      </c>
      <c r="AY508" s="17" t="s">
        <v>180</v>
      </c>
      <c r="BE508" s="203">
        <f>IF(N508="základní",J508,0)</f>
        <v>0</v>
      </c>
      <c r="BF508" s="203">
        <f>IF(N508="snížená",J508,0)</f>
        <v>0</v>
      </c>
      <c r="BG508" s="203">
        <f>IF(N508="zákl. přenesená",J508,0)</f>
        <v>0</v>
      </c>
      <c r="BH508" s="203">
        <f>IF(N508="sníž. přenesená",J508,0)</f>
        <v>0</v>
      </c>
      <c r="BI508" s="203">
        <f>IF(N508="nulová",J508,0)</f>
        <v>0</v>
      </c>
      <c r="BJ508" s="17" t="s">
        <v>87</v>
      </c>
      <c r="BK508" s="203">
        <f>ROUND(I508*H508,2)</f>
        <v>0</v>
      </c>
      <c r="BL508" s="17" t="s">
        <v>189</v>
      </c>
      <c r="BM508" s="202" t="s">
        <v>826</v>
      </c>
    </row>
    <row r="509" spans="2:51" s="14" customFormat="1" ht="11.25">
      <c r="B509" s="215"/>
      <c r="C509" s="216"/>
      <c r="D509" s="206" t="s">
        <v>191</v>
      </c>
      <c r="E509" s="217" t="s">
        <v>1</v>
      </c>
      <c r="F509" s="218" t="s">
        <v>827</v>
      </c>
      <c r="G509" s="216"/>
      <c r="H509" s="219">
        <v>1</v>
      </c>
      <c r="I509" s="220"/>
      <c r="J509" s="216"/>
      <c r="K509" s="216"/>
      <c r="L509" s="221"/>
      <c r="M509" s="222"/>
      <c r="N509" s="223"/>
      <c r="O509" s="223"/>
      <c r="P509" s="223"/>
      <c r="Q509" s="223"/>
      <c r="R509" s="223"/>
      <c r="S509" s="223"/>
      <c r="T509" s="224"/>
      <c r="AT509" s="225" t="s">
        <v>191</v>
      </c>
      <c r="AU509" s="225" t="s">
        <v>96</v>
      </c>
      <c r="AV509" s="14" t="s">
        <v>89</v>
      </c>
      <c r="AW509" s="14" t="s">
        <v>35</v>
      </c>
      <c r="AX509" s="14" t="s">
        <v>87</v>
      </c>
      <c r="AY509" s="225" t="s">
        <v>180</v>
      </c>
    </row>
    <row r="510" spans="1:65" s="2" customFormat="1" ht="24.2" customHeight="1">
      <c r="A510" s="34"/>
      <c r="B510" s="35"/>
      <c r="C510" s="237" t="s">
        <v>828</v>
      </c>
      <c r="D510" s="237" t="s">
        <v>275</v>
      </c>
      <c r="E510" s="238" t="s">
        <v>829</v>
      </c>
      <c r="F510" s="239" t="s">
        <v>830</v>
      </c>
      <c r="G510" s="240" t="s">
        <v>481</v>
      </c>
      <c r="H510" s="241">
        <v>8</v>
      </c>
      <c r="I510" s="242"/>
      <c r="J510" s="243">
        <f>ROUND(I510*H510,2)</f>
        <v>0</v>
      </c>
      <c r="K510" s="239" t="s">
        <v>188</v>
      </c>
      <c r="L510" s="244"/>
      <c r="M510" s="245" t="s">
        <v>1</v>
      </c>
      <c r="N510" s="246" t="s">
        <v>45</v>
      </c>
      <c r="O510" s="71"/>
      <c r="P510" s="200">
        <f>O510*H510</f>
        <v>0</v>
      </c>
      <c r="Q510" s="200">
        <v>0.0026</v>
      </c>
      <c r="R510" s="200">
        <f>Q510*H510</f>
        <v>0.0208</v>
      </c>
      <c r="S510" s="200">
        <v>0</v>
      </c>
      <c r="T510" s="201">
        <f>S510*H510</f>
        <v>0</v>
      </c>
      <c r="U510" s="34"/>
      <c r="V510" s="34"/>
      <c r="W510" s="34"/>
      <c r="X510" s="34"/>
      <c r="Y510" s="34"/>
      <c r="Z510" s="34"/>
      <c r="AA510" s="34"/>
      <c r="AB510" s="34"/>
      <c r="AC510" s="34"/>
      <c r="AD510" s="34"/>
      <c r="AE510" s="34"/>
      <c r="AR510" s="202" t="s">
        <v>246</v>
      </c>
      <c r="AT510" s="202" t="s">
        <v>275</v>
      </c>
      <c r="AU510" s="202" t="s">
        <v>96</v>
      </c>
      <c r="AY510" s="17" t="s">
        <v>180</v>
      </c>
      <c r="BE510" s="203">
        <f>IF(N510="základní",J510,0)</f>
        <v>0</v>
      </c>
      <c r="BF510" s="203">
        <f>IF(N510="snížená",J510,0)</f>
        <v>0</v>
      </c>
      <c r="BG510" s="203">
        <f>IF(N510="zákl. přenesená",J510,0)</f>
        <v>0</v>
      </c>
      <c r="BH510" s="203">
        <f>IF(N510="sníž. přenesená",J510,0)</f>
        <v>0</v>
      </c>
      <c r="BI510" s="203">
        <f>IF(N510="nulová",J510,0)</f>
        <v>0</v>
      </c>
      <c r="BJ510" s="17" t="s">
        <v>87</v>
      </c>
      <c r="BK510" s="203">
        <f>ROUND(I510*H510,2)</f>
        <v>0</v>
      </c>
      <c r="BL510" s="17" t="s">
        <v>189</v>
      </c>
      <c r="BM510" s="202" t="s">
        <v>831</v>
      </c>
    </row>
    <row r="511" spans="2:51" s="14" customFormat="1" ht="11.25">
      <c r="B511" s="215"/>
      <c r="C511" s="216"/>
      <c r="D511" s="206" t="s">
        <v>191</v>
      </c>
      <c r="E511" s="217" t="s">
        <v>1</v>
      </c>
      <c r="F511" s="218" t="s">
        <v>832</v>
      </c>
      <c r="G511" s="216"/>
      <c r="H511" s="219">
        <v>8</v>
      </c>
      <c r="I511" s="220"/>
      <c r="J511" s="216"/>
      <c r="K511" s="216"/>
      <c r="L511" s="221"/>
      <c r="M511" s="222"/>
      <c r="N511" s="223"/>
      <c r="O511" s="223"/>
      <c r="P511" s="223"/>
      <c r="Q511" s="223"/>
      <c r="R511" s="223"/>
      <c r="S511" s="223"/>
      <c r="T511" s="224"/>
      <c r="AT511" s="225" t="s">
        <v>191</v>
      </c>
      <c r="AU511" s="225" t="s">
        <v>96</v>
      </c>
      <c r="AV511" s="14" t="s">
        <v>89</v>
      </c>
      <c r="AW511" s="14" t="s">
        <v>35</v>
      </c>
      <c r="AX511" s="14" t="s">
        <v>87</v>
      </c>
      <c r="AY511" s="225" t="s">
        <v>180</v>
      </c>
    </row>
    <row r="512" spans="1:65" s="2" customFormat="1" ht="24.2" customHeight="1">
      <c r="A512" s="34"/>
      <c r="B512" s="35"/>
      <c r="C512" s="237" t="s">
        <v>833</v>
      </c>
      <c r="D512" s="237" t="s">
        <v>275</v>
      </c>
      <c r="E512" s="238" t="s">
        <v>834</v>
      </c>
      <c r="F512" s="239" t="s">
        <v>835</v>
      </c>
      <c r="G512" s="240" t="s">
        <v>481</v>
      </c>
      <c r="H512" s="241">
        <v>1</v>
      </c>
      <c r="I512" s="242"/>
      <c r="J512" s="243">
        <f>ROUND(I512*H512,2)</f>
        <v>0</v>
      </c>
      <c r="K512" s="239" t="s">
        <v>188</v>
      </c>
      <c r="L512" s="244"/>
      <c r="M512" s="245" t="s">
        <v>1</v>
      </c>
      <c r="N512" s="246" t="s">
        <v>45</v>
      </c>
      <c r="O512" s="71"/>
      <c r="P512" s="200">
        <f>O512*H512</f>
        <v>0</v>
      </c>
      <c r="Q512" s="200">
        <v>0.0025</v>
      </c>
      <c r="R512" s="200">
        <f>Q512*H512</f>
        <v>0.0025</v>
      </c>
      <c r="S512" s="200">
        <v>0</v>
      </c>
      <c r="T512" s="201">
        <f>S512*H512</f>
        <v>0</v>
      </c>
      <c r="U512" s="34"/>
      <c r="V512" s="34"/>
      <c r="W512" s="34"/>
      <c r="X512" s="34"/>
      <c r="Y512" s="34"/>
      <c r="Z512" s="34"/>
      <c r="AA512" s="34"/>
      <c r="AB512" s="34"/>
      <c r="AC512" s="34"/>
      <c r="AD512" s="34"/>
      <c r="AE512" s="34"/>
      <c r="AR512" s="202" t="s">
        <v>246</v>
      </c>
      <c r="AT512" s="202" t="s">
        <v>275</v>
      </c>
      <c r="AU512" s="202" t="s">
        <v>96</v>
      </c>
      <c r="AY512" s="17" t="s">
        <v>180</v>
      </c>
      <c r="BE512" s="203">
        <f>IF(N512="základní",J512,0)</f>
        <v>0</v>
      </c>
      <c r="BF512" s="203">
        <f>IF(N512="snížená",J512,0)</f>
        <v>0</v>
      </c>
      <c r="BG512" s="203">
        <f>IF(N512="zákl. přenesená",J512,0)</f>
        <v>0</v>
      </c>
      <c r="BH512" s="203">
        <f>IF(N512="sníž. přenesená",J512,0)</f>
        <v>0</v>
      </c>
      <c r="BI512" s="203">
        <f>IF(N512="nulová",J512,0)</f>
        <v>0</v>
      </c>
      <c r="BJ512" s="17" t="s">
        <v>87</v>
      </c>
      <c r="BK512" s="203">
        <f>ROUND(I512*H512,2)</f>
        <v>0</v>
      </c>
      <c r="BL512" s="17" t="s">
        <v>189</v>
      </c>
      <c r="BM512" s="202" t="s">
        <v>836</v>
      </c>
    </row>
    <row r="513" spans="2:51" s="14" customFormat="1" ht="11.25">
      <c r="B513" s="215"/>
      <c r="C513" s="216"/>
      <c r="D513" s="206" t="s">
        <v>191</v>
      </c>
      <c r="E513" s="217" t="s">
        <v>1</v>
      </c>
      <c r="F513" s="218" t="s">
        <v>837</v>
      </c>
      <c r="G513" s="216"/>
      <c r="H513" s="219">
        <v>1</v>
      </c>
      <c r="I513" s="220"/>
      <c r="J513" s="216"/>
      <c r="K513" s="216"/>
      <c r="L513" s="221"/>
      <c r="M513" s="222"/>
      <c r="N513" s="223"/>
      <c r="O513" s="223"/>
      <c r="P513" s="223"/>
      <c r="Q513" s="223"/>
      <c r="R513" s="223"/>
      <c r="S513" s="223"/>
      <c r="T513" s="224"/>
      <c r="AT513" s="225" t="s">
        <v>191</v>
      </c>
      <c r="AU513" s="225" t="s">
        <v>96</v>
      </c>
      <c r="AV513" s="14" t="s">
        <v>89</v>
      </c>
      <c r="AW513" s="14" t="s">
        <v>35</v>
      </c>
      <c r="AX513" s="14" t="s">
        <v>87</v>
      </c>
      <c r="AY513" s="225" t="s">
        <v>180</v>
      </c>
    </row>
    <row r="514" spans="2:63" s="12" customFormat="1" ht="20.85" customHeight="1">
      <c r="B514" s="175"/>
      <c r="C514" s="176"/>
      <c r="D514" s="177" t="s">
        <v>79</v>
      </c>
      <c r="E514" s="189" t="s">
        <v>771</v>
      </c>
      <c r="F514" s="189" t="s">
        <v>838</v>
      </c>
      <c r="G514" s="176"/>
      <c r="H514" s="176"/>
      <c r="I514" s="179"/>
      <c r="J514" s="190">
        <f>BK514</f>
        <v>0</v>
      </c>
      <c r="K514" s="176"/>
      <c r="L514" s="181"/>
      <c r="M514" s="182"/>
      <c r="N514" s="183"/>
      <c r="O514" s="183"/>
      <c r="P514" s="184">
        <f>SUM(P515:P523)</f>
        <v>0</v>
      </c>
      <c r="Q514" s="183"/>
      <c r="R514" s="184">
        <f>SUM(R515:R523)</f>
        <v>0</v>
      </c>
      <c r="S514" s="183"/>
      <c r="T514" s="185">
        <f>SUM(T515:T523)</f>
        <v>0</v>
      </c>
      <c r="AR514" s="186" t="s">
        <v>87</v>
      </c>
      <c r="AT514" s="187" t="s">
        <v>79</v>
      </c>
      <c r="AU514" s="187" t="s">
        <v>89</v>
      </c>
      <c r="AY514" s="186" t="s">
        <v>180</v>
      </c>
      <c r="BK514" s="188">
        <f>SUM(BK515:BK523)</f>
        <v>0</v>
      </c>
    </row>
    <row r="515" spans="1:65" s="2" customFormat="1" ht="33" customHeight="1">
      <c r="A515" s="34"/>
      <c r="B515" s="35"/>
      <c r="C515" s="191" t="s">
        <v>839</v>
      </c>
      <c r="D515" s="191" t="s">
        <v>184</v>
      </c>
      <c r="E515" s="192" t="s">
        <v>840</v>
      </c>
      <c r="F515" s="193" t="s">
        <v>841</v>
      </c>
      <c r="G515" s="194" t="s">
        <v>208</v>
      </c>
      <c r="H515" s="195">
        <v>44.356</v>
      </c>
      <c r="I515" s="196"/>
      <c r="J515" s="197">
        <f>ROUND(I515*H515,2)</f>
        <v>0</v>
      </c>
      <c r="K515" s="193" t="s">
        <v>1</v>
      </c>
      <c r="L515" s="39"/>
      <c r="M515" s="198" t="s">
        <v>1</v>
      </c>
      <c r="N515" s="199" t="s">
        <v>45</v>
      </c>
      <c r="O515" s="71"/>
      <c r="P515" s="200">
        <f>O515*H515</f>
        <v>0</v>
      </c>
      <c r="Q515" s="200">
        <v>0</v>
      </c>
      <c r="R515" s="200">
        <f>Q515*H515</f>
        <v>0</v>
      </c>
      <c r="S515" s="200">
        <v>0</v>
      </c>
      <c r="T515" s="201">
        <f>S515*H515</f>
        <v>0</v>
      </c>
      <c r="U515" s="34"/>
      <c r="V515" s="34"/>
      <c r="W515" s="34"/>
      <c r="X515" s="34"/>
      <c r="Y515" s="34"/>
      <c r="Z515" s="34"/>
      <c r="AA515" s="34"/>
      <c r="AB515" s="34"/>
      <c r="AC515" s="34"/>
      <c r="AD515" s="34"/>
      <c r="AE515" s="34"/>
      <c r="AR515" s="202" t="s">
        <v>189</v>
      </c>
      <c r="AT515" s="202" t="s">
        <v>184</v>
      </c>
      <c r="AU515" s="202" t="s">
        <v>96</v>
      </c>
      <c r="AY515" s="17" t="s">
        <v>180</v>
      </c>
      <c r="BE515" s="203">
        <f>IF(N515="základní",J515,0)</f>
        <v>0</v>
      </c>
      <c r="BF515" s="203">
        <f>IF(N515="snížená",J515,0)</f>
        <v>0</v>
      </c>
      <c r="BG515" s="203">
        <f>IF(N515="zákl. přenesená",J515,0)</f>
        <v>0</v>
      </c>
      <c r="BH515" s="203">
        <f>IF(N515="sníž. přenesená",J515,0)</f>
        <v>0</v>
      </c>
      <c r="BI515" s="203">
        <f>IF(N515="nulová",J515,0)</f>
        <v>0</v>
      </c>
      <c r="BJ515" s="17" t="s">
        <v>87</v>
      </c>
      <c r="BK515" s="203">
        <f>ROUND(I515*H515,2)</f>
        <v>0</v>
      </c>
      <c r="BL515" s="17" t="s">
        <v>189</v>
      </c>
      <c r="BM515" s="202" t="s">
        <v>842</v>
      </c>
    </row>
    <row r="516" spans="2:51" s="14" customFormat="1" ht="11.25">
      <c r="B516" s="215"/>
      <c r="C516" s="216"/>
      <c r="D516" s="206" t="s">
        <v>191</v>
      </c>
      <c r="E516" s="217" t="s">
        <v>1</v>
      </c>
      <c r="F516" s="218" t="s">
        <v>843</v>
      </c>
      <c r="G516" s="216"/>
      <c r="H516" s="219">
        <v>44.356</v>
      </c>
      <c r="I516" s="220"/>
      <c r="J516" s="216"/>
      <c r="K516" s="216"/>
      <c r="L516" s="221"/>
      <c r="M516" s="222"/>
      <c r="N516" s="223"/>
      <c r="O516" s="223"/>
      <c r="P516" s="223"/>
      <c r="Q516" s="223"/>
      <c r="R516" s="223"/>
      <c r="S516" s="223"/>
      <c r="T516" s="224"/>
      <c r="AT516" s="225" t="s">
        <v>191</v>
      </c>
      <c r="AU516" s="225" t="s">
        <v>96</v>
      </c>
      <c r="AV516" s="14" t="s">
        <v>89</v>
      </c>
      <c r="AW516" s="14" t="s">
        <v>35</v>
      </c>
      <c r="AX516" s="14" t="s">
        <v>87</v>
      </c>
      <c r="AY516" s="225" t="s">
        <v>180</v>
      </c>
    </row>
    <row r="517" spans="1:65" s="2" customFormat="1" ht="24.2" customHeight="1">
      <c r="A517" s="34"/>
      <c r="B517" s="35"/>
      <c r="C517" s="191" t="s">
        <v>844</v>
      </c>
      <c r="D517" s="191" t="s">
        <v>184</v>
      </c>
      <c r="E517" s="192" t="s">
        <v>845</v>
      </c>
      <c r="F517" s="193" t="s">
        <v>846</v>
      </c>
      <c r="G517" s="194" t="s">
        <v>208</v>
      </c>
      <c r="H517" s="195">
        <v>277.553</v>
      </c>
      <c r="I517" s="196"/>
      <c r="J517" s="197">
        <f>ROUND(I517*H517,2)</f>
        <v>0</v>
      </c>
      <c r="K517" s="193" t="s">
        <v>1</v>
      </c>
      <c r="L517" s="39"/>
      <c r="M517" s="198" t="s">
        <v>1</v>
      </c>
      <c r="N517" s="199" t="s">
        <v>45</v>
      </c>
      <c r="O517" s="71"/>
      <c r="P517" s="200">
        <f>O517*H517</f>
        <v>0</v>
      </c>
      <c r="Q517" s="200">
        <v>0</v>
      </c>
      <c r="R517" s="200">
        <f>Q517*H517</f>
        <v>0</v>
      </c>
      <c r="S517" s="200">
        <v>0</v>
      </c>
      <c r="T517" s="201">
        <f>S517*H517</f>
        <v>0</v>
      </c>
      <c r="U517" s="34"/>
      <c r="V517" s="34"/>
      <c r="W517" s="34"/>
      <c r="X517" s="34"/>
      <c r="Y517" s="34"/>
      <c r="Z517" s="34"/>
      <c r="AA517" s="34"/>
      <c r="AB517" s="34"/>
      <c r="AC517" s="34"/>
      <c r="AD517" s="34"/>
      <c r="AE517" s="34"/>
      <c r="AR517" s="202" t="s">
        <v>189</v>
      </c>
      <c r="AT517" s="202" t="s">
        <v>184</v>
      </c>
      <c r="AU517" s="202" t="s">
        <v>96</v>
      </c>
      <c r="AY517" s="17" t="s">
        <v>180</v>
      </c>
      <c r="BE517" s="203">
        <f>IF(N517="základní",J517,0)</f>
        <v>0</v>
      </c>
      <c r="BF517" s="203">
        <f>IF(N517="snížená",J517,0)</f>
        <v>0</v>
      </c>
      <c r="BG517" s="203">
        <f>IF(N517="zákl. přenesená",J517,0)</f>
        <v>0</v>
      </c>
      <c r="BH517" s="203">
        <f>IF(N517="sníž. přenesená",J517,0)</f>
        <v>0</v>
      </c>
      <c r="BI517" s="203">
        <f>IF(N517="nulová",J517,0)</f>
        <v>0</v>
      </c>
      <c r="BJ517" s="17" t="s">
        <v>87</v>
      </c>
      <c r="BK517" s="203">
        <f>ROUND(I517*H517,2)</f>
        <v>0</v>
      </c>
      <c r="BL517" s="17" t="s">
        <v>189</v>
      </c>
      <c r="BM517" s="202" t="s">
        <v>847</v>
      </c>
    </row>
    <row r="518" spans="2:51" s="14" customFormat="1" ht="11.25">
      <c r="B518" s="215"/>
      <c r="C518" s="216"/>
      <c r="D518" s="206" t="s">
        <v>191</v>
      </c>
      <c r="E518" s="217" t="s">
        <v>1</v>
      </c>
      <c r="F518" s="218" t="s">
        <v>848</v>
      </c>
      <c r="G518" s="216"/>
      <c r="H518" s="219">
        <v>277.553</v>
      </c>
      <c r="I518" s="220"/>
      <c r="J518" s="216"/>
      <c r="K518" s="216"/>
      <c r="L518" s="221"/>
      <c r="M518" s="222"/>
      <c r="N518" s="223"/>
      <c r="O518" s="223"/>
      <c r="P518" s="223"/>
      <c r="Q518" s="223"/>
      <c r="R518" s="223"/>
      <c r="S518" s="223"/>
      <c r="T518" s="224"/>
      <c r="AT518" s="225" t="s">
        <v>191</v>
      </c>
      <c r="AU518" s="225" t="s">
        <v>96</v>
      </c>
      <c r="AV518" s="14" t="s">
        <v>89</v>
      </c>
      <c r="AW518" s="14" t="s">
        <v>35</v>
      </c>
      <c r="AX518" s="14" t="s">
        <v>87</v>
      </c>
      <c r="AY518" s="225" t="s">
        <v>180</v>
      </c>
    </row>
    <row r="519" spans="1:65" s="2" customFormat="1" ht="44.25" customHeight="1">
      <c r="A519" s="34"/>
      <c r="B519" s="35"/>
      <c r="C519" s="191" t="s">
        <v>849</v>
      </c>
      <c r="D519" s="191" t="s">
        <v>184</v>
      </c>
      <c r="E519" s="192" t="s">
        <v>850</v>
      </c>
      <c r="F519" s="193" t="s">
        <v>851</v>
      </c>
      <c r="G519" s="194" t="s">
        <v>208</v>
      </c>
      <c r="H519" s="195">
        <v>44.356</v>
      </c>
      <c r="I519" s="196"/>
      <c r="J519" s="197">
        <f>ROUND(I519*H519,2)</f>
        <v>0</v>
      </c>
      <c r="K519" s="193" t="s">
        <v>188</v>
      </c>
      <c r="L519" s="39"/>
      <c r="M519" s="198" t="s">
        <v>1</v>
      </c>
      <c r="N519" s="199" t="s">
        <v>45</v>
      </c>
      <c r="O519" s="71"/>
      <c r="P519" s="200">
        <f>O519*H519</f>
        <v>0</v>
      </c>
      <c r="Q519" s="200">
        <v>0</v>
      </c>
      <c r="R519" s="200">
        <f>Q519*H519</f>
        <v>0</v>
      </c>
      <c r="S519" s="200">
        <v>0</v>
      </c>
      <c r="T519" s="201">
        <f>S519*H519</f>
        <v>0</v>
      </c>
      <c r="U519" s="34"/>
      <c r="V519" s="34"/>
      <c r="W519" s="34"/>
      <c r="X519" s="34"/>
      <c r="Y519" s="34"/>
      <c r="Z519" s="34"/>
      <c r="AA519" s="34"/>
      <c r="AB519" s="34"/>
      <c r="AC519" s="34"/>
      <c r="AD519" s="34"/>
      <c r="AE519" s="34"/>
      <c r="AR519" s="202" t="s">
        <v>189</v>
      </c>
      <c r="AT519" s="202" t="s">
        <v>184</v>
      </c>
      <c r="AU519" s="202" t="s">
        <v>96</v>
      </c>
      <c r="AY519" s="17" t="s">
        <v>180</v>
      </c>
      <c r="BE519" s="203">
        <f>IF(N519="základní",J519,0)</f>
        <v>0</v>
      </c>
      <c r="BF519" s="203">
        <f>IF(N519="snížená",J519,0)</f>
        <v>0</v>
      </c>
      <c r="BG519" s="203">
        <f>IF(N519="zákl. přenesená",J519,0)</f>
        <v>0</v>
      </c>
      <c r="BH519" s="203">
        <f>IF(N519="sníž. přenesená",J519,0)</f>
        <v>0</v>
      </c>
      <c r="BI519" s="203">
        <f>IF(N519="nulová",J519,0)</f>
        <v>0</v>
      </c>
      <c r="BJ519" s="17" t="s">
        <v>87</v>
      </c>
      <c r="BK519" s="203">
        <f>ROUND(I519*H519,2)</f>
        <v>0</v>
      </c>
      <c r="BL519" s="17" t="s">
        <v>189</v>
      </c>
      <c r="BM519" s="202" t="s">
        <v>852</v>
      </c>
    </row>
    <row r="520" spans="2:51" s="14" customFormat="1" ht="11.25">
      <c r="B520" s="215"/>
      <c r="C520" s="216"/>
      <c r="D520" s="206" t="s">
        <v>191</v>
      </c>
      <c r="E520" s="217" t="s">
        <v>1</v>
      </c>
      <c r="F520" s="218" t="s">
        <v>843</v>
      </c>
      <c r="G520" s="216"/>
      <c r="H520" s="219">
        <v>44.356</v>
      </c>
      <c r="I520" s="220"/>
      <c r="J520" s="216"/>
      <c r="K520" s="216"/>
      <c r="L520" s="221"/>
      <c r="M520" s="222"/>
      <c r="N520" s="223"/>
      <c r="O520" s="223"/>
      <c r="P520" s="223"/>
      <c r="Q520" s="223"/>
      <c r="R520" s="223"/>
      <c r="S520" s="223"/>
      <c r="T520" s="224"/>
      <c r="AT520" s="225" t="s">
        <v>191</v>
      </c>
      <c r="AU520" s="225" t="s">
        <v>96</v>
      </c>
      <c r="AV520" s="14" t="s">
        <v>89</v>
      </c>
      <c r="AW520" s="14" t="s">
        <v>35</v>
      </c>
      <c r="AX520" s="14" t="s">
        <v>87</v>
      </c>
      <c r="AY520" s="225" t="s">
        <v>180</v>
      </c>
    </row>
    <row r="521" spans="1:65" s="2" customFormat="1" ht="33" customHeight="1">
      <c r="A521" s="34"/>
      <c r="B521" s="35"/>
      <c r="C521" s="191" t="s">
        <v>853</v>
      </c>
      <c r="D521" s="191" t="s">
        <v>184</v>
      </c>
      <c r="E521" s="192" t="s">
        <v>854</v>
      </c>
      <c r="F521" s="193" t="s">
        <v>855</v>
      </c>
      <c r="G521" s="194" t="s">
        <v>208</v>
      </c>
      <c r="H521" s="195">
        <v>277.553</v>
      </c>
      <c r="I521" s="196"/>
      <c r="J521" s="197">
        <f>ROUND(I521*H521,2)</f>
        <v>0</v>
      </c>
      <c r="K521" s="193" t="s">
        <v>1</v>
      </c>
      <c r="L521" s="39"/>
      <c r="M521" s="198" t="s">
        <v>1</v>
      </c>
      <c r="N521" s="199" t="s">
        <v>45</v>
      </c>
      <c r="O521" s="71"/>
      <c r="P521" s="200">
        <f>O521*H521</f>
        <v>0</v>
      </c>
      <c r="Q521" s="200">
        <v>0</v>
      </c>
      <c r="R521" s="200">
        <f>Q521*H521</f>
        <v>0</v>
      </c>
      <c r="S521" s="200">
        <v>0</v>
      </c>
      <c r="T521" s="201">
        <f>S521*H521</f>
        <v>0</v>
      </c>
      <c r="U521" s="34"/>
      <c r="V521" s="34"/>
      <c r="W521" s="34"/>
      <c r="X521" s="34"/>
      <c r="Y521" s="34"/>
      <c r="Z521" s="34"/>
      <c r="AA521" s="34"/>
      <c r="AB521" s="34"/>
      <c r="AC521" s="34"/>
      <c r="AD521" s="34"/>
      <c r="AE521" s="34"/>
      <c r="AR521" s="202" t="s">
        <v>189</v>
      </c>
      <c r="AT521" s="202" t="s">
        <v>184</v>
      </c>
      <c r="AU521" s="202" t="s">
        <v>96</v>
      </c>
      <c r="AY521" s="17" t="s">
        <v>180</v>
      </c>
      <c r="BE521" s="203">
        <f>IF(N521="základní",J521,0)</f>
        <v>0</v>
      </c>
      <c r="BF521" s="203">
        <f>IF(N521="snížená",J521,0)</f>
        <v>0</v>
      </c>
      <c r="BG521" s="203">
        <f>IF(N521="zákl. přenesená",J521,0)</f>
        <v>0</v>
      </c>
      <c r="BH521" s="203">
        <f>IF(N521="sníž. přenesená",J521,0)</f>
        <v>0</v>
      </c>
      <c r="BI521" s="203">
        <f>IF(N521="nulová",J521,0)</f>
        <v>0</v>
      </c>
      <c r="BJ521" s="17" t="s">
        <v>87</v>
      </c>
      <c r="BK521" s="203">
        <f>ROUND(I521*H521,2)</f>
        <v>0</v>
      </c>
      <c r="BL521" s="17" t="s">
        <v>189</v>
      </c>
      <c r="BM521" s="202" t="s">
        <v>856</v>
      </c>
    </row>
    <row r="522" spans="2:51" s="14" customFormat="1" ht="11.25">
      <c r="B522" s="215"/>
      <c r="C522" s="216"/>
      <c r="D522" s="206" t="s">
        <v>191</v>
      </c>
      <c r="E522" s="217" t="s">
        <v>1</v>
      </c>
      <c r="F522" s="218" t="s">
        <v>848</v>
      </c>
      <c r="G522" s="216"/>
      <c r="H522" s="219">
        <v>277.553</v>
      </c>
      <c r="I522" s="220"/>
      <c r="J522" s="216"/>
      <c r="K522" s="216"/>
      <c r="L522" s="221"/>
      <c r="M522" s="222"/>
      <c r="N522" s="223"/>
      <c r="O522" s="223"/>
      <c r="P522" s="223"/>
      <c r="Q522" s="223"/>
      <c r="R522" s="223"/>
      <c r="S522" s="223"/>
      <c r="T522" s="224"/>
      <c r="AT522" s="225" t="s">
        <v>191</v>
      </c>
      <c r="AU522" s="225" t="s">
        <v>96</v>
      </c>
      <c r="AV522" s="14" t="s">
        <v>89</v>
      </c>
      <c r="AW522" s="14" t="s">
        <v>35</v>
      </c>
      <c r="AX522" s="14" t="s">
        <v>87</v>
      </c>
      <c r="AY522" s="225" t="s">
        <v>180</v>
      </c>
    </row>
    <row r="523" spans="1:65" s="2" customFormat="1" ht="24.2" customHeight="1">
      <c r="A523" s="34"/>
      <c r="B523" s="35"/>
      <c r="C523" s="191" t="s">
        <v>857</v>
      </c>
      <c r="D523" s="191" t="s">
        <v>184</v>
      </c>
      <c r="E523" s="192" t="s">
        <v>858</v>
      </c>
      <c r="F523" s="193" t="s">
        <v>859</v>
      </c>
      <c r="G523" s="194" t="s">
        <v>208</v>
      </c>
      <c r="H523" s="195">
        <v>661.473</v>
      </c>
      <c r="I523" s="196"/>
      <c r="J523" s="197">
        <f>ROUND(I523*H523,2)</f>
        <v>0</v>
      </c>
      <c r="K523" s="193" t="s">
        <v>188</v>
      </c>
      <c r="L523" s="39"/>
      <c r="M523" s="247" t="s">
        <v>1</v>
      </c>
      <c r="N523" s="248" t="s">
        <v>45</v>
      </c>
      <c r="O523" s="249"/>
      <c r="P523" s="250">
        <f>O523*H523</f>
        <v>0</v>
      </c>
      <c r="Q523" s="250">
        <v>0</v>
      </c>
      <c r="R523" s="250">
        <f>Q523*H523</f>
        <v>0</v>
      </c>
      <c r="S523" s="250">
        <v>0</v>
      </c>
      <c r="T523" s="251">
        <f>S523*H523</f>
        <v>0</v>
      </c>
      <c r="U523" s="34"/>
      <c r="V523" s="34"/>
      <c r="W523" s="34"/>
      <c r="X523" s="34"/>
      <c r="Y523" s="34"/>
      <c r="Z523" s="34"/>
      <c r="AA523" s="34"/>
      <c r="AB523" s="34"/>
      <c r="AC523" s="34"/>
      <c r="AD523" s="34"/>
      <c r="AE523" s="34"/>
      <c r="AR523" s="202" t="s">
        <v>189</v>
      </c>
      <c r="AT523" s="202" t="s">
        <v>184</v>
      </c>
      <c r="AU523" s="202" t="s">
        <v>96</v>
      </c>
      <c r="AY523" s="17" t="s">
        <v>180</v>
      </c>
      <c r="BE523" s="203">
        <f>IF(N523="základní",J523,0)</f>
        <v>0</v>
      </c>
      <c r="BF523" s="203">
        <f>IF(N523="snížená",J523,0)</f>
        <v>0</v>
      </c>
      <c r="BG523" s="203">
        <f>IF(N523="zákl. přenesená",J523,0)</f>
        <v>0</v>
      </c>
      <c r="BH523" s="203">
        <f>IF(N523="sníž. přenesená",J523,0)</f>
        <v>0</v>
      </c>
      <c r="BI523" s="203">
        <f>IF(N523="nulová",J523,0)</f>
        <v>0</v>
      </c>
      <c r="BJ523" s="17" t="s">
        <v>87</v>
      </c>
      <c r="BK523" s="203">
        <f>ROUND(I523*H523,2)</f>
        <v>0</v>
      </c>
      <c r="BL523" s="17" t="s">
        <v>189</v>
      </c>
      <c r="BM523" s="202" t="s">
        <v>860</v>
      </c>
    </row>
    <row r="524" spans="1:31" s="2" customFormat="1" ht="6.95" customHeight="1">
      <c r="A524" s="34"/>
      <c r="B524" s="54"/>
      <c r="C524" s="55"/>
      <c r="D524" s="55"/>
      <c r="E524" s="55"/>
      <c r="F524" s="55"/>
      <c r="G524" s="55"/>
      <c r="H524" s="55"/>
      <c r="I524" s="55"/>
      <c r="J524" s="55"/>
      <c r="K524" s="55"/>
      <c r="L524" s="39"/>
      <c r="M524" s="34"/>
      <c r="O524" s="34"/>
      <c r="P524" s="34"/>
      <c r="Q524" s="34"/>
      <c r="R524" s="34"/>
      <c r="S524" s="34"/>
      <c r="T524" s="34"/>
      <c r="U524" s="34"/>
      <c r="V524" s="34"/>
      <c r="W524" s="34"/>
      <c r="X524" s="34"/>
      <c r="Y524" s="34"/>
      <c r="Z524" s="34"/>
      <c r="AA524" s="34"/>
      <c r="AB524" s="34"/>
      <c r="AC524" s="34"/>
      <c r="AD524" s="34"/>
      <c r="AE524" s="34"/>
    </row>
  </sheetData>
  <sheetProtection algorithmName="SHA-512" hashValue="xvQ5c1XeuW6zrBmUmMGWlMD0DEbmNnZjXgP3LBrM2iU4OrNKJjdJk3jzX1cYMRE3otvx+Hl55nqgkuXENY3Dtg==" saltValue="8IZHhhGkFJ46BlXONBfhMI4ZevGZq3SiHni+wvQncEbz6FzGCcW1Jd0ql9Sa3nCw40tnxI+4jhsIQ/ZXuNcbFw==" spinCount="100000" sheet="1" objects="1" scenarios="1" formatColumns="0" formatRows="0" autoFilter="0"/>
  <autoFilter ref="C149:K523"/>
  <mergeCells count="15">
    <mergeCell ref="E136:H136"/>
    <mergeCell ref="E140:H140"/>
    <mergeCell ref="E138:H138"/>
    <mergeCell ref="E142:H142"/>
    <mergeCell ref="L2:V2"/>
    <mergeCell ref="E31:H31"/>
    <mergeCell ref="E85:H85"/>
    <mergeCell ref="E89:H89"/>
    <mergeCell ref="E87:H87"/>
    <mergeCell ref="E91:H91"/>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100</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ht="12.75">
      <c r="B8" s="20"/>
      <c r="D8" s="119" t="s">
        <v>128</v>
      </c>
      <c r="L8" s="20"/>
    </row>
    <row r="9" spans="2:12" s="1" customFormat="1" ht="16.5" customHeight="1">
      <c r="B9" s="20"/>
      <c r="E9" s="298" t="s">
        <v>129</v>
      </c>
      <c r="F9" s="279"/>
      <c r="G9" s="279"/>
      <c r="H9" s="279"/>
      <c r="L9" s="20"/>
    </row>
    <row r="10" spans="2:12" s="1" customFormat="1" ht="12" customHeight="1">
      <c r="B10" s="20"/>
      <c r="D10" s="119" t="s">
        <v>130</v>
      </c>
      <c r="L10" s="20"/>
    </row>
    <row r="11" spans="1:31" s="2" customFormat="1" ht="16.5" customHeight="1">
      <c r="A11" s="34"/>
      <c r="B11" s="39"/>
      <c r="C11" s="34"/>
      <c r="D11" s="34"/>
      <c r="E11" s="300" t="s">
        <v>131</v>
      </c>
      <c r="F11" s="301"/>
      <c r="G11" s="301"/>
      <c r="H11" s="301"/>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132</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02" t="s">
        <v>861</v>
      </c>
      <c r="F13" s="301"/>
      <c r="G13" s="301"/>
      <c r="H13" s="301"/>
      <c r="I13" s="34"/>
      <c r="J13" s="34"/>
      <c r="K13" s="34"/>
      <c r="L13" s="51"/>
      <c r="S13" s="34"/>
      <c r="T13" s="34"/>
      <c r="U13" s="34"/>
      <c r="V13" s="34"/>
      <c r="W13" s="34"/>
      <c r="X13" s="34"/>
      <c r="Y13" s="34"/>
      <c r="Z13" s="34"/>
      <c r="AA13" s="34"/>
      <c r="AB13" s="34"/>
      <c r="AC13" s="34"/>
      <c r="AD13" s="34"/>
      <c r="AE13" s="34"/>
    </row>
    <row r="14" spans="1:31" s="2" customFormat="1" ht="11.25">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09" t="s">
        <v>1</v>
      </c>
      <c r="G15" s="34"/>
      <c r="H15" s="34"/>
      <c r="I15" s="119" t="s">
        <v>19</v>
      </c>
      <c r="J15" s="109"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09" t="s">
        <v>21</v>
      </c>
      <c r="G16" s="34"/>
      <c r="H16" s="34"/>
      <c r="I16" s="119" t="s">
        <v>22</v>
      </c>
      <c r="J16" s="121" t="str">
        <f>'Rekapitulace stavby'!AN8</f>
        <v>24. 1. 2022</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24</v>
      </c>
      <c r="E18" s="34"/>
      <c r="F18" s="34"/>
      <c r="G18" s="34"/>
      <c r="H18" s="34"/>
      <c r="I18" s="119" t="s">
        <v>25</v>
      </c>
      <c r="J18" s="109" t="s">
        <v>26</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09" t="s">
        <v>27</v>
      </c>
      <c r="F19" s="34"/>
      <c r="G19" s="34"/>
      <c r="H19" s="34"/>
      <c r="I19" s="119" t="s">
        <v>28</v>
      </c>
      <c r="J19" s="109"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29</v>
      </c>
      <c r="E21" s="34"/>
      <c r="F21" s="34"/>
      <c r="G21" s="34"/>
      <c r="H21" s="34"/>
      <c r="I21" s="119" t="s">
        <v>25</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03" t="str">
        <f>'Rekapitulace stavby'!E14</f>
        <v>Vyplň údaj</v>
      </c>
      <c r="F22" s="304"/>
      <c r="G22" s="304"/>
      <c r="H22" s="304"/>
      <c r="I22" s="119" t="s">
        <v>28</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31</v>
      </c>
      <c r="E24" s="34"/>
      <c r="F24" s="34"/>
      <c r="G24" s="34"/>
      <c r="H24" s="34"/>
      <c r="I24" s="119" t="s">
        <v>25</v>
      </c>
      <c r="J24" s="109" t="s">
        <v>1</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09" t="s">
        <v>862</v>
      </c>
      <c r="F25" s="34"/>
      <c r="G25" s="34"/>
      <c r="H25" s="34"/>
      <c r="I25" s="119" t="s">
        <v>28</v>
      </c>
      <c r="J25" s="109" t="s">
        <v>1</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36</v>
      </c>
      <c r="E27" s="34"/>
      <c r="F27" s="34"/>
      <c r="G27" s="34"/>
      <c r="H27" s="34"/>
      <c r="I27" s="119" t="s">
        <v>25</v>
      </c>
      <c r="J27" s="109" t="s">
        <v>1</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09" t="s">
        <v>863</v>
      </c>
      <c r="F28" s="34"/>
      <c r="G28" s="34"/>
      <c r="H28" s="34"/>
      <c r="I28" s="119" t="s">
        <v>28</v>
      </c>
      <c r="J28" s="109" t="s">
        <v>1</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38</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2"/>
      <c r="B31" s="123"/>
      <c r="C31" s="122"/>
      <c r="D31" s="122"/>
      <c r="E31" s="305" t="s">
        <v>1</v>
      </c>
      <c r="F31" s="305"/>
      <c r="G31" s="305"/>
      <c r="H31" s="305"/>
      <c r="I31" s="122"/>
      <c r="J31" s="122"/>
      <c r="K31" s="122"/>
      <c r="L31" s="124"/>
      <c r="S31" s="122"/>
      <c r="T31" s="122"/>
      <c r="U31" s="122"/>
      <c r="V31" s="122"/>
      <c r="W31" s="122"/>
      <c r="X31" s="122"/>
      <c r="Y31" s="122"/>
      <c r="Z31" s="122"/>
      <c r="AA31" s="122"/>
      <c r="AB31" s="122"/>
      <c r="AC31" s="122"/>
      <c r="AD31" s="122"/>
      <c r="AE31" s="122"/>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25.35" customHeight="1">
      <c r="A34" s="34"/>
      <c r="B34" s="39"/>
      <c r="C34" s="34"/>
      <c r="D34" s="126" t="s">
        <v>40</v>
      </c>
      <c r="E34" s="34"/>
      <c r="F34" s="34"/>
      <c r="G34" s="34"/>
      <c r="H34" s="34"/>
      <c r="I34" s="34"/>
      <c r="J34" s="127">
        <f>ROUNDUP(J126,2)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5"/>
      <c r="E35" s="125"/>
      <c r="F35" s="125"/>
      <c r="G35" s="125"/>
      <c r="H35" s="125"/>
      <c r="I35" s="125"/>
      <c r="J35" s="125"/>
      <c r="K35" s="125"/>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8" t="s">
        <v>42</v>
      </c>
      <c r="G36" s="34"/>
      <c r="H36" s="34"/>
      <c r="I36" s="128" t="s">
        <v>41</v>
      </c>
      <c r="J36" s="128" t="s">
        <v>43</v>
      </c>
      <c r="K36" s="34"/>
      <c r="L36" s="51"/>
      <c r="S36" s="34"/>
      <c r="T36" s="34"/>
      <c r="U36" s="34"/>
      <c r="V36" s="34"/>
      <c r="W36" s="34"/>
      <c r="X36" s="34"/>
      <c r="Y36" s="34"/>
      <c r="Z36" s="34"/>
      <c r="AA36" s="34"/>
      <c r="AB36" s="34"/>
      <c r="AC36" s="34"/>
      <c r="AD36" s="34"/>
      <c r="AE36" s="34"/>
    </row>
    <row r="37" spans="1:31" s="2" customFormat="1" ht="14.45" customHeight="1">
      <c r="A37" s="34"/>
      <c r="B37" s="39"/>
      <c r="C37" s="34"/>
      <c r="D37" s="120" t="s">
        <v>44</v>
      </c>
      <c r="E37" s="119" t="s">
        <v>45</v>
      </c>
      <c r="F37" s="129">
        <f>ROUNDUP((SUM(BE126:BE184)),2)</f>
        <v>0</v>
      </c>
      <c r="G37" s="34"/>
      <c r="H37" s="34"/>
      <c r="I37" s="130">
        <v>0.21</v>
      </c>
      <c r="J37" s="129">
        <f>ROUNDUP(((SUM(BE126:BE184))*I37),2)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46</v>
      </c>
      <c r="F38" s="129">
        <f>ROUNDUP((SUM(BF126:BF184)),2)</f>
        <v>0</v>
      </c>
      <c r="G38" s="34"/>
      <c r="H38" s="34"/>
      <c r="I38" s="130">
        <v>0.15</v>
      </c>
      <c r="J38" s="129">
        <f>ROUNDUP(((SUM(BF126:BF184))*I38),2)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47</v>
      </c>
      <c r="F39" s="129">
        <f>ROUNDUP((SUM(BG126:BG184)),2)</f>
        <v>0</v>
      </c>
      <c r="G39" s="34"/>
      <c r="H39" s="34"/>
      <c r="I39" s="130">
        <v>0.21</v>
      </c>
      <c r="J39" s="129">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48</v>
      </c>
      <c r="F40" s="129">
        <f>ROUNDUP((SUM(BH126:BH184)),2)</f>
        <v>0</v>
      </c>
      <c r="G40" s="34"/>
      <c r="H40" s="34"/>
      <c r="I40" s="130">
        <v>0.15</v>
      </c>
      <c r="J40" s="129">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49</v>
      </c>
      <c r="F41" s="129">
        <f>ROUNDUP((SUM(BI126:BI184)),2)</f>
        <v>0</v>
      </c>
      <c r="G41" s="34"/>
      <c r="H41" s="34"/>
      <c r="I41" s="130">
        <v>0</v>
      </c>
      <c r="J41" s="129">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1"/>
      <c r="D43" s="132" t="s">
        <v>50</v>
      </c>
      <c r="E43" s="133"/>
      <c r="F43" s="133"/>
      <c r="G43" s="134" t="s">
        <v>51</v>
      </c>
      <c r="H43" s="135" t="s">
        <v>52</v>
      </c>
      <c r="I43" s="133"/>
      <c r="J43" s="136">
        <f>SUM(J34:J41)</f>
        <v>0</v>
      </c>
      <c r="K43" s="137"/>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2:12" s="1" customFormat="1" ht="16.5" customHeight="1">
      <c r="B87" s="21"/>
      <c r="C87" s="22"/>
      <c r="D87" s="22"/>
      <c r="E87" s="306" t="s">
        <v>129</v>
      </c>
      <c r="F87" s="264"/>
      <c r="G87" s="264"/>
      <c r="H87" s="264"/>
      <c r="I87" s="22"/>
      <c r="J87" s="22"/>
      <c r="K87" s="22"/>
      <c r="L87" s="20"/>
    </row>
    <row r="88" spans="2:12" s="1" customFormat="1" ht="12" customHeight="1">
      <c r="B88" s="21"/>
      <c r="C88" s="29" t="s">
        <v>130</v>
      </c>
      <c r="D88" s="22"/>
      <c r="E88" s="22"/>
      <c r="F88" s="22"/>
      <c r="G88" s="22"/>
      <c r="H88" s="22"/>
      <c r="I88" s="22"/>
      <c r="J88" s="22"/>
      <c r="K88" s="22"/>
      <c r="L88" s="20"/>
    </row>
    <row r="89" spans="1:31" s="2" customFormat="1" ht="16.5" customHeight="1">
      <c r="A89" s="34"/>
      <c r="B89" s="35"/>
      <c r="C89" s="36"/>
      <c r="D89" s="36"/>
      <c r="E89" s="308" t="s">
        <v>131</v>
      </c>
      <c r="F89" s="309"/>
      <c r="G89" s="309"/>
      <c r="H89" s="309"/>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132</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57" t="str">
        <f>E13</f>
        <v>SO.410.1 - SO.410.1 - Veřejné osvětlení</v>
      </c>
      <c r="F91" s="309"/>
      <c r="G91" s="309"/>
      <c r="H91" s="309"/>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 </v>
      </c>
      <c r="G93" s="36"/>
      <c r="H93" s="36"/>
      <c r="I93" s="29" t="s">
        <v>22</v>
      </c>
      <c r="J93" s="66" t="str">
        <f>IF(J16="","",J16)</f>
        <v>24. 1. 2022</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24</v>
      </c>
      <c r="D95" s="36"/>
      <c r="E95" s="36"/>
      <c r="F95" s="27" t="str">
        <f>E19</f>
        <v>Městys Březno</v>
      </c>
      <c r="G95" s="36"/>
      <c r="H95" s="36"/>
      <c r="I95" s="29" t="s">
        <v>31</v>
      </c>
      <c r="J95" s="32" t="str">
        <f>E25</f>
        <v>ANADA HS s.r.o.</v>
      </c>
      <c r="K95" s="36"/>
      <c r="L95" s="51"/>
      <c r="S95" s="34"/>
      <c r="T95" s="34"/>
      <c r="U95" s="34"/>
      <c r="V95" s="34"/>
      <c r="W95" s="34"/>
      <c r="X95" s="34"/>
      <c r="Y95" s="34"/>
      <c r="Z95" s="34"/>
      <c r="AA95" s="34"/>
      <c r="AB95" s="34"/>
      <c r="AC95" s="34"/>
      <c r="AD95" s="34"/>
      <c r="AE95" s="34"/>
    </row>
    <row r="96" spans="1:31" s="2" customFormat="1" ht="15.2" customHeight="1">
      <c r="A96" s="34"/>
      <c r="B96" s="35"/>
      <c r="C96" s="29" t="s">
        <v>29</v>
      </c>
      <c r="D96" s="36"/>
      <c r="E96" s="36"/>
      <c r="F96" s="27" t="str">
        <f>IF(E22="","",E22)</f>
        <v>Vyplň údaj</v>
      </c>
      <c r="G96" s="36"/>
      <c r="H96" s="36"/>
      <c r="I96" s="29" t="s">
        <v>36</v>
      </c>
      <c r="J96" s="32" t="str">
        <f>E28</f>
        <v>Ing. Jaroslav Altera</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9" t="s">
        <v>135</v>
      </c>
      <c r="D98" s="150"/>
      <c r="E98" s="150"/>
      <c r="F98" s="150"/>
      <c r="G98" s="150"/>
      <c r="H98" s="150"/>
      <c r="I98" s="150"/>
      <c r="J98" s="151" t="s">
        <v>136</v>
      </c>
      <c r="K98" s="150"/>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2" t="s">
        <v>137</v>
      </c>
      <c r="D100" s="36"/>
      <c r="E100" s="36"/>
      <c r="F100" s="36"/>
      <c r="G100" s="36"/>
      <c r="H100" s="36"/>
      <c r="I100" s="36"/>
      <c r="J100" s="84">
        <f>J126</f>
        <v>0</v>
      </c>
      <c r="K100" s="36"/>
      <c r="L100" s="51"/>
      <c r="S100" s="34"/>
      <c r="T100" s="34"/>
      <c r="U100" s="34"/>
      <c r="V100" s="34"/>
      <c r="W100" s="34"/>
      <c r="X100" s="34"/>
      <c r="Y100" s="34"/>
      <c r="Z100" s="34"/>
      <c r="AA100" s="34"/>
      <c r="AB100" s="34"/>
      <c r="AC100" s="34"/>
      <c r="AD100" s="34"/>
      <c r="AE100" s="34"/>
      <c r="AU100" s="17" t="s">
        <v>138</v>
      </c>
    </row>
    <row r="101" spans="2:12" s="9" customFormat="1" ht="24.95" customHeight="1">
      <c r="B101" s="153"/>
      <c r="C101" s="154"/>
      <c r="D101" s="155" t="s">
        <v>864</v>
      </c>
      <c r="E101" s="156"/>
      <c r="F101" s="156"/>
      <c r="G101" s="156"/>
      <c r="H101" s="156"/>
      <c r="I101" s="156"/>
      <c r="J101" s="157">
        <f>J127</f>
        <v>0</v>
      </c>
      <c r="K101" s="154"/>
      <c r="L101" s="158"/>
    </row>
    <row r="102" spans="2:12" s="9" customFormat="1" ht="24.95" customHeight="1">
      <c r="B102" s="153"/>
      <c r="C102" s="154"/>
      <c r="D102" s="155" t="s">
        <v>865</v>
      </c>
      <c r="E102" s="156"/>
      <c r="F102" s="156"/>
      <c r="G102" s="156"/>
      <c r="H102" s="156"/>
      <c r="I102" s="156"/>
      <c r="J102" s="157">
        <f>J158</f>
        <v>0</v>
      </c>
      <c r="K102" s="154"/>
      <c r="L102" s="158"/>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165</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06" t="str">
        <f>E7</f>
        <v>Chodník ve směru na Novou Telib</v>
      </c>
      <c r="F112" s="307"/>
      <c r="G112" s="307"/>
      <c r="H112" s="307"/>
      <c r="I112" s="36"/>
      <c r="J112" s="36"/>
      <c r="K112" s="36"/>
      <c r="L112" s="51"/>
      <c r="S112" s="34"/>
      <c r="T112" s="34"/>
      <c r="U112" s="34"/>
      <c r="V112" s="34"/>
      <c r="W112" s="34"/>
      <c r="X112" s="34"/>
      <c r="Y112" s="34"/>
      <c r="Z112" s="34"/>
      <c r="AA112" s="34"/>
      <c r="AB112" s="34"/>
      <c r="AC112" s="34"/>
      <c r="AD112" s="34"/>
      <c r="AE112" s="34"/>
    </row>
    <row r="113" spans="2:12" s="1" customFormat="1" ht="12" customHeight="1">
      <c r="B113" s="21"/>
      <c r="C113" s="29" t="s">
        <v>128</v>
      </c>
      <c r="D113" s="22"/>
      <c r="E113" s="22"/>
      <c r="F113" s="22"/>
      <c r="G113" s="22"/>
      <c r="H113" s="22"/>
      <c r="I113" s="22"/>
      <c r="J113" s="22"/>
      <c r="K113" s="22"/>
      <c r="L113" s="20"/>
    </row>
    <row r="114" spans="2:12" s="1" customFormat="1" ht="16.5" customHeight="1">
      <c r="B114" s="21"/>
      <c r="C114" s="22"/>
      <c r="D114" s="22"/>
      <c r="E114" s="306" t="s">
        <v>129</v>
      </c>
      <c r="F114" s="264"/>
      <c r="G114" s="264"/>
      <c r="H114" s="264"/>
      <c r="I114" s="22"/>
      <c r="J114" s="22"/>
      <c r="K114" s="22"/>
      <c r="L114" s="20"/>
    </row>
    <row r="115" spans="2:12" s="1" customFormat="1" ht="12" customHeight="1">
      <c r="B115" s="21"/>
      <c r="C115" s="29" t="s">
        <v>130</v>
      </c>
      <c r="D115" s="22"/>
      <c r="E115" s="22"/>
      <c r="F115" s="22"/>
      <c r="G115" s="22"/>
      <c r="H115" s="22"/>
      <c r="I115" s="22"/>
      <c r="J115" s="22"/>
      <c r="K115" s="22"/>
      <c r="L115" s="20"/>
    </row>
    <row r="116" spans="1:31" s="2" customFormat="1" ht="16.5" customHeight="1">
      <c r="A116" s="34"/>
      <c r="B116" s="35"/>
      <c r="C116" s="36"/>
      <c r="D116" s="36"/>
      <c r="E116" s="308" t="s">
        <v>131</v>
      </c>
      <c r="F116" s="309"/>
      <c r="G116" s="309"/>
      <c r="H116" s="309"/>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132</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257" t="str">
        <f>E13</f>
        <v>SO.410.1 - SO.410.1 - Veřejné osvětlení</v>
      </c>
      <c r="F118" s="309"/>
      <c r="G118" s="309"/>
      <c r="H118" s="309"/>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F16</f>
        <v xml:space="preserve"> </v>
      </c>
      <c r="G120" s="36"/>
      <c r="H120" s="36"/>
      <c r="I120" s="29" t="s">
        <v>22</v>
      </c>
      <c r="J120" s="66" t="str">
        <f>IF(J16="","",J16)</f>
        <v>24. 1. 2022</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E19</f>
        <v>Městys Březno</v>
      </c>
      <c r="G122" s="36"/>
      <c r="H122" s="36"/>
      <c r="I122" s="29" t="s">
        <v>31</v>
      </c>
      <c r="J122" s="32" t="str">
        <f>E25</f>
        <v>ANADA HS s.r.o.</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29</v>
      </c>
      <c r="D123" s="36"/>
      <c r="E123" s="36"/>
      <c r="F123" s="27" t="str">
        <f>IF(E22="","",E22)</f>
        <v>Vyplň údaj</v>
      </c>
      <c r="G123" s="36"/>
      <c r="H123" s="36"/>
      <c r="I123" s="29" t="s">
        <v>36</v>
      </c>
      <c r="J123" s="32" t="str">
        <f>E28</f>
        <v>Ing. Jaroslav Altera</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11" customFormat="1" ht="29.25" customHeight="1">
      <c r="A125" s="164"/>
      <c r="B125" s="165"/>
      <c r="C125" s="166" t="s">
        <v>166</v>
      </c>
      <c r="D125" s="167" t="s">
        <v>65</v>
      </c>
      <c r="E125" s="167" t="s">
        <v>61</v>
      </c>
      <c r="F125" s="167" t="s">
        <v>62</v>
      </c>
      <c r="G125" s="167" t="s">
        <v>167</v>
      </c>
      <c r="H125" s="167" t="s">
        <v>168</v>
      </c>
      <c r="I125" s="167" t="s">
        <v>169</v>
      </c>
      <c r="J125" s="167" t="s">
        <v>136</v>
      </c>
      <c r="K125" s="168" t="s">
        <v>170</v>
      </c>
      <c r="L125" s="169"/>
      <c r="M125" s="75" t="s">
        <v>1</v>
      </c>
      <c r="N125" s="76" t="s">
        <v>44</v>
      </c>
      <c r="O125" s="76" t="s">
        <v>171</v>
      </c>
      <c r="P125" s="76" t="s">
        <v>172</v>
      </c>
      <c r="Q125" s="76" t="s">
        <v>173</v>
      </c>
      <c r="R125" s="76" t="s">
        <v>174</v>
      </c>
      <c r="S125" s="76" t="s">
        <v>175</v>
      </c>
      <c r="T125" s="77" t="s">
        <v>176</v>
      </c>
      <c r="U125" s="164"/>
      <c r="V125" s="164"/>
      <c r="W125" s="164"/>
      <c r="X125" s="164"/>
      <c r="Y125" s="164"/>
      <c r="Z125" s="164"/>
      <c r="AA125" s="164"/>
      <c r="AB125" s="164"/>
      <c r="AC125" s="164"/>
      <c r="AD125" s="164"/>
      <c r="AE125" s="164"/>
    </row>
    <row r="126" spans="1:63" s="2" customFormat="1" ht="22.9" customHeight="1">
      <c r="A126" s="34"/>
      <c r="B126" s="35"/>
      <c r="C126" s="82" t="s">
        <v>177</v>
      </c>
      <c r="D126" s="36"/>
      <c r="E126" s="36"/>
      <c r="F126" s="36"/>
      <c r="G126" s="36"/>
      <c r="H126" s="36"/>
      <c r="I126" s="36"/>
      <c r="J126" s="170">
        <f>BK126</f>
        <v>0</v>
      </c>
      <c r="K126" s="36"/>
      <c r="L126" s="39"/>
      <c r="M126" s="78"/>
      <c r="N126" s="171"/>
      <c r="O126" s="79"/>
      <c r="P126" s="172">
        <f>P127+P158</f>
        <v>0</v>
      </c>
      <c r="Q126" s="79"/>
      <c r="R126" s="172">
        <f>R127+R158</f>
        <v>251.103796</v>
      </c>
      <c r="S126" s="79"/>
      <c r="T126" s="173">
        <f>T127+T158</f>
        <v>0</v>
      </c>
      <c r="U126" s="34"/>
      <c r="V126" s="34"/>
      <c r="W126" s="34"/>
      <c r="X126" s="34"/>
      <c r="Y126" s="34"/>
      <c r="Z126" s="34"/>
      <c r="AA126" s="34"/>
      <c r="AB126" s="34"/>
      <c r="AC126" s="34"/>
      <c r="AD126" s="34"/>
      <c r="AE126" s="34"/>
      <c r="AT126" s="17" t="s">
        <v>79</v>
      </c>
      <c r="AU126" s="17" t="s">
        <v>138</v>
      </c>
      <c r="BK126" s="174">
        <f>BK127+BK158</f>
        <v>0</v>
      </c>
    </row>
    <row r="127" spans="2:63" s="12" customFormat="1" ht="25.9" customHeight="1">
      <c r="B127" s="175"/>
      <c r="C127" s="176"/>
      <c r="D127" s="177" t="s">
        <v>79</v>
      </c>
      <c r="E127" s="178" t="s">
        <v>866</v>
      </c>
      <c r="F127" s="178" t="s">
        <v>867</v>
      </c>
      <c r="G127" s="176"/>
      <c r="H127" s="176"/>
      <c r="I127" s="179"/>
      <c r="J127" s="180">
        <f>BK127</f>
        <v>0</v>
      </c>
      <c r="K127" s="176"/>
      <c r="L127" s="181"/>
      <c r="M127" s="182"/>
      <c r="N127" s="183"/>
      <c r="O127" s="183"/>
      <c r="P127" s="184">
        <f>SUM(P128:P157)</f>
        <v>0</v>
      </c>
      <c r="Q127" s="183"/>
      <c r="R127" s="184">
        <f>SUM(R128:R157)</f>
        <v>0</v>
      </c>
      <c r="S127" s="183"/>
      <c r="T127" s="185">
        <f>SUM(T128:T157)</f>
        <v>0</v>
      </c>
      <c r="AR127" s="186" t="s">
        <v>96</v>
      </c>
      <c r="AT127" s="187" t="s">
        <v>79</v>
      </c>
      <c r="AU127" s="187" t="s">
        <v>80</v>
      </c>
      <c r="AY127" s="186" t="s">
        <v>180</v>
      </c>
      <c r="BK127" s="188">
        <f>SUM(BK128:BK157)</f>
        <v>0</v>
      </c>
    </row>
    <row r="128" spans="1:65" s="2" customFormat="1" ht="24.2" customHeight="1">
      <c r="A128" s="34"/>
      <c r="B128" s="35"/>
      <c r="C128" s="191" t="s">
        <v>80</v>
      </c>
      <c r="D128" s="191" t="s">
        <v>184</v>
      </c>
      <c r="E128" s="192" t="s">
        <v>868</v>
      </c>
      <c r="F128" s="193" t="s">
        <v>869</v>
      </c>
      <c r="G128" s="194" t="s">
        <v>481</v>
      </c>
      <c r="H128" s="195">
        <v>108</v>
      </c>
      <c r="I128" s="196"/>
      <c r="J128" s="197">
        <f aca="true" t="shared" si="0" ref="J128:J157">ROUND(I128*H128,2)</f>
        <v>0</v>
      </c>
      <c r="K128" s="193" t="s">
        <v>188</v>
      </c>
      <c r="L128" s="39"/>
      <c r="M128" s="198" t="s">
        <v>1</v>
      </c>
      <c r="N128" s="199" t="s">
        <v>45</v>
      </c>
      <c r="O128" s="71"/>
      <c r="P128" s="200">
        <f aca="true" t="shared" si="1" ref="P128:P157">O128*H128</f>
        <v>0</v>
      </c>
      <c r="Q128" s="200">
        <v>0</v>
      </c>
      <c r="R128" s="200">
        <f aca="true" t="shared" si="2" ref="R128:R157">Q128*H128</f>
        <v>0</v>
      </c>
      <c r="S128" s="200">
        <v>0</v>
      </c>
      <c r="T128" s="201">
        <f aca="true" t="shared" si="3" ref="T128:T157">S128*H128</f>
        <v>0</v>
      </c>
      <c r="U128" s="34"/>
      <c r="V128" s="34"/>
      <c r="W128" s="34"/>
      <c r="X128" s="34"/>
      <c r="Y128" s="34"/>
      <c r="Z128" s="34"/>
      <c r="AA128" s="34"/>
      <c r="AB128" s="34"/>
      <c r="AC128" s="34"/>
      <c r="AD128" s="34"/>
      <c r="AE128" s="34"/>
      <c r="AR128" s="202" t="s">
        <v>572</v>
      </c>
      <c r="AT128" s="202" t="s">
        <v>184</v>
      </c>
      <c r="AU128" s="202" t="s">
        <v>87</v>
      </c>
      <c r="AY128" s="17" t="s">
        <v>180</v>
      </c>
      <c r="BE128" s="203">
        <f aca="true" t="shared" si="4" ref="BE128:BE157">IF(N128="základní",J128,0)</f>
        <v>0</v>
      </c>
      <c r="BF128" s="203">
        <f aca="true" t="shared" si="5" ref="BF128:BF157">IF(N128="snížená",J128,0)</f>
        <v>0</v>
      </c>
      <c r="BG128" s="203">
        <f aca="true" t="shared" si="6" ref="BG128:BG157">IF(N128="zákl. přenesená",J128,0)</f>
        <v>0</v>
      </c>
      <c r="BH128" s="203">
        <f aca="true" t="shared" si="7" ref="BH128:BH157">IF(N128="sníž. přenesená",J128,0)</f>
        <v>0</v>
      </c>
      <c r="BI128" s="203">
        <f aca="true" t="shared" si="8" ref="BI128:BI157">IF(N128="nulová",J128,0)</f>
        <v>0</v>
      </c>
      <c r="BJ128" s="17" t="s">
        <v>87</v>
      </c>
      <c r="BK128" s="203">
        <f aca="true" t="shared" si="9" ref="BK128:BK157">ROUND(I128*H128,2)</f>
        <v>0</v>
      </c>
      <c r="BL128" s="17" t="s">
        <v>572</v>
      </c>
      <c r="BM128" s="202" t="s">
        <v>89</v>
      </c>
    </row>
    <row r="129" spans="1:65" s="2" customFormat="1" ht="37.9" customHeight="1">
      <c r="A129" s="34"/>
      <c r="B129" s="35"/>
      <c r="C129" s="191" t="s">
        <v>80</v>
      </c>
      <c r="D129" s="191" t="s">
        <v>184</v>
      </c>
      <c r="E129" s="192" t="s">
        <v>870</v>
      </c>
      <c r="F129" s="193" t="s">
        <v>871</v>
      </c>
      <c r="G129" s="194" t="s">
        <v>481</v>
      </c>
      <c r="H129" s="195">
        <v>156</v>
      </c>
      <c r="I129" s="196"/>
      <c r="J129" s="197">
        <f t="shared" si="0"/>
        <v>0</v>
      </c>
      <c r="K129" s="193" t="s">
        <v>188</v>
      </c>
      <c r="L129" s="39"/>
      <c r="M129" s="198" t="s">
        <v>1</v>
      </c>
      <c r="N129" s="199" t="s">
        <v>45</v>
      </c>
      <c r="O129" s="71"/>
      <c r="P129" s="200">
        <f t="shared" si="1"/>
        <v>0</v>
      </c>
      <c r="Q129" s="200">
        <v>0</v>
      </c>
      <c r="R129" s="200">
        <f t="shared" si="2"/>
        <v>0</v>
      </c>
      <c r="S129" s="200">
        <v>0</v>
      </c>
      <c r="T129" s="201">
        <f t="shared" si="3"/>
        <v>0</v>
      </c>
      <c r="U129" s="34"/>
      <c r="V129" s="34"/>
      <c r="W129" s="34"/>
      <c r="X129" s="34"/>
      <c r="Y129" s="34"/>
      <c r="Z129" s="34"/>
      <c r="AA129" s="34"/>
      <c r="AB129" s="34"/>
      <c r="AC129" s="34"/>
      <c r="AD129" s="34"/>
      <c r="AE129" s="34"/>
      <c r="AR129" s="202" t="s">
        <v>572</v>
      </c>
      <c r="AT129" s="202" t="s">
        <v>184</v>
      </c>
      <c r="AU129" s="202" t="s">
        <v>87</v>
      </c>
      <c r="AY129" s="17" t="s">
        <v>180</v>
      </c>
      <c r="BE129" s="203">
        <f t="shared" si="4"/>
        <v>0</v>
      </c>
      <c r="BF129" s="203">
        <f t="shared" si="5"/>
        <v>0</v>
      </c>
      <c r="BG129" s="203">
        <f t="shared" si="6"/>
        <v>0</v>
      </c>
      <c r="BH129" s="203">
        <f t="shared" si="7"/>
        <v>0</v>
      </c>
      <c r="BI129" s="203">
        <f t="shared" si="8"/>
        <v>0</v>
      </c>
      <c r="BJ129" s="17" t="s">
        <v>87</v>
      </c>
      <c r="BK129" s="203">
        <f t="shared" si="9"/>
        <v>0</v>
      </c>
      <c r="BL129" s="17" t="s">
        <v>572</v>
      </c>
      <c r="BM129" s="202" t="s">
        <v>189</v>
      </c>
    </row>
    <row r="130" spans="1:65" s="2" customFormat="1" ht="33" customHeight="1">
      <c r="A130" s="34"/>
      <c r="B130" s="35"/>
      <c r="C130" s="191" t="s">
        <v>80</v>
      </c>
      <c r="D130" s="191" t="s">
        <v>184</v>
      </c>
      <c r="E130" s="192" t="s">
        <v>872</v>
      </c>
      <c r="F130" s="193" t="s">
        <v>873</v>
      </c>
      <c r="G130" s="194" t="s">
        <v>481</v>
      </c>
      <c r="H130" s="195">
        <v>40</v>
      </c>
      <c r="I130" s="196"/>
      <c r="J130" s="197">
        <f t="shared" si="0"/>
        <v>0</v>
      </c>
      <c r="K130" s="193" t="s">
        <v>188</v>
      </c>
      <c r="L130" s="39"/>
      <c r="M130" s="198" t="s">
        <v>1</v>
      </c>
      <c r="N130" s="199" t="s">
        <v>45</v>
      </c>
      <c r="O130" s="71"/>
      <c r="P130" s="200">
        <f t="shared" si="1"/>
        <v>0</v>
      </c>
      <c r="Q130" s="200">
        <v>0</v>
      </c>
      <c r="R130" s="200">
        <f t="shared" si="2"/>
        <v>0</v>
      </c>
      <c r="S130" s="200">
        <v>0</v>
      </c>
      <c r="T130" s="201">
        <f t="shared" si="3"/>
        <v>0</v>
      </c>
      <c r="U130" s="34"/>
      <c r="V130" s="34"/>
      <c r="W130" s="34"/>
      <c r="X130" s="34"/>
      <c r="Y130" s="34"/>
      <c r="Z130" s="34"/>
      <c r="AA130" s="34"/>
      <c r="AB130" s="34"/>
      <c r="AC130" s="34"/>
      <c r="AD130" s="34"/>
      <c r="AE130" s="34"/>
      <c r="AR130" s="202" t="s">
        <v>572</v>
      </c>
      <c r="AT130" s="202" t="s">
        <v>184</v>
      </c>
      <c r="AU130" s="202" t="s">
        <v>87</v>
      </c>
      <c r="AY130" s="17" t="s">
        <v>180</v>
      </c>
      <c r="BE130" s="203">
        <f t="shared" si="4"/>
        <v>0</v>
      </c>
      <c r="BF130" s="203">
        <f t="shared" si="5"/>
        <v>0</v>
      </c>
      <c r="BG130" s="203">
        <f t="shared" si="6"/>
        <v>0</v>
      </c>
      <c r="BH130" s="203">
        <f t="shared" si="7"/>
        <v>0</v>
      </c>
      <c r="BI130" s="203">
        <f t="shared" si="8"/>
        <v>0</v>
      </c>
      <c r="BJ130" s="17" t="s">
        <v>87</v>
      </c>
      <c r="BK130" s="203">
        <f t="shared" si="9"/>
        <v>0</v>
      </c>
      <c r="BL130" s="17" t="s">
        <v>572</v>
      </c>
      <c r="BM130" s="202" t="s">
        <v>223</v>
      </c>
    </row>
    <row r="131" spans="1:65" s="2" customFormat="1" ht="24.2" customHeight="1">
      <c r="A131" s="34"/>
      <c r="B131" s="35"/>
      <c r="C131" s="237" t="s">
        <v>80</v>
      </c>
      <c r="D131" s="237" t="s">
        <v>275</v>
      </c>
      <c r="E131" s="238" t="s">
        <v>874</v>
      </c>
      <c r="F131" s="239" t="s">
        <v>875</v>
      </c>
      <c r="G131" s="240" t="s">
        <v>481</v>
      </c>
      <c r="H131" s="241">
        <v>40</v>
      </c>
      <c r="I131" s="242"/>
      <c r="J131" s="243">
        <f t="shared" si="0"/>
        <v>0</v>
      </c>
      <c r="K131" s="239" t="s">
        <v>1</v>
      </c>
      <c r="L131" s="244"/>
      <c r="M131" s="245" t="s">
        <v>1</v>
      </c>
      <c r="N131" s="246" t="s">
        <v>45</v>
      </c>
      <c r="O131" s="71"/>
      <c r="P131" s="200">
        <f t="shared" si="1"/>
        <v>0</v>
      </c>
      <c r="Q131" s="200">
        <v>0</v>
      </c>
      <c r="R131" s="200">
        <f t="shared" si="2"/>
        <v>0</v>
      </c>
      <c r="S131" s="200">
        <v>0</v>
      </c>
      <c r="T131" s="201">
        <f t="shared" si="3"/>
        <v>0</v>
      </c>
      <c r="U131" s="34"/>
      <c r="V131" s="34"/>
      <c r="W131" s="34"/>
      <c r="X131" s="34"/>
      <c r="Y131" s="34"/>
      <c r="Z131" s="34"/>
      <c r="AA131" s="34"/>
      <c r="AB131" s="34"/>
      <c r="AC131" s="34"/>
      <c r="AD131" s="34"/>
      <c r="AE131" s="34"/>
      <c r="AR131" s="202" t="s">
        <v>876</v>
      </c>
      <c r="AT131" s="202" t="s">
        <v>275</v>
      </c>
      <c r="AU131" s="202" t="s">
        <v>87</v>
      </c>
      <c r="AY131" s="17" t="s">
        <v>180</v>
      </c>
      <c r="BE131" s="203">
        <f t="shared" si="4"/>
        <v>0</v>
      </c>
      <c r="BF131" s="203">
        <f t="shared" si="5"/>
        <v>0</v>
      </c>
      <c r="BG131" s="203">
        <f t="shared" si="6"/>
        <v>0</v>
      </c>
      <c r="BH131" s="203">
        <f t="shared" si="7"/>
        <v>0</v>
      </c>
      <c r="BI131" s="203">
        <f t="shared" si="8"/>
        <v>0</v>
      </c>
      <c r="BJ131" s="17" t="s">
        <v>87</v>
      </c>
      <c r="BK131" s="203">
        <f t="shared" si="9"/>
        <v>0</v>
      </c>
      <c r="BL131" s="17" t="s">
        <v>572</v>
      </c>
      <c r="BM131" s="202" t="s">
        <v>246</v>
      </c>
    </row>
    <row r="132" spans="1:65" s="2" customFormat="1" ht="16.5" customHeight="1">
      <c r="A132" s="34"/>
      <c r="B132" s="35"/>
      <c r="C132" s="191" t="s">
        <v>80</v>
      </c>
      <c r="D132" s="191" t="s">
        <v>184</v>
      </c>
      <c r="E132" s="192" t="s">
        <v>877</v>
      </c>
      <c r="F132" s="193" t="s">
        <v>878</v>
      </c>
      <c r="G132" s="194" t="s">
        <v>481</v>
      </c>
      <c r="H132" s="195">
        <v>4</v>
      </c>
      <c r="I132" s="196"/>
      <c r="J132" s="197">
        <f t="shared" si="0"/>
        <v>0</v>
      </c>
      <c r="K132" s="193" t="s">
        <v>1</v>
      </c>
      <c r="L132" s="39"/>
      <c r="M132" s="198" t="s">
        <v>1</v>
      </c>
      <c r="N132" s="199" t="s">
        <v>45</v>
      </c>
      <c r="O132" s="71"/>
      <c r="P132" s="200">
        <f t="shared" si="1"/>
        <v>0</v>
      </c>
      <c r="Q132" s="200">
        <v>0</v>
      </c>
      <c r="R132" s="200">
        <f t="shared" si="2"/>
        <v>0</v>
      </c>
      <c r="S132" s="200">
        <v>0</v>
      </c>
      <c r="T132" s="201">
        <f t="shared" si="3"/>
        <v>0</v>
      </c>
      <c r="U132" s="34"/>
      <c r="V132" s="34"/>
      <c r="W132" s="34"/>
      <c r="X132" s="34"/>
      <c r="Y132" s="34"/>
      <c r="Z132" s="34"/>
      <c r="AA132" s="34"/>
      <c r="AB132" s="34"/>
      <c r="AC132" s="34"/>
      <c r="AD132" s="34"/>
      <c r="AE132" s="34"/>
      <c r="AR132" s="202" t="s">
        <v>572</v>
      </c>
      <c r="AT132" s="202" t="s">
        <v>184</v>
      </c>
      <c r="AU132" s="202" t="s">
        <v>87</v>
      </c>
      <c r="AY132" s="17" t="s">
        <v>180</v>
      </c>
      <c r="BE132" s="203">
        <f t="shared" si="4"/>
        <v>0</v>
      </c>
      <c r="BF132" s="203">
        <f t="shared" si="5"/>
        <v>0</v>
      </c>
      <c r="BG132" s="203">
        <f t="shared" si="6"/>
        <v>0</v>
      </c>
      <c r="BH132" s="203">
        <f t="shared" si="7"/>
        <v>0</v>
      </c>
      <c r="BI132" s="203">
        <f t="shared" si="8"/>
        <v>0</v>
      </c>
      <c r="BJ132" s="17" t="s">
        <v>87</v>
      </c>
      <c r="BK132" s="203">
        <f t="shared" si="9"/>
        <v>0</v>
      </c>
      <c r="BL132" s="17" t="s">
        <v>572</v>
      </c>
      <c r="BM132" s="202" t="s">
        <v>257</v>
      </c>
    </row>
    <row r="133" spans="1:65" s="2" customFormat="1" ht="16.5" customHeight="1">
      <c r="A133" s="34"/>
      <c r="B133" s="35"/>
      <c r="C133" s="237" t="s">
        <v>80</v>
      </c>
      <c r="D133" s="237" t="s">
        <v>275</v>
      </c>
      <c r="E133" s="238" t="s">
        <v>879</v>
      </c>
      <c r="F133" s="239" t="s">
        <v>880</v>
      </c>
      <c r="G133" s="240" t="s">
        <v>481</v>
      </c>
      <c r="H133" s="241">
        <v>4</v>
      </c>
      <c r="I133" s="242"/>
      <c r="J133" s="243">
        <f t="shared" si="0"/>
        <v>0</v>
      </c>
      <c r="K133" s="239" t="s">
        <v>1</v>
      </c>
      <c r="L133" s="244"/>
      <c r="M133" s="245" t="s">
        <v>1</v>
      </c>
      <c r="N133" s="246" t="s">
        <v>45</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876</v>
      </c>
      <c r="AT133" s="202" t="s">
        <v>275</v>
      </c>
      <c r="AU133" s="202" t="s">
        <v>87</v>
      </c>
      <c r="AY133" s="17" t="s">
        <v>180</v>
      </c>
      <c r="BE133" s="203">
        <f t="shared" si="4"/>
        <v>0</v>
      </c>
      <c r="BF133" s="203">
        <f t="shared" si="5"/>
        <v>0</v>
      </c>
      <c r="BG133" s="203">
        <f t="shared" si="6"/>
        <v>0</v>
      </c>
      <c r="BH133" s="203">
        <f t="shared" si="7"/>
        <v>0</v>
      </c>
      <c r="BI133" s="203">
        <f t="shared" si="8"/>
        <v>0</v>
      </c>
      <c r="BJ133" s="17" t="s">
        <v>87</v>
      </c>
      <c r="BK133" s="203">
        <f t="shared" si="9"/>
        <v>0</v>
      </c>
      <c r="BL133" s="17" t="s">
        <v>572</v>
      </c>
      <c r="BM133" s="202" t="s">
        <v>268</v>
      </c>
    </row>
    <row r="134" spans="1:65" s="2" customFormat="1" ht="24.2" customHeight="1">
      <c r="A134" s="34"/>
      <c r="B134" s="35"/>
      <c r="C134" s="191" t="s">
        <v>80</v>
      </c>
      <c r="D134" s="191" t="s">
        <v>184</v>
      </c>
      <c r="E134" s="192" t="s">
        <v>881</v>
      </c>
      <c r="F134" s="193" t="s">
        <v>882</v>
      </c>
      <c r="G134" s="194" t="s">
        <v>481</v>
      </c>
      <c r="H134" s="195">
        <v>17</v>
      </c>
      <c r="I134" s="196"/>
      <c r="J134" s="197">
        <f t="shared" si="0"/>
        <v>0</v>
      </c>
      <c r="K134" s="193" t="s">
        <v>188</v>
      </c>
      <c r="L134" s="39"/>
      <c r="M134" s="198" t="s">
        <v>1</v>
      </c>
      <c r="N134" s="199" t="s">
        <v>45</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572</v>
      </c>
      <c r="AT134" s="202" t="s">
        <v>184</v>
      </c>
      <c r="AU134" s="202" t="s">
        <v>87</v>
      </c>
      <c r="AY134" s="17" t="s">
        <v>180</v>
      </c>
      <c r="BE134" s="203">
        <f t="shared" si="4"/>
        <v>0</v>
      </c>
      <c r="BF134" s="203">
        <f t="shared" si="5"/>
        <v>0</v>
      </c>
      <c r="BG134" s="203">
        <f t="shared" si="6"/>
        <v>0</v>
      </c>
      <c r="BH134" s="203">
        <f t="shared" si="7"/>
        <v>0</v>
      </c>
      <c r="BI134" s="203">
        <f t="shared" si="8"/>
        <v>0</v>
      </c>
      <c r="BJ134" s="17" t="s">
        <v>87</v>
      </c>
      <c r="BK134" s="203">
        <f t="shared" si="9"/>
        <v>0</v>
      </c>
      <c r="BL134" s="17" t="s">
        <v>572</v>
      </c>
      <c r="BM134" s="202" t="s">
        <v>280</v>
      </c>
    </row>
    <row r="135" spans="1:65" s="2" customFormat="1" ht="55.5" customHeight="1">
      <c r="A135" s="34"/>
      <c r="B135" s="35"/>
      <c r="C135" s="237" t="s">
        <v>80</v>
      </c>
      <c r="D135" s="237" t="s">
        <v>275</v>
      </c>
      <c r="E135" s="238" t="s">
        <v>883</v>
      </c>
      <c r="F135" s="239" t="s">
        <v>884</v>
      </c>
      <c r="G135" s="240" t="s">
        <v>481</v>
      </c>
      <c r="H135" s="241">
        <v>9</v>
      </c>
      <c r="I135" s="242"/>
      <c r="J135" s="243">
        <f t="shared" si="0"/>
        <v>0</v>
      </c>
      <c r="K135" s="239" t="s">
        <v>1</v>
      </c>
      <c r="L135" s="244"/>
      <c r="M135" s="245" t="s">
        <v>1</v>
      </c>
      <c r="N135" s="246" t="s">
        <v>45</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876</v>
      </c>
      <c r="AT135" s="202" t="s">
        <v>275</v>
      </c>
      <c r="AU135" s="202" t="s">
        <v>87</v>
      </c>
      <c r="AY135" s="17" t="s">
        <v>180</v>
      </c>
      <c r="BE135" s="203">
        <f t="shared" si="4"/>
        <v>0</v>
      </c>
      <c r="BF135" s="203">
        <f t="shared" si="5"/>
        <v>0</v>
      </c>
      <c r="BG135" s="203">
        <f t="shared" si="6"/>
        <v>0</v>
      </c>
      <c r="BH135" s="203">
        <f t="shared" si="7"/>
        <v>0</v>
      </c>
      <c r="BI135" s="203">
        <f t="shared" si="8"/>
        <v>0</v>
      </c>
      <c r="BJ135" s="17" t="s">
        <v>87</v>
      </c>
      <c r="BK135" s="203">
        <f t="shared" si="9"/>
        <v>0</v>
      </c>
      <c r="BL135" s="17" t="s">
        <v>572</v>
      </c>
      <c r="BM135" s="202" t="s">
        <v>292</v>
      </c>
    </row>
    <row r="136" spans="1:65" s="2" customFormat="1" ht="62.65" customHeight="1">
      <c r="A136" s="34"/>
      <c r="B136" s="35"/>
      <c r="C136" s="237" t="s">
        <v>80</v>
      </c>
      <c r="D136" s="237" t="s">
        <v>275</v>
      </c>
      <c r="E136" s="238" t="s">
        <v>885</v>
      </c>
      <c r="F136" s="239" t="s">
        <v>886</v>
      </c>
      <c r="G136" s="240" t="s">
        <v>481</v>
      </c>
      <c r="H136" s="241">
        <v>8</v>
      </c>
      <c r="I136" s="242"/>
      <c r="J136" s="243">
        <f t="shared" si="0"/>
        <v>0</v>
      </c>
      <c r="K136" s="239" t="s">
        <v>1</v>
      </c>
      <c r="L136" s="244"/>
      <c r="M136" s="245" t="s">
        <v>1</v>
      </c>
      <c r="N136" s="246" t="s">
        <v>45</v>
      </c>
      <c r="O136" s="71"/>
      <c r="P136" s="200">
        <f t="shared" si="1"/>
        <v>0</v>
      </c>
      <c r="Q136" s="200">
        <v>0</v>
      </c>
      <c r="R136" s="200">
        <f t="shared" si="2"/>
        <v>0</v>
      </c>
      <c r="S136" s="200">
        <v>0</v>
      </c>
      <c r="T136" s="201">
        <f t="shared" si="3"/>
        <v>0</v>
      </c>
      <c r="U136" s="34"/>
      <c r="V136" s="34"/>
      <c r="W136" s="34"/>
      <c r="X136" s="34"/>
      <c r="Y136" s="34"/>
      <c r="Z136" s="34"/>
      <c r="AA136" s="34"/>
      <c r="AB136" s="34"/>
      <c r="AC136" s="34"/>
      <c r="AD136" s="34"/>
      <c r="AE136" s="34"/>
      <c r="AR136" s="202" t="s">
        <v>876</v>
      </c>
      <c r="AT136" s="202" t="s">
        <v>275</v>
      </c>
      <c r="AU136" s="202" t="s">
        <v>87</v>
      </c>
      <c r="AY136" s="17" t="s">
        <v>180</v>
      </c>
      <c r="BE136" s="203">
        <f t="shared" si="4"/>
        <v>0</v>
      </c>
      <c r="BF136" s="203">
        <f t="shared" si="5"/>
        <v>0</v>
      </c>
      <c r="BG136" s="203">
        <f t="shared" si="6"/>
        <v>0</v>
      </c>
      <c r="BH136" s="203">
        <f t="shared" si="7"/>
        <v>0</v>
      </c>
      <c r="BI136" s="203">
        <f t="shared" si="8"/>
        <v>0</v>
      </c>
      <c r="BJ136" s="17" t="s">
        <v>87</v>
      </c>
      <c r="BK136" s="203">
        <f t="shared" si="9"/>
        <v>0</v>
      </c>
      <c r="BL136" s="17" t="s">
        <v>572</v>
      </c>
      <c r="BM136" s="202" t="s">
        <v>310</v>
      </c>
    </row>
    <row r="137" spans="1:65" s="2" customFormat="1" ht="24.2" customHeight="1">
      <c r="A137" s="34"/>
      <c r="B137" s="35"/>
      <c r="C137" s="191" t="s">
        <v>80</v>
      </c>
      <c r="D137" s="191" t="s">
        <v>184</v>
      </c>
      <c r="E137" s="192" t="s">
        <v>887</v>
      </c>
      <c r="F137" s="193" t="s">
        <v>888</v>
      </c>
      <c r="G137" s="194" t="s">
        <v>481</v>
      </c>
      <c r="H137" s="195">
        <v>17</v>
      </c>
      <c r="I137" s="196"/>
      <c r="J137" s="197">
        <f t="shared" si="0"/>
        <v>0</v>
      </c>
      <c r="K137" s="193" t="s">
        <v>188</v>
      </c>
      <c r="L137" s="39"/>
      <c r="M137" s="198" t="s">
        <v>1</v>
      </c>
      <c r="N137" s="199" t="s">
        <v>45</v>
      </c>
      <c r="O137" s="71"/>
      <c r="P137" s="200">
        <f t="shared" si="1"/>
        <v>0</v>
      </c>
      <c r="Q137" s="200">
        <v>0</v>
      </c>
      <c r="R137" s="200">
        <f t="shared" si="2"/>
        <v>0</v>
      </c>
      <c r="S137" s="200">
        <v>0</v>
      </c>
      <c r="T137" s="201">
        <f t="shared" si="3"/>
        <v>0</v>
      </c>
      <c r="U137" s="34"/>
      <c r="V137" s="34"/>
      <c r="W137" s="34"/>
      <c r="X137" s="34"/>
      <c r="Y137" s="34"/>
      <c r="Z137" s="34"/>
      <c r="AA137" s="34"/>
      <c r="AB137" s="34"/>
      <c r="AC137" s="34"/>
      <c r="AD137" s="34"/>
      <c r="AE137" s="34"/>
      <c r="AR137" s="202" t="s">
        <v>572</v>
      </c>
      <c r="AT137" s="202" t="s">
        <v>184</v>
      </c>
      <c r="AU137" s="202" t="s">
        <v>87</v>
      </c>
      <c r="AY137" s="17" t="s">
        <v>180</v>
      </c>
      <c r="BE137" s="203">
        <f t="shared" si="4"/>
        <v>0</v>
      </c>
      <c r="BF137" s="203">
        <f t="shared" si="5"/>
        <v>0</v>
      </c>
      <c r="BG137" s="203">
        <f t="shared" si="6"/>
        <v>0</v>
      </c>
      <c r="BH137" s="203">
        <f t="shared" si="7"/>
        <v>0</v>
      </c>
      <c r="BI137" s="203">
        <f t="shared" si="8"/>
        <v>0</v>
      </c>
      <c r="BJ137" s="17" t="s">
        <v>87</v>
      </c>
      <c r="BK137" s="203">
        <f t="shared" si="9"/>
        <v>0</v>
      </c>
      <c r="BL137" s="17" t="s">
        <v>572</v>
      </c>
      <c r="BM137" s="202" t="s">
        <v>321</v>
      </c>
    </row>
    <row r="138" spans="1:65" s="2" customFormat="1" ht="21.75" customHeight="1">
      <c r="A138" s="34"/>
      <c r="B138" s="35"/>
      <c r="C138" s="237" t="s">
        <v>80</v>
      </c>
      <c r="D138" s="237" t="s">
        <v>275</v>
      </c>
      <c r="E138" s="238" t="s">
        <v>889</v>
      </c>
      <c r="F138" s="239" t="s">
        <v>890</v>
      </c>
      <c r="G138" s="240" t="s">
        <v>481</v>
      </c>
      <c r="H138" s="241">
        <v>9</v>
      </c>
      <c r="I138" s="242"/>
      <c r="J138" s="243">
        <f t="shared" si="0"/>
        <v>0</v>
      </c>
      <c r="K138" s="239" t="s">
        <v>1</v>
      </c>
      <c r="L138" s="244"/>
      <c r="M138" s="245" t="s">
        <v>1</v>
      </c>
      <c r="N138" s="246" t="s">
        <v>45</v>
      </c>
      <c r="O138" s="71"/>
      <c r="P138" s="200">
        <f t="shared" si="1"/>
        <v>0</v>
      </c>
      <c r="Q138" s="200">
        <v>0</v>
      </c>
      <c r="R138" s="200">
        <f t="shared" si="2"/>
        <v>0</v>
      </c>
      <c r="S138" s="200">
        <v>0</v>
      </c>
      <c r="T138" s="201">
        <f t="shared" si="3"/>
        <v>0</v>
      </c>
      <c r="U138" s="34"/>
      <c r="V138" s="34"/>
      <c r="W138" s="34"/>
      <c r="X138" s="34"/>
      <c r="Y138" s="34"/>
      <c r="Z138" s="34"/>
      <c r="AA138" s="34"/>
      <c r="AB138" s="34"/>
      <c r="AC138" s="34"/>
      <c r="AD138" s="34"/>
      <c r="AE138" s="34"/>
      <c r="AR138" s="202" t="s">
        <v>876</v>
      </c>
      <c r="AT138" s="202" t="s">
        <v>275</v>
      </c>
      <c r="AU138" s="202" t="s">
        <v>87</v>
      </c>
      <c r="AY138" s="17" t="s">
        <v>180</v>
      </c>
      <c r="BE138" s="203">
        <f t="shared" si="4"/>
        <v>0</v>
      </c>
      <c r="BF138" s="203">
        <f t="shared" si="5"/>
        <v>0</v>
      </c>
      <c r="BG138" s="203">
        <f t="shared" si="6"/>
        <v>0</v>
      </c>
      <c r="BH138" s="203">
        <f t="shared" si="7"/>
        <v>0</v>
      </c>
      <c r="BI138" s="203">
        <f t="shared" si="8"/>
        <v>0</v>
      </c>
      <c r="BJ138" s="17" t="s">
        <v>87</v>
      </c>
      <c r="BK138" s="203">
        <f t="shared" si="9"/>
        <v>0</v>
      </c>
      <c r="BL138" s="17" t="s">
        <v>572</v>
      </c>
      <c r="BM138" s="202" t="s">
        <v>333</v>
      </c>
    </row>
    <row r="139" spans="1:65" s="2" customFormat="1" ht="33" customHeight="1">
      <c r="A139" s="34"/>
      <c r="B139" s="35"/>
      <c r="C139" s="237" t="s">
        <v>80</v>
      </c>
      <c r="D139" s="237" t="s">
        <v>275</v>
      </c>
      <c r="E139" s="238" t="s">
        <v>891</v>
      </c>
      <c r="F139" s="239" t="s">
        <v>892</v>
      </c>
      <c r="G139" s="240" t="s">
        <v>481</v>
      </c>
      <c r="H139" s="241">
        <v>8</v>
      </c>
      <c r="I139" s="242"/>
      <c r="J139" s="243">
        <f t="shared" si="0"/>
        <v>0</v>
      </c>
      <c r="K139" s="239" t="s">
        <v>1</v>
      </c>
      <c r="L139" s="244"/>
      <c r="M139" s="245" t="s">
        <v>1</v>
      </c>
      <c r="N139" s="246" t="s">
        <v>45</v>
      </c>
      <c r="O139" s="71"/>
      <c r="P139" s="200">
        <f t="shared" si="1"/>
        <v>0</v>
      </c>
      <c r="Q139" s="200">
        <v>0</v>
      </c>
      <c r="R139" s="200">
        <f t="shared" si="2"/>
        <v>0</v>
      </c>
      <c r="S139" s="200">
        <v>0</v>
      </c>
      <c r="T139" s="201">
        <f t="shared" si="3"/>
        <v>0</v>
      </c>
      <c r="U139" s="34"/>
      <c r="V139" s="34"/>
      <c r="W139" s="34"/>
      <c r="X139" s="34"/>
      <c r="Y139" s="34"/>
      <c r="Z139" s="34"/>
      <c r="AA139" s="34"/>
      <c r="AB139" s="34"/>
      <c r="AC139" s="34"/>
      <c r="AD139" s="34"/>
      <c r="AE139" s="34"/>
      <c r="AR139" s="202" t="s">
        <v>876</v>
      </c>
      <c r="AT139" s="202" t="s">
        <v>275</v>
      </c>
      <c r="AU139" s="202" t="s">
        <v>87</v>
      </c>
      <c r="AY139" s="17" t="s">
        <v>180</v>
      </c>
      <c r="BE139" s="203">
        <f t="shared" si="4"/>
        <v>0</v>
      </c>
      <c r="BF139" s="203">
        <f t="shared" si="5"/>
        <v>0</v>
      </c>
      <c r="BG139" s="203">
        <f t="shared" si="6"/>
        <v>0</v>
      </c>
      <c r="BH139" s="203">
        <f t="shared" si="7"/>
        <v>0</v>
      </c>
      <c r="BI139" s="203">
        <f t="shared" si="8"/>
        <v>0</v>
      </c>
      <c r="BJ139" s="17" t="s">
        <v>87</v>
      </c>
      <c r="BK139" s="203">
        <f t="shared" si="9"/>
        <v>0</v>
      </c>
      <c r="BL139" s="17" t="s">
        <v>572</v>
      </c>
      <c r="BM139" s="202" t="s">
        <v>349</v>
      </c>
    </row>
    <row r="140" spans="1:65" s="2" customFormat="1" ht="16.5" customHeight="1">
      <c r="A140" s="34"/>
      <c r="B140" s="35"/>
      <c r="C140" s="191" t="s">
        <v>80</v>
      </c>
      <c r="D140" s="191" t="s">
        <v>184</v>
      </c>
      <c r="E140" s="192" t="s">
        <v>893</v>
      </c>
      <c r="F140" s="193" t="s">
        <v>894</v>
      </c>
      <c r="G140" s="194" t="s">
        <v>481</v>
      </c>
      <c r="H140" s="195">
        <v>17</v>
      </c>
      <c r="I140" s="196"/>
      <c r="J140" s="197">
        <f t="shared" si="0"/>
        <v>0</v>
      </c>
      <c r="K140" s="193" t="s">
        <v>188</v>
      </c>
      <c r="L140" s="39"/>
      <c r="M140" s="198" t="s">
        <v>1</v>
      </c>
      <c r="N140" s="199" t="s">
        <v>45</v>
      </c>
      <c r="O140" s="71"/>
      <c r="P140" s="200">
        <f t="shared" si="1"/>
        <v>0</v>
      </c>
      <c r="Q140" s="200">
        <v>0</v>
      </c>
      <c r="R140" s="200">
        <f t="shared" si="2"/>
        <v>0</v>
      </c>
      <c r="S140" s="200">
        <v>0</v>
      </c>
      <c r="T140" s="201">
        <f t="shared" si="3"/>
        <v>0</v>
      </c>
      <c r="U140" s="34"/>
      <c r="V140" s="34"/>
      <c r="W140" s="34"/>
      <c r="X140" s="34"/>
      <c r="Y140" s="34"/>
      <c r="Z140" s="34"/>
      <c r="AA140" s="34"/>
      <c r="AB140" s="34"/>
      <c r="AC140" s="34"/>
      <c r="AD140" s="34"/>
      <c r="AE140" s="34"/>
      <c r="AR140" s="202" t="s">
        <v>572</v>
      </c>
      <c r="AT140" s="202" t="s">
        <v>184</v>
      </c>
      <c r="AU140" s="202" t="s">
        <v>87</v>
      </c>
      <c r="AY140" s="17" t="s">
        <v>180</v>
      </c>
      <c r="BE140" s="203">
        <f t="shared" si="4"/>
        <v>0</v>
      </c>
      <c r="BF140" s="203">
        <f t="shared" si="5"/>
        <v>0</v>
      </c>
      <c r="BG140" s="203">
        <f t="shared" si="6"/>
        <v>0</v>
      </c>
      <c r="BH140" s="203">
        <f t="shared" si="7"/>
        <v>0</v>
      </c>
      <c r="BI140" s="203">
        <f t="shared" si="8"/>
        <v>0</v>
      </c>
      <c r="BJ140" s="17" t="s">
        <v>87</v>
      </c>
      <c r="BK140" s="203">
        <f t="shared" si="9"/>
        <v>0</v>
      </c>
      <c r="BL140" s="17" t="s">
        <v>572</v>
      </c>
      <c r="BM140" s="202" t="s">
        <v>361</v>
      </c>
    </row>
    <row r="141" spans="1:65" s="2" customFormat="1" ht="16.5" customHeight="1">
      <c r="A141" s="34"/>
      <c r="B141" s="35"/>
      <c r="C141" s="237" t="s">
        <v>80</v>
      </c>
      <c r="D141" s="237" t="s">
        <v>275</v>
      </c>
      <c r="E141" s="238" t="s">
        <v>895</v>
      </c>
      <c r="F141" s="239" t="s">
        <v>896</v>
      </c>
      <c r="G141" s="240" t="s">
        <v>481</v>
      </c>
      <c r="H141" s="241">
        <v>17</v>
      </c>
      <c r="I141" s="242"/>
      <c r="J141" s="243">
        <f t="shared" si="0"/>
        <v>0</v>
      </c>
      <c r="K141" s="239" t="s">
        <v>1</v>
      </c>
      <c r="L141" s="244"/>
      <c r="M141" s="245" t="s">
        <v>1</v>
      </c>
      <c r="N141" s="246" t="s">
        <v>45</v>
      </c>
      <c r="O141" s="71"/>
      <c r="P141" s="200">
        <f t="shared" si="1"/>
        <v>0</v>
      </c>
      <c r="Q141" s="200">
        <v>0</v>
      </c>
      <c r="R141" s="200">
        <f t="shared" si="2"/>
        <v>0</v>
      </c>
      <c r="S141" s="200">
        <v>0</v>
      </c>
      <c r="T141" s="201">
        <f t="shared" si="3"/>
        <v>0</v>
      </c>
      <c r="U141" s="34"/>
      <c r="V141" s="34"/>
      <c r="W141" s="34"/>
      <c r="X141" s="34"/>
      <c r="Y141" s="34"/>
      <c r="Z141" s="34"/>
      <c r="AA141" s="34"/>
      <c r="AB141" s="34"/>
      <c r="AC141" s="34"/>
      <c r="AD141" s="34"/>
      <c r="AE141" s="34"/>
      <c r="AR141" s="202" t="s">
        <v>876</v>
      </c>
      <c r="AT141" s="202" t="s">
        <v>275</v>
      </c>
      <c r="AU141" s="202" t="s">
        <v>87</v>
      </c>
      <c r="AY141" s="17" t="s">
        <v>180</v>
      </c>
      <c r="BE141" s="203">
        <f t="shared" si="4"/>
        <v>0</v>
      </c>
      <c r="BF141" s="203">
        <f t="shared" si="5"/>
        <v>0</v>
      </c>
      <c r="BG141" s="203">
        <f t="shared" si="6"/>
        <v>0</v>
      </c>
      <c r="BH141" s="203">
        <f t="shared" si="7"/>
        <v>0</v>
      </c>
      <c r="BI141" s="203">
        <f t="shared" si="8"/>
        <v>0</v>
      </c>
      <c r="BJ141" s="17" t="s">
        <v>87</v>
      </c>
      <c r="BK141" s="203">
        <f t="shared" si="9"/>
        <v>0</v>
      </c>
      <c r="BL141" s="17" t="s">
        <v>572</v>
      </c>
      <c r="BM141" s="202" t="s">
        <v>373</v>
      </c>
    </row>
    <row r="142" spans="1:65" s="2" customFormat="1" ht="16.5" customHeight="1">
      <c r="A142" s="34"/>
      <c r="B142" s="35"/>
      <c r="C142" s="191" t="s">
        <v>80</v>
      </c>
      <c r="D142" s="191" t="s">
        <v>184</v>
      </c>
      <c r="E142" s="192" t="s">
        <v>897</v>
      </c>
      <c r="F142" s="193" t="s">
        <v>898</v>
      </c>
      <c r="G142" s="194" t="s">
        <v>481</v>
      </c>
      <c r="H142" s="195">
        <v>17</v>
      </c>
      <c r="I142" s="196"/>
      <c r="J142" s="197">
        <f t="shared" si="0"/>
        <v>0</v>
      </c>
      <c r="K142" s="193" t="s">
        <v>188</v>
      </c>
      <c r="L142" s="39"/>
      <c r="M142" s="198" t="s">
        <v>1</v>
      </c>
      <c r="N142" s="199" t="s">
        <v>45</v>
      </c>
      <c r="O142" s="71"/>
      <c r="P142" s="200">
        <f t="shared" si="1"/>
        <v>0</v>
      </c>
      <c r="Q142" s="200">
        <v>0</v>
      </c>
      <c r="R142" s="200">
        <f t="shared" si="2"/>
        <v>0</v>
      </c>
      <c r="S142" s="200">
        <v>0</v>
      </c>
      <c r="T142" s="201">
        <f t="shared" si="3"/>
        <v>0</v>
      </c>
      <c r="U142" s="34"/>
      <c r="V142" s="34"/>
      <c r="W142" s="34"/>
      <c r="X142" s="34"/>
      <c r="Y142" s="34"/>
      <c r="Z142" s="34"/>
      <c r="AA142" s="34"/>
      <c r="AB142" s="34"/>
      <c r="AC142" s="34"/>
      <c r="AD142" s="34"/>
      <c r="AE142" s="34"/>
      <c r="AR142" s="202" t="s">
        <v>572</v>
      </c>
      <c r="AT142" s="202" t="s">
        <v>184</v>
      </c>
      <c r="AU142" s="202" t="s">
        <v>87</v>
      </c>
      <c r="AY142" s="17" t="s">
        <v>180</v>
      </c>
      <c r="BE142" s="203">
        <f t="shared" si="4"/>
        <v>0</v>
      </c>
      <c r="BF142" s="203">
        <f t="shared" si="5"/>
        <v>0</v>
      </c>
      <c r="BG142" s="203">
        <f t="shared" si="6"/>
        <v>0</v>
      </c>
      <c r="BH142" s="203">
        <f t="shared" si="7"/>
        <v>0</v>
      </c>
      <c r="BI142" s="203">
        <f t="shared" si="8"/>
        <v>0</v>
      </c>
      <c r="BJ142" s="17" t="s">
        <v>87</v>
      </c>
      <c r="BK142" s="203">
        <f t="shared" si="9"/>
        <v>0</v>
      </c>
      <c r="BL142" s="17" t="s">
        <v>572</v>
      </c>
      <c r="BM142" s="202" t="s">
        <v>386</v>
      </c>
    </row>
    <row r="143" spans="1:65" s="2" customFormat="1" ht="24.2" customHeight="1">
      <c r="A143" s="34"/>
      <c r="B143" s="35"/>
      <c r="C143" s="237" t="s">
        <v>80</v>
      </c>
      <c r="D143" s="237" t="s">
        <v>275</v>
      </c>
      <c r="E143" s="238" t="s">
        <v>899</v>
      </c>
      <c r="F143" s="239" t="s">
        <v>900</v>
      </c>
      <c r="G143" s="240" t="s">
        <v>481</v>
      </c>
      <c r="H143" s="241">
        <v>9</v>
      </c>
      <c r="I143" s="242"/>
      <c r="J143" s="243">
        <f t="shared" si="0"/>
        <v>0</v>
      </c>
      <c r="K143" s="239" t="s">
        <v>1</v>
      </c>
      <c r="L143" s="244"/>
      <c r="M143" s="245" t="s">
        <v>1</v>
      </c>
      <c r="N143" s="246" t="s">
        <v>45</v>
      </c>
      <c r="O143" s="71"/>
      <c r="P143" s="200">
        <f t="shared" si="1"/>
        <v>0</v>
      </c>
      <c r="Q143" s="200">
        <v>0</v>
      </c>
      <c r="R143" s="200">
        <f t="shared" si="2"/>
        <v>0</v>
      </c>
      <c r="S143" s="200">
        <v>0</v>
      </c>
      <c r="T143" s="201">
        <f t="shared" si="3"/>
        <v>0</v>
      </c>
      <c r="U143" s="34"/>
      <c r="V143" s="34"/>
      <c r="W143" s="34"/>
      <c r="X143" s="34"/>
      <c r="Y143" s="34"/>
      <c r="Z143" s="34"/>
      <c r="AA143" s="34"/>
      <c r="AB143" s="34"/>
      <c r="AC143" s="34"/>
      <c r="AD143" s="34"/>
      <c r="AE143" s="34"/>
      <c r="AR143" s="202" t="s">
        <v>876</v>
      </c>
      <c r="AT143" s="202" t="s">
        <v>275</v>
      </c>
      <c r="AU143" s="202" t="s">
        <v>87</v>
      </c>
      <c r="AY143" s="17" t="s">
        <v>180</v>
      </c>
      <c r="BE143" s="203">
        <f t="shared" si="4"/>
        <v>0</v>
      </c>
      <c r="BF143" s="203">
        <f t="shared" si="5"/>
        <v>0</v>
      </c>
      <c r="BG143" s="203">
        <f t="shared" si="6"/>
        <v>0</v>
      </c>
      <c r="BH143" s="203">
        <f t="shared" si="7"/>
        <v>0</v>
      </c>
      <c r="BI143" s="203">
        <f t="shared" si="8"/>
        <v>0</v>
      </c>
      <c r="BJ143" s="17" t="s">
        <v>87</v>
      </c>
      <c r="BK143" s="203">
        <f t="shared" si="9"/>
        <v>0</v>
      </c>
      <c r="BL143" s="17" t="s">
        <v>572</v>
      </c>
      <c r="BM143" s="202" t="s">
        <v>395</v>
      </c>
    </row>
    <row r="144" spans="1:65" s="2" customFormat="1" ht="24.2" customHeight="1">
      <c r="A144" s="34"/>
      <c r="B144" s="35"/>
      <c r="C144" s="237" t="s">
        <v>80</v>
      </c>
      <c r="D144" s="237" t="s">
        <v>275</v>
      </c>
      <c r="E144" s="238" t="s">
        <v>901</v>
      </c>
      <c r="F144" s="239" t="s">
        <v>902</v>
      </c>
      <c r="G144" s="240" t="s">
        <v>481</v>
      </c>
      <c r="H144" s="241">
        <v>8</v>
      </c>
      <c r="I144" s="242"/>
      <c r="J144" s="243">
        <f t="shared" si="0"/>
        <v>0</v>
      </c>
      <c r="K144" s="239" t="s">
        <v>1</v>
      </c>
      <c r="L144" s="244"/>
      <c r="M144" s="245" t="s">
        <v>1</v>
      </c>
      <c r="N144" s="246" t="s">
        <v>45</v>
      </c>
      <c r="O144" s="71"/>
      <c r="P144" s="200">
        <f t="shared" si="1"/>
        <v>0</v>
      </c>
      <c r="Q144" s="200">
        <v>0</v>
      </c>
      <c r="R144" s="200">
        <f t="shared" si="2"/>
        <v>0</v>
      </c>
      <c r="S144" s="200">
        <v>0</v>
      </c>
      <c r="T144" s="201">
        <f t="shared" si="3"/>
        <v>0</v>
      </c>
      <c r="U144" s="34"/>
      <c r="V144" s="34"/>
      <c r="W144" s="34"/>
      <c r="X144" s="34"/>
      <c r="Y144" s="34"/>
      <c r="Z144" s="34"/>
      <c r="AA144" s="34"/>
      <c r="AB144" s="34"/>
      <c r="AC144" s="34"/>
      <c r="AD144" s="34"/>
      <c r="AE144" s="34"/>
      <c r="AR144" s="202" t="s">
        <v>876</v>
      </c>
      <c r="AT144" s="202" t="s">
        <v>275</v>
      </c>
      <c r="AU144" s="202" t="s">
        <v>87</v>
      </c>
      <c r="AY144" s="17" t="s">
        <v>180</v>
      </c>
      <c r="BE144" s="203">
        <f t="shared" si="4"/>
        <v>0</v>
      </c>
      <c r="BF144" s="203">
        <f t="shared" si="5"/>
        <v>0</v>
      </c>
      <c r="BG144" s="203">
        <f t="shared" si="6"/>
        <v>0</v>
      </c>
      <c r="BH144" s="203">
        <f t="shared" si="7"/>
        <v>0</v>
      </c>
      <c r="BI144" s="203">
        <f t="shared" si="8"/>
        <v>0</v>
      </c>
      <c r="BJ144" s="17" t="s">
        <v>87</v>
      </c>
      <c r="BK144" s="203">
        <f t="shared" si="9"/>
        <v>0</v>
      </c>
      <c r="BL144" s="17" t="s">
        <v>572</v>
      </c>
      <c r="BM144" s="202" t="s">
        <v>411</v>
      </c>
    </row>
    <row r="145" spans="1:65" s="2" customFormat="1" ht="37.9" customHeight="1">
      <c r="A145" s="34"/>
      <c r="B145" s="35"/>
      <c r="C145" s="191" t="s">
        <v>80</v>
      </c>
      <c r="D145" s="191" t="s">
        <v>184</v>
      </c>
      <c r="E145" s="192" t="s">
        <v>903</v>
      </c>
      <c r="F145" s="193" t="s">
        <v>904</v>
      </c>
      <c r="G145" s="194" t="s">
        <v>313</v>
      </c>
      <c r="H145" s="195">
        <v>480</v>
      </c>
      <c r="I145" s="196"/>
      <c r="J145" s="197">
        <f t="shared" si="0"/>
        <v>0</v>
      </c>
      <c r="K145" s="193" t="s">
        <v>188</v>
      </c>
      <c r="L145" s="39"/>
      <c r="M145" s="198" t="s">
        <v>1</v>
      </c>
      <c r="N145" s="199" t="s">
        <v>45</v>
      </c>
      <c r="O145" s="71"/>
      <c r="P145" s="200">
        <f t="shared" si="1"/>
        <v>0</v>
      </c>
      <c r="Q145" s="200">
        <v>0</v>
      </c>
      <c r="R145" s="200">
        <f t="shared" si="2"/>
        <v>0</v>
      </c>
      <c r="S145" s="200">
        <v>0</v>
      </c>
      <c r="T145" s="201">
        <f t="shared" si="3"/>
        <v>0</v>
      </c>
      <c r="U145" s="34"/>
      <c r="V145" s="34"/>
      <c r="W145" s="34"/>
      <c r="X145" s="34"/>
      <c r="Y145" s="34"/>
      <c r="Z145" s="34"/>
      <c r="AA145" s="34"/>
      <c r="AB145" s="34"/>
      <c r="AC145" s="34"/>
      <c r="AD145" s="34"/>
      <c r="AE145" s="34"/>
      <c r="AR145" s="202" t="s">
        <v>572</v>
      </c>
      <c r="AT145" s="202" t="s">
        <v>184</v>
      </c>
      <c r="AU145" s="202" t="s">
        <v>87</v>
      </c>
      <c r="AY145" s="17" t="s">
        <v>180</v>
      </c>
      <c r="BE145" s="203">
        <f t="shared" si="4"/>
        <v>0</v>
      </c>
      <c r="BF145" s="203">
        <f t="shared" si="5"/>
        <v>0</v>
      </c>
      <c r="BG145" s="203">
        <f t="shared" si="6"/>
        <v>0</v>
      </c>
      <c r="BH145" s="203">
        <f t="shared" si="7"/>
        <v>0</v>
      </c>
      <c r="BI145" s="203">
        <f t="shared" si="8"/>
        <v>0</v>
      </c>
      <c r="BJ145" s="17" t="s">
        <v>87</v>
      </c>
      <c r="BK145" s="203">
        <f t="shared" si="9"/>
        <v>0</v>
      </c>
      <c r="BL145" s="17" t="s">
        <v>572</v>
      </c>
      <c r="BM145" s="202" t="s">
        <v>423</v>
      </c>
    </row>
    <row r="146" spans="1:65" s="2" customFormat="1" ht="16.5" customHeight="1">
      <c r="A146" s="34"/>
      <c r="B146" s="35"/>
      <c r="C146" s="237" t="s">
        <v>80</v>
      </c>
      <c r="D146" s="237" t="s">
        <v>275</v>
      </c>
      <c r="E146" s="238" t="s">
        <v>905</v>
      </c>
      <c r="F146" s="239" t="s">
        <v>906</v>
      </c>
      <c r="G146" s="240" t="s">
        <v>313</v>
      </c>
      <c r="H146" s="241">
        <v>480</v>
      </c>
      <c r="I146" s="242"/>
      <c r="J146" s="243">
        <f t="shared" si="0"/>
        <v>0</v>
      </c>
      <c r="K146" s="239" t="s">
        <v>1</v>
      </c>
      <c r="L146" s="244"/>
      <c r="M146" s="245" t="s">
        <v>1</v>
      </c>
      <c r="N146" s="246" t="s">
        <v>45</v>
      </c>
      <c r="O146" s="71"/>
      <c r="P146" s="200">
        <f t="shared" si="1"/>
        <v>0</v>
      </c>
      <c r="Q146" s="200">
        <v>0</v>
      </c>
      <c r="R146" s="200">
        <f t="shared" si="2"/>
        <v>0</v>
      </c>
      <c r="S146" s="200">
        <v>0</v>
      </c>
      <c r="T146" s="201">
        <f t="shared" si="3"/>
        <v>0</v>
      </c>
      <c r="U146" s="34"/>
      <c r="V146" s="34"/>
      <c r="W146" s="34"/>
      <c r="X146" s="34"/>
      <c r="Y146" s="34"/>
      <c r="Z146" s="34"/>
      <c r="AA146" s="34"/>
      <c r="AB146" s="34"/>
      <c r="AC146" s="34"/>
      <c r="AD146" s="34"/>
      <c r="AE146" s="34"/>
      <c r="AR146" s="202" t="s">
        <v>876</v>
      </c>
      <c r="AT146" s="202" t="s">
        <v>275</v>
      </c>
      <c r="AU146" s="202" t="s">
        <v>87</v>
      </c>
      <c r="AY146" s="17" t="s">
        <v>180</v>
      </c>
      <c r="BE146" s="203">
        <f t="shared" si="4"/>
        <v>0</v>
      </c>
      <c r="BF146" s="203">
        <f t="shared" si="5"/>
        <v>0</v>
      </c>
      <c r="BG146" s="203">
        <f t="shared" si="6"/>
        <v>0</v>
      </c>
      <c r="BH146" s="203">
        <f t="shared" si="7"/>
        <v>0</v>
      </c>
      <c r="BI146" s="203">
        <f t="shared" si="8"/>
        <v>0</v>
      </c>
      <c r="BJ146" s="17" t="s">
        <v>87</v>
      </c>
      <c r="BK146" s="203">
        <f t="shared" si="9"/>
        <v>0</v>
      </c>
      <c r="BL146" s="17" t="s">
        <v>572</v>
      </c>
      <c r="BM146" s="202" t="s">
        <v>436</v>
      </c>
    </row>
    <row r="147" spans="1:65" s="2" customFormat="1" ht="21.75" customHeight="1">
      <c r="A147" s="34"/>
      <c r="B147" s="35"/>
      <c r="C147" s="191" t="s">
        <v>80</v>
      </c>
      <c r="D147" s="191" t="s">
        <v>184</v>
      </c>
      <c r="E147" s="192" t="s">
        <v>907</v>
      </c>
      <c r="F147" s="193" t="s">
        <v>908</v>
      </c>
      <c r="G147" s="194" t="s">
        <v>481</v>
      </c>
      <c r="H147" s="195">
        <v>48</v>
      </c>
      <c r="I147" s="196"/>
      <c r="J147" s="197">
        <f t="shared" si="0"/>
        <v>0</v>
      </c>
      <c r="K147" s="193" t="s">
        <v>188</v>
      </c>
      <c r="L147" s="39"/>
      <c r="M147" s="198" t="s">
        <v>1</v>
      </c>
      <c r="N147" s="199" t="s">
        <v>45</v>
      </c>
      <c r="O147" s="71"/>
      <c r="P147" s="200">
        <f t="shared" si="1"/>
        <v>0</v>
      </c>
      <c r="Q147" s="200">
        <v>0</v>
      </c>
      <c r="R147" s="200">
        <f t="shared" si="2"/>
        <v>0</v>
      </c>
      <c r="S147" s="200">
        <v>0</v>
      </c>
      <c r="T147" s="201">
        <f t="shared" si="3"/>
        <v>0</v>
      </c>
      <c r="U147" s="34"/>
      <c r="V147" s="34"/>
      <c r="W147" s="34"/>
      <c r="X147" s="34"/>
      <c r="Y147" s="34"/>
      <c r="Z147" s="34"/>
      <c r="AA147" s="34"/>
      <c r="AB147" s="34"/>
      <c r="AC147" s="34"/>
      <c r="AD147" s="34"/>
      <c r="AE147" s="34"/>
      <c r="AR147" s="202" t="s">
        <v>572</v>
      </c>
      <c r="AT147" s="202" t="s">
        <v>184</v>
      </c>
      <c r="AU147" s="202" t="s">
        <v>87</v>
      </c>
      <c r="AY147" s="17" t="s">
        <v>180</v>
      </c>
      <c r="BE147" s="203">
        <f t="shared" si="4"/>
        <v>0</v>
      </c>
      <c r="BF147" s="203">
        <f t="shared" si="5"/>
        <v>0</v>
      </c>
      <c r="BG147" s="203">
        <f t="shared" si="6"/>
        <v>0</v>
      </c>
      <c r="BH147" s="203">
        <f t="shared" si="7"/>
        <v>0</v>
      </c>
      <c r="BI147" s="203">
        <f t="shared" si="8"/>
        <v>0</v>
      </c>
      <c r="BJ147" s="17" t="s">
        <v>87</v>
      </c>
      <c r="BK147" s="203">
        <f t="shared" si="9"/>
        <v>0</v>
      </c>
      <c r="BL147" s="17" t="s">
        <v>572</v>
      </c>
      <c r="BM147" s="202" t="s">
        <v>452</v>
      </c>
    </row>
    <row r="148" spans="1:65" s="2" customFormat="1" ht="24.2" customHeight="1">
      <c r="A148" s="34"/>
      <c r="B148" s="35"/>
      <c r="C148" s="237" t="s">
        <v>80</v>
      </c>
      <c r="D148" s="237" t="s">
        <v>275</v>
      </c>
      <c r="E148" s="238" t="s">
        <v>909</v>
      </c>
      <c r="F148" s="239" t="s">
        <v>910</v>
      </c>
      <c r="G148" s="240" t="s">
        <v>481</v>
      </c>
      <c r="H148" s="241">
        <v>48</v>
      </c>
      <c r="I148" s="242"/>
      <c r="J148" s="243">
        <f t="shared" si="0"/>
        <v>0</v>
      </c>
      <c r="K148" s="239" t="s">
        <v>1</v>
      </c>
      <c r="L148" s="244"/>
      <c r="M148" s="245" t="s">
        <v>1</v>
      </c>
      <c r="N148" s="246" t="s">
        <v>45</v>
      </c>
      <c r="O148" s="71"/>
      <c r="P148" s="200">
        <f t="shared" si="1"/>
        <v>0</v>
      </c>
      <c r="Q148" s="200">
        <v>0</v>
      </c>
      <c r="R148" s="200">
        <f t="shared" si="2"/>
        <v>0</v>
      </c>
      <c r="S148" s="200">
        <v>0</v>
      </c>
      <c r="T148" s="201">
        <f t="shared" si="3"/>
        <v>0</v>
      </c>
      <c r="U148" s="34"/>
      <c r="V148" s="34"/>
      <c r="W148" s="34"/>
      <c r="X148" s="34"/>
      <c r="Y148" s="34"/>
      <c r="Z148" s="34"/>
      <c r="AA148" s="34"/>
      <c r="AB148" s="34"/>
      <c r="AC148" s="34"/>
      <c r="AD148" s="34"/>
      <c r="AE148" s="34"/>
      <c r="AR148" s="202" t="s">
        <v>876</v>
      </c>
      <c r="AT148" s="202" t="s">
        <v>275</v>
      </c>
      <c r="AU148" s="202" t="s">
        <v>87</v>
      </c>
      <c r="AY148" s="17" t="s">
        <v>180</v>
      </c>
      <c r="BE148" s="203">
        <f t="shared" si="4"/>
        <v>0</v>
      </c>
      <c r="BF148" s="203">
        <f t="shared" si="5"/>
        <v>0</v>
      </c>
      <c r="BG148" s="203">
        <f t="shared" si="6"/>
        <v>0</v>
      </c>
      <c r="BH148" s="203">
        <f t="shared" si="7"/>
        <v>0</v>
      </c>
      <c r="BI148" s="203">
        <f t="shared" si="8"/>
        <v>0</v>
      </c>
      <c r="BJ148" s="17" t="s">
        <v>87</v>
      </c>
      <c r="BK148" s="203">
        <f t="shared" si="9"/>
        <v>0</v>
      </c>
      <c r="BL148" s="17" t="s">
        <v>572</v>
      </c>
      <c r="BM148" s="202" t="s">
        <v>464</v>
      </c>
    </row>
    <row r="149" spans="1:65" s="2" customFormat="1" ht="37.9" customHeight="1">
      <c r="A149" s="34"/>
      <c r="B149" s="35"/>
      <c r="C149" s="191" t="s">
        <v>80</v>
      </c>
      <c r="D149" s="191" t="s">
        <v>184</v>
      </c>
      <c r="E149" s="192" t="s">
        <v>911</v>
      </c>
      <c r="F149" s="193" t="s">
        <v>912</v>
      </c>
      <c r="G149" s="194" t="s">
        <v>313</v>
      </c>
      <c r="H149" s="195">
        <v>240</v>
      </c>
      <c r="I149" s="196"/>
      <c r="J149" s="197">
        <f t="shared" si="0"/>
        <v>0</v>
      </c>
      <c r="K149" s="193" t="s">
        <v>188</v>
      </c>
      <c r="L149" s="39"/>
      <c r="M149" s="198" t="s">
        <v>1</v>
      </c>
      <c r="N149" s="199" t="s">
        <v>45</v>
      </c>
      <c r="O149" s="71"/>
      <c r="P149" s="200">
        <f t="shared" si="1"/>
        <v>0</v>
      </c>
      <c r="Q149" s="200">
        <v>0</v>
      </c>
      <c r="R149" s="200">
        <f t="shared" si="2"/>
        <v>0</v>
      </c>
      <c r="S149" s="200">
        <v>0</v>
      </c>
      <c r="T149" s="201">
        <f t="shared" si="3"/>
        <v>0</v>
      </c>
      <c r="U149" s="34"/>
      <c r="V149" s="34"/>
      <c r="W149" s="34"/>
      <c r="X149" s="34"/>
      <c r="Y149" s="34"/>
      <c r="Z149" s="34"/>
      <c r="AA149" s="34"/>
      <c r="AB149" s="34"/>
      <c r="AC149" s="34"/>
      <c r="AD149" s="34"/>
      <c r="AE149" s="34"/>
      <c r="AR149" s="202" t="s">
        <v>572</v>
      </c>
      <c r="AT149" s="202" t="s">
        <v>184</v>
      </c>
      <c r="AU149" s="202" t="s">
        <v>87</v>
      </c>
      <c r="AY149" s="17" t="s">
        <v>180</v>
      </c>
      <c r="BE149" s="203">
        <f t="shared" si="4"/>
        <v>0</v>
      </c>
      <c r="BF149" s="203">
        <f t="shared" si="5"/>
        <v>0</v>
      </c>
      <c r="BG149" s="203">
        <f t="shared" si="6"/>
        <v>0</v>
      </c>
      <c r="BH149" s="203">
        <f t="shared" si="7"/>
        <v>0</v>
      </c>
      <c r="BI149" s="203">
        <f t="shared" si="8"/>
        <v>0</v>
      </c>
      <c r="BJ149" s="17" t="s">
        <v>87</v>
      </c>
      <c r="BK149" s="203">
        <f t="shared" si="9"/>
        <v>0</v>
      </c>
      <c r="BL149" s="17" t="s">
        <v>572</v>
      </c>
      <c r="BM149" s="202" t="s">
        <v>478</v>
      </c>
    </row>
    <row r="150" spans="1:65" s="2" customFormat="1" ht="16.5" customHeight="1">
      <c r="A150" s="34"/>
      <c r="B150" s="35"/>
      <c r="C150" s="237" t="s">
        <v>80</v>
      </c>
      <c r="D150" s="237" t="s">
        <v>275</v>
      </c>
      <c r="E150" s="238" t="s">
        <v>913</v>
      </c>
      <c r="F150" s="239" t="s">
        <v>914</v>
      </c>
      <c r="G150" s="240" t="s">
        <v>313</v>
      </c>
      <c r="H150" s="241">
        <v>240</v>
      </c>
      <c r="I150" s="242"/>
      <c r="J150" s="243">
        <f t="shared" si="0"/>
        <v>0</v>
      </c>
      <c r="K150" s="239" t="s">
        <v>1</v>
      </c>
      <c r="L150" s="244"/>
      <c r="M150" s="245" t="s">
        <v>1</v>
      </c>
      <c r="N150" s="246" t="s">
        <v>45</v>
      </c>
      <c r="O150" s="71"/>
      <c r="P150" s="200">
        <f t="shared" si="1"/>
        <v>0</v>
      </c>
      <c r="Q150" s="200">
        <v>0</v>
      </c>
      <c r="R150" s="200">
        <f t="shared" si="2"/>
        <v>0</v>
      </c>
      <c r="S150" s="200">
        <v>0</v>
      </c>
      <c r="T150" s="201">
        <f t="shared" si="3"/>
        <v>0</v>
      </c>
      <c r="U150" s="34"/>
      <c r="V150" s="34"/>
      <c r="W150" s="34"/>
      <c r="X150" s="34"/>
      <c r="Y150" s="34"/>
      <c r="Z150" s="34"/>
      <c r="AA150" s="34"/>
      <c r="AB150" s="34"/>
      <c r="AC150" s="34"/>
      <c r="AD150" s="34"/>
      <c r="AE150" s="34"/>
      <c r="AR150" s="202" t="s">
        <v>876</v>
      </c>
      <c r="AT150" s="202" t="s">
        <v>275</v>
      </c>
      <c r="AU150" s="202" t="s">
        <v>87</v>
      </c>
      <c r="AY150" s="17" t="s">
        <v>180</v>
      </c>
      <c r="BE150" s="203">
        <f t="shared" si="4"/>
        <v>0</v>
      </c>
      <c r="BF150" s="203">
        <f t="shared" si="5"/>
        <v>0</v>
      </c>
      <c r="BG150" s="203">
        <f t="shared" si="6"/>
        <v>0</v>
      </c>
      <c r="BH150" s="203">
        <f t="shared" si="7"/>
        <v>0</v>
      </c>
      <c r="BI150" s="203">
        <f t="shared" si="8"/>
        <v>0</v>
      </c>
      <c r="BJ150" s="17" t="s">
        <v>87</v>
      </c>
      <c r="BK150" s="203">
        <f t="shared" si="9"/>
        <v>0</v>
      </c>
      <c r="BL150" s="17" t="s">
        <v>572</v>
      </c>
      <c r="BM150" s="202" t="s">
        <v>490</v>
      </c>
    </row>
    <row r="151" spans="1:65" s="2" customFormat="1" ht="37.9" customHeight="1">
      <c r="A151" s="34"/>
      <c r="B151" s="35"/>
      <c r="C151" s="191" t="s">
        <v>80</v>
      </c>
      <c r="D151" s="191" t="s">
        <v>184</v>
      </c>
      <c r="E151" s="192" t="s">
        <v>915</v>
      </c>
      <c r="F151" s="193" t="s">
        <v>916</v>
      </c>
      <c r="G151" s="194" t="s">
        <v>313</v>
      </c>
      <c r="H151" s="195">
        <v>580</v>
      </c>
      <c r="I151" s="196"/>
      <c r="J151" s="197">
        <f t="shared" si="0"/>
        <v>0</v>
      </c>
      <c r="K151" s="193" t="s">
        <v>188</v>
      </c>
      <c r="L151" s="39"/>
      <c r="M151" s="198" t="s">
        <v>1</v>
      </c>
      <c r="N151" s="199" t="s">
        <v>45</v>
      </c>
      <c r="O151" s="71"/>
      <c r="P151" s="200">
        <f t="shared" si="1"/>
        <v>0</v>
      </c>
      <c r="Q151" s="200">
        <v>0</v>
      </c>
      <c r="R151" s="200">
        <f t="shared" si="2"/>
        <v>0</v>
      </c>
      <c r="S151" s="200">
        <v>0</v>
      </c>
      <c r="T151" s="201">
        <f t="shared" si="3"/>
        <v>0</v>
      </c>
      <c r="U151" s="34"/>
      <c r="V151" s="34"/>
      <c r="W151" s="34"/>
      <c r="X151" s="34"/>
      <c r="Y151" s="34"/>
      <c r="Z151" s="34"/>
      <c r="AA151" s="34"/>
      <c r="AB151" s="34"/>
      <c r="AC151" s="34"/>
      <c r="AD151" s="34"/>
      <c r="AE151" s="34"/>
      <c r="AR151" s="202" t="s">
        <v>572</v>
      </c>
      <c r="AT151" s="202" t="s">
        <v>184</v>
      </c>
      <c r="AU151" s="202" t="s">
        <v>87</v>
      </c>
      <c r="AY151" s="17" t="s">
        <v>180</v>
      </c>
      <c r="BE151" s="203">
        <f t="shared" si="4"/>
        <v>0</v>
      </c>
      <c r="BF151" s="203">
        <f t="shared" si="5"/>
        <v>0</v>
      </c>
      <c r="BG151" s="203">
        <f t="shared" si="6"/>
        <v>0</v>
      </c>
      <c r="BH151" s="203">
        <f t="shared" si="7"/>
        <v>0</v>
      </c>
      <c r="BI151" s="203">
        <f t="shared" si="8"/>
        <v>0</v>
      </c>
      <c r="BJ151" s="17" t="s">
        <v>87</v>
      </c>
      <c r="BK151" s="203">
        <f t="shared" si="9"/>
        <v>0</v>
      </c>
      <c r="BL151" s="17" t="s">
        <v>572</v>
      </c>
      <c r="BM151" s="202" t="s">
        <v>502</v>
      </c>
    </row>
    <row r="152" spans="1:65" s="2" customFormat="1" ht="16.5" customHeight="1">
      <c r="A152" s="34"/>
      <c r="B152" s="35"/>
      <c r="C152" s="237" t="s">
        <v>80</v>
      </c>
      <c r="D152" s="237" t="s">
        <v>275</v>
      </c>
      <c r="E152" s="238" t="s">
        <v>917</v>
      </c>
      <c r="F152" s="239" t="s">
        <v>918</v>
      </c>
      <c r="G152" s="240" t="s">
        <v>313</v>
      </c>
      <c r="H152" s="241">
        <v>580</v>
      </c>
      <c r="I152" s="242"/>
      <c r="J152" s="243">
        <f t="shared" si="0"/>
        <v>0</v>
      </c>
      <c r="K152" s="239" t="s">
        <v>1</v>
      </c>
      <c r="L152" s="244"/>
      <c r="M152" s="245" t="s">
        <v>1</v>
      </c>
      <c r="N152" s="246" t="s">
        <v>45</v>
      </c>
      <c r="O152" s="71"/>
      <c r="P152" s="200">
        <f t="shared" si="1"/>
        <v>0</v>
      </c>
      <c r="Q152" s="200">
        <v>0</v>
      </c>
      <c r="R152" s="200">
        <f t="shared" si="2"/>
        <v>0</v>
      </c>
      <c r="S152" s="200">
        <v>0</v>
      </c>
      <c r="T152" s="201">
        <f t="shared" si="3"/>
        <v>0</v>
      </c>
      <c r="U152" s="34"/>
      <c r="V152" s="34"/>
      <c r="W152" s="34"/>
      <c r="X152" s="34"/>
      <c r="Y152" s="34"/>
      <c r="Z152" s="34"/>
      <c r="AA152" s="34"/>
      <c r="AB152" s="34"/>
      <c r="AC152" s="34"/>
      <c r="AD152" s="34"/>
      <c r="AE152" s="34"/>
      <c r="AR152" s="202" t="s">
        <v>876</v>
      </c>
      <c r="AT152" s="202" t="s">
        <v>275</v>
      </c>
      <c r="AU152" s="202" t="s">
        <v>87</v>
      </c>
      <c r="AY152" s="17" t="s">
        <v>180</v>
      </c>
      <c r="BE152" s="203">
        <f t="shared" si="4"/>
        <v>0</v>
      </c>
      <c r="BF152" s="203">
        <f t="shared" si="5"/>
        <v>0</v>
      </c>
      <c r="BG152" s="203">
        <f t="shared" si="6"/>
        <v>0</v>
      </c>
      <c r="BH152" s="203">
        <f t="shared" si="7"/>
        <v>0</v>
      </c>
      <c r="BI152" s="203">
        <f t="shared" si="8"/>
        <v>0</v>
      </c>
      <c r="BJ152" s="17" t="s">
        <v>87</v>
      </c>
      <c r="BK152" s="203">
        <f t="shared" si="9"/>
        <v>0</v>
      </c>
      <c r="BL152" s="17" t="s">
        <v>572</v>
      </c>
      <c r="BM152" s="202" t="s">
        <v>511</v>
      </c>
    </row>
    <row r="153" spans="1:65" s="2" customFormat="1" ht="33" customHeight="1">
      <c r="A153" s="34"/>
      <c r="B153" s="35"/>
      <c r="C153" s="191" t="s">
        <v>80</v>
      </c>
      <c r="D153" s="191" t="s">
        <v>184</v>
      </c>
      <c r="E153" s="192" t="s">
        <v>919</v>
      </c>
      <c r="F153" s="193" t="s">
        <v>920</v>
      </c>
      <c r="G153" s="194" t="s">
        <v>481</v>
      </c>
      <c r="H153" s="195">
        <v>1</v>
      </c>
      <c r="I153" s="196"/>
      <c r="J153" s="197">
        <f t="shared" si="0"/>
        <v>0</v>
      </c>
      <c r="K153" s="193" t="s">
        <v>1</v>
      </c>
      <c r="L153" s="39"/>
      <c r="M153" s="198" t="s">
        <v>1</v>
      </c>
      <c r="N153" s="199" t="s">
        <v>45</v>
      </c>
      <c r="O153" s="71"/>
      <c r="P153" s="200">
        <f t="shared" si="1"/>
        <v>0</v>
      </c>
      <c r="Q153" s="200">
        <v>0</v>
      </c>
      <c r="R153" s="200">
        <f t="shared" si="2"/>
        <v>0</v>
      </c>
      <c r="S153" s="200">
        <v>0</v>
      </c>
      <c r="T153" s="201">
        <f t="shared" si="3"/>
        <v>0</v>
      </c>
      <c r="U153" s="34"/>
      <c r="V153" s="34"/>
      <c r="W153" s="34"/>
      <c r="X153" s="34"/>
      <c r="Y153" s="34"/>
      <c r="Z153" s="34"/>
      <c r="AA153" s="34"/>
      <c r="AB153" s="34"/>
      <c r="AC153" s="34"/>
      <c r="AD153" s="34"/>
      <c r="AE153" s="34"/>
      <c r="AR153" s="202" t="s">
        <v>572</v>
      </c>
      <c r="AT153" s="202" t="s">
        <v>184</v>
      </c>
      <c r="AU153" s="202" t="s">
        <v>87</v>
      </c>
      <c r="AY153" s="17" t="s">
        <v>180</v>
      </c>
      <c r="BE153" s="203">
        <f t="shared" si="4"/>
        <v>0</v>
      </c>
      <c r="BF153" s="203">
        <f t="shared" si="5"/>
        <v>0</v>
      </c>
      <c r="BG153" s="203">
        <f t="shared" si="6"/>
        <v>0</v>
      </c>
      <c r="BH153" s="203">
        <f t="shared" si="7"/>
        <v>0</v>
      </c>
      <c r="BI153" s="203">
        <f t="shared" si="8"/>
        <v>0</v>
      </c>
      <c r="BJ153" s="17" t="s">
        <v>87</v>
      </c>
      <c r="BK153" s="203">
        <f t="shared" si="9"/>
        <v>0</v>
      </c>
      <c r="BL153" s="17" t="s">
        <v>572</v>
      </c>
      <c r="BM153" s="202" t="s">
        <v>524</v>
      </c>
    </row>
    <row r="154" spans="1:65" s="2" customFormat="1" ht="16.5" customHeight="1">
      <c r="A154" s="34"/>
      <c r="B154" s="35"/>
      <c r="C154" s="191" t="s">
        <v>80</v>
      </c>
      <c r="D154" s="191" t="s">
        <v>184</v>
      </c>
      <c r="E154" s="192" t="s">
        <v>921</v>
      </c>
      <c r="F154" s="193" t="s">
        <v>922</v>
      </c>
      <c r="G154" s="194" t="s">
        <v>923</v>
      </c>
      <c r="H154" s="195">
        <v>25</v>
      </c>
      <c r="I154" s="196"/>
      <c r="J154" s="197">
        <f t="shared" si="0"/>
        <v>0</v>
      </c>
      <c r="K154" s="193" t="s">
        <v>1</v>
      </c>
      <c r="L154" s="39"/>
      <c r="M154" s="198" t="s">
        <v>1</v>
      </c>
      <c r="N154" s="199" t="s">
        <v>45</v>
      </c>
      <c r="O154" s="71"/>
      <c r="P154" s="200">
        <f t="shared" si="1"/>
        <v>0</v>
      </c>
      <c r="Q154" s="200">
        <v>0</v>
      </c>
      <c r="R154" s="200">
        <f t="shared" si="2"/>
        <v>0</v>
      </c>
      <c r="S154" s="200">
        <v>0</v>
      </c>
      <c r="T154" s="201">
        <f t="shared" si="3"/>
        <v>0</v>
      </c>
      <c r="U154" s="34"/>
      <c r="V154" s="34"/>
      <c r="W154" s="34"/>
      <c r="X154" s="34"/>
      <c r="Y154" s="34"/>
      <c r="Z154" s="34"/>
      <c r="AA154" s="34"/>
      <c r="AB154" s="34"/>
      <c r="AC154" s="34"/>
      <c r="AD154" s="34"/>
      <c r="AE154" s="34"/>
      <c r="AR154" s="202" t="s">
        <v>572</v>
      </c>
      <c r="AT154" s="202" t="s">
        <v>184</v>
      </c>
      <c r="AU154" s="202" t="s">
        <v>87</v>
      </c>
      <c r="AY154" s="17" t="s">
        <v>180</v>
      </c>
      <c r="BE154" s="203">
        <f t="shared" si="4"/>
        <v>0</v>
      </c>
      <c r="BF154" s="203">
        <f t="shared" si="5"/>
        <v>0</v>
      </c>
      <c r="BG154" s="203">
        <f t="shared" si="6"/>
        <v>0</v>
      </c>
      <c r="BH154" s="203">
        <f t="shared" si="7"/>
        <v>0</v>
      </c>
      <c r="BI154" s="203">
        <f t="shared" si="8"/>
        <v>0</v>
      </c>
      <c r="BJ154" s="17" t="s">
        <v>87</v>
      </c>
      <c r="BK154" s="203">
        <f t="shared" si="9"/>
        <v>0</v>
      </c>
      <c r="BL154" s="17" t="s">
        <v>572</v>
      </c>
      <c r="BM154" s="202" t="s">
        <v>532</v>
      </c>
    </row>
    <row r="155" spans="1:65" s="2" customFormat="1" ht="16.5" customHeight="1">
      <c r="A155" s="34"/>
      <c r="B155" s="35"/>
      <c r="C155" s="191" t="s">
        <v>80</v>
      </c>
      <c r="D155" s="191" t="s">
        <v>184</v>
      </c>
      <c r="E155" s="192" t="s">
        <v>924</v>
      </c>
      <c r="F155" s="193" t="s">
        <v>925</v>
      </c>
      <c r="G155" s="194" t="s">
        <v>313</v>
      </c>
      <c r="H155" s="195">
        <v>470</v>
      </c>
      <c r="I155" s="196"/>
      <c r="J155" s="197">
        <f t="shared" si="0"/>
        <v>0</v>
      </c>
      <c r="K155" s="193" t="s">
        <v>1</v>
      </c>
      <c r="L155" s="39"/>
      <c r="M155" s="198" t="s">
        <v>1</v>
      </c>
      <c r="N155" s="199" t="s">
        <v>45</v>
      </c>
      <c r="O155" s="71"/>
      <c r="P155" s="200">
        <f t="shared" si="1"/>
        <v>0</v>
      </c>
      <c r="Q155" s="200">
        <v>0</v>
      </c>
      <c r="R155" s="200">
        <f t="shared" si="2"/>
        <v>0</v>
      </c>
      <c r="S155" s="200">
        <v>0</v>
      </c>
      <c r="T155" s="201">
        <f t="shared" si="3"/>
        <v>0</v>
      </c>
      <c r="U155" s="34"/>
      <c r="V155" s="34"/>
      <c r="W155" s="34"/>
      <c r="X155" s="34"/>
      <c r="Y155" s="34"/>
      <c r="Z155" s="34"/>
      <c r="AA155" s="34"/>
      <c r="AB155" s="34"/>
      <c r="AC155" s="34"/>
      <c r="AD155" s="34"/>
      <c r="AE155" s="34"/>
      <c r="AR155" s="202" t="s">
        <v>572</v>
      </c>
      <c r="AT155" s="202" t="s">
        <v>184</v>
      </c>
      <c r="AU155" s="202" t="s">
        <v>87</v>
      </c>
      <c r="AY155" s="17" t="s">
        <v>180</v>
      </c>
      <c r="BE155" s="203">
        <f t="shared" si="4"/>
        <v>0</v>
      </c>
      <c r="BF155" s="203">
        <f t="shared" si="5"/>
        <v>0</v>
      </c>
      <c r="BG155" s="203">
        <f t="shared" si="6"/>
        <v>0</v>
      </c>
      <c r="BH155" s="203">
        <f t="shared" si="7"/>
        <v>0</v>
      </c>
      <c r="BI155" s="203">
        <f t="shared" si="8"/>
        <v>0</v>
      </c>
      <c r="BJ155" s="17" t="s">
        <v>87</v>
      </c>
      <c r="BK155" s="203">
        <f t="shared" si="9"/>
        <v>0</v>
      </c>
      <c r="BL155" s="17" t="s">
        <v>572</v>
      </c>
      <c r="BM155" s="202" t="s">
        <v>540</v>
      </c>
    </row>
    <row r="156" spans="1:65" s="2" customFormat="1" ht="49.15" customHeight="1">
      <c r="A156" s="34"/>
      <c r="B156" s="35"/>
      <c r="C156" s="191" t="s">
        <v>80</v>
      </c>
      <c r="D156" s="191" t="s">
        <v>184</v>
      </c>
      <c r="E156" s="192" t="s">
        <v>926</v>
      </c>
      <c r="F156" s="193" t="s">
        <v>927</v>
      </c>
      <c r="G156" s="194" t="s">
        <v>923</v>
      </c>
      <c r="H156" s="195">
        <v>80</v>
      </c>
      <c r="I156" s="196"/>
      <c r="J156" s="197">
        <f t="shared" si="0"/>
        <v>0</v>
      </c>
      <c r="K156" s="193" t="s">
        <v>1</v>
      </c>
      <c r="L156" s="39"/>
      <c r="M156" s="198" t="s">
        <v>1</v>
      </c>
      <c r="N156" s="199" t="s">
        <v>45</v>
      </c>
      <c r="O156" s="71"/>
      <c r="P156" s="200">
        <f t="shared" si="1"/>
        <v>0</v>
      </c>
      <c r="Q156" s="200">
        <v>0</v>
      </c>
      <c r="R156" s="200">
        <f t="shared" si="2"/>
        <v>0</v>
      </c>
      <c r="S156" s="200">
        <v>0</v>
      </c>
      <c r="T156" s="201">
        <f t="shared" si="3"/>
        <v>0</v>
      </c>
      <c r="U156" s="34"/>
      <c r="V156" s="34"/>
      <c r="W156" s="34"/>
      <c r="X156" s="34"/>
      <c r="Y156" s="34"/>
      <c r="Z156" s="34"/>
      <c r="AA156" s="34"/>
      <c r="AB156" s="34"/>
      <c r="AC156" s="34"/>
      <c r="AD156" s="34"/>
      <c r="AE156" s="34"/>
      <c r="AR156" s="202" t="s">
        <v>572</v>
      </c>
      <c r="AT156" s="202" t="s">
        <v>184</v>
      </c>
      <c r="AU156" s="202" t="s">
        <v>87</v>
      </c>
      <c r="AY156" s="17" t="s">
        <v>180</v>
      </c>
      <c r="BE156" s="203">
        <f t="shared" si="4"/>
        <v>0</v>
      </c>
      <c r="BF156" s="203">
        <f t="shared" si="5"/>
        <v>0</v>
      </c>
      <c r="BG156" s="203">
        <f t="shared" si="6"/>
        <v>0</v>
      </c>
      <c r="BH156" s="203">
        <f t="shared" si="7"/>
        <v>0</v>
      </c>
      <c r="BI156" s="203">
        <f t="shared" si="8"/>
        <v>0</v>
      </c>
      <c r="BJ156" s="17" t="s">
        <v>87</v>
      </c>
      <c r="BK156" s="203">
        <f t="shared" si="9"/>
        <v>0</v>
      </c>
      <c r="BL156" s="17" t="s">
        <v>572</v>
      </c>
      <c r="BM156" s="202" t="s">
        <v>548</v>
      </c>
    </row>
    <row r="157" spans="1:65" s="2" customFormat="1" ht="16.5" customHeight="1">
      <c r="A157" s="34"/>
      <c r="B157" s="35"/>
      <c r="C157" s="237" t="s">
        <v>80</v>
      </c>
      <c r="D157" s="237" t="s">
        <v>275</v>
      </c>
      <c r="E157" s="238" t="s">
        <v>928</v>
      </c>
      <c r="F157" s="239" t="s">
        <v>929</v>
      </c>
      <c r="G157" s="240" t="s">
        <v>930</v>
      </c>
      <c r="H157" s="241">
        <v>1</v>
      </c>
      <c r="I157" s="242"/>
      <c r="J157" s="243">
        <f t="shared" si="0"/>
        <v>0</v>
      </c>
      <c r="K157" s="239" t="s">
        <v>1</v>
      </c>
      <c r="L157" s="244"/>
      <c r="M157" s="245" t="s">
        <v>1</v>
      </c>
      <c r="N157" s="246" t="s">
        <v>45</v>
      </c>
      <c r="O157" s="71"/>
      <c r="P157" s="200">
        <f t="shared" si="1"/>
        <v>0</v>
      </c>
      <c r="Q157" s="200">
        <v>0</v>
      </c>
      <c r="R157" s="200">
        <f t="shared" si="2"/>
        <v>0</v>
      </c>
      <c r="S157" s="200">
        <v>0</v>
      </c>
      <c r="T157" s="201">
        <f t="shared" si="3"/>
        <v>0</v>
      </c>
      <c r="U157" s="34"/>
      <c r="V157" s="34"/>
      <c r="W157" s="34"/>
      <c r="X157" s="34"/>
      <c r="Y157" s="34"/>
      <c r="Z157" s="34"/>
      <c r="AA157" s="34"/>
      <c r="AB157" s="34"/>
      <c r="AC157" s="34"/>
      <c r="AD157" s="34"/>
      <c r="AE157" s="34"/>
      <c r="AR157" s="202" t="s">
        <v>876</v>
      </c>
      <c r="AT157" s="202" t="s">
        <v>275</v>
      </c>
      <c r="AU157" s="202" t="s">
        <v>87</v>
      </c>
      <c r="AY157" s="17" t="s">
        <v>180</v>
      </c>
      <c r="BE157" s="203">
        <f t="shared" si="4"/>
        <v>0</v>
      </c>
      <c r="BF157" s="203">
        <f t="shared" si="5"/>
        <v>0</v>
      </c>
      <c r="BG157" s="203">
        <f t="shared" si="6"/>
        <v>0</v>
      </c>
      <c r="BH157" s="203">
        <f t="shared" si="7"/>
        <v>0</v>
      </c>
      <c r="BI157" s="203">
        <f t="shared" si="8"/>
        <v>0</v>
      </c>
      <c r="BJ157" s="17" t="s">
        <v>87</v>
      </c>
      <c r="BK157" s="203">
        <f t="shared" si="9"/>
        <v>0</v>
      </c>
      <c r="BL157" s="17" t="s">
        <v>572</v>
      </c>
      <c r="BM157" s="202" t="s">
        <v>556</v>
      </c>
    </row>
    <row r="158" spans="2:63" s="12" customFormat="1" ht="25.9" customHeight="1">
      <c r="B158" s="175"/>
      <c r="C158" s="176"/>
      <c r="D158" s="177" t="s">
        <v>79</v>
      </c>
      <c r="E158" s="178" t="s">
        <v>931</v>
      </c>
      <c r="F158" s="178" t="s">
        <v>932</v>
      </c>
      <c r="G158" s="176"/>
      <c r="H158" s="176"/>
      <c r="I158" s="179"/>
      <c r="J158" s="180">
        <f>BK158</f>
        <v>0</v>
      </c>
      <c r="K158" s="176"/>
      <c r="L158" s="181"/>
      <c r="M158" s="182"/>
      <c r="N158" s="183"/>
      <c r="O158" s="183"/>
      <c r="P158" s="184">
        <f>SUM(P159:P184)</f>
        <v>0</v>
      </c>
      <c r="Q158" s="183"/>
      <c r="R158" s="184">
        <f>SUM(R159:R184)</f>
        <v>251.103796</v>
      </c>
      <c r="S158" s="183"/>
      <c r="T158" s="185">
        <f>SUM(T159:T184)</f>
        <v>0</v>
      </c>
      <c r="AR158" s="186" t="s">
        <v>96</v>
      </c>
      <c r="AT158" s="187" t="s">
        <v>79</v>
      </c>
      <c r="AU158" s="187" t="s">
        <v>80</v>
      </c>
      <c r="AY158" s="186" t="s">
        <v>180</v>
      </c>
      <c r="BK158" s="188">
        <f>SUM(BK159:BK184)</f>
        <v>0</v>
      </c>
    </row>
    <row r="159" spans="1:65" s="2" customFormat="1" ht="24.2" customHeight="1">
      <c r="A159" s="34"/>
      <c r="B159" s="35"/>
      <c r="C159" s="191" t="s">
        <v>80</v>
      </c>
      <c r="D159" s="191" t="s">
        <v>184</v>
      </c>
      <c r="E159" s="192" t="s">
        <v>933</v>
      </c>
      <c r="F159" s="193" t="s">
        <v>934</v>
      </c>
      <c r="G159" s="194" t="s">
        <v>935</v>
      </c>
      <c r="H159" s="195">
        <v>0.42</v>
      </c>
      <c r="I159" s="196"/>
      <c r="J159" s="197">
        <f aca="true" t="shared" si="10" ref="J159:J184">ROUND(I159*H159,2)</f>
        <v>0</v>
      </c>
      <c r="K159" s="193" t="s">
        <v>188</v>
      </c>
      <c r="L159" s="39"/>
      <c r="M159" s="198" t="s">
        <v>1</v>
      </c>
      <c r="N159" s="199" t="s">
        <v>45</v>
      </c>
      <c r="O159" s="71"/>
      <c r="P159" s="200">
        <f aca="true" t="shared" si="11" ref="P159:P184">O159*H159</f>
        <v>0</v>
      </c>
      <c r="Q159" s="200">
        <v>0.0088</v>
      </c>
      <c r="R159" s="200">
        <f aca="true" t="shared" si="12" ref="R159:R184">Q159*H159</f>
        <v>0.003696</v>
      </c>
      <c r="S159" s="200">
        <v>0</v>
      </c>
      <c r="T159" s="201">
        <f aca="true" t="shared" si="13" ref="T159:T184">S159*H159</f>
        <v>0</v>
      </c>
      <c r="U159" s="34"/>
      <c r="V159" s="34"/>
      <c r="W159" s="34"/>
      <c r="X159" s="34"/>
      <c r="Y159" s="34"/>
      <c r="Z159" s="34"/>
      <c r="AA159" s="34"/>
      <c r="AB159" s="34"/>
      <c r="AC159" s="34"/>
      <c r="AD159" s="34"/>
      <c r="AE159" s="34"/>
      <c r="AR159" s="202" t="s">
        <v>572</v>
      </c>
      <c r="AT159" s="202" t="s">
        <v>184</v>
      </c>
      <c r="AU159" s="202" t="s">
        <v>87</v>
      </c>
      <c r="AY159" s="17" t="s">
        <v>180</v>
      </c>
      <c r="BE159" s="203">
        <f aca="true" t="shared" si="14" ref="BE159:BE184">IF(N159="základní",J159,0)</f>
        <v>0</v>
      </c>
      <c r="BF159" s="203">
        <f aca="true" t="shared" si="15" ref="BF159:BF184">IF(N159="snížená",J159,0)</f>
        <v>0</v>
      </c>
      <c r="BG159" s="203">
        <f aca="true" t="shared" si="16" ref="BG159:BG184">IF(N159="zákl. přenesená",J159,0)</f>
        <v>0</v>
      </c>
      <c r="BH159" s="203">
        <f aca="true" t="shared" si="17" ref="BH159:BH184">IF(N159="sníž. přenesená",J159,0)</f>
        <v>0</v>
      </c>
      <c r="BI159" s="203">
        <f aca="true" t="shared" si="18" ref="BI159:BI184">IF(N159="nulová",J159,0)</f>
        <v>0</v>
      </c>
      <c r="BJ159" s="17" t="s">
        <v>87</v>
      </c>
      <c r="BK159" s="203">
        <f aca="true" t="shared" si="19" ref="BK159:BK184">ROUND(I159*H159,2)</f>
        <v>0</v>
      </c>
      <c r="BL159" s="17" t="s">
        <v>572</v>
      </c>
      <c r="BM159" s="202" t="s">
        <v>564</v>
      </c>
    </row>
    <row r="160" spans="1:65" s="2" customFormat="1" ht="24.2" customHeight="1">
      <c r="A160" s="34"/>
      <c r="B160" s="35"/>
      <c r="C160" s="191" t="s">
        <v>80</v>
      </c>
      <c r="D160" s="191" t="s">
        <v>184</v>
      </c>
      <c r="E160" s="192" t="s">
        <v>936</v>
      </c>
      <c r="F160" s="193" t="s">
        <v>937</v>
      </c>
      <c r="G160" s="194" t="s">
        <v>187</v>
      </c>
      <c r="H160" s="195">
        <v>15</v>
      </c>
      <c r="I160" s="196"/>
      <c r="J160" s="197">
        <f t="shared" si="10"/>
        <v>0</v>
      </c>
      <c r="K160" s="193" t="s">
        <v>188</v>
      </c>
      <c r="L160" s="39"/>
      <c r="M160" s="198" t="s">
        <v>1</v>
      </c>
      <c r="N160" s="199" t="s">
        <v>45</v>
      </c>
      <c r="O160" s="71"/>
      <c r="P160" s="200">
        <f t="shared" si="11"/>
        <v>0</v>
      </c>
      <c r="Q160" s="200">
        <v>0</v>
      </c>
      <c r="R160" s="200">
        <f t="shared" si="12"/>
        <v>0</v>
      </c>
      <c r="S160" s="200">
        <v>0</v>
      </c>
      <c r="T160" s="201">
        <f t="shared" si="13"/>
        <v>0</v>
      </c>
      <c r="U160" s="34"/>
      <c r="V160" s="34"/>
      <c r="W160" s="34"/>
      <c r="X160" s="34"/>
      <c r="Y160" s="34"/>
      <c r="Z160" s="34"/>
      <c r="AA160" s="34"/>
      <c r="AB160" s="34"/>
      <c r="AC160" s="34"/>
      <c r="AD160" s="34"/>
      <c r="AE160" s="34"/>
      <c r="AR160" s="202" t="s">
        <v>572</v>
      </c>
      <c r="AT160" s="202" t="s">
        <v>184</v>
      </c>
      <c r="AU160" s="202" t="s">
        <v>87</v>
      </c>
      <c r="AY160" s="17" t="s">
        <v>180</v>
      </c>
      <c r="BE160" s="203">
        <f t="shared" si="14"/>
        <v>0</v>
      </c>
      <c r="BF160" s="203">
        <f t="shared" si="15"/>
        <v>0</v>
      </c>
      <c r="BG160" s="203">
        <f t="shared" si="16"/>
        <v>0</v>
      </c>
      <c r="BH160" s="203">
        <f t="shared" si="17"/>
        <v>0</v>
      </c>
      <c r="BI160" s="203">
        <f t="shared" si="18"/>
        <v>0</v>
      </c>
      <c r="BJ160" s="17" t="s">
        <v>87</v>
      </c>
      <c r="BK160" s="203">
        <f t="shared" si="19"/>
        <v>0</v>
      </c>
      <c r="BL160" s="17" t="s">
        <v>572</v>
      </c>
      <c r="BM160" s="202" t="s">
        <v>572</v>
      </c>
    </row>
    <row r="161" spans="1:65" s="2" customFormat="1" ht="24.2" customHeight="1">
      <c r="A161" s="34"/>
      <c r="B161" s="35"/>
      <c r="C161" s="191" t="s">
        <v>80</v>
      </c>
      <c r="D161" s="191" t="s">
        <v>184</v>
      </c>
      <c r="E161" s="192" t="s">
        <v>938</v>
      </c>
      <c r="F161" s="193" t="s">
        <v>939</v>
      </c>
      <c r="G161" s="194" t="s">
        <v>187</v>
      </c>
      <c r="H161" s="195">
        <v>15</v>
      </c>
      <c r="I161" s="196"/>
      <c r="J161" s="197">
        <f t="shared" si="10"/>
        <v>0</v>
      </c>
      <c r="K161" s="193" t="s">
        <v>188</v>
      </c>
      <c r="L161" s="39"/>
      <c r="M161" s="198" t="s">
        <v>1</v>
      </c>
      <c r="N161" s="199" t="s">
        <v>45</v>
      </c>
      <c r="O161" s="71"/>
      <c r="P161" s="200">
        <f t="shared" si="11"/>
        <v>0</v>
      </c>
      <c r="Q161" s="200">
        <v>2.30102</v>
      </c>
      <c r="R161" s="200">
        <f t="shared" si="12"/>
        <v>34.515299999999996</v>
      </c>
      <c r="S161" s="200">
        <v>0</v>
      </c>
      <c r="T161" s="201">
        <f t="shared" si="13"/>
        <v>0</v>
      </c>
      <c r="U161" s="34"/>
      <c r="V161" s="34"/>
      <c r="W161" s="34"/>
      <c r="X161" s="34"/>
      <c r="Y161" s="34"/>
      <c r="Z161" s="34"/>
      <c r="AA161" s="34"/>
      <c r="AB161" s="34"/>
      <c r="AC161" s="34"/>
      <c r="AD161" s="34"/>
      <c r="AE161" s="34"/>
      <c r="AR161" s="202" t="s">
        <v>572</v>
      </c>
      <c r="AT161" s="202" t="s">
        <v>184</v>
      </c>
      <c r="AU161" s="202" t="s">
        <v>87</v>
      </c>
      <c r="AY161" s="17" t="s">
        <v>180</v>
      </c>
      <c r="BE161" s="203">
        <f t="shared" si="14"/>
        <v>0</v>
      </c>
      <c r="BF161" s="203">
        <f t="shared" si="15"/>
        <v>0</v>
      </c>
      <c r="BG161" s="203">
        <f t="shared" si="16"/>
        <v>0</v>
      </c>
      <c r="BH161" s="203">
        <f t="shared" si="17"/>
        <v>0</v>
      </c>
      <c r="BI161" s="203">
        <f t="shared" si="18"/>
        <v>0</v>
      </c>
      <c r="BJ161" s="17" t="s">
        <v>87</v>
      </c>
      <c r="BK161" s="203">
        <f t="shared" si="19"/>
        <v>0</v>
      </c>
      <c r="BL161" s="17" t="s">
        <v>572</v>
      </c>
      <c r="BM161" s="202" t="s">
        <v>583</v>
      </c>
    </row>
    <row r="162" spans="1:65" s="2" customFormat="1" ht="16.5" customHeight="1">
      <c r="A162" s="34"/>
      <c r="B162" s="35"/>
      <c r="C162" s="237" t="s">
        <v>80</v>
      </c>
      <c r="D162" s="237" t="s">
        <v>275</v>
      </c>
      <c r="E162" s="238" t="s">
        <v>940</v>
      </c>
      <c r="F162" s="239" t="s">
        <v>941</v>
      </c>
      <c r="G162" s="240" t="s">
        <v>187</v>
      </c>
      <c r="H162" s="241">
        <v>15</v>
      </c>
      <c r="I162" s="242"/>
      <c r="J162" s="243">
        <f t="shared" si="10"/>
        <v>0</v>
      </c>
      <c r="K162" s="239" t="s">
        <v>1</v>
      </c>
      <c r="L162" s="244"/>
      <c r="M162" s="245" t="s">
        <v>1</v>
      </c>
      <c r="N162" s="246" t="s">
        <v>45</v>
      </c>
      <c r="O162" s="71"/>
      <c r="P162" s="200">
        <f t="shared" si="11"/>
        <v>0</v>
      </c>
      <c r="Q162" s="200">
        <v>0</v>
      </c>
      <c r="R162" s="200">
        <f t="shared" si="12"/>
        <v>0</v>
      </c>
      <c r="S162" s="200">
        <v>0</v>
      </c>
      <c r="T162" s="201">
        <f t="shared" si="13"/>
        <v>0</v>
      </c>
      <c r="U162" s="34"/>
      <c r="V162" s="34"/>
      <c r="W162" s="34"/>
      <c r="X162" s="34"/>
      <c r="Y162" s="34"/>
      <c r="Z162" s="34"/>
      <c r="AA162" s="34"/>
      <c r="AB162" s="34"/>
      <c r="AC162" s="34"/>
      <c r="AD162" s="34"/>
      <c r="AE162" s="34"/>
      <c r="AR162" s="202" t="s">
        <v>876</v>
      </c>
      <c r="AT162" s="202" t="s">
        <v>275</v>
      </c>
      <c r="AU162" s="202" t="s">
        <v>87</v>
      </c>
      <c r="AY162" s="17" t="s">
        <v>180</v>
      </c>
      <c r="BE162" s="203">
        <f t="shared" si="14"/>
        <v>0</v>
      </c>
      <c r="BF162" s="203">
        <f t="shared" si="15"/>
        <v>0</v>
      </c>
      <c r="BG162" s="203">
        <f t="shared" si="16"/>
        <v>0</v>
      </c>
      <c r="BH162" s="203">
        <f t="shared" si="17"/>
        <v>0</v>
      </c>
      <c r="BI162" s="203">
        <f t="shared" si="18"/>
        <v>0</v>
      </c>
      <c r="BJ162" s="17" t="s">
        <v>87</v>
      </c>
      <c r="BK162" s="203">
        <f t="shared" si="19"/>
        <v>0</v>
      </c>
      <c r="BL162" s="17" t="s">
        <v>572</v>
      </c>
      <c r="BM162" s="202" t="s">
        <v>596</v>
      </c>
    </row>
    <row r="163" spans="1:65" s="2" customFormat="1" ht="21.75" customHeight="1">
      <c r="A163" s="34"/>
      <c r="B163" s="35"/>
      <c r="C163" s="237" t="s">
        <v>80</v>
      </c>
      <c r="D163" s="237" t="s">
        <v>275</v>
      </c>
      <c r="E163" s="238" t="s">
        <v>942</v>
      </c>
      <c r="F163" s="239" t="s">
        <v>943</v>
      </c>
      <c r="G163" s="240" t="s">
        <v>944</v>
      </c>
      <c r="H163" s="241">
        <v>17</v>
      </c>
      <c r="I163" s="242"/>
      <c r="J163" s="243">
        <f t="shared" si="10"/>
        <v>0</v>
      </c>
      <c r="K163" s="239" t="s">
        <v>1</v>
      </c>
      <c r="L163" s="244"/>
      <c r="M163" s="245" t="s">
        <v>1</v>
      </c>
      <c r="N163" s="246" t="s">
        <v>45</v>
      </c>
      <c r="O163" s="71"/>
      <c r="P163" s="200">
        <f t="shared" si="11"/>
        <v>0</v>
      </c>
      <c r="Q163" s="200">
        <v>0</v>
      </c>
      <c r="R163" s="200">
        <f t="shared" si="12"/>
        <v>0</v>
      </c>
      <c r="S163" s="200">
        <v>0</v>
      </c>
      <c r="T163" s="201">
        <f t="shared" si="13"/>
        <v>0</v>
      </c>
      <c r="U163" s="34"/>
      <c r="V163" s="34"/>
      <c r="W163" s="34"/>
      <c r="X163" s="34"/>
      <c r="Y163" s="34"/>
      <c r="Z163" s="34"/>
      <c r="AA163" s="34"/>
      <c r="AB163" s="34"/>
      <c r="AC163" s="34"/>
      <c r="AD163" s="34"/>
      <c r="AE163" s="34"/>
      <c r="AR163" s="202" t="s">
        <v>876</v>
      </c>
      <c r="AT163" s="202" t="s">
        <v>275</v>
      </c>
      <c r="AU163" s="202" t="s">
        <v>87</v>
      </c>
      <c r="AY163" s="17" t="s">
        <v>180</v>
      </c>
      <c r="BE163" s="203">
        <f t="shared" si="14"/>
        <v>0</v>
      </c>
      <c r="BF163" s="203">
        <f t="shared" si="15"/>
        <v>0</v>
      </c>
      <c r="BG163" s="203">
        <f t="shared" si="16"/>
        <v>0</v>
      </c>
      <c r="BH163" s="203">
        <f t="shared" si="17"/>
        <v>0</v>
      </c>
      <c r="BI163" s="203">
        <f t="shared" si="18"/>
        <v>0</v>
      </c>
      <c r="BJ163" s="17" t="s">
        <v>87</v>
      </c>
      <c r="BK163" s="203">
        <f t="shared" si="19"/>
        <v>0</v>
      </c>
      <c r="BL163" s="17" t="s">
        <v>572</v>
      </c>
      <c r="BM163" s="202" t="s">
        <v>611</v>
      </c>
    </row>
    <row r="164" spans="1:65" s="2" customFormat="1" ht="24.2" customHeight="1">
      <c r="A164" s="34"/>
      <c r="B164" s="35"/>
      <c r="C164" s="191" t="s">
        <v>80</v>
      </c>
      <c r="D164" s="191" t="s">
        <v>184</v>
      </c>
      <c r="E164" s="192" t="s">
        <v>945</v>
      </c>
      <c r="F164" s="193" t="s">
        <v>946</v>
      </c>
      <c r="G164" s="194" t="s">
        <v>187</v>
      </c>
      <c r="H164" s="195">
        <v>1.4</v>
      </c>
      <c r="I164" s="196"/>
      <c r="J164" s="197">
        <f t="shared" si="10"/>
        <v>0</v>
      </c>
      <c r="K164" s="193" t="s">
        <v>188</v>
      </c>
      <c r="L164" s="39"/>
      <c r="M164" s="198" t="s">
        <v>1</v>
      </c>
      <c r="N164" s="199" t="s">
        <v>45</v>
      </c>
      <c r="O164" s="71"/>
      <c r="P164" s="200">
        <f t="shared" si="11"/>
        <v>0</v>
      </c>
      <c r="Q164" s="200">
        <v>0</v>
      </c>
      <c r="R164" s="200">
        <f t="shared" si="12"/>
        <v>0</v>
      </c>
      <c r="S164" s="200">
        <v>0</v>
      </c>
      <c r="T164" s="201">
        <f t="shared" si="13"/>
        <v>0</v>
      </c>
      <c r="U164" s="34"/>
      <c r="V164" s="34"/>
      <c r="W164" s="34"/>
      <c r="X164" s="34"/>
      <c r="Y164" s="34"/>
      <c r="Z164" s="34"/>
      <c r="AA164" s="34"/>
      <c r="AB164" s="34"/>
      <c r="AC164" s="34"/>
      <c r="AD164" s="34"/>
      <c r="AE164" s="34"/>
      <c r="AR164" s="202" t="s">
        <v>572</v>
      </c>
      <c r="AT164" s="202" t="s">
        <v>184</v>
      </c>
      <c r="AU164" s="202" t="s">
        <v>87</v>
      </c>
      <c r="AY164" s="17" t="s">
        <v>180</v>
      </c>
      <c r="BE164" s="203">
        <f t="shared" si="14"/>
        <v>0</v>
      </c>
      <c r="BF164" s="203">
        <f t="shared" si="15"/>
        <v>0</v>
      </c>
      <c r="BG164" s="203">
        <f t="shared" si="16"/>
        <v>0</v>
      </c>
      <c r="BH164" s="203">
        <f t="shared" si="17"/>
        <v>0</v>
      </c>
      <c r="BI164" s="203">
        <f t="shared" si="18"/>
        <v>0</v>
      </c>
      <c r="BJ164" s="17" t="s">
        <v>87</v>
      </c>
      <c r="BK164" s="203">
        <f t="shared" si="19"/>
        <v>0</v>
      </c>
      <c r="BL164" s="17" t="s">
        <v>572</v>
      </c>
      <c r="BM164" s="202" t="s">
        <v>621</v>
      </c>
    </row>
    <row r="165" spans="1:65" s="2" customFormat="1" ht="24.2" customHeight="1">
      <c r="A165" s="34"/>
      <c r="B165" s="35"/>
      <c r="C165" s="191" t="s">
        <v>80</v>
      </c>
      <c r="D165" s="191" t="s">
        <v>184</v>
      </c>
      <c r="E165" s="192" t="s">
        <v>947</v>
      </c>
      <c r="F165" s="193" t="s">
        <v>948</v>
      </c>
      <c r="G165" s="194" t="s">
        <v>187</v>
      </c>
      <c r="H165" s="195">
        <v>1.4</v>
      </c>
      <c r="I165" s="196"/>
      <c r="J165" s="197">
        <f t="shared" si="10"/>
        <v>0</v>
      </c>
      <c r="K165" s="193" t="s">
        <v>1</v>
      </c>
      <c r="L165" s="39"/>
      <c r="M165" s="198" t="s">
        <v>1</v>
      </c>
      <c r="N165" s="199" t="s">
        <v>45</v>
      </c>
      <c r="O165" s="71"/>
      <c r="P165" s="200">
        <f t="shared" si="11"/>
        <v>0</v>
      </c>
      <c r="Q165" s="200">
        <v>0</v>
      </c>
      <c r="R165" s="200">
        <f t="shared" si="12"/>
        <v>0</v>
      </c>
      <c r="S165" s="200">
        <v>0</v>
      </c>
      <c r="T165" s="201">
        <f t="shared" si="13"/>
        <v>0</v>
      </c>
      <c r="U165" s="34"/>
      <c r="V165" s="34"/>
      <c r="W165" s="34"/>
      <c r="X165" s="34"/>
      <c r="Y165" s="34"/>
      <c r="Z165" s="34"/>
      <c r="AA165" s="34"/>
      <c r="AB165" s="34"/>
      <c r="AC165" s="34"/>
      <c r="AD165" s="34"/>
      <c r="AE165" s="34"/>
      <c r="AR165" s="202" t="s">
        <v>572</v>
      </c>
      <c r="AT165" s="202" t="s">
        <v>184</v>
      </c>
      <c r="AU165" s="202" t="s">
        <v>87</v>
      </c>
      <c r="AY165" s="17" t="s">
        <v>180</v>
      </c>
      <c r="BE165" s="203">
        <f t="shared" si="14"/>
        <v>0</v>
      </c>
      <c r="BF165" s="203">
        <f t="shared" si="15"/>
        <v>0</v>
      </c>
      <c r="BG165" s="203">
        <f t="shared" si="16"/>
        <v>0</v>
      </c>
      <c r="BH165" s="203">
        <f t="shared" si="17"/>
        <v>0</v>
      </c>
      <c r="BI165" s="203">
        <f t="shared" si="18"/>
        <v>0</v>
      </c>
      <c r="BJ165" s="17" t="s">
        <v>87</v>
      </c>
      <c r="BK165" s="203">
        <f t="shared" si="19"/>
        <v>0</v>
      </c>
      <c r="BL165" s="17" t="s">
        <v>572</v>
      </c>
      <c r="BM165" s="202" t="s">
        <v>632</v>
      </c>
    </row>
    <row r="166" spans="1:65" s="2" customFormat="1" ht="37.9" customHeight="1">
      <c r="A166" s="34"/>
      <c r="B166" s="35"/>
      <c r="C166" s="191" t="s">
        <v>80</v>
      </c>
      <c r="D166" s="191" t="s">
        <v>184</v>
      </c>
      <c r="E166" s="192" t="s">
        <v>949</v>
      </c>
      <c r="F166" s="193" t="s">
        <v>950</v>
      </c>
      <c r="G166" s="194" t="s">
        <v>313</v>
      </c>
      <c r="H166" s="195">
        <v>10</v>
      </c>
      <c r="I166" s="196"/>
      <c r="J166" s="197">
        <f t="shared" si="10"/>
        <v>0</v>
      </c>
      <c r="K166" s="193" t="s">
        <v>1</v>
      </c>
      <c r="L166" s="39"/>
      <c r="M166" s="198" t="s">
        <v>1</v>
      </c>
      <c r="N166" s="199" t="s">
        <v>45</v>
      </c>
      <c r="O166" s="71"/>
      <c r="P166" s="200">
        <f t="shared" si="11"/>
        <v>0</v>
      </c>
      <c r="Q166" s="200">
        <v>0</v>
      </c>
      <c r="R166" s="200">
        <f t="shared" si="12"/>
        <v>0</v>
      </c>
      <c r="S166" s="200">
        <v>0</v>
      </c>
      <c r="T166" s="201">
        <f t="shared" si="13"/>
        <v>0</v>
      </c>
      <c r="U166" s="34"/>
      <c r="V166" s="34"/>
      <c r="W166" s="34"/>
      <c r="X166" s="34"/>
      <c r="Y166" s="34"/>
      <c r="Z166" s="34"/>
      <c r="AA166" s="34"/>
      <c r="AB166" s="34"/>
      <c r="AC166" s="34"/>
      <c r="AD166" s="34"/>
      <c r="AE166" s="34"/>
      <c r="AR166" s="202" t="s">
        <v>572</v>
      </c>
      <c r="AT166" s="202" t="s">
        <v>184</v>
      </c>
      <c r="AU166" s="202" t="s">
        <v>87</v>
      </c>
      <c r="AY166" s="17" t="s">
        <v>180</v>
      </c>
      <c r="BE166" s="203">
        <f t="shared" si="14"/>
        <v>0</v>
      </c>
      <c r="BF166" s="203">
        <f t="shared" si="15"/>
        <v>0</v>
      </c>
      <c r="BG166" s="203">
        <f t="shared" si="16"/>
        <v>0</v>
      </c>
      <c r="BH166" s="203">
        <f t="shared" si="17"/>
        <v>0</v>
      </c>
      <c r="BI166" s="203">
        <f t="shared" si="18"/>
        <v>0</v>
      </c>
      <c r="BJ166" s="17" t="s">
        <v>87</v>
      </c>
      <c r="BK166" s="203">
        <f t="shared" si="19"/>
        <v>0</v>
      </c>
      <c r="BL166" s="17" t="s">
        <v>572</v>
      </c>
      <c r="BM166" s="202" t="s">
        <v>643</v>
      </c>
    </row>
    <row r="167" spans="1:65" s="2" customFormat="1" ht="37.9" customHeight="1">
      <c r="A167" s="34"/>
      <c r="B167" s="35"/>
      <c r="C167" s="191" t="s">
        <v>80</v>
      </c>
      <c r="D167" s="191" t="s">
        <v>184</v>
      </c>
      <c r="E167" s="192" t="s">
        <v>951</v>
      </c>
      <c r="F167" s="193" t="s">
        <v>952</v>
      </c>
      <c r="G167" s="194" t="s">
        <v>481</v>
      </c>
      <c r="H167" s="195">
        <v>2</v>
      </c>
      <c r="I167" s="196"/>
      <c r="J167" s="197">
        <f t="shared" si="10"/>
        <v>0</v>
      </c>
      <c r="K167" s="193" t="s">
        <v>1</v>
      </c>
      <c r="L167" s="39"/>
      <c r="M167" s="198" t="s">
        <v>1</v>
      </c>
      <c r="N167" s="199" t="s">
        <v>45</v>
      </c>
      <c r="O167" s="71"/>
      <c r="P167" s="200">
        <f t="shared" si="11"/>
        <v>0</v>
      </c>
      <c r="Q167" s="200">
        <v>0</v>
      </c>
      <c r="R167" s="200">
        <f t="shared" si="12"/>
        <v>0</v>
      </c>
      <c r="S167" s="200">
        <v>0</v>
      </c>
      <c r="T167" s="201">
        <f t="shared" si="13"/>
        <v>0</v>
      </c>
      <c r="U167" s="34"/>
      <c r="V167" s="34"/>
      <c r="W167" s="34"/>
      <c r="X167" s="34"/>
      <c r="Y167" s="34"/>
      <c r="Z167" s="34"/>
      <c r="AA167" s="34"/>
      <c r="AB167" s="34"/>
      <c r="AC167" s="34"/>
      <c r="AD167" s="34"/>
      <c r="AE167" s="34"/>
      <c r="AR167" s="202" t="s">
        <v>572</v>
      </c>
      <c r="AT167" s="202" t="s">
        <v>184</v>
      </c>
      <c r="AU167" s="202" t="s">
        <v>87</v>
      </c>
      <c r="AY167" s="17" t="s">
        <v>180</v>
      </c>
      <c r="BE167" s="203">
        <f t="shared" si="14"/>
        <v>0</v>
      </c>
      <c r="BF167" s="203">
        <f t="shared" si="15"/>
        <v>0</v>
      </c>
      <c r="BG167" s="203">
        <f t="shared" si="16"/>
        <v>0</v>
      </c>
      <c r="BH167" s="203">
        <f t="shared" si="17"/>
        <v>0</v>
      </c>
      <c r="BI167" s="203">
        <f t="shared" si="18"/>
        <v>0</v>
      </c>
      <c r="BJ167" s="17" t="s">
        <v>87</v>
      </c>
      <c r="BK167" s="203">
        <f t="shared" si="19"/>
        <v>0</v>
      </c>
      <c r="BL167" s="17" t="s">
        <v>572</v>
      </c>
      <c r="BM167" s="202" t="s">
        <v>654</v>
      </c>
    </row>
    <row r="168" spans="1:65" s="2" customFormat="1" ht="24.2" customHeight="1">
      <c r="A168" s="34"/>
      <c r="B168" s="35"/>
      <c r="C168" s="191" t="s">
        <v>80</v>
      </c>
      <c r="D168" s="191" t="s">
        <v>184</v>
      </c>
      <c r="E168" s="192" t="s">
        <v>953</v>
      </c>
      <c r="F168" s="193" t="s">
        <v>954</v>
      </c>
      <c r="G168" s="194" t="s">
        <v>313</v>
      </c>
      <c r="H168" s="195">
        <v>280</v>
      </c>
      <c r="I168" s="196"/>
      <c r="J168" s="197">
        <f t="shared" si="10"/>
        <v>0</v>
      </c>
      <c r="K168" s="193" t="s">
        <v>188</v>
      </c>
      <c r="L168" s="39"/>
      <c r="M168" s="198" t="s">
        <v>1</v>
      </c>
      <c r="N168" s="199" t="s">
        <v>45</v>
      </c>
      <c r="O168" s="71"/>
      <c r="P168" s="200">
        <f t="shared" si="11"/>
        <v>0</v>
      </c>
      <c r="Q168" s="200">
        <v>0</v>
      </c>
      <c r="R168" s="200">
        <f t="shared" si="12"/>
        <v>0</v>
      </c>
      <c r="S168" s="200">
        <v>0</v>
      </c>
      <c r="T168" s="201">
        <f t="shared" si="13"/>
        <v>0</v>
      </c>
      <c r="U168" s="34"/>
      <c r="V168" s="34"/>
      <c r="W168" s="34"/>
      <c r="X168" s="34"/>
      <c r="Y168" s="34"/>
      <c r="Z168" s="34"/>
      <c r="AA168" s="34"/>
      <c r="AB168" s="34"/>
      <c r="AC168" s="34"/>
      <c r="AD168" s="34"/>
      <c r="AE168" s="34"/>
      <c r="AR168" s="202" t="s">
        <v>572</v>
      </c>
      <c r="AT168" s="202" t="s">
        <v>184</v>
      </c>
      <c r="AU168" s="202" t="s">
        <v>87</v>
      </c>
      <c r="AY168" s="17" t="s">
        <v>180</v>
      </c>
      <c r="BE168" s="203">
        <f t="shared" si="14"/>
        <v>0</v>
      </c>
      <c r="BF168" s="203">
        <f t="shared" si="15"/>
        <v>0</v>
      </c>
      <c r="BG168" s="203">
        <f t="shared" si="16"/>
        <v>0</v>
      </c>
      <c r="BH168" s="203">
        <f t="shared" si="17"/>
        <v>0</v>
      </c>
      <c r="BI168" s="203">
        <f t="shared" si="18"/>
        <v>0</v>
      </c>
      <c r="BJ168" s="17" t="s">
        <v>87</v>
      </c>
      <c r="BK168" s="203">
        <f t="shared" si="19"/>
        <v>0</v>
      </c>
      <c r="BL168" s="17" t="s">
        <v>572</v>
      </c>
      <c r="BM168" s="202" t="s">
        <v>667</v>
      </c>
    </row>
    <row r="169" spans="1:65" s="2" customFormat="1" ht="24.2" customHeight="1">
      <c r="A169" s="34"/>
      <c r="B169" s="35"/>
      <c r="C169" s="191" t="s">
        <v>80</v>
      </c>
      <c r="D169" s="191" t="s">
        <v>184</v>
      </c>
      <c r="E169" s="192" t="s">
        <v>955</v>
      </c>
      <c r="F169" s="193" t="s">
        <v>956</v>
      </c>
      <c r="G169" s="194" t="s">
        <v>313</v>
      </c>
      <c r="H169" s="195">
        <v>35</v>
      </c>
      <c r="I169" s="196"/>
      <c r="J169" s="197">
        <f t="shared" si="10"/>
        <v>0</v>
      </c>
      <c r="K169" s="193" t="s">
        <v>188</v>
      </c>
      <c r="L169" s="39"/>
      <c r="M169" s="198" t="s">
        <v>1</v>
      </c>
      <c r="N169" s="199" t="s">
        <v>45</v>
      </c>
      <c r="O169" s="71"/>
      <c r="P169" s="200">
        <f t="shared" si="11"/>
        <v>0</v>
      </c>
      <c r="Q169" s="200">
        <v>0</v>
      </c>
      <c r="R169" s="200">
        <f t="shared" si="12"/>
        <v>0</v>
      </c>
      <c r="S169" s="200">
        <v>0</v>
      </c>
      <c r="T169" s="201">
        <f t="shared" si="13"/>
        <v>0</v>
      </c>
      <c r="U169" s="34"/>
      <c r="V169" s="34"/>
      <c r="W169" s="34"/>
      <c r="X169" s="34"/>
      <c r="Y169" s="34"/>
      <c r="Z169" s="34"/>
      <c r="AA169" s="34"/>
      <c r="AB169" s="34"/>
      <c r="AC169" s="34"/>
      <c r="AD169" s="34"/>
      <c r="AE169" s="34"/>
      <c r="AR169" s="202" t="s">
        <v>572</v>
      </c>
      <c r="AT169" s="202" t="s">
        <v>184</v>
      </c>
      <c r="AU169" s="202" t="s">
        <v>87</v>
      </c>
      <c r="AY169" s="17" t="s">
        <v>180</v>
      </c>
      <c r="BE169" s="203">
        <f t="shared" si="14"/>
        <v>0</v>
      </c>
      <c r="BF169" s="203">
        <f t="shared" si="15"/>
        <v>0</v>
      </c>
      <c r="BG169" s="203">
        <f t="shared" si="16"/>
        <v>0</v>
      </c>
      <c r="BH169" s="203">
        <f t="shared" si="17"/>
        <v>0</v>
      </c>
      <c r="BI169" s="203">
        <f t="shared" si="18"/>
        <v>0</v>
      </c>
      <c r="BJ169" s="17" t="s">
        <v>87</v>
      </c>
      <c r="BK169" s="203">
        <f t="shared" si="19"/>
        <v>0</v>
      </c>
      <c r="BL169" s="17" t="s">
        <v>572</v>
      </c>
      <c r="BM169" s="202" t="s">
        <v>677</v>
      </c>
    </row>
    <row r="170" spans="1:65" s="2" customFormat="1" ht="16.5" customHeight="1">
      <c r="A170" s="34"/>
      <c r="B170" s="35"/>
      <c r="C170" s="191" t="s">
        <v>80</v>
      </c>
      <c r="D170" s="191" t="s">
        <v>184</v>
      </c>
      <c r="E170" s="192" t="s">
        <v>957</v>
      </c>
      <c r="F170" s="193" t="s">
        <v>958</v>
      </c>
      <c r="G170" s="194" t="s">
        <v>313</v>
      </c>
      <c r="H170" s="195">
        <v>630</v>
      </c>
      <c r="I170" s="196"/>
      <c r="J170" s="197">
        <f t="shared" si="10"/>
        <v>0</v>
      </c>
      <c r="K170" s="193" t="s">
        <v>188</v>
      </c>
      <c r="L170" s="39"/>
      <c r="M170" s="198" t="s">
        <v>1</v>
      </c>
      <c r="N170" s="199" t="s">
        <v>45</v>
      </c>
      <c r="O170" s="71"/>
      <c r="P170" s="200">
        <f t="shared" si="11"/>
        <v>0</v>
      </c>
      <c r="Q170" s="200">
        <v>0</v>
      </c>
      <c r="R170" s="200">
        <f t="shared" si="12"/>
        <v>0</v>
      </c>
      <c r="S170" s="200">
        <v>0</v>
      </c>
      <c r="T170" s="201">
        <f t="shared" si="13"/>
        <v>0</v>
      </c>
      <c r="U170" s="34"/>
      <c r="V170" s="34"/>
      <c r="W170" s="34"/>
      <c r="X170" s="34"/>
      <c r="Y170" s="34"/>
      <c r="Z170" s="34"/>
      <c r="AA170" s="34"/>
      <c r="AB170" s="34"/>
      <c r="AC170" s="34"/>
      <c r="AD170" s="34"/>
      <c r="AE170" s="34"/>
      <c r="AR170" s="202" t="s">
        <v>572</v>
      </c>
      <c r="AT170" s="202" t="s">
        <v>184</v>
      </c>
      <c r="AU170" s="202" t="s">
        <v>87</v>
      </c>
      <c r="AY170" s="17" t="s">
        <v>180</v>
      </c>
      <c r="BE170" s="203">
        <f t="shared" si="14"/>
        <v>0</v>
      </c>
      <c r="BF170" s="203">
        <f t="shared" si="15"/>
        <v>0</v>
      </c>
      <c r="BG170" s="203">
        <f t="shared" si="16"/>
        <v>0</v>
      </c>
      <c r="BH170" s="203">
        <f t="shared" si="17"/>
        <v>0</v>
      </c>
      <c r="BI170" s="203">
        <f t="shared" si="18"/>
        <v>0</v>
      </c>
      <c r="BJ170" s="17" t="s">
        <v>87</v>
      </c>
      <c r="BK170" s="203">
        <f t="shared" si="19"/>
        <v>0</v>
      </c>
      <c r="BL170" s="17" t="s">
        <v>572</v>
      </c>
      <c r="BM170" s="202" t="s">
        <v>686</v>
      </c>
    </row>
    <row r="171" spans="1:65" s="2" customFormat="1" ht="33" customHeight="1">
      <c r="A171" s="34"/>
      <c r="B171" s="35"/>
      <c r="C171" s="191" t="s">
        <v>80</v>
      </c>
      <c r="D171" s="191" t="s">
        <v>184</v>
      </c>
      <c r="E171" s="192" t="s">
        <v>959</v>
      </c>
      <c r="F171" s="193" t="s">
        <v>960</v>
      </c>
      <c r="G171" s="194" t="s">
        <v>313</v>
      </c>
      <c r="H171" s="195">
        <v>380</v>
      </c>
      <c r="I171" s="196"/>
      <c r="J171" s="197">
        <f t="shared" si="10"/>
        <v>0</v>
      </c>
      <c r="K171" s="193" t="s">
        <v>188</v>
      </c>
      <c r="L171" s="39"/>
      <c r="M171" s="198" t="s">
        <v>1</v>
      </c>
      <c r="N171" s="199" t="s">
        <v>45</v>
      </c>
      <c r="O171" s="71"/>
      <c r="P171" s="200">
        <f t="shared" si="11"/>
        <v>0</v>
      </c>
      <c r="Q171" s="200">
        <v>0.27</v>
      </c>
      <c r="R171" s="200">
        <f t="shared" si="12"/>
        <v>102.60000000000001</v>
      </c>
      <c r="S171" s="200">
        <v>0</v>
      </c>
      <c r="T171" s="201">
        <f t="shared" si="13"/>
        <v>0</v>
      </c>
      <c r="U171" s="34"/>
      <c r="V171" s="34"/>
      <c r="W171" s="34"/>
      <c r="X171" s="34"/>
      <c r="Y171" s="34"/>
      <c r="Z171" s="34"/>
      <c r="AA171" s="34"/>
      <c r="AB171" s="34"/>
      <c r="AC171" s="34"/>
      <c r="AD171" s="34"/>
      <c r="AE171" s="34"/>
      <c r="AR171" s="202" t="s">
        <v>572</v>
      </c>
      <c r="AT171" s="202" t="s">
        <v>184</v>
      </c>
      <c r="AU171" s="202" t="s">
        <v>87</v>
      </c>
      <c r="AY171" s="17" t="s">
        <v>180</v>
      </c>
      <c r="BE171" s="203">
        <f t="shared" si="14"/>
        <v>0</v>
      </c>
      <c r="BF171" s="203">
        <f t="shared" si="15"/>
        <v>0</v>
      </c>
      <c r="BG171" s="203">
        <f t="shared" si="16"/>
        <v>0</v>
      </c>
      <c r="BH171" s="203">
        <f t="shared" si="17"/>
        <v>0</v>
      </c>
      <c r="BI171" s="203">
        <f t="shared" si="18"/>
        <v>0</v>
      </c>
      <c r="BJ171" s="17" t="s">
        <v>87</v>
      </c>
      <c r="BK171" s="203">
        <f t="shared" si="19"/>
        <v>0</v>
      </c>
      <c r="BL171" s="17" t="s">
        <v>572</v>
      </c>
      <c r="BM171" s="202" t="s">
        <v>696</v>
      </c>
    </row>
    <row r="172" spans="1:65" s="2" customFormat="1" ht="16.5" customHeight="1">
      <c r="A172" s="34"/>
      <c r="B172" s="35"/>
      <c r="C172" s="237" t="s">
        <v>80</v>
      </c>
      <c r="D172" s="237" t="s">
        <v>275</v>
      </c>
      <c r="E172" s="238" t="s">
        <v>961</v>
      </c>
      <c r="F172" s="239" t="s">
        <v>962</v>
      </c>
      <c r="G172" s="240" t="s">
        <v>187</v>
      </c>
      <c r="H172" s="241">
        <v>33.8</v>
      </c>
      <c r="I172" s="242"/>
      <c r="J172" s="243">
        <f t="shared" si="10"/>
        <v>0</v>
      </c>
      <c r="K172" s="239" t="s">
        <v>1</v>
      </c>
      <c r="L172" s="244"/>
      <c r="M172" s="245" t="s">
        <v>1</v>
      </c>
      <c r="N172" s="246" t="s">
        <v>45</v>
      </c>
      <c r="O172" s="71"/>
      <c r="P172" s="200">
        <f t="shared" si="11"/>
        <v>0</v>
      </c>
      <c r="Q172" s="200">
        <v>0</v>
      </c>
      <c r="R172" s="200">
        <f t="shared" si="12"/>
        <v>0</v>
      </c>
      <c r="S172" s="200">
        <v>0</v>
      </c>
      <c r="T172" s="201">
        <f t="shared" si="13"/>
        <v>0</v>
      </c>
      <c r="U172" s="34"/>
      <c r="V172" s="34"/>
      <c r="W172" s="34"/>
      <c r="X172" s="34"/>
      <c r="Y172" s="34"/>
      <c r="Z172" s="34"/>
      <c r="AA172" s="34"/>
      <c r="AB172" s="34"/>
      <c r="AC172" s="34"/>
      <c r="AD172" s="34"/>
      <c r="AE172" s="34"/>
      <c r="AR172" s="202" t="s">
        <v>876</v>
      </c>
      <c r="AT172" s="202" t="s">
        <v>275</v>
      </c>
      <c r="AU172" s="202" t="s">
        <v>87</v>
      </c>
      <c r="AY172" s="17" t="s">
        <v>180</v>
      </c>
      <c r="BE172" s="203">
        <f t="shared" si="14"/>
        <v>0</v>
      </c>
      <c r="BF172" s="203">
        <f t="shared" si="15"/>
        <v>0</v>
      </c>
      <c r="BG172" s="203">
        <f t="shared" si="16"/>
        <v>0</v>
      </c>
      <c r="BH172" s="203">
        <f t="shared" si="17"/>
        <v>0</v>
      </c>
      <c r="BI172" s="203">
        <f t="shared" si="18"/>
        <v>0</v>
      </c>
      <c r="BJ172" s="17" t="s">
        <v>87</v>
      </c>
      <c r="BK172" s="203">
        <f t="shared" si="19"/>
        <v>0</v>
      </c>
      <c r="BL172" s="17" t="s">
        <v>572</v>
      </c>
      <c r="BM172" s="202" t="s">
        <v>707</v>
      </c>
    </row>
    <row r="173" spans="1:65" s="2" customFormat="1" ht="24.2" customHeight="1">
      <c r="A173" s="34"/>
      <c r="B173" s="35"/>
      <c r="C173" s="191" t="s">
        <v>80</v>
      </c>
      <c r="D173" s="191" t="s">
        <v>184</v>
      </c>
      <c r="E173" s="192" t="s">
        <v>963</v>
      </c>
      <c r="F173" s="193" t="s">
        <v>964</v>
      </c>
      <c r="G173" s="194" t="s">
        <v>481</v>
      </c>
      <c r="H173" s="195">
        <v>12</v>
      </c>
      <c r="I173" s="196"/>
      <c r="J173" s="197">
        <f t="shared" si="10"/>
        <v>0</v>
      </c>
      <c r="K173" s="193" t="s">
        <v>188</v>
      </c>
      <c r="L173" s="39"/>
      <c r="M173" s="198" t="s">
        <v>1</v>
      </c>
      <c r="N173" s="199" t="s">
        <v>45</v>
      </c>
      <c r="O173" s="71"/>
      <c r="P173" s="200">
        <f t="shared" si="11"/>
        <v>0</v>
      </c>
      <c r="Q173" s="200">
        <v>0.0038</v>
      </c>
      <c r="R173" s="200">
        <f t="shared" si="12"/>
        <v>0.0456</v>
      </c>
      <c r="S173" s="200">
        <v>0</v>
      </c>
      <c r="T173" s="201">
        <f t="shared" si="13"/>
        <v>0</v>
      </c>
      <c r="U173" s="34"/>
      <c r="V173" s="34"/>
      <c r="W173" s="34"/>
      <c r="X173" s="34"/>
      <c r="Y173" s="34"/>
      <c r="Z173" s="34"/>
      <c r="AA173" s="34"/>
      <c r="AB173" s="34"/>
      <c r="AC173" s="34"/>
      <c r="AD173" s="34"/>
      <c r="AE173" s="34"/>
      <c r="AR173" s="202" t="s">
        <v>572</v>
      </c>
      <c r="AT173" s="202" t="s">
        <v>184</v>
      </c>
      <c r="AU173" s="202" t="s">
        <v>87</v>
      </c>
      <c r="AY173" s="17" t="s">
        <v>180</v>
      </c>
      <c r="BE173" s="203">
        <f t="shared" si="14"/>
        <v>0</v>
      </c>
      <c r="BF173" s="203">
        <f t="shared" si="15"/>
        <v>0</v>
      </c>
      <c r="BG173" s="203">
        <f t="shared" si="16"/>
        <v>0</v>
      </c>
      <c r="BH173" s="203">
        <f t="shared" si="17"/>
        <v>0</v>
      </c>
      <c r="BI173" s="203">
        <f t="shared" si="18"/>
        <v>0</v>
      </c>
      <c r="BJ173" s="17" t="s">
        <v>87</v>
      </c>
      <c r="BK173" s="203">
        <f t="shared" si="19"/>
        <v>0</v>
      </c>
      <c r="BL173" s="17" t="s">
        <v>572</v>
      </c>
      <c r="BM173" s="202" t="s">
        <v>726</v>
      </c>
    </row>
    <row r="174" spans="1:65" s="2" customFormat="1" ht="21.75" customHeight="1">
      <c r="A174" s="34"/>
      <c r="B174" s="35"/>
      <c r="C174" s="191" t="s">
        <v>80</v>
      </c>
      <c r="D174" s="191" t="s">
        <v>184</v>
      </c>
      <c r="E174" s="192" t="s">
        <v>965</v>
      </c>
      <c r="F174" s="193" t="s">
        <v>966</v>
      </c>
      <c r="G174" s="194" t="s">
        <v>481</v>
      </c>
      <c r="H174" s="195">
        <v>8</v>
      </c>
      <c r="I174" s="196"/>
      <c r="J174" s="197">
        <f t="shared" si="10"/>
        <v>0</v>
      </c>
      <c r="K174" s="193" t="s">
        <v>188</v>
      </c>
      <c r="L174" s="39"/>
      <c r="M174" s="198" t="s">
        <v>1</v>
      </c>
      <c r="N174" s="199" t="s">
        <v>45</v>
      </c>
      <c r="O174" s="71"/>
      <c r="P174" s="200">
        <f t="shared" si="11"/>
        <v>0</v>
      </c>
      <c r="Q174" s="200">
        <v>0.0076</v>
      </c>
      <c r="R174" s="200">
        <f t="shared" si="12"/>
        <v>0.0608</v>
      </c>
      <c r="S174" s="200">
        <v>0</v>
      </c>
      <c r="T174" s="201">
        <f t="shared" si="13"/>
        <v>0</v>
      </c>
      <c r="U174" s="34"/>
      <c r="V174" s="34"/>
      <c r="W174" s="34"/>
      <c r="X174" s="34"/>
      <c r="Y174" s="34"/>
      <c r="Z174" s="34"/>
      <c r="AA174" s="34"/>
      <c r="AB174" s="34"/>
      <c r="AC174" s="34"/>
      <c r="AD174" s="34"/>
      <c r="AE174" s="34"/>
      <c r="AR174" s="202" t="s">
        <v>572</v>
      </c>
      <c r="AT174" s="202" t="s">
        <v>184</v>
      </c>
      <c r="AU174" s="202" t="s">
        <v>87</v>
      </c>
      <c r="AY174" s="17" t="s">
        <v>180</v>
      </c>
      <c r="BE174" s="203">
        <f t="shared" si="14"/>
        <v>0</v>
      </c>
      <c r="BF174" s="203">
        <f t="shared" si="15"/>
        <v>0</v>
      </c>
      <c r="BG174" s="203">
        <f t="shared" si="16"/>
        <v>0</v>
      </c>
      <c r="BH174" s="203">
        <f t="shared" si="17"/>
        <v>0</v>
      </c>
      <c r="BI174" s="203">
        <f t="shared" si="18"/>
        <v>0</v>
      </c>
      <c r="BJ174" s="17" t="s">
        <v>87</v>
      </c>
      <c r="BK174" s="203">
        <f t="shared" si="19"/>
        <v>0</v>
      </c>
      <c r="BL174" s="17" t="s">
        <v>572</v>
      </c>
      <c r="BM174" s="202" t="s">
        <v>736</v>
      </c>
    </row>
    <row r="175" spans="1:65" s="2" customFormat="1" ht="24.2" customHeight="1">
      <c r="A175" s="34"/>
      <c r="B175" s="35"/>
      <c r="C175" s="191" t="s">
        <v>80</v>
      </c>
      <c r="D175" s="191" t="s">
        <v>184</v>
      </c>
      <c r="E175" s="192" t="s">
        <v>967</v>
      </c>
      <c r="F175" s="193" t="s">
        <v>968</v>
      </c>
      <c r="G175" s="194" t="s">
        <v>313</v>
      </c>
      <c r="H175" s="195">
        <v>240</v>
      </c>
      <c r="I175" s="196"/>
      <c r="J175" s="197">
        <f t="shared" si="10"/>
        <v>0</v>
      </c>
      <c r="K175" s="193" t="s">
        <v>188</v>
      </c>
      <c r="L175" s="39"/>
      <c r="M175" s="198" t="s">
        <v>1</v>
      </c>
      <c r="N175" s="199" t="s">
        <v>45</v>
      </c>
      <c r="O175" s="71"/>
      <c r="P175" s="200">
        <f t="shared" si="11"/>
        <v>0</v>
      </c>
      <c r="Q175" s="200">
        <v>0.0019</v>
      </c>
      <c r="R175" s="200">
        <f t="shared" si="12"/>
        <v>0.456</v>
      </c>
      <c r="S175" s="200">
        <v>0</v>
      </c>
      <c r="T175" s="201">
        <f t="shared" si="13"/>
        <v>0</v>
      </c>
      <c r="U175" s="34"/>
      <c r="V175" s="34"/>
      <c r="W175" s="34"/>
      <c r="X175" s="34"/>
      <c r="Y175" s="34"/>
      <c r="Z175" s="34"/>
      <c r="AA175" s="34"/>
      <c r="AB175" s="34"/>
      <c r="AC175" s="34"/>
      <c r="AD175" s="34"/>
      <c r="AE175" s="34"/>
      <c r="AR175" s="202" t="s">
        <v>572</v>
      </c>
      <c r="AT175" s="202" t="s">
        <v>184</v>
      </c>
      <c r="AU175" s="202" t="s">
        <v>87</v>
      </c>
      <c r="AY175" s="17" t="s">
        <v>180</v>
      </c>
      <c r="BE175" s="203">
        <f t="shared" si="14"/>
        <v>0</v>
      </c>
      <c r="BF175" s="203">
        <f t="shared" si="15"/>
        <v>0</v>
      </c>
      <c r="BG175" s="203">
        <f t="shared" si="16"/>
        <v>0</v>
      </c>
      <c r="BH175" s="203">
        <f t="shared" si="17"/>
        <v>0</v>
      </c>
      <c r="BI175" s="203">
        <f t="shared" si="18"/>
        <v>0</v>
      </c>
      <c r="BJ175" s="17" t="s">
        <v>87</v>
      </c>
      <c r="BK175" s="203">
        <f t="shared" si="19"/>
        <v>0</v>
      </c>
      <c r="BL175" s="17" t="s">
        <v>572</v>
      </c>
      <c r="BM175" s="202" t="s">
        <v>747</v>
      </c>
    </row>
    <row r="176" spans="1:65" s="2" customFormat="1" ht="16.5" customHeight="1">
      <c r="A176" s="34"/>
      <c r="B176" s="35"/>
      <c r="C176" s="191" t="s">
        <v>80</v>
      </c>
      <c r="D176" s="191" t="s">
        <v>184</v>
      </c>
      <c r="E176" s="192" t="s">
        <v>969</v>
      </c>
      <c r="F176" s="193" t="s">
        <v>970</v>
      </c>
      <c r="G176" s="194" t="s">
        <v>313</v>
      </c>
      <c r="H176" s="195">
        <v>320</v>
      </c>
      <c r="I176" s="196"/>
      <c r="J176" s="197">
        <f t="shared" si="10"/>
        <v>0</v>
      </c>
      <c r="K176" s="193" t="s">
        <v>188</v>
      </c>
      <c r="L176" s="39"/>
      <c r="M176" s="198" t="s">
        <v>1</v>
      </c>
      <c r="N176" s="199" t="s">
        <v>45</v>
      </c>
      <c r="O176" s="71"/>
      <c r="P176" s="200">
        <f t="shared" si="11"/>
        <v>0</v>
      </c>
      <c r="Q176" s="200">
        <v>7E-05</v>
      </c>
      <c r="R176" s="200">
        <f t="shared" si="12"/>
        <v>0.022399999999999996</v>
      </c>
      <c r="S176" s="200">
        <v>0</v>
      </c>
      <c r="T176" s="201">
        <f t="shared" si="13"/>
        <v>0</v>
      </c>
      <c r="U176" s="34"/>
      <c r="V176" s="34"/>
      <c r="W176" s="34"/>
      <c r="X176" s="34"/>
      <c r="Y176" s="34"/>
      <c r="Z176" s="34"/>
      <c r="AA176" s="34"/>
      <c r="AB176" s="34"/>
      <c r="AC176" s="34"/>
      <c r="AD176" s="34"/>
      <c r="AE176" s="34"/>
      <c r="AR176" s="202" t="s">
        <v>572</v>
      </c>
      <c r="AT176" s="202" t="s">
        <v>184</v>
      </c>
      <c r="AU176" s="202" t="s">
        <v>87</v>
      </c>
      <c r="AY176" s="17" t="s">
        <v>180</v>
      </c>
      <c r="BE176" s="203">
        <f t="shared" si="14"/>
        <v>0</v>
      </c>
      <c r="BF176" s="203">
        <f t="shared" si="15"/>
        <v>0</v>
      </c>
      <c r="BG176" s="203">
        <f t="shared" si="16"/>
        <v>0</v>
      </c>
      <c r="BH176" s="203">
        <f t="shared" si="17"/>
        <v>0</v>
      </c>
      <c r="BI176" s="203">
        <f t="shared" si="18"/>
        <v>0</v>
      </c>
      <c r="BJ176" s="17" t="s">
        <v>87</v>
      </c>
      <c r="BK176" s="203">
        <f t="shared" si="19"/>
        <v>0</v>
      </c>
      <c r="BL176" s="17" t="s">
        <v>572</v>
      </c>
      <c r="BM176" s="202" t="s">
        <v>756</v>
      </c>
    </row>
    <row r="177" spans="1:65" s="2" customFormat="1" ht="16.5" customHeight="1">
      <c r="A177" s="34"/>
      <c r="B177" s="35"/>
      <c r="C177" s="237" t="s">
        <v>80</v>
      </c>
      <c r="D177" s="237" t="s">
        <v>275</v>
      </c>
      <c r="E177" s="238" t="s">
        <v>971</v>
      </c>
      <c r="F177" s="239" t="s">
        <v>972</v>
      </c>
      <c r="G177" s="240" t="s">
        <v>313</v>
      </c>
      <c r="H177" s="241">
        <v>320</v>
      </c>
      <c r="I177" s="242"/>
      <c r="J177" s="243">
        <f t="shared" si="10"/>
        <v>0</v>
      </c>
      <c r="K177" s="239" t="s">
        <v>1</v>
      </c>
      <c r="L177" s="244"/>
      <c r="M177" s="245" t="s">
        <v>1</v>
      </c>
      <c r="N177" s="246" t="s">
        <v>45</v>
      </c>
      <c r="O177" s="71"/>
      <c r="P177" s="200">
        <f t="shared" si="11"/>
        <v>0</v>
      </c>
      <c r="Q177" s="200">
        <v>0</v>
      </c>
      <c r="R177" s="200">
        <f t="shared" si="12"/>
        <v>0</v>
      </c>
      <c r="S177" s="200">
        <v>0</v>
      </c>
      <c r="T177" s="201">
        <f t="shared" si="13"/>
        <v>0</v>
      </c>
      <c r="U177" s="34"/>
      <c r="V177" s="34"/>
      <c r="W177" s="34"/>
      <c r="X177" s="34"/>
      <c r="Y177" s="34"/>
      <c r="Z177" s="34"/>
      <c r="AA177" s="34"/>
      <c r="AB177" s="34"/>
      <c r="AC177" s="34"/>
      <c r="AD177" s="34"/>
      <c r="AE177" s="34"/>
      <c r="AR177" s="202" t="s">
        <v>876</v>
      </c>
      <c r="AT177" s="202" t="s">
        <v>275</v>
      </c>
      <c r="AU177" s="202" t="s">
        <v>87</v>
      </c>
      <c r="AY177" s="17" t="s">
        <v>180</v>
      </c>
      <c r="BE177" s="203">
        <f t="shared" si="14"/>
        <v>0</v>
      </c>
      <c r="BF177" s="203">
        <f t="shared" si="15"/>
        <v>0</v>
      </c>
      <c r="BG177" s="203">
        <f t="shared" si="16"/>
        <v>0</v>
      </c>
      <c r="BH177" s="203">
        <f t="shared" si="17"/>
        <v>0</v>
      </c>
      <c r="BI177" s="203">
        <f t="shared" si="18"/>
        <v>0</v>
      </c>
      <c r="BJ177" s="17" t="s">
        <v>87</v>
      </c>
      <c r="BK177" s="203">
        <f t="shared" si="19"/>
        <v>0</v>
      </c>
      <c r="BL177" s="17" t="s">
        <v>572</v>
      </c>
      <c r="BM177" s="202" t="s">
        <v>764</v>
      </c>
    </row>
    <row r="178" spans="1:65" s="2" customFormat="1" ht="33" customHeight="1">
      <c r="A178" s="34"/>
      <c r="B178" s="35"/>
      <c r="C178" s="191" t="s">
        <v>80</v>
      </c>
      <c r="D178" s="191" t="s">
        <v>184</v>
      </c>
      <c r="E178" s="192" t="s">
        <v>973</v>
      </c>
      <c r="F178" s="193" t="s">
        <v>974</v>
      </c>
      <c r="G178" s="194" t="s">
        <v>313</v>
      </c>
      <c r="H178" s="195">
        <v>630</v>
      </c>
      <c r="I178" s="196"/>
      <c r="J178" s="197">
        <f t="shared" si="10"/>
        <v>0</v>
      </c>
      <c r="K178" s="193" t="s">
        <v>188</v>
      </c>
      <c r="L178" s="39"/>
      <c r="M178" s="198" t="s">
        <v>1</v>
      </c>
      <c r="N178" s="199" t="s">
        <v>45</v>
      </c>
      <c r="O178" s="71"/>
      <c r="P178" s="200">
        <f t="shared" si="11"/>
        <v>0</v>
      </c>
      <c r="Q178" s="200">
        <v>0.18</v>
      </c>
      <c r="R178" s="200">
        <f t="shared" si="12"/>
        <v>113.39999999999999</v>
      </c>
      <c r="S178" s="200">
        <v>0</v>
      </c>
      <c r="T178" s="201">
        <f t="shared" si="13"/>
        <v>0</v>
      </c>
      <c r="U178" s="34"/>
      <c r="V178" s="34"/>
      <c r="W178" s="34"/>
      <c r="X178" s="34"/>
      <c r="Y178" s="34"/>
      <c r="Z178" s="34"/>
      <c r="AA178" s="34"/>
      <c r="AB178" s="34"/>
      <c r="AC178" s="34"/>
      <c r="AD178" s="34"/>
      <c r="AE178" s="34"/>
      <c r="AR178" s="202" t="s">
        <v>572</v>
      </c>
      <c r="AT178" s="202" t="s">
        <v>184</v>
      </c>
      <c r="AU178" s="202" t="s">
        <v>87</v>
      </c>
      <c r="AY178" s="17" t="s">
        <v>180</v>
      </c>
      <c r="BE178" s="203">
        <f t="shared" si="14"/>
        <v>0</v>
      </c>
      <c r="BF178" s="203">
        <f t="shared" si="15"/>
        <v>0</v>
      </c>
      <c r="BG178" s="203">
        <f t="shared" si="16"/>
        <v>0</v>
      </c>
      <c r="BH178" s="203">
        <f t="shared" si="17"/>
        <v>0</v>
      </c>
      <c r="BI178" s="203">
        <f t="shared" si="18"/>
        <v>0</v>
      </c>
      <c r="BJ178" s="17" t="s">
        <v>87</v>
      </c>
      <c r="BK178" s="203">
        <f t="shared" si="19"/>
        <v>0</v>
      </c>
      <c r="BL178" s="17" t="s">
        <v>572</v>
      </c>
      <c r="BM178" s="202" t="s">
        <v>776</v>
      </c>
    </row>
    <row r="179" spans="1:65" s="2" customFormat="1" ht="21.75" customHeight="1">
      <c r="A179" s="34"/>
      <c r="B179" s="35"/>
      <c r="C179" s="237" t="s">
        <v>80</v>
      </c>
      <c r="D179" s="237" t="s">
        <v>275</v>
      </c>
      <c r="E179" s="238" t="s">
        <v>975</v>
      </c>
      <c r="F179" s="239" t="s">
        <v>976</v>
      </c>
      <c r="G179" s="240" t="s">
        <v>313</v>
      </c>
      <c r="H179" s="241">
        <v>560</v>
      </c>
      <c r="I179" s="242"/>
      <c r="J179" s="243">
        <f t="shared" si="10"/>
        <v>0</v>
      </c>
      <c r="K179" s="239" t="s">
        <v>1</v>
      </c>
      <c r="L179" s="244"/>
      <c r="M179" s="245" t="s">
        <v>1</v>
      </c>
      <c r="N179" s="246" t="s">
        <v>45</v>
      </c>
      <c r="O179" s="71"/>
      <c r="P179" s="200">
        <f t="shared" si="11"/>
        <v>0</v>
      </c>
      <c r="Q179" s="200">
        <v>0</v>
      </c>
      <c r="R179" s="200">
        <f t="shared" si="12"/>
        <v>0</v>
      </c>
      <c r="S179" s="200">
        <v>0</v>
      </c>
      <c r="T179" s="201">
        <f t="shared" si="13"/>
        <v>0</v>
      </c>
      <c r="U179" s="34"/>
      <c r="V179" s="34"/>
      <c r="W179" s="34"/>
      <c r="X179" s="34"/>
      <c r="Y179" s="34"/>
      <c r="Z179" s="34"/>
      <c r="AA179" s="34"/>
      <c r="AB179" s="34"/>
      <c r="AC179" s="34"/>
      <c r="AD179" s="34"/>
      <c r="AE179" s="34"/>
      <c r="AR179" s="202" t="s">
        <v>876</v>
      </c>
      <c r="AT179" s="202" t="s">
        <v>275</v>
      </c>
      <c r="AU179" s="202" t="s">
        <v>87</v>
      </c>
      <c r="AY179" s="17" t="s">
        <v>180</v>
      </c>
      <c r="BE179" s="203">
        <f t="shared" si="14"/>
        <v>0</v>
      </c>
      <c r="BF179" s="203">
        <f t="shared" si="15"/>
        <v>0</v>
      </c>
      <c r="BG179" s="203">
        <f t="shared" si="16"/>
        <v>0</v>
      </c>
      <c r="BH179" s="203">
        <f t="shared" si="17"/>
        <v>0</v>
      </c>
      <c r="BI179" s="203">
        <f t="shared" si="18"/>
        <v>0</v>
      </c>
      <c r="BJ179" s="17" t="s">
        <v>87</v>
      </c>
      <c r="BK179" s="203">
        <f t="shared" si="19"/>
        <v>0</v>
      </c>
      <c r="BL179" s="17" t="s">
        <v>572</v>
      </c>
      <c r="BM179" s="202" t="s">
        <v>977</v>
      </c>
    </row>
    <row r="180" spans="1:65" s="2" customFormat="1" ht="21.75" customHeight="1">
      <c r="A180" s="34"/>
      <c r="B180" s="35"/>
      <c r="C180" s="237" t="s">
        <v>80</v>
      </c>
      <c r="D180" s="237" t="s">
        <v>275</v>
      </c>
      <c r="E180" s="238" t="s">
        <v>978</v>
      </c>
      <c r="F180" s="239" t="s">
        <v>979</v>
      </c>
      <c r="G180" s="240" t="s">
        <v>313</v>
      </c>
      <c r="H180" s="241">
        <v>40</v>
      </c>
      <c r="I180" s="242"/>
      <c r="J180" s="243">
        <f t="shared" si="10"/>
        <v>0</v>
      </c>
      <c r="K180" s="239" t="s">
        <v>1</v>
      </c>
      <c r="L180" s="244"/>
      <c r="M180" s="245" t="s">
        <v>1</v>
      </c>
      <c r="N180" s="246" t="s">
        <v>45</v>
      </c>
      <c r="O180" s="71"/>
      <c r="P180" s="200">
        <f t="shared" si="11"/>
        <v>0</v>
      </c>
      <c r="Q180" s="200">
        <v>0</v>
      </c>
      <c r="R180" s="200">
        <f t="shared" si="12"/>
        <v>0</v>
      </c>
      <c r="S180" s="200">
        <v>0</v>
      </c>
      <c r="T180" s="201">
        <f t="shared" si="13"/>
        <v>0</v>
      </c>
      <c r="U180" s="34"/>
      <c r="V180" s="34"/>
      <c r="W180" s="34"/>
      <c r="X180" s="34"/>
      <c r="Y180" s="34"/>
      <c r="Z180" s="34"/>
      <c r="AA180" s="34"/>
      <c r="AB180" s="34"/>
      <c r="AC180" s="34"/>
      <c r="AD180" s="34"/>
      <c r="AE180" s="34"/>
      <c r="AR180" s="202" t="s">
        <v>876</v>
      </c>
      <c r="AT180" s="202" t="s">
        <v>275</v>
      </c>
      <c r="AU180" s="202" t="s">
        <v>87</v>
      </c>
      <c r="AY180" s="17" t="s">
        <v>180</v>
      </c>
      <c r="BE180" s="203">
        <f t="shared" si="14"/>
        <v>0</v>
      </c>
      <c r="BF180" s="203">
        <f t="shared" si="15"/>
        <v>0</v>
      </c>
      <c r="BG180" s="203">
        <f t="shared" si="16"/>
        <v>0</v>
      </c>
      <c r="BH180" s="203">
        <f t="shared" si="17"/>
        <v>0</v>
      </c>
      <c r="BI180" s="203">
        <f t="shared" si="18"/>
        <v>0</v>
      </c>
      <c r="BJ180" s="17" t="s">
        <v>87</v>
      </c>
      <c r="BK180" s="203">
        <f t="shared" si="19"/>
        <v>0</v>
      </c>
      <c r="BL180" s="17" t="s">
        <v>572</v>
      </c>
      <c r="BM180" s="202" t="s">
        <v>797</v>
      </c>
    </row>
    <row r="181" spans="1:65" s="2" customFormat="1" ht="24.2" customHeight="1">
      <c r="A181" s="34"/>
      <c r="B181" s="35"/>
      <c r="C181" s="237" t="s">
        <v>80</v>
      </c>
      <c r="D181" s="237" t="s">
        <v>275</v>
      </c>
      <c r="E181" s="238" t="s">
        <v>980</v>
      </c>
      <c r="F181" s="239" t="s">
        <v>981</v>
      </c>
      <c r="G181" s="240" t="s">
        <v>313</v>
      </c>
      <c r="H181" s="241">
        <v>30</v>
      </c>
      <c r="I181" s="242"/>
      <c r="J181" s="243">
        <f t="shared" si="10"/>
        <v>0</v>
      </c>
      <c r="K181" s="239" t="s">
        <v>1</v>
      </c>
      <c r="L181" s="244"/>
      <c r="M181" s="245" t="s">
        <v>1</v>
      </c>
      <c r="N181" s="246" t="s">
        <v>45</v>
      </c>
      <c r="O181" s="71"/>
      <c r="P181" s="200">
        <f t="shared" si="11"/>
        <v>0</v>
      </c>
      <c r="Q181" s="200">
        <v>0</v>
      </c>
      <c r="R181" s="200">
        <f t="shared" si="12"/>
        <v>0</v>
      </c>
      <c r="S181" s="200">
        <v>0</v>
      </c>
      <c r="T181" s="201">
        <f t="shared" si="13"/>
        <v>0</v>
      </c>
      <c r="U181" s="34"/>
      <c r="V181" s="34"/>
      <c r="W181" s="34"/>
      <c r="X181" s="34"/>
      <c r="Y181" s="34"/>
      <c r="Z181" s="34"/>
      <c r="AA181" s="34"/>
      <c r="AB181" s="34"/>
      <c r="AC181" s="34"/>
      <c r="AD181" s="34"/>
      <c r="AE181" s="34"/>
      <c r="AR181" s="202" t="s">
        <v>876</v>
      </c>
      <c r="AT181" s="202" t="s">
        <v>275</v>
      </c>
      <c r="AU181" s="202" t="s">
        <v>87</v>
      </c>
      <c r="AY181" s="17" t="s">
        <v>180</v>
      </c>
      <c r="BE181" s="203">
        <f t="shared" si="14"/>
        <v>0</v>
      </c>
      <c r="BF181" s="203">
        <f t="shared" si="15"/>
        <v>0</v>
      </c>
      <c r="BG181" s="203">
        <f t="shared" si="16"/>
        <v>0</v>
      </c>
      <c r="BH181" s="203">
        <f t="shared" si="17"/>
        <v>0</v>
      </c>
      <c r="BI181" s="203">
        <f t="shared" si="18"/>
        <v>0</v>
      </c>
      <c r="BJ181" s="17" t="s">
        <v>87</v>
      </c>
      <c r="BK181" s="203">
        <f t="shared" si="19"/>
        <v>0</v>
      </c>
      <c r="BL181" s="17" t="s">
        <v>572</v>
      </c>
      <c r="BM181" s="202" t="s">
        <v>809</v>
      </c>
    </row>
    <row r="182" spans="1:65" s="2" customFormat="1" ht="16.5" customHeight="1">
      <c r="A182" s="34"/>
      <c r="B182" s="35"/>
      <c r="C182" s="237" t="s">
        <v>80</v>
      </c>
      <c r="D182" s="237" t="s">
        <v>275</v>
      </c>
      <c r="E182" s="238" t="s">
        <v>982</v>
      </c>
      <c r="F182" s="239" t="s">
        <v>941</v>
      </c>
      <c r="G182" s="240" t="s">
        <v>187</v>
      </c>
      <c r="H182" s="241">
        <v>3.6</v>
      </c>
      <c r="I182" s="242"/>
      <c r="J182" s="243">
        <f t="shared" si="10"/>
        <v>0</v>
      </c>
      <c r="K182" s="239" t="s">
        <v>1</v>
      </c>
      <c r="L182" s="244"/>
      <c r="M182" s="245" t="s">
        <v>1</v>
      </c>
      <c r="N182" s="246" t="s">
        <v>45</v>
      </c>
      <c r="O182" s="71"/>
      <c r="P182" s="200">
        <f t="shared" si="11"/>
        <v>0</v>
      </c>
      <c r="Q182" s="200">
        <v>0</v>
      </c>
      <c r="R182" s="200">
        <f t="shared" si="12"/>
        <v>0</v>
      </c>
      <c r="S182" s="200">
        <v>0</v>
      </c>
      <c r="T182" s="201">
        <f t="shared" si="13"/>
        <v>0</v>
      </c>
      <c r="U182" s="34"/>
      <c r="V182" s="34"/>
      <c r="W182" s="34"/>
      <c r="X182" s="34"/>
      <c r="Y182" s="34"/>
      <c r="Z182" s="34"/>
      <c r="AA182" s="34"/>
      <c r="AB182" s="34"/>
      <c r="AC182" s="34"/>
      <c r="AD182" s="34"/>
      <c r="AE182" s="34"/>
      <c r="AR182" s="202" t="s">
        <v>876</v>
      </c>
      <c r="AT182" s="202" t="s">
        <v>275</v>
      </c>
      <c r="AU182" s="202" t="s">
        <v>87</v>
      </c>
      <c r="AY182" s="17" t="s">
        <v>180</v>
      </c>
      <c r="BE182" s="203">
        <f t="shared" si="14"/>
        <v>0</v>
      </c>
      <c r="BF182" s="203">
        <f t="shared" si="15"/>
        <v>0</v>
      </c>
      <c r="BG182" s="203">
        <f t="shared" si="16"/>
        <v>0</v>
      </c>
      <c r="BH182" s="203">
        <f t="shared" si="17"/>
        <v>0</v>
      </c>
      <c r="BI182" s="203">
        <f t="shared" si="18"/>
        <v>0</v>
      </c>
      <c r="BJ182" s="17" t="s">
        <v>87</v>
      </c>
      <c r="BK182" s="203">
        <f t="shared" si="19"/>
        <v>0</v>
      </c>
      <c r="BL182" s="17" t="s">
        <v>572</v>
      </c>
      <c r="BM182" s="202" t="s">
        <v>818</v>
      </c>
    </row>
    <row r="183" spans="1:65" s="2" customFormat="1" ht="24.2" customHeight="1">
      <c r="A183" s="34"/>
      <c r="B183" s="35"/>
      <c r="C183" s="191" t="s">
        <v>80</v>
      </c>
      <c r="D183" s="191" t="s">
        <v>184</v>
      </c>
      <c r="E183" s="192" t="s">
        <v>983</v>
      </c>
      <c r="F183" s="193" t="s">
        <v>984</v>
      </c>
      <c r="G183" s="194" t="s">
        <v>313</v>
      </c>
      <c r="H183" s="195">
        <v>280</v>
      </c>
      <c r="I183" s="196"/>
      <c r="J183" s="197">
        <f t="shared" si="10"/>
        <v>0</v>
      </c>
      <c r="K183" s="193" t="s">
        <v>188</v>
      </c>
      <c r="L183" s="39"/>
      <c r="M183" s="198" t="s">
        <v>1</v>
      </c>
      <c r="N183" s="199" t="s">
        <v>45</v>
      </c>
      <c r="O183" s="71"/>
      <c r="P183" s="200">
        <f t="shared" si="11"/>
        <v>0</v>
      </c>
      <c r="Q183" s="200">
        <v>0</v>
      </c>
      <c r="R183" s="200">
        <f t="shared" si="12"/>
        <v>0</v>
      </c>
      <c r="S183" s="200">
        <v>0</v>
      </c>
      <c r="T183" s="201">
        <f t="shared" si="13"/>
        <v>0</v>
      </c>
      <c r="U183" s="34"/>
      <c r="V183" s="34"/>
      <c r="W183" s="34"/>
      <c r="X183" s="34"/>
      <c r="Y183" s="34"/>
      <c r="Z183" s="34"/>
      <c r="AA183" s="34"/>
      <c r="AB183" s="34"/>
      <c r="AC183" s="34"/>
      <c r="AD183" s="34"/>
      <c r="AE183" s="34"/>
      <c r="AR183" s="202" t="s">
        <v>572</v>
      </c>
      <c r="AT183" s="202" t="s">
        <v>184</v>
      </c>
      <c r="AU183" s="202" t="s">
        <v>87</v>
      </c>
      <c r="AY183" s="17" t="s">
        <v>180</v>
      </c>
      <c r="BE183" s="203">
        <f t="shared" si="14"/>
        <v>0</v>
      </c>
      <c r="BF183" s="203">
        <f t="shared" si="15"/>
        <v>0</v>
      </c>
      <c r="BG183" s="203">
        <f t="shared" si="16"/>
        <v>0</v>
      </c>
      <c r="BH183" s="203">
        <f t="shared" si="17"/>
        <v>0</v>
      </c>
      <c r="BI183" s="203">
        <f t="shared" si="18"/>
        <v>0</v>
      </c>
      <c r="BJ183" s="17" t="s">
        <v>87</v>
      </c>
      <c r="BK183" s="203">
        <f t="shared" si="19"/>
        <v>0</v>
      </c>
      <c r="BL183" s="17" t="s">
        <v>572</v>
      </c>
      <c r="BM183" s="202" t="s">
        <v>828</v>
      </c>
    </row>
    <row r="184" spans="1:65" s="2" customFormat="1" ht="24.2" customHeight="1">
      <c r="A184" s="34"/>
      <c r="B184" s="35"/>
      <c r="C184" s="191" t="s">
        <v>80</v>
      </c>
      <c r="D184" s="191" t="s">
        <v>184</v>
      </c>
      <c r="E184" s="192" t="s">
        <v>985</v>
      </c>
      <c r="F184" s="193" t="s">
        <v>986</v>
      </c>
      <c r="G184" s="194" t="s">
        <v>313</v>
      </c>
      <c r="H184" s="195">
        <v>35</v>
      </c>
      <c r="I184" s="196"/>
      <c r="J184" s="197">
        <f t="shared" si="10"/>
        <v>0</v>
      </c>
      <c r="K184" s="193" t="s">
        <v>188</v>
      </c>
      <c r="L184" s="39"/>
      <c r="M184" s="247" t="s">
        <v>1</v>
      </c>
      <c r="N184" s="248" t="s">
        <v>45</v>
      </c>
      <c r="O184" s="249"/>
      <c r="P184" s="250">
        <f t="shared" si="11"/>
        <v>0</v>
      </c>
      <c r="Q184" s="250">
        <v>0</v>
      </c>
      <c r="R184" s="250">
        <f t="shared" si="12"/>
        <v>0</v>
      </c>
      <c r="S184" s="250">
        <v>0</v>
      </c>
      <c r="T184" s="251">
        <f t="shared" si="13"/>
        <v>0</v>
      </c>
      <c r="U184" s="34"/>
      <c r="V184" s="34"/>
      <c r="W184" s="34"/>
      <c r="X184" s="34"/>
      <c r="Y184" s="34"/>
      <c r="Z184" s="34"/>
      <c r="AA184" s="34"/>
      <c r="AB184" s="34"/>
      <c r="AC184" s="34"/>
      <c r="AD184" s="34"/>
      <c r="AE184" s="34"/>
      <c r="AR184" s="202" t="s">
        <v>572</v>
      </c>
      <c r="AT184" s="202" t="s">
        <v>184</v>
      </c>
      <c r="AU184" s="202" t="s">
        <v>87</v>
      </c>
      <c r="AY184" s="17" t="s">
        <v>180</v>
      </c>
      <c r="BE184" s="203">
        <f t="shared" si="14"/>
        <v>0</v>
      </c>
      <c r="BF184" s="203">
        <f t="shared" si="15"/>
        <v>0</v>
      </c>
      <c r="BG184" s="203">
        <f t="shared" si="16"/>
        <v>0</v>
      </c>
      <c r="BH184" s="203">
        <f t="shared" si="17"/>
        <v>0</v>
      </c>
      <c r="BI184" s="203">
        <f t="shared" si="18"/>
        <v>0</v>
      </c>
      <c r="BJ184" s="17" t="s">
        <v>87</v>
      </c>
      <c r="BK184" s="203">
        <f t="shared" si="19"/>
        <v>0</v>
      </c>
      <c r="BL184" s="17" t="s">
        <v>572</v>
      </c>
      <c r="BM184" s="202" t="s">
        <v>839</v>
      </c>
    </row>
    <row r="185" spans="1:31" s="2" customFormat="1" ht="6.95" customHeight="1">
      <c r="A185" s="34"/>
      <c r="B185" s="54"/>
      <c r="C185" s="55"/>
      <c r="D185" s="55"/>
      <c r="E185" s="55"/>
      <c r="F185" s="55"/>
      <c r="G185" s="55"/>
      <c r="H185" s="55"/>
      <c r="I185" s="55"/>
      <c r="J185" s="55"/>
      <c r="K185" s="55"/>
      <c r="L185" s="39"/>
      <c r="M185" s="34"/>
      <c r="O185" s="34"/>
      <c r="P185" s="34"/>
      <c r="Q185" s="34"/>
      <c r="R185" s="34"/>
      <c r="S185" s="34"/>
      <c r="T185" s="34"/>
      <c r="U185" s="34"/>
      <c r="V185" s="34"/>
      <c r="W185" s="34"/>
      <c r="X185" s="34"/>
      <c r="Y185" s="34"/>
      <c r="Z185" s="34"/>
      <c r="AA185" s="34"/>
      <c r="AB185" s="34"/>
      <c r="AC185" s="34"/>
      <c r="AD185" s="34"/>
      <c r="AE185" s="34"/>
    </row>
  </sheetData>
  <sheetProtection algorithmName="SHA-512" hashValue="kXakEMsaTNTVBW64JbZo0AdnvhCqnBYTwpKvUODBSkkpmNJ5o7qMpScm2Bzy+x7Ctk/Lhgg60QUdPeewqIl88A==" saltValue="HKKYPEE4tDQ/nSiP2QQPtLHzM0F5qFka5vkONMs0Akaw7MKJXRKeh8PMdwnzHqYyzoaS2jmcvYTwapqKdvL2IQ==" spinCount="100000" sheet="1" objects="1" scenarios="1" formatColumns="0" formatRows="0" autoFilter="0"/>
  <autoFilter ref="C125:K184"/>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103</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ht="12.75">
      <c r="B8" s="20"/>
      <c r="D8" s="119" t="s">
        <v>128</v>
      </c>
      <c r="L8" s="20"/>
    </row>
    <row r="9" spans="2:12" s="1" customFormat="1" ht="16.5" customHeight="1">
      <c r="B9" s="20"/>
      <c r="E9" s="298" t="s">
        <v>129</v>
      </c>
      <c r="F9" s="279"/>
      <c r="G9" s="279"/>
      <c r="H9" s="279"/>
      <c r="L9" s="20"/>
    </row>
    <row r="10" spans="2:12" s="1" customFormat="1" ht="12" customHeight="1">
      <c r="B10" s="20"/>
      <c r="D10" s="119" t="s">
        <v>130</v>
      </c>
      <c r="L10" s="20"/>
    </row>
    <row r="11" spans="1:31" s="2" customFormat="1" ht="16.5" customHeight="1">
      <c r="A11" s="34"/>
      <c r="B11" s="39"/>
      <c r="C11" s="34"/>
      <c r="D11" s="34"/>
      <c r="E11" s="300" t="s">
        <v>131</v>
      </c>
      <c r="F11" s="301"/>
      <c r="G11" s="301"/>
      <c r="H11" s="301"/>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132</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02" t="s">
        <v>987</v>
      </c>
      <c r="F13" s="301"/>
      <c r="G13" s="301"/>
      <c r="H13" s="301"/>
      <c r="I13" s="34"/>
      <c r="J13" s="34"/>
      <c r="K13" s="34"/>
      <c r="L13" s="51"/>
      <c r="S13" s="34"/>
      <c r="T13" s="34"/>
      <c r="U13" s="34"/>
      <c r="V13" s="34"/>
      <c r="W13" s="34"/>
      <c r="X13" s="34"/>
      <c r="Y13" s="34"/>
      <c r="Z13" s="34"/>
      <c r="AA13" s="34"/>
      <c r="AB13" s="34"/>
      <c r="AC13" s="34"/>
      <c r="AD13" s="34"/>
      <c r="AE13" s="34"/>
    </row>
    <row r="14" spans="1:31" s="2" customFormat="1" ht="11.25">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09" t="s">
        <v>1</v>
      </c>
      <c r="G15" s="34"/>
      <c r="H15" s="34"/>
      <c r="I15" s="119" t="s">
        <v>19</v>
      </c>
      <c r="J15" s="109"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09" t="s">
        <v>21</v>
      </c>
      <c r="G16" s="34"/>
      <c r="H16" s="34"/>
      <c r="I16" s="119" t="s">
        <v>22</v>
      </c>
      <c r="J16" s="121" t="str">
        <f>'Rekapitulace stavby'!AN8</f>
        <v>24. 1. 2022</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24</v>
      </c>
      <c r="E18" s="34"/>
      <c r="F18" s="34"/>
      <c r="G18" s="34"/>
      <c r="H18" s="34"/>
      <c r="I18" s="119" t="s">
        <v>25</v>
      </c>
      <c r="J18" s="109" t="s">
        <v>26</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09" t="s">
        <v>27</v>
      </c>
      <c r="F19" s="34"/>
      <c r="G19" s="34"/>
      <c r="H19" s="34"/>
      <c r="I19" s="119" t="s">
        <v>28</v>
      </c>
      <c r="J19" s="109"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29</v>
      </c>
      <c r="E21" s="34"/>
      <c r="F21" s="34"/>
      <c r="G21" s="34"/>
      <c r="H21" s="34"/>
      <c r="I21" s="119" t="s">
        <v>25</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03" t="str">
        <f>'Rekapitulace stavby'!E14</f>
        <v>Vyplň údaj</v>
      </c>
      <c r="F22" s="304"/>
      <c r="G22" s="304"/>
      <c r="H22" s="304"/>
      <c r="I22" s="119" t="s">
        <v>28</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31</v>
      </c>
      <c r="E24" s="34"/>
      <c r="F24" s="34"/>
      <c r="G24" s="34"/>
      <c r="H24" s="34"/>
      <c r="I24" s="119" t="s">
        <v>25</v>
      </c>
      <c r="J24" s="109" t="s">
        <v>32</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09" t="s">
        <v>33</v>
      </c>
      <c r="F25" s="34"/>
      <c r="G25" s="34"/>
      <c r="H25" s="34"/>
      <c r="I25" s="119" t="s">
        <v>28</v>
      </c>
      <c r="J25" s="109" t="s">
        <v>34</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36</v>
      </c>
      <c r="E27" s="34"/>
      <c r="F27" s="34"/>
      <c r="G27" s="34"/>
      <c r="H27" s="34"/>
      <c r="I27" s="119" t="s">
        <v>25</v>
      </c>
      <c r="J27" s="109" t="s">
        <v>1</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09" t="s">
        <v>37</v>
      </c>
      <c r="F28" s="34"/>
      <c r="G28" s="34"/>
      <c r="H28" s="34"/>
      <c r="I28" s="119" t="s">
        <v>28</v>
      </c>
      <c r="J28" s="109" t="s">
        <v>1</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38</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2"/>
      <c r="B31" s="123"/>
      <c r="C31" s="122"/>
      <c r="D31" s="122"/>
      <c r="E31" s="305" t="s">
        <v>1</v>
      </c>
      <c r="F31" s="305"/>
      <c r="G31" s="305"/>
      <c r="H31" s="305"/>
      <c r="I31" s="122"/>
      <c r="J31" s="122"/>
      <c r="K31" s="122"/>
      <c r="L31" s="124"/>
      <c r="S31" s="122"/>
      <c r="T31" s="122"/>
      <c r="U31" s="122"/>
      <c r="V31" s="122"/>
      <c r="W31" s="122"/>
      <c r="X31" s="122"/>
      <c r="Y31" s="122"/>
      <c r="Z31" s="122"/>
      <c r="AA31" s="122"/>
      <c r="AB31" s="122"/>
      <c r="AC31" s="122"/>
      <c r="AD31" s="122"/>
      <c r="AE31" s="122"/>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25.35" customHeight="1">
      <c r="A34" s="34"/>
      <c r="B34" s="39"/>
      <c r="C34" s="34"/>
      <c r="D34" s="126" t="s">
        <v>40</v>
      </c>
      <c r="E34" s="34"/>
      <c r="F34" s="34"/>
      <c r="G34" s="34"/>
      <c r="H34" s="34"/>
      <c r="I34" s="34"/>
      <c r="J34" s="127">
        <f>ROUNDUP(J127,2)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5"/>
      <c r="E35" s="125"/>
      <c r="F35" s="125"/>
      <c r="G35" s="125"/>
      <c r="H35" s="125"/>
      <c r="I35" s="125"/>
      <c r="J35" s="125"/>
      <c r="K35" s="125"/>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8" t="s">
        <v>42</v>
      </c>
      <c r="G36" s="34"/>
      <c r="H36" s="34"/>
      <c r="I36" s="128" t="s">
        <v>41</v>
      </c>
      <c r="J36" s="128" t="s">
        <v>43</v>
      </c>
      <c r="K36" s="34"/>
      <c r="L36" s="51"/>
      <c r="S36" s="34"/>
      <c r="T36" s="34"/>
      <c r="U36" s="34"/>
      <c r="V36" s="34"/>
      <c r="W36" s="34"/>
      <c r="X36" s="34"/>
      <c r="Y36" s="34"/>
      <c r="Z36" s="34"/>
      <c r="AA36" s="34"/>
      <c r="AB36" s="34"/>
      <c r="AC36" s="34"/>
      <c r="AD36" s="34"/>
      <c r="AE36" s="34"/>
    </row>
    <row r="37" spans="1:31" s="2" customFormat="1" ht="14.45" customHeight="1">
      <c r="A37" s="34"/>
      <c r="B37" s="39"/>
      <c r="C37" s="34"/>
      <c r="D37" s="120" t="s">
        <v>44</v>
      </c>
      <c r="E37" s="119" t="s">
        <v>45</v>
      </c>
      <c r="F37" s="129">
        <f>ROUNDUP((SUM(BE127:BE137)),2)</f>
        <v>0</v>
      </c>
      <c r="G37" s="34"/>
      <c r="H37" s="34"/>
      <c r="I37" s="130">
        <v>0.21</v>
      </c>
      <c r="J37" s="129">
        <f>ROUNDUP(((SUM(BE127:BE137))*I37),2)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46</v>
      </c>
      <c r="F38" s="129">
        <f>ROUNDUP((SUM(BF127:BF137)),2)</f>
        <v>0</v>
      </c>
      <c r="G38" s="34"/>
      <c r="H38" s="34"/>
      <c r="I38" s="130">
        <v>0.15</v>
      </c>
      <c r="J38" s="129">
        <f>ROUNDUP(((SUM(BF127:BF137))*I38),2)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47</v>
      </c>
      <c r="F39" s="129">
        <f>ROUNDUP((SUM(BG127:BG137)),2)</f>
        <v>0</v>
      </c>
      <c r="G39" s="34"/>
      <c r="H39" s="34"/>
      <c r="I39" s="130">
        <v>0.21</v>
      </c>
      <c r="J39" s="129">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48</v>
      </c>
      <c r="F40" s="129">
        <f>ROUNDUP((SUM(BH127:BH137)),2)</f>
        <v>0</v>
      </c>
      <c r="G40" s="34"/>
      <c r="H40" s="34"/>
      <c r="I40" s="130">
        <v>0.15</v>
      </c>
      <c r="J40" s="129">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49</v>
      </c>
      <c r="F41" s="129">
        <f>ROUNDUP((SUM(BI127:BI137)),2)</f>
        <v>0</v>
      </c>
      <c r="G41" s="34"/>
      <c r="H41" s="34"/>
      <c r="I41" s="130">
        <v>0</v>
      </c>
      <c r="J41" s="129">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1"/>
      <c r="D43" s="132" t="s">
        <v>50</v>
      </c>
      <c r="E43" s="133"/>
      <c r="F43" s="133"/>
      <c r="G43" s="134" t="s">
        <v>51</v>
      </c>
      <c r="H43" s="135" t="s">
        <v>52</v>
      </c>
      <c r="I43" s="133"/>
      <c r="J43" s="136">
        <f>SUM(J34:J41)</f>
        <v>0</v>
      </c>
      <c r="K43" s="137"/>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2:12" s="1" customFormat="1" ht="16.5" customHeight="1">
      <c r="B87" s="21"/>
      <c r="C87" s="22"/>
      <c r="D87" s="22"/>
      <c r="E87" s="306" t="s">
        <v>129</v>
      </c>
      <c r="F87" s="264"/>
      <c r="G87" s="264"/>
      <c r="H87" s="264"/>
      <c r="I87" s="22"/>
      <c r="J87" s="22"/>
      <c r="K87" s="22"/>
      <c r="L87" s="20"/>
    </row>
    <row r="88" spans="2:12" s="1" customFormat="1" ht="12" customHeight="1">
      <c r="B88" s="21"/>
      <c r="C88" s="29" t="s">
        <v>130</v>
      </c>
      <c r="D88" s="22"/>
      <c r="E88" s="22"/>
      <c r="F88" s="22"/>
      <c r="G88" s="22"/>
      <c r="H88" s="22"/>
      <c r="I88" s="22"/>
      <c r="J88" s="22"/>
      <c r="K88" s="22"/>
      <c r="L88" s="20"/>
    </row>
    <row r="89" spans="1:31" s="2" customFormat="1" ht="16.5" customHeight="1">
      <c r="A89" s="34"/>
      <c r="B89" s="35"/>
      <c r="C89" s="36"/>
      <c r="D89" s="36"/>
      <c r="E89" s="308" t="s">
        <v>131</v>
      </c>
      <c r="F89" s="309"/>
      <c r="G89" s="309"/>
      <c r="H89" s="309"/>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132</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57" t="str">
        <f>E13</f>
        <v>VoN.1 - Vedlejší a ostatní náklady</v>
      </c>
      <c r="F91" s="309"/>
      <c r="G91" s="309"/>
      <c r="H91" s="309"/>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 </v>
      </c>
      <c r="G93" s="36"/>
      <c r="H93" s="36"/>
      <c r="I93" s="29" t="s">
        <v>22</v>
      </c>
      <c r="J93" s="66" t="str">
        <f>IF(J16="","",J16)</f>
        <v>24. 1. 2022</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24</v>
      </c>
      <c r="D95" s="36"/>
      <c r="E95" s="36"/>
      <c r="F95" s="27" t="str">
        <f>E19</f>
        <v>Městys Březno</v>
      </c>
      <c r="G95" s="36"/>
      <c r="H95" s="36"/>
      <c r="I95" s="29" t="s">
        <v>31</v>
      </c>
      <c r="J95" s="32" t="str">
        <f>E25</f>
        <v>CR Project s.r.o.</v>
      </c>
      <c r="K95" s="36"/>
      <c r="L95" s="51"/>
      <c r="S95" s="34"/>
      <c r="T95" s="34"/>
      <c r="U95" s="34"/>
      <c r="V95" s="34"/>
      <c r="W95" s="34"/>
      <c r="X95" s="34"/>
      <c r="Y95" s="34"/>
      <c r="Z95" s="34"/>
      <c r="AA95" s="34"/>
      <c r="AB95" s="34"/>
      <c r="AC95" s="34"/>
      <c r="AD95" s="34"/>
      <c r="AE95" s="34"/>
    </row>
    <row r="96" spans="1:31" s="2" customFormat="1" ht="15.2" customHeight="1">
      <c r="A96" s="34"/>
      <c r="B96" s="35"/>
      <c r="C96" s="29" t="s">
        <v>29</v>
      </c>
      <c r="D96" s="36"/>
      <c r="E96" s="36"/>
      <c r="F96" s="27" t="str">
        <f>IF(E22="","",E22)</f>
        <v>Vyplň údaj</v>
      </c>
      <c r="G96" s="36"/>
      <c r="H96" s="36"/>
      <c r="I96" s="29" t="s">
        <v>36</v>
      </c>
      <c r="J96" s="32" t="str">
        <f>E28</f>
        <v>Josef Nentwich</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9" t="s">
        <v>135</v>
      </c>
      <c r="D98" s="150"/>
      <c r="E98" s="150"/>
      <c r="F98" s="150"/>
      <c r="G98" s="150"/>
      <c r="H98" s="150"/>
      <c r="I98" s="150"/>
      <c r="J98" s="151" t="s">
        <v>136</v>
      </c>
      <c r="K98" s="150"/>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2" t="s">
        <v>137</v>
      </c>
      <c r="D100" s="36"/>
      <c r="E100" s="36"/>
      <c r="F100" s="36"/>
      <c r="G100" s="36"/>
      <c r="H100" s="36"/>
      <c r="I100" s="36"/>
      <c r="J100" s="84">
        <f>J127</f>
        <v>0</v>
      </c>
      <c r="K100" s="36"/>
      <c r="L100" s="51"/>
      <c r="S100" s="34"/>
      <c r="T100" s="34"/>
      <c r="U100" s="34"/>
      <c r="V100" s="34"/>
      <c r="W100" s="34"/>
      <c r="X100" s="34"/>
      <c r="Y100" s="34"/>
      <c r="Z100" s="34"/>
      <c r="AA100" s="34"/>
      <c r="AB100" s="34"/>
      <c r="AC100" s="34"/>
      <c r="AD100" s="34"/>
      <c r="AE100" s="34"/>
      <c r="AU100" s="17" t="s">
        <v>138</v>
      </c>
    </row>
    <row r="101" spans="2:12" s="9" customFormat="1" ht="24.95" customHeight="1">
      <c r="B101" s="153"/>
      <c r="C101" s="154"/>
      <c r="D101" s="155" t="s">
        <v>988</v>
      </c>
      <c r="E101" s="156"/>
      <c r="F101" s="156"/>
      <c r="G101" s="156"/>
      <c r="H101" s="156"/>
      <c r="I101" s="156"/>
      <c r="J101" s="157">
        <f>J128</f>
        <v>0</v>
      </c>
      <c r="K101" s="154"/>
      <c r="L101" s="158"/>
    </row>
    <row r="102" spans="2:12" s="10" customFormat="1" ht="19.9" customHeight="1">
      <c r="B102" s="159"/>
      <c r="C102" s="103"/>
      <c r="D102" s="160" t="s">
        <v>989</v>
      </c>
      <c r="E102" s="161"/>
      <c r="F102" s="161"/>
      <c r="G102" s="161"/>
      <c r="H102" s="161"/>
      <c r="I102" s="161"/>
      <c r="J102" s="162">
        <f>J129</f>
        <v>0</v>
      </c>
      <c r="K102" s="103"/>
      <c r="L102" s="163"/>
    </row>
    <row r="103" spans="2:12" s="10" customFormat="1" ht="19.9" customHeight="1">
      <c r="B103" s="159"/>
      <c r="C103" s="103"/>
      <c r="D103" s="160" t="s">
        <v>990</v>
      </c>
      <c r="E103" s="161"/>
      <c r="F103" s="161"/>
      <c r="G103" s="161"/>
      <c r="H103" s="161"/>
      <c r="I103" s="161"/>
      <c r="J103" s="162">
        <f>J136</f>
        <v>0</v>
      </c>
      <c r="K103" s="103"/>
      <c r="L103" s="163"/>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165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6" t="str">
        <f>E7</f>
        <v>Chodník ve směru na Novou Telib</v>
      </c>
      <c r="F113" s="307"/>
      <c r="G113" s="307"/>
      <c r="H113" s="307"/>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128</v>
      </c>
      <c r="D114" s="22"/>
      <c r="E114" s="22"/>
      <c r="F114" s="22"/>
      <c r="G114" s="22"/>
      <c r="H114" s="22"/>
      <c r="I114" s="22"/>
      <c r="J114" s="22"/>
      <c r="K114" s="22"/>
      <c r="L114" s="20"/>
    </row>
    <row r="115" spans="2:12" s="1" customFormat="1" ht="16.5" customHeight="1">
      <c r="B115" s="21"/>
      <c r="C115" s="22"/>
      <c r="D115" s="22"/>
      <c r="E115" s="306" t="s">
        <v>129</v>
      </c>
      <c r="F115" s="264"/>
      <c r="G115" s="264"/>
      <c r="H115" s="264"/>
      <c r="I115" s="22"/>
      <c r="J115" s="22"/>
      <c r="K115" s="22"/>
      <c r="L115" s="20"/>
    </row>
    <row r="116" spans="2:12" s="1" customFormat="1" ht="12" customHeight="1">
      <c r="B116" s="21"/>
      <c r="C116" s="29" t="s">
        <v>130</v>
      </c>
      <c r="D116" s="22"/>
      <c r="E116" s="22"/>
      <c r="F116" s="22"/>
      <c r="G116" s="22"/>
      <c r="H116" s="22"/>
      <c r="I116" s="22"/>
      <c r="J116" s="22"/>
      <c r="K116" s="22"/>
      <c r="L116" s="20"/>
    </row>
    <row r="117" spans="1:31" s="2" customFormat="1" ht="16.5" customHeight="1">
      <c r="A117" s="34"/>
      <c r="B117" s="35"/>
      <c r="C117" s="36"/>
      <c r="D117" s="36"/>
      <c r="E117" s="308" t="s">
        <v>131</v>
      </c>
      <c r="F117" s="309"/>
      <c r="G117" s="309"/>
      <c r="H117" s="309"/>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132</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57" t="str">
        <f>E13</f>
        <v>VoN.1 - Vedlejší a ostatní náklady</v>
      </c>
      <c r="F119" s="309"/>
      <c r="G119" s="309"/>
      <c r="H119" s="309"/>
      <c r="I119" s="36"/>
      <c r="J119" s="36"/>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20</v>
      </c>
      <c r="D121" s="36"/>
      <c r="E121" s="36"/>
      <c r="F121" s="27" t="str">
        <f>F16</f>
        <v xml:space="preserve"> </v>
      </c>
      <c r="G121" s="36"/>
      <c r="H121" s="36"/>
      <c r="I121" s="29" t="s">
        <v>22</v>
      </c>
      <c r="J121" s="66" t="str">
        <f>IF(J16="","",J16)</f>
        <v>24. 1. 2022</v>
      </c>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24</v>
      </c>
      <c r="D123" s="36"/>
      <c r="E123" s="36"/>
      <c r="F123" s="27" t="str">
        <f>E19</f>
        <v>Městys Březno</v>
      </c>
      <c r="G123" s="36"/>
      <c r="H123" s="36"/>
      <c r="I123" s="29" t="s">
        <v>31</v>
      </c>
      <c r="J123" s="32" t="str">
        <f>E25</f>
        <v>CR Project s.r.o.</v>
      </c>
      <c r="K123" s="36"/>
      <c r="L123" s="51"/>
      <c r="S123" s="34"/>
      <c r="T123" s="34"/>
      <c r="U123" s="34"/>
      <c r="V123" s="34"/>
      <c r="W123" s="34"/>
      <c r="X123" s="34"/>
      <c r="Y123" s="34"/>
      <c r="Z123" s="34"/>
      <c r="AA123" s="34"/>
      <c r="AB123" s="34"/>
      <c r="AC123" s="34"/>
      <c r="AD123" s="34"/>
      <c r="AE123" s="34"/>
    </row>
    <row r="124" spans="1:31" s="2" customFormat="1" ht="15.2" customHeight="1">
      <c r="A124" s="34"/>
      <c r="B124" s="35"/>
      <c r="C124" s="29" t="s">
        <v>29</v>
      </c>
      <c r="D124" s="36"/>
      <c r="E124" s="36"/>
      <c r="F124" s="27" t="str">
        <f>IF(E22="","",E22)</f>
        <v>Vyplň údaj</v>
      </c>
      <c r="G124" s="36"/>
      <c r="H124" s="36"/>
      <c r="I124" s="29" t="s">
        <v>36</v>
      </c>
      <c r="J124" s="32" t="str">
        <f>E28</f>
        <v>Josef Nentwich</v>
      </c>
      <c r="K124" s="36"/>
      <c r="L124" s="51"/>
      <c r="S124" s="34"/>
      <c r="T124" s="34"/>
      <c r="U124" s="34"/>
      <c r="V124" s="34"/>
      <c r="W124" s="34"/>
      <c r="X124" s="34"/>
      <c r="Y124" s="34"/>
      <c r="Z124" s="34"/>
      <c r="AA124" s="34"/>
      <c r="AB124" s="34"/>
      <c r="AC124" s="34"/>
      <c r="AD124" s="34"/>
      <c r="AE124" s="34"/>
    </row>
    <row r="125" spans="1:31" s="2" customFormat="1" ht="10.3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11" customFormat="1" ht="29.25" customHeight="1">
      <c r="A126" s="164"/>
      <c r="B126" s="165"/>
      <c r="C126" s="166" t="s">
        <v>166</v>
      </c>
      <c r="D126" s="167" t="s">
        <v>65</v>
      </c>
      <c r="E126" s="167" t="s">
        <v>61</v>
      </c>
      <c r="F126" s="167" t="s">
        <v>62</v>
      </c>
      <c r="G126" s="167" t="s">
        <v>167</v>
      </c>
      <c r="H126" s="167" t="s">
        <v>168</v>
      </c>
      <c r="I126" s="167" t="s">
        <v>169</v>
      </c>
      <c r="J126" s="167" t="s">
        <v>136</v>
      </c>
      <c r="K126" s="168" t="s">
        <v>170</v>
      </c>
      <c r="L126" s="169"/>
      <c r="M126" s="75" t="s">
        <v>1</v>
      </c>
      <c r="N126" s="76" t="s">
        <v>44</v>
      </c>
      <c r="O126" s="76" t="s">
        <v>171</v>
      </c>
      <c r="P126" s="76" t="s">
        <v>172</v>
      </c>
      <c r="Q126" s="76" t="s">
        <v>173</v>
      </c>
      <c r="R126" s="76" t="s">
        <v>174</v>
      </c>
      <c r="S126" s="76" t="s">
        <v>175</v>
      </c>
      <c r="T126" s="77" t="s">
        <v>176</v>
      </c>
      <c r="U126" s="164"/>
      <c r="V126" s="164"/>
      <c r="W126" s="164"/>
      <c r="X126" s="164"/>
      <c r="Y126" s="164"/>
      <c r="Z126" s="164"/>
      <c r="AA126" s="164"/>
      <c r="AB126" s="164"/>
      <c r="AC126" s="164"/>
      <c r="AD126" s="164"/>
      <c r="AE126" s="164"/>
    </row>
    <row r="127" spans="1:63" s="2" customFormat="1" ht="22.9" customHeight="1">
      <c r="A127" s="34"/>
      <c r="B127" s="35"/>
      <c r="C127" s="82" t="s">
        <v>177</v>
      </c>
      <c r="D127" s="36"/>
      <c r="E127" s="36"/>
      <c r="F127" s="36"/>
      <c r="G127" s="36"/>
      <c r="H127" s="36"/>
      <c r="I127" s="36"/>
      <c r="J127" s="170">
        <f>BK127</f>
        <v>0</v>
      </c>
      <c r="K127" s="36"/>
      <c r="L127" s="39"/>
      <c r="M127" s="78"/>
      <c r="N127" s="171"/>
      <c r="O127" s="79"/>
      <c r="P127" s="172">
        <f>P128</f>
        <v>0</v>
      </c>
      <c r="Q127" s="79"/>
      <c r="R127" s="172">
        <f>R128</f>
        <v>0</v>
      </c>
      <c r="S127" s="79"/>
      <c r="T127" s="173">
        <f>T128</f>
        <v>0</v>
      </c>
      <c r="U127" s="34"/>
      <c r="V127" s="34"/>
      <c r="W127" s="34"/>
      <c r="X127" s="34"/>
      <c r="Y127" s="34"/>
      <c r="Z127" s="34"/>
      <c r="AA127" s="34"/>
      <c r="AB127" s="34"/>
      <c r="AC127" s="34"/>
      <c r="AD127" s="34"/>
      <c r="AE127" s="34"/>
      <c r="AT127" s="17" t="s">
        <v>79</v>
      </c>
      <c r="AU127" s="17" t="s">
        <v>138</v>
      </c>
      <c r="BK127" s="174">
        <f>BK128</f>
        <v>0</v>
      </c>
    </row>
    <row r="128" spans="2:63" s="12" customFormat="1" ht="25.9" customHeight="1">
      <c r="B128" s="175"/>
      <c r="C128" s="176"/>
      <c r="D128" s="177" t="s">
        <v>79</v>
      </c>
      <c r="E128" s="178" t="s">
        <v>991</v>
      </c>
      <c r="F128" s="178" t="s">
        <v>992</v>
      </c>
      <c r="G128" s="176"/>
      <c r="H128" s="176"/>
      <c r="I128" s="179"/>
      <c r="J128" s="180">
        <f>BK128</f>
        <v>0</v>
      </c>
      <c r="K128" s="176"/>
      <c r="L128" s="181"/>
      <c r="M128" s="182"/>
      <c r="N128" s="183"/>
      <c r="O128" s="183"/>
      <c r="P128" s="184">
        <f>P129+P136</f>
        <v>0</v>
      </c>
      <c r="Q128" s="183"/>
      <c r="R128" s="184">
        <f>R129+R136</f>
        <v>0</v>
      </c>
      <c r="S128" s="183"/>
      <c r="T128" s="185">
        <f>T129+T136</f>
        <v>0</v>
      </c>
      <c r="AR128" s="186" t="s">
        <v>189</v>
      </c>
      <c r="AT128" s="187" t="s">
        <v>79</v>
      </c>
      <c r="AU128" s="187" t="s">
        <v>80</v>
      </c>
      <c r="AY128" s="186" t="s">
        <v>180</v>
      </c>
      <c r="BK128" s="188">
        <f>BK129+BK136</f>
        <v>0</v>
      </c>
    </row>
    <row r="129" spans="2:63" s="12" customFormat="1" ht="22.9" customHeight="1">
      <c r="B129" s="175"/>
      <c r="C129" s="176"/>
      <c r="D129" s="177" t="s">
        <v>79</v>
      </c>
      <c r="E129" s="189" t="s">
        <v>993</v>
      </c>
      <c r="F129" s="189" t="s">
        <v>994</v>
      </c>
      <c r="G129" s="176"/>
      <c r="H129" s="176"/>
      <c r="I129" s="179"/>
      <c r="J129" s="190">
        <f>BK129</f>
        <v>0</v>
      </c>
      <c r="K129" s="176"/>
      <c r="L129" s="181"/>
      <c r="M129" s="182"/>
      <c r="N129" s="183"/>
      <c r="O129" s="183"/>
      <c r="P129" s="184">
        <f>SUM(P130:P135)</f>
        <v>0</v>
      </c>
      <c r="Q129" s="183"/>
      <c r="R129" s="184">
        <f>SUM(R130:R135)</f>
        <v>0</v>
      </c>
      <c r="S129" s="183"/>
      <c r="T129" s="185">
        <f>SUM(T130:T135)</f>
        <v>0</v>
      </c>
      <c r="AR129" s="186" t="s">
        <v>189</v>
      </c>
      <c r="AT129" s="187" t="s">
        <v>79</v>
      </c>
      <c r="AU129" s="187" t="s">
        <v>87</v>
      </c>
      <c r="AY129" s="186" t="s">
        <v>180</v>
      </c>
      <c r="BK129" s="188">
        <f>SUM(BK130:BK135)</f>
        <v>0</v>
      </c>
    </row>
    <row r="130" spans="1:65" s="2" customFormat="1" ht="24.2" customHeight="1">
      <c r="A130" s="34"/>
      <c r="B130" s="35"/>
      <c r="C130" s="191" t="s">
        <v>87</v>
      </c>
      <c r="D130" s="191" t="s">
        <v>184</v>
      </c>
      <c r="E130" s="192" t="s">
        <v>995</v>
      </c>
      <c r="F130" s="193" t="s">
        <v>996</v>
      </c>
      <c r="G130" s="194" t="s">
        <v>997</v>
      </c>
      <c r="H130" s="195">
        <v>1</v>
      </c>
      <c r="I130" s="196"/>
      <c r="J130" s="197">
        <f aca="true" t="shared" si="0" ref="J130:J135">ROUND(I130*H130,2)</f>
        <v>0</v>
      </c>
      <c r="K130" s="193" t="s">
        <v>1</v>
      </c>
      <c r="L130" s="39"/>
      <c r="M130" s="198" t="s">
        <v>1</v>
      </c>
      <c r="N130" s="199" t="s">
        <v>45</v>
      </c>
      <c r="O130" s="71"/>
      <c r="P130" s="200">
        <f aca="true" t="shared" si="1" ref="P130:P135">O130*H130</f>
        <v>0</v>
      </c>
      <c r="Q130" s="200">
        <v>0</v>
      </c>
      <c r="R130" s="200">
        <f aca="true" t="shared" si="2" ref="R130:R135">Q130*H130</f>
        <v>0</v>
      </c>
      <c r="S130" s="200">
        <v>0</v>
      </c>
      <c r="T130" s="201">
        <f aca="true" t="shared" si="3" ref="T130:T135">S130*H130</f>
        <v>0</v>
      </c>
      <c r="U130" s="34"/>
      <c r="V130" s="34"/>
      <c r="W130" s="34"/>
      <c r="X130" s="34"/>
      <c r="Y130" s="34"/>
      <c r="Z130" s="34"/>
      <c r="AA130" s="34"/>
      <c r="AB130" s="34"/>
      <c r="AC130" s="34"/>
      <c r="AD130" s="34"/>
      <c r="AE130" s="34"/>
      <c r="AR130" s="202" t="s">
        <v>998</v>
      </c>
      <c r="AT130" s="202" t="s">
        <v>184</v>
      </c>
      <c r="AU130" s="202" t="s">
        <v>89</v>
      </c>
      <c r="AY130" s="17" t="s">
        <v>180</v>
      </c>
      <c r="BE130" s="203">
        <f aca="true" t="shared" si="4" ref="BE130:BE135">IF(N130="základní",J130,0)</f>
        <v>0</v>
      </c>
      <c r="BF130" s="203">
        <f aca="true" t="shared" si="5" ref="BF130:BF135">IF(N130="snížená",J130,0)</f>
        <v>0</v>
      </c>
      <c r="BG130" s="203">
        <f aca="true" t="shared" si="6" ref="BG130:BG135">IF(N130="zákl. přenesená",J130,0)</f>
        <v>0</v>
      </c>
      <c r="BH130" s="203">
        <f aca="true" t="shared" si="7" ref="BH130:BH135">IF(N130="sníž. přenesená",J130,0)</f>
        <v>0</v>
      </c>
      <c r="BI130" s="203">
        <f aca="true" t="shared" si="8" ref="BI130:BI135">IF(N130="nulová",J130,0)</f>
        <v>0</v>
      </c>
      <c r="BJ130" s="17" t="s">
        <v>87</v>
      </c>
      <c r="BK130" s="203">
        <f aca="true" t="shared" si="9" ref="BK130:BK135">ROUND(I130*H130,2)</f>
        <v>0</v>
      </c>
      <c r="BL130" s="17" t="s">
        <v>998</v>
      </c>
      <c r="BM130" s="202" t="s">
        <v>999</v>
      </c>
    </row>
    <row r="131" spans="1:65" s="2" customFormat="1" ht="24.2" customHeight="1">
      <c r="A131" s="34"/>
      <c r="B131" s="35"/>
      <c r="C131" s="191" t="s">
        <v>89</v>
      </c>
      <c r="D131" s="191" t="s">
        <v>184</v>
      </c>
      <c r="E131" s="192" t="s">
        <v>1000</v>
      </c>
      <c r="F131" s="193" t="s">
        <v>1001</v>
      </c>
      <c r="G131" s="194" t="s">
        <v>481</v>
      </c>
      <c r="H131" s="195">
        <v>4</v>
      </c>
      <c r="I131" s="196"/>
      <c r="J131" s="197">
        <f t="shared" si="0"/>
        <v>0</v>
      </c>
      <c r="K131" s="193" t="s">
        <v>1</v>
      </c>
      <c r="L131" s="39"/>
      <c r="M131" s="198" t="s">
        <v>1</v>
      </c>
      <c r="N131" s="199" t="s">
        <v>45</v>
      </c>
      <c r="O131" s="71"/>
      <c r="P131" s="200">
        <f t="shared" si="1"/>
        <v>0</v>
      </c>
      <c r="Q131" s="200">
        <v>0</v>
      </c>
      <c r="R131" s="200">
        <f t="shared" si="2"/>
        <v>0</v>
      </c>
      <c r="S131" s="200">
        <v>0</v>
      </c>
      <c r="T131" s="201">
        <f t="shared" si="3"/>
        <v>0</v>
      </c>
      <c r="U131" s="34"/>
      <c r="V131" s="34"/>
      <c r="W131" s="34"/>
      <c r="X131" s="34"/>
      <c r="Y131" s="34"/>
      <c r="Z131" s="34"/>
      <c r="AA131" s="34"/>
      <c r="AB131" s="34"/>
      <c r="AC131" s="34"/>
      <c r="AD131" s="34"/>
      <c r="AE131" s="34"/>
      <c r="AR131" s="202" t="s">
        <v>998</v>
      </c>
      <c r="AT131" s="202" t="s">
        <v>184</v>
      </c>
      <c r="AU131" s="202" t="s">
        <v>89</v>
      </c>
      <c r="AY131" s="17" t="s">
        <v>180</v>
      </c>
      <c r="BE131" s="203">
        <f t="shared" si="4"/>
        <v>0</v>
      </c>
      <c r="BF131" s="203">
        <f t="shared" si="5"/>
        <v>0</v>
      </c>
      <c r="BG131" s="203">
        <f t="shared" si="6"/>
        <v>0</v>
      </c>
      <c r="BH131" s="203">
        <f t="shared" si="7"/>
        <v>0</v>
      </c>
      <c r="BI131" s="203">
        <f t="shared" si="8"/>
        <v>0</v>
      </c>
      <c r="BJ131" s="17" t="s">
        <v>87</v>
      </c>
      <c r="BK131" s="203">
        <f t="shared" si="9"/>
        <v>0</v>
      </c>
      <c r="BL131" s="17" t="s">
        <v>998</v>
      </c>
      <c r="BM131" s="202" t="s">
        <v>1002</v>
      </c>
    </row>
    <row r="132" spans="1:65" s="2" customFormat="1" ht="24.2" customHeight="1">
      <c r="A132" s="34"/>
      <c r="B132" s="35"/>
      <c r="C132" s="191" t="s">
        <v>96</v>
      </c>
      <c r="D132" s="191" t="s">
        <v>184</v>
      </c>
      <c r="E132" s="192" t="s">
        <v>1003</v>
      </c>
      <c r="F132" s="193" t="s">
        <v>1004</v>
      </c>
      <c r="G132" s="194" t="s">
        <v>997</v>
      </c>
      <c r="H132" s="195">
        <v>1</v>
      </c>
      <c r="I132" s="196"/>
      <c r="J132" s="197">
        <f t="shared" si="0"/>
        <v>0</v>
      </c>
      <c r="K132" s="193" t="s">
        <v>1</v>
      </c>
      <c r="L132" s="39"/>
      <c r="M132" s="198" t="s">
        <v>1</v>
      </c>
      <c r="N132" s="199" t="s">
        <v>45</v>
      </c>
      <c r="O132" s="71"/>
      <c r="P132" s="200">
        <f t="shared" si="1"/>
        <v>0</v>
      </c>
      <c r="Q132" s="200">
        <v>0</v>
      </c>
      <c r="R132" s="200">
        <f t="shared" si="2"/>
        <v>0</v>
      </c>
      <c r="S132" s="200">
        <v>0</v>
      </c>
      <c r="T132" s="201">
        <f t="shared" si="3"/>
        <v>0</v>
      </c>
      <c r="U132" s="34"/>
      <c r="V132" s="34"/>
      <c r="W132" s="34"/>
      <c r="X132" s="34"/>
      <c r="Y132" s="34"/>
      <c r="Z132" s="34"/>
      <c r="AA132" s="34"/>
      <c r="AB132" s="34"/>
      <c r="AC132" s="34"/>
      <c r="AD132" s="34"/>
      <c r="AE132" s="34"/>
      <c r="AR132" s="202" t="s">
        <v>998</v>
      </c>
      <c r="AT132" s="202" t="s">
        <v>184</v>
      </c>
      <c r="AU132" s="202" t="s">
        <v>89</v>
      </c>
      <c r="AY132" s="17" t="s">
        <v>180</v>
      </c>
      <c r="BE132" s="203">
        <f t="shared" si="4"/>
        <v>0</v>
      </c>
      <c r="BF132" s="203">
        <f t="shared" si="5"/>
        <v>0</v>
      </c>
      <c r="BG132" s="203">
        <f t="shared" si="6"/>
        <v>0</v>
      </c>
      <c r="BH132" s="203">
        <f t="shared" si="7"/>
        <v>0</v>
      </c>
      <c r="BI132" s="203">
        <f t="shared" si="8"/>
        <v>0</v>
      </c>
      <c r="BJ132" s="17" t="s">
        <v>87</v>
      </c>
      <c r="BK132" s="203">
        <f t="shared" si="9"/>
        <v>0</v>
      </c>
      <c r="BL132" s="17" t="s">
        <v>998</v>
      </c>
      <c r="BM132" s="202" t="s">
        <v>1005</v>
      </c>
    </row>
    <row r="133" spans="1:65" s="2" customFormat="1" ht="16.5" customHeight="1">
      <c r="A133" s="34"/>
      <c r="B133" s="35"/>
      <c r="C133" s="191" t="s">
        <v>189</v>
      </c>
      <c r="D133" s="191" t="s">
        <v>184</v>
      </c>
      <c r="E133" s="192" t="s">
        <v>1006</v>
      </c>
      <c r="F133" s="193" t="s">
        <v>1007</v>
      </c>
      <c r="G133" s="194" t="s">
        <v>997</v>
      </c>
      <c r="H133" s="195">
        <v>1</v>
      </c>
      <c r="I133" s="196"/>
      <c r="J133" s="197">
        <f t="shared" si="0"/>
        <v>0</v>
      </c>
      <c r="K133" s="193" t="s">
        <v>1</v>
      </c>
      <c r="L133" s="39"/>
      <c r="M133" s="198" t="s">
        <v>1</v>
      </c>
      <c r="N133" s="199" t="s">
        <v>45</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998</v>
      </c>
      <c r="AT133" s="202" t="s">
        <v>184</v>
      </c>
      <c r="AU133" s="202" t="s">
        <v>89</v>
      </c>
      <c r="AY133" s="17" t="s">
        <v>180</v>
      </c>
      <c r="BE133" s="203">
        <f t="shared" si="4"/>
        <v>0</v>
      </c>
      <c r="BF133" s="203">
        <f t="shared" si="5"/>
        <v>0</v>
      </c>
      <c r="BG133" s="203">
        <f t="shared" si="6"/>
        <v>0</v>
      </c>
      <c r="BH133" s="203">
        <f t="shared" si="7"/>
        <v>0</v>
      </c>
      <c r="BI133" s="203">
        <f t="shared" si="8"/>
        <v>0</v>
      </c>
      <c r="BJ133" s="17" t="s">
        <v>87</v>
      </c>
      <c r="BK133" s="203">
        <f t="shared" si="9"/>
        <v>0</v>
      </c>
      <c r="BL133" s="17" t="s">
        <v>998</v>
      </c>
      <c r="BM133" s="202" t="s">
        <v>1008</v>
      </c>
    </row>
    <row r="134" spans="1:65" s="2" customFormat="1" ht="21.75" customHeight="1">
      <c r="A134" s="34"/>
      <c r="B134" s="35"/>
      <c r="C134" s="191" t="s">
        <v>211</v>
      </c>
      <c r="D134" s="191" t="s">
        <v>184</v>
      </c>
      <c r="E134" s="192" t="s">
        <v>1009</v>
      </c>
      <c r="F134" s="193" t="s">
        <v>1010</v>
      </c>
      <c r="G134" s="194" t="s">
        <v>997</v>
      </c>
      <c r="H134" s="195">
        <v>1</v>
      </c>
      <c r="I134" s="196"/>
      <c r="J134" s="197">
        <f t="shared" si="0"/>
        <v>0</v>
      </c>
      <c r="K134" s="193" t="s">
        <v>1</v>
      </c>
      <c r="L134" s="39"/>
      <c r="M134" s="198" t="s">
        <v>1</v>
      </c>
      <c r="N134" s="199" t="s">
        <v>45</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998</v>
      </c>
      <c r="AT134" s="202" t="s">
        <v>184</v>
      </c>
      <c r="AU134" s="202" t="s">
        <v>89</v>
      </c>
      <c r="AY134" s="17" t="s">
        <v>180</v>
      </c>
      <c r="BE134" s="203">
        <f t="shared" si="4"/>
        <v>0</v>
      </c>
      <c r="BF134" s="203">
        <f t="shared" si="5"/>
        <v>0</v>
      </c>
      <c r="BG134" s="203">
        <f t="shared" si="6"/>
        <v>0</v>
      </c>
      <c r="BH134" s="203">
        <f t="shared" si="7"/>
        <v>0</v>
      </c>
      <c r="BI134" s="203">
        <f t="shared" si="8"/>
        <v>0</v>
      </c>
      <c r="BJ134" s="17" t="s">
        <v>87</v>
      </c>
      <c r="BK134" s="203">
        <f t="shared" si="9"/>
        <v>0</v>
      </c>
      <c r="BL134" s="17" t="s">
        <v>998</v>
      </c>
      <c r="BM134" s="202" t="s">
        <v>1011</v>
      </c>
    </row>
    <row r="135" spans="1:65" s="2" customFormat="1" ht="16.5" customHeight="1">
      <c r="A135" s="34"/>
      <c r="B135" s="35"/>
      <c r="C135" s="191" t="s">
        <v>223</v>
      </c>
      <c r="D135" s="191" t="s">
        <v>184</v>
      </c>
      <c r="E135" s="192" t="s">
        <v>1012</v>
      </c>
      <c r="F135" s="193" t="s">
        <v>1013</v>
      </c>
      <c r="G135" s="194" t="s">
        <v>997</v>
      </c>
      <c r="H135" s="195">
        <v>1</v>
      </c>
      <c r="I135" s="196"/>
      <c r="J135" s="197">
        <f t="shared" si="0"/>
        <v>0</v>
      </c>
      <c r="K135" s="193" t="s">
        <v>1</v>
      </c>
      <c r="L135" s="39"/>
      <c r="M135" s="198" t="s">
        <v>1</v>
      </c>
      <c r="N135" s="199" t="s">
        <v>45</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998</v>
      </c>
      <c r="AT135" s="202" t="s">
        <v>184</v>
      </c>
      <c r="AU135" s="202" t="s">
        <v>89</v>
      </c>
      <c r="AY135" s="17" t="s">
        <v>180</v>
      </c>
      <c r="BE135" s="203">
        <f t="shared" si="4"/>
        <v>0</v>
      </c>
      <c r="BF135" s="203">
        <f t="shared" si="5"/>
        <v>0</v>
      </c>
      <c r="BG135" s="203">
        <f t="shared" si="6"/>
        <v>0</v>
      </c>
      <c r="BH135" s="203">
        <f t="shared" si="7"/>
        <v>0</v>
      </c>
      <c r="BI135" s="203">
        <f t="shared" si="8"/>
        <v>0</v>
      </c>
      <c r="BJ135" s="17" t="s">
        <v>87</v>
      </c>
      <c r="BK135" s="203">
        <f t="shared" si="9"/>
        <v>0</v>
      </c>
      <c r="BL135" s="17" t="s">
        <v>998</v>
      </c>
      <c r="BM135" s="202" t="s">
        <v>1014</v>
      </c>
    </row>
    <row r="136" spans="2:63" s="12" customFormat="1" ht="22.9" customHeight="1">
      <c r="B136" s="175"/>
      <c r="C136" s="176"/>
      <c r="D136" s="177" t="s">
        <v>79</v>
      </c>
      <c r="E136" s="189" t="s">
        <v>1015</v>
      </c>
      <c r="F136" s="189" t="s">
        <v>1016</v>
      </c>
      <c r="G136" s="176"/>
      <c r="H136" s="176"/>
      <c r="I136" s="179"/>
      <c r="J136" s="190">
        <f>BK136</f>
        <v>0</v>
      </c>
      <c r="K136" s="176"/>
      <c r="L136" s="181"/>
      <c r="M136" s="182"/>
      <c r="N136" s="183"/>
      <c r="O136" s="183"/>
      <c r="P136" s="184">
        <f>P137</f>
        <v>0</v>
      </c>
      <c r="Q136" s="183"/>
      <c r="R136" s="184">
        <f>R137</f>
        <v>0</v>
      </c>
      <c r="S136" s="183"/>
      <c r="T136" s="185">
        <f>T137</f>
        <v>0</v>
      </c>
      <c r="AR136" s="186" t="s">
        <v>189</v>
      </c>
      <c r="AT136" s="187" t="s">
        <v>79</v>
      </c>
      <c r="AU136" s="187" t="s">
        <v>87</v>
      </c>
      <c r="AY136" s="186" t="s">
        <v>180</v>
      </c>
      <c r="BK136" s="188">
        <f>BK137</f>
        <v>0</v>
      </c>
    </row>
    <row r="137" spans="1:65" s="2" customFormat="1" ht="37.9" customHeight="1">
      <c r="A137" s="34"/>
      <c r="B137" s="35"/>
      <c r="C137" s="191" t="s">
        <v>238</v>
      </c>
      <c r="D137" s="191" t="s">
        <v>184</v>
      </c>
      <c r="E137" s="192" t="s">
        <v>1017</v>
      </c>
      <c r="F137" s="193" t="s">
        <v>1018</v>
      </c>
      <c r="G137" s="194" t="s">
        <v>997</v>
      </c>
      <c r="H137" s="195">
        <v>1</v>
      </c>
      <c r="I137" s="196"/>
      <c r="J137" s="197">
        <f>ROUND(I137*H137,2)</f>
        <v>0</v>
      </c>
      <c r="K137" s="193" t="s">
        <v>1</v>
      </c>
      <c r="L137" s="39"/>
      <c r="M137" s="247" t="s">
        <v>1</v>
      </c>
      <c r="N137" s="248" t="s">
        <v>45</v>
      </c>
      <c r="O137" s="249"/>
      <c r="P137" s="250">
        <f>O137*H137</f>
        <v>0</v>
      </c>
      <c r="Q137" s="250">
        <v>0</v>
      </c>
      <c r="R137" s="250">
        <f>Q137*H137</f>
        <v>0</v>
      </c>
      <c r="S137" s="250">
        <v>0</v>
      </c>
      <c r="T137" s="251">
        <f>S137*H137</f>
        <v>0</v>
      </c>
      <c r="U137" s="34"/>
      <c r="V137" s="34"/>
      <c r="W137" s="34"/>
      <c r="X137" s="34"/>
      <c r="Y137" s="34"/>
      <c r="Z137" s="34"/>
      <c r="AA137" s="34"/>
      <c r="AB137" s="34"/>
      <c r="AC137" s="34"/>
      <c r="AD137" s="34"/>
      <c r="AE137" s="34"/>
      <c r="AR137" s="202" t="s">
        <v>1019</v>
      </c>
      <c r="AT137" s="202" t="s">
        <v>184</v>
      </c>
      <c r="AU137" s="202" t="s">
        <v>89</v>
      </c>
      <c r="AY137" s="17" t="s">
        <v>180</v>
      </c>
      <c r="BE137" s="203">
        <f>IF(N137="základní",J137,0)</f>
        <v>0</v>
      </c>
      <c r="BF137" s="203">
        <f>IF(N137="snížená",J137,0)</f>
        <v>0</v>
      </c>
      <c r="BG137" s="203">
        <f>IF(N137="zákl. přenesená",J137,0)</f>
        <v>0</v>
      </c>
      <c r="BH137" s="203">
        <f>IF(N137="sníž. přenesená",J137,0)</f>
        <v>0</v>
      </c>
      <c r="BI137" s="203">
        <f>IF(N137="nulová",J137,0)</f>
        <v>0</v>
      </c>
      <c r="BJ137" s="17" t="s">
        <v>87</v>
      </c>
      <c r="BK137" s="203">
        <f>ROUND(I137*H137,2)</f>
        <v>0</v>
      </c>
      <c r="BL137" s="17" t="s">
        <v>1019</v>
      </c>
      <c r="BM137" s="202" t="s">
        <v>1020</v>
      </c>
    </row>
    <row r="138" spans="1:31" s="2" customFormat="1" ht="6.95" customHeight="1">
      <c r="A138" s="34"/>
      <c r="B138" s="54"/>
      <c r="C138" s="55"/>
      <c r="D138" s="55"/>
      <c r="E138" s="55"/>
      <c r="F138" s="55"/>
      <c r="G138" s="55"/>
      <c r="H138" s="55"/>
      <c r="I138" s="55"/>
      <c r="J138" s="55"/>
      <c r="K138" s="55"/>
      <c r="L138" s="39"/>
      <c r="M138" s="34"/>
      <c r="O138" s="34"/>
      <c r="P138" s="34"/>
      <c r="Q138" s="34"/>
      <c r="R138" s="34"/>
      <c r="S138" s="34"/>
      <c r="T138" s="34"/>
      <c r="U138" s="34"/>
      <c r="V138" s="34"/>
      <c r="W138" s="34"/>
      <c r="X138" s="34"/>
      <c r="Y138" s="34"/>
      <c r="Z138" s="34"/>
      <c r="AA138" s="34"/>
      <c r="AB138" s="34"/>
      <c r="AC138" s="34"/>
      <c r="AD138" s="34"/>
      <c r="AE138" s="34"/>
    </row>
  </sheetData>
  <sheetProtection algorithmName="SHA-512" hashValue="OoY6BubM7uTMXGb58FAFnqaoy1dYmkDPxma96aCUlX+T5UO1yQprugPwOgbpMxEL2XCcteLMoB8g5//z7k3yOw==" saltValue="0u2LviKKjZmQNF8bVDFiFEDJzP0hButeLS3QrHx2DiIW7W/t2ONfkgpMfIThtXJQpnqe+rWfV4bNmF4XQSVh/A==" spinCount="100000" sheet="1" objects="1" scenarios="1" formatColumns="0" formatRows="0" autoFilter="0"/>
  <autoFilter ref="C126:K137"/>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5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108</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ht="12.75">
      <c r="B8" s="20"/>
      <c r="D8" s="119" t="s">
        <v>128</v>
      </c>
      <c r="L8" s="20"/>
    </row>
    <row r="9" spans="2:12" s="1" customFormat="1" ht="16.5" customHeight="1">
      <c r="B9" s="20"/>
      <c r="E9" s="298" t="s">
        <v>129</v>
      </c>
      <c r="F9" s="279"/>
      <c r="G9" s="279"/>
      <c r="H9" s="279"/>
      <c r="L9" s="20"/>
    </row>
    <row r="10" spans="2:12" s="1" customFormat="1" ht="12" customHeight="1">
      <c r="B10" s="20"/>
      <c r="D10" s="119" t="s">
        <v>130</v>
      </c>
      <c r="L10" s="20"/>
    </row>
    <row r="11" spans="1:31" s="2" customFormat="1" ht="16.5" customHeight="1">
      <c r="A11" s="34"/>
      <c r="B11" s="39"/>
      <c r="C11" s="34"/>
      <c r="D11" s="34"/>
      <c r="E11" s="300" t="s">
        <v>1021</v>
      </c>
      <c r="F11" s="301"/>
      <c r="G11" s="301"/>
      <c r="H11" s="301"/>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132</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02" t="s">
        <v>1022</v>
      </c>
      <c r="F13" s="301"/>
      <c r="G13" s="301"/>
      <c r="H13" s="301"/>
      <c r="I13" s="34"/>
      <c r="J13" s="34"/>
      <c r="K13" s="34"/>
      <c r="L13" s="51"/>
      <c r="S13" s="34"/>
      <c r="T13" s="34"/>
      <c r="U13" s="34"/>
      <c r="V13" s="34"/>
      <c r="W13" s="34"/>
      <c r="X13" s="34"/>
      <c r="Y13" s="34"/>
      <c r="Z13" s="34"/>
      <c r="AA13" s="34"/>
      <c r="AB13" s="34"/>
      <c r="AC13" s="34"/>
      <c r="AD13" s="34"/>
      <c r="AE13" s="34"/>
    </row>
    <row r="14" spans="1:31" s="2" customFormat="1" ht="11.25">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09" t="s">
        <v>1</v>
      </c>
      <c r="G15" s="34"/>
      <c r="H15" s="34"/>
      <c r="I15" s="119" t="s">
        <v>19</v>
      </c>
      <c r="J15" s="109"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09" t="s">
        <v>21</v>
      </c>
      <c r="G16" s="34"/>
      <c r="H16" s="34"/>
      <c r="I16" s="119" t="s">
        <v>22</v>
      </c>
      <c r="J16" s="121" t="str">
        <f>'Rekapitulace stavby'!AN8</f>
        <v>24. 1. 2022</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24</v>
      </c>
      <c r="E18" s="34"/>
      <c r="F18" s="34"/>
      <c r="G18" s="34"/>
      <c r="H18" s="34"/>
      <c r="I18" s="119" t="s">
        <v>25</v>
      </c>
      <c r="J18" s="109" t="s">
        <v>26</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09" t="s">
        <v>27</v>
      </c>
      <c r="F19" s="34"/>
      <c r="G19" s="34"/>
      <c r="H19" s="34"/>
      <c r="I19" s="119" t="s">
        <v>28</v>
      </c>
      <c r="J19" s="109"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29</v>
      </c>
      <c r="E21" s="34"/>
      <c r="F21" s="34"/>
      <c r="G21" s="34"/>
      <c r="H21" s="34"/>
      <c r="I21" s="119" t="s">
        <v>25</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03" t="str">
        <f>'Rekapitulace stavby'!E14</f>
        <v>Vyplň údaj</v>
      </c>
      <c r="F22" s="304"/>
      <c r="G22" s="304"/>
      <c r="H22" s="304"/>
      <c r="I22" s="119" t="s">
        <v>28</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31</v>
      </c>
      <c r="E24" s="34"/>
      <c r="F24" s="34"/>
      <c r="G24" s="34"/>
      <c r="H24" s="34"/>
      <c r="I24" s="119" t="s">
        <v>25</v>
      </c>
      <c r="J24" s="109" t="s">
        <v>32</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09" t="s">
        <v>33</v>
      </c>
      <c r="F25" s="34"/>
      <c r="G25" s="34"/>
      <c r="H25" s="34"/>
      <c r="I25" s="119" t="s">
        <v>28</v>
      </c>
      <c r="J25" s="109" t="s">
        <v>34</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36</v>
      </c>
      <c r="E27" s="34"/>
      <c r="F27" s="34"/>
      <c r="G27" s="34"/>
      <c r="H27" s="34"/>
      <c r="I27" s="119" t="s">
        <v>25</v>
      </c>
      <c r="J27" s="109" t="s">
        <v>1</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09" t="s">
        <v>37</v>
      </c>
      <c r="F28" s="34"/>
      <c r="G28" s="34"/>
      <c r="H28" s="34"/>
      <c r="I28" s="119" t="s">
        <v>28</v>
      </c>
      <c r="J28" s="109" t="s">
        <v>1</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38</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2"/>
      <c r="B31" s="123"/>
      <c r="C31" s="122"/>
      <c r="D31" s="122"/>
      <c r="E31" s="305" t="s">
        <v>1</v>
      </c>
      <c r="F31" s="305"/>
      <c r="G31" s="305"/>
      <c r="H31" s="305"/>
      <c r="I31" s="122"/>
      <c r="J31" s="122"/>
      <c r="K31" s="122"/>
      <c r="L31" s="124"/>
      <c r="S31" s="122"/>
      <c r="T31" s="122"/>
      <c r="U31" s="122"/>
      <c r="V31" s="122"/>
      <c r="W31" s="122"/>
      <c r="X31" s="122"/>
      <c r="Y31" s="122"/>
      <c r="Z31" s="122"/>
      <c r="AA31" s="122"/>
      <c r="AB31" s="122"/>
      <c r="AC31" s="122"/>
      <c r="AD31" s="122"/>
      <c r="AE31" s="122"/>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25.35" customHeight="1">
      <c r="A34" s="34"/>
      <c r="B34" s="39"/>
      <c r="C34" s="34"/>
      <c r="D34" s="126" t="s">
        <v>40</v>
      </c>
      <c r="E34" s="34"/>
      <c r="F34" s="34"/>
      <c r="G34" s="34"/>
      <c r="H34" s="34"/>
      <c r="I34" s="34"/>
      <c r="J34" s="127">
        <f>ROUNDUP(J148,2)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5"/>
      <c r="E35" s="125"/>
      <c r="F35" s="125"/>
      <c r="G35" s="125"/>
      <c r="H35" s="125"/>
      <c r="I35" s="125"/>
      <c r="J35" s="125"/>
      <c r="K35" s="125"/>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8" t="s">
        <v>42</v>
      </c>
      <c r="G36" s="34"/>
      <c r="H36" s="34"/>
      <c r="I36" s="128" t="s">
        <v>41</v>
      </c>
      <c r="J36" s="128" t="s">
        <v>43</v>
      </c>
      <c r="K36" s="34"/>
      <c r="L36" s="51"/>
      <c r="S36" s="34"/>
      <c r="T36" s="34"/>
      <c r="U36" s="34"/>
      <c r="V36" s="34"/>
      <c r="W36" s="34"/>
      <c r="X36" s="34"/>
      <c r="Y36" s="34"/>
      <c r="Z36" s="34"/>
      <c r="AA36" s="34"/>
      <c r="AB36" s="34"/>
      <c r="AC36" s="34"/>
      <c r="AD36" s="34"/>
      <c r="AE36" s="34"/>
    </row>
    <row r="37" spans="1:31" s="2" customFormat="1" ht="14.45" customHeight="1">
      <c r="A37" s="34"/>
      <c r="B37" s="39"/>
      <c r="C37" s="34"/>
      <c r="D37" s="120" t="s">
        <v>44</v>
      </c>
      <c r="E37" s="119" t="s">
        <v>45</v>
      </c>
      <c r="F37" s="129">
        <f>ROUNDUP((SUM(BE148:BE505)),2)</f>
        <v>0</v>
      </c>
      <c r="G37" s="34"/>
      <c r="H37" s="34"/>
      <c r="I37" s="130">
        <v>0.21</v>
      </c>
      <c r="J37" s="129">
        <f>ROUNDUP(((SUM(BE148:BE505))*I37),2)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46</v>
      </c>
      <c r="F38" s="129">
        <f>ROUNDUP((SUM(BF148:BF505)),2)</f>
        <v>0</v>
      </c>
      <c r="G38" s="34"/>
      <c r="H38" s="34"/>
      <c r="I38" s="130">
        <v>0.15</v>
      </c>
      <c r="J38" s="129">
        <f>ROUNDUP(((SUM(BF148:BF505))*I38),2)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47</v>
      </c>
      <c r="F39" s="129">
        <f>ROUNDUP((SUM(BG148:BG505)),2)</f>
        <v>0</v>
      </c>
      <c r="G39" s="34"/>
      <c r="H39" s="34"/>
      <c r="I39" s="130">
        <v>0.21</v>
      </c>
      <c r="J39" s="129">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48</v>
      </c>
      <c r="F40" s="129">
        <f>ROUNDUP((SUM(BH148:BH505)),2)</f>
        <v>0</v>
      </c>
      <c r="G40" s="34"/>
      <c r="H40" s="34"/>
      <c r="I40" s="130">
        <v>0.15</v>
      </c>
      <c r="J40" s="129">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49</v>
      </c>
      <c r="F41" s="129">
        <f>ROUNDUP((SUM(BI148:BI505)),2)</f>
        <v>0</v>
      </c>
      <c r="G41" s="34"/>
      <c r="H41" s="34"/>
      <c r="I41" s="130">
        <v>0</v>
      </c>
      <c r="J41" s="129">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1"/>
      <c r="D43" s="132" t="s">
        <v>50</v>
      </c>
      <c r="E43" s="133"/>
      <c r="F43" s="133"/>
      <c r="G43" s="134" t="s">
        <v>51</v>
      </c>
      <c r="H43" s="135" t="s">
        <v>52</v>
      </c>
      <c r="I43" s="133"/>
      <c r="J43" s="136">
        <f>SUM(J34:J41)</f>
        <v>0</v>
      </c>
      <c r="K43" s="137"/>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2:12" s="1" customFormat="1" ht="16.5" customHeight="1">
      <c r="B87" s="21"/>
      <c r="C87" s="22"/>
      <c r="D87" s="22"/>
      <c r="E87" s="306" t="s">
        <v>129</v>
      </c>
      <c r="F87" s="264"/>
      <c r="G87" s="264"/>
      <c r="H87" s="264"/>
      <c r="I87" s="22"/>
      <c r="J87" s="22"/>
      <c r="K87" s="22"/>
      <c r="L87" s="20"/>
    </row>
    <row r="88" spans="2:12" s="1" customFormat="1" ht="12" customHeight="1">
      <c r="B88" s="21"/>
      <c r="C88" s="29" t="s">
        <v>130</v>
      </c>
      <c r="D88" s="22"/>
      <c r="E88" s="22"/>
      <c r="F88" s="22"/>
      <c r="G88" s="22"/>
      <c r="H88" s="22"/>
      <c r="I88" s="22"/>
      <c r="J88" s="22"/>
      <c r="K88" s="22"/>
      <c r="L88" s="20"/>
    </row>
    <row r="89" spans="1:31" s="2" customFormat="1" ht="16.5" customHeight="1">
      <c r="A89" s="34"/>
      <c r="B89" s="35"/>
      <c r="C89" s="36"/>
      <c r="D89" s="36"/>
      <c r="E89" s="308" t="s">
        <v>1021</v>
      </c>
      <c r="F89" s="309"/>
      <c r="G89" s="309"/>
      <c r="H89" s="309"/>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132</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57" t="str">
        <f>E13</f>
        <v>SO.110.2 - SO.110.2 - Komunikace</v>
      </c>
      <c r="F91" s="309"/>
      <c r="G91" s="309"/>
      <c r="H91" s="309"/>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 </v>
      </c>
      <c r="G93" s="36"/>
      <c r="H93" s="36"/>
      <c r="I93" s="29" t="s">
        <v>22</v>
      </c>
      <c r="J93" s="66" t="str">
        <f>IF(J16="","",J16)</f>
        <v>24. 1. 2022</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24</v>
      </c>
      <c r="D95" s="36"/>
      <c r="E95" s="36"/>
      <c r="F95" s="27" t="str">
        <f>E19</f>
        <v>Městys Březno</v>
      </c>
      <c r="G95" s="36"/>
      <c r="H95" s="36"/>
      <c r="I95" s="29" t="s">
        <v>31</v>
      </c>
      <c r="J95" s="32" t="str">
        <f>E25</f>
        <v>CR Project s.r.o.</v>
      </c>
      <c r="K95" s="36"/>
      <c r="L95" s="51"/>
      <c r="S95" s="34"/>
      <c r="T95" s="34"/>
      <c r="U95" s="34"/>
      <c r="V95" s="34"/>
      <c r="W95" s="34"/>
      <c r="X95" s="34"/>
      <c r="Y95" s="34"/>
      <c r="Z95" s="34"/>
      <c r="AA95" s="34"/>
      <c r="AB95" s="34"/>
      <c r="AC95" s="34"/>
      <c r="AD95" s="34"/>
      <c r="AE95" s="34"/>
    </row>
    <row r="96" spans="1:31" s="2" customFormat="1" ht="15.2" customHeight="1">
      <c r="A96" s="34"/>
      <c r="B96" s="35"/>
      <c r="C96" s="29" t="s">
        <v>29</v>
      </c>
      <c r="D96" s="36"/>
      <c r="E96" s="36"/>
      <c r="F96" s="27" t="str">
        <f>IF(E22="","",E22)</f>
        <v>Vyplň údaj</v>
      </c>
      <c r="G96" s="36"/>
      <c r="H96" s="36"/>
      <c r="I96" s="29" t="s">
        <v>36</v>
      </c>
      <c r="J96" s="32" t="str">
        <f>E28</f>
        <v>Josef Nentwich</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9" t="s">
        <v>135</v>
      </c>
      <c r="D98" s="150"/>
      <c r="E98" s="150"/>
      <c r="F98" s="150"/>
      <c r="G98" s="150"/>
      <c r="H98" s="150"/>
      <c r="I98" s="150"/>
      <c r="J98" s="151" t="s">
        <v>136</v>
      </c>
      <c r="K98" s="150"/>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2" t="s">
        <v>137</v>
      </c>
      <c r="D100" s="36"/>
      <c r="E100" s="36"/>
      <c r="F100" s="36"/>
      <c r="G100" s="36"/>
      <c r="H100" s="36"/>
      <c r="I100" s="36"/>
      <c r="J100" s="84">
        <f>J148</f>
        <v>0</v>
      </c>
      <c r="K100" s="36"/>
      <c r="L100" s="51"/>
      <c r="S100" s="34"/>
      <c r="T100" s="34"/>
      <c r="U100" s="34"/>
      <c r="V100" s="34"/>
      <c r="W100" s="34"/>
      <c r="X100" s="34"/>
      <c r="Y100" s="34"/>
      <c r="Z100" s="34"/>
      <c r="AA100" s="34"/>
      <c r="AB100" s="34"/>
      <c r="AC100" s="34"/>
      <c r="AD100" s="34"/>
      <c r="AE100" s="34"/>
      <c r="AU100" s="17" t="s">
        <v>138</v>
      </c>
    </row>
    <row r="101" spans="2:12" s="9" customFormat="1" ht="24.95" customHeight="1">
      <c r="B101" s="153"/>
      <c r="C101" s="154"/>
      <c r="D101" s="155" t="s">
        <v>139</v>
      </c>
      <c r="E101" s="156"/>
      <c r="F101" s="156"/>
      <c r="G101" s="156"/>
      <c r="H101" s="156"/>
      <c r="I101" s="156"/>
      <c r="J101" s="157">
        <f>J149</f>
        <v>0</v>
      </c>
      <c r="K101" s="154"/>
      <c r="L101" s="158"/>
    </row>
    <row r="102" spans="2:12" s="10" customFormat="1" ht="19.9" customHeight="1">
      <c r="B102" s="159"/>
      <c r="C102" s="103"/>
      <c r="D102" s="160" t="s">
        <v>140</v>
      </c>
      <c r="E102" s="161"/>
      <c r="F102" s="161"/>
      <c r="G102" s="161"/>
      <c r="H102" s="161"/>
      <c r="I102" s="161"/>
      <c r="J102" s="162">
        <f>J150</f>
        <v>0</v>
      </c>
      <c r="K102" s="103"/>
      <c r="L102" s="163"/>
    </row>
    <row r="103" spans="2:12" s="10" customFormat="1" ht="14.85" customHeight="1">
      <c r="B103" s="159"/>
      <c r="C103" s="103"/>
      <c r="D103" s="160" t="s">
        <v>141</v>
      </c>
      <c r="E103" s="161"/>
      <c r="F103" s="161"/>
      <c r="G103" s="161"/>
      <c r="H103" s="161"/>
      <c r="I103" s="161"/>
      <c r="J103" s="162">
        <f>J151</f>
        <v>0</v>
      </c>
      <c r="K103" s="103"/>
      <c r="L103" s="163"/>
    </row>
    <row r="104" spans="2:12" s="10" customFormat="1" ht="14.85" customHeight="1">
      <c r="B104" s="159"/>
      <c r="C104" s="103"/>
      <c r="D104" s="160" t="s">
        <v>142</v>
      </c>
      <c r="E104" s="161"/>
      <c r="F104" s="161"/>
      <c r="G104" s="161"/>
      <c r="H104" s="161"/>
      <c r="I104" s="161"/>
      <c r="J104" s="162">
        <f>J176</f>
        <v>0</v>
      </c>
      <c r="K104" s="103"/>
      <c r="L104" s="163"/>
    </row>
    <row r="105" spans="2:12" s="10" customFormat="1" ht="14.85" customHeight="1">
      <c r="B105" s="159"/>
      <c r="C105" s="103"/>
      <c r="D105" s="160" t="s">
        <v>144</v>
      </c>
      <c r="E105" s="161"/>
      <c r="F105" s="161"/>
      <c r="G105" s="161"/>
      <c r="H105" s="161"/>
      <c r="I105" s="161"/>
      <c r="J105" s="162">
        <f>J190</f>
        <v>0</v>
      </c>
      <c r="K105" s="103"/>
      <c r="L105" s="163"/>
    </row>
    <row r="106" spans="2:12" s="10" customFormat="1" ht="14.85" customHeight="1">
      <c r="B106" s="159"/>
      <c r="C106" s="103"/>
      <c r="D106" s="160" t="s">
        <v>1023</v>
      </c>
      <c r="E106" s="161"/>
      <c r="F106" s="161"/>
      <c r="G106" s="161"/>
      <c r="H106" s="161"/>
      <c r="I106" s="161"/>
      <c r="J106" s="162">
        <f>J198</f>
        <v>0</v>
      </c>
      <c r="K106" s="103"/>
      <c r="L106" s="163"/>
    </row>
    <row r="107" spans="2:12" s="10" customFormat="1" ht="14.85" customHeight="1">
      <c r="B107" s="159"/>
      <c r="C107" s="103"/>
      <c r="D107" s="160" t="s">
        <v>1024</v>
      </c>
      <c r="E107" s="161"/>
      <c r="F107" s="161"/>
      <c r="G107" s="161"/>
      <c r="H107" s="161"/>
      <c r="I107" s="161"/>
      <c r="J107" s="162">
        <f>J220</f>
        <v>0</v>
      </c>
      <c r="K107" s="103"/>
      <c r="L107" s="163"/>
    </row>
    <row r="108" spans="2:12" s="10" customFormat="1" ht="19.9" customHeight="1">
      <c r="B108" s="159"/>
      <c r="C108" s="103"/>
      <c r="D108" s="160" t="s">
        <v>145</v>
      </c>
      <c r="E108" s="161"/>
      <c r="F108" s="161"/>
      <c r="G108" s="161"/>
      <c r="H108" s="161"/>
      <c r="I108" s="161"/>
      <c r="J108" s="162">
        <f>J229</f>
        <v>0</v>
      </c>
      <c r="K108" s="103"/>
      <c r="L108" s="163"/>
    </row>
    <row r="109" spans="2:12" s="10" customFormat="1" ht="14.85" customHeight="1">
      <c r="B109" s="159"/>
      <c r="C109" s="103"/>
      <c r="D109" s="160" t="s">
        <v>1025</v>
      </c>
      <c r="E109" s="161"/>
      <c r="F109" s="161"/>
      <c r="G109" s="161"/>
      <c r="H109" s="161"/>
      <c r="I109" s="161"/>
      <c r="J109" s="162">
        <f>J230</f>
        <v>0</v>
      </c>
      <c r="K109" s="103"/>
      <c r="L109" s="163"/>
    </row>
    <row r="110" spans="2:12" s="10" customFormat="1" ht="19.9" customHeight="1">
      <c r="B110" s="159"/>
      <c r="C110" s="103"/>
      <c r="D110" s="160" t="s">
        <v>147</v>
      </c>
      <c r="E110" s="161"/>
      <c r="F110" s="161"/>
      <c r="G110" s="161"/>
      <c r="H110" s="161"/>
      <c r="I110" s="161"/>
      <c r="J110" s="162">
        <f>J241</f>
        <v>0</v>
      </c>
      <c r="K110" s="103"/>
      <c r="L110" s="163"/>
    </row>
    <row r="111" spans="2:12" s="10" customFormat="1" ht="14.85" customHeight="1">
      <c r="B111" s="159"/>
      <c r="C111" s="103"/>
      <c r="D111" s="160" t="s">
        <v>148</v>
      </c>
      <c r="E111" s="161"/>
      <c r="F111" s="161"/>
      <c r="G111" s="161"/>
      <c r="H111" s="161"/>
      <c r="I111" s="161"/>
      <c r="J111" s="162">
        <f>J242</f>
        <v>0</v>
      </c>
      <c r="K111" s="103"/>
      <c r="L111" s="163"/>
    </row>
    <row r="112" spans="2:12" s="10" customFormat="1" ht="14.85" customHeight="1">
      <c r="B112" s="159"/>
      <c r="C112" s="103"/>
      <c r="D112" s="160" t="s">
        <v>1026</v>
      </c>
      <c r="E112" s="161"/>
      <c r="F112" s="161"/>
      <c r="G112" s="161"/>
      <c r="H112" s="161"/>
      <c r="I112" s="161"/>
      <c r="J112" s="162">
        <f>J249</f>
        <v>0</v>
      </c>
      <c r="K112" s="103"/>
      <c r="L112" s="163"/>
    </row>
    <row r="113" spans="2:12" s="10" customFormat="1" ht="19.9" customHeight="1">
      <c r="B113" s="159"/>
      <c r="C113" s="103"/>
      <c r="D113" s="160" t="s">
        <v>149</v>
      </c>
      <c r="E113" s="161"/>
      <c r="F113" s="161"/>
      <c r="G113" s="161"/>
      <c r="H113" s="161"/>
      <c r="I113" s="161"/>
      <c r="J113" s="162">
        <f>J374</f>
        <v>0</v>
      </c>
      <c r="K113" s="103"/>
      <c r="L113" s="163"/>
    </row>
    <row r="114" spans="2:12" s="10" customFormat="1" ht="14.85" customHeight="1">
      <c r="B114" s="159"/>
      <c r="C114" s="103"/>
      <c r="D114" s="160" t="s">
        <v>150</v>
      </c>
      <c r="E114" s="161"/>
      <c r="F114" s="161"/>
      <c r="G114" s="161"/>
      <c r="H114" s="161"/>
      <c r="I114" s="161"/>
      <c r="J114" s="162">
        <f>J375</f>
        <v>0</v>
      </c>
      <c r="K114" s="103"/>
      <c r="L114" s="163"/>
    </row>
    <row r="115" spans="2:12" s="10" customFormat="1" ht="14.85" customHeight="1">
      <c r="B115" s="159"/>
      <c r="C115" s="103"/>
      <c r="D115" s="160" t="s">
        <v>151</v>
      </c>
      <c r="E115" s="161"/>
      <c r="F115" s="161"/>
      <c r="G115" s="161"/>
      <c r="H115" s="161"/>
      <c r="I115" s="161"/>
      <c r="J115" s="162">
        <f>J391</f>
        <v>0</v>
      </c>
      <c r="K115" s="103"/>
      <c r="L115" s="163"/>
    </row>
    <row r="116" spans="2:12" s="10" customFormat="1" ht="14.85" customHeight="1">
      <c r="B116" s="159"/>
      <c r="C116" s="103"/>
      <c r="D116" s="160" t="s">
        <v>152</v>
      </c>
      <c r="E116" s="161"/>
      <c r="F116" s="161"/>
      <c r="G116" s="161"/>
      <c r="H116" s="161"/>
      <c r="I116" s="161"/>
      <c r="J116" s="162">
        <f>J403</f>
        <v>0</v>
      </c>
      <c r="K116" s="103"/>
      <c r="L116" s="163"/>
    </row>
    <row r="117" spans="2:12" s="10" customFormat="1" ht="14.85" customHeight="1">
      <c r="B117" s="159"/>
      <c r="C117" s="103"/>
      <c r="D117" s="160" t="s">
        <v>153</v>
      </c>
      <c r="E117" s="161"/>
      <c r="F117" s="161"/>
      <c r="G117" s="161"/>
      <c r="H117" s="161"/>
      <c r="I117" s="161"/>
      <c r="J117" s="162">
        <f>J413</f>
        <v>0</v>
      </c>
      <c r="K117" s="103"/>
      <c r="L117" s="163"/>
    </row>
    <row r="118" spans="2:12" s="10" customFormat="1" ht="19.9" customHeight="1">
      <c r="B118" s="159"/>
      <c r="C118" s="103"/>
      <c r="D118" s="160" t="s">
        <v>158</v>
      </c>
      <c r="E118" s="161"/>
      <c r="F118" s="161"/>
      <c r="G118" s="161"/>
      <c r="H118" s="161"/>
      <c r="I118" s="161"/>
      <c r="J118" s="162">
        <f>J420</f>
        <v>0</v>
      </c>
      <c r="K118" s="103"/>
      <c r="L118" s="163"/>
    </row>
    <row r="119" spans="2:12" s="10" customFormat="1" ht="14.85" customHeight="1">
      <c r="B119" s="159"/>
      <c r="C119" s="103"/>
      <c r="D119" s="160" t="s">
        <v>1027</v>
      </c>
      <c r="E119" s="161"/>
      <c r="F119" s="161"/>
      <c r="G119" s="161"/>
      <c r="H119" s="161"/>
      <c r="I119" s="161"/>
      <c r="J119" s="162">
        <f>J421</f>
        <v>0</v>
      </c>
      <c r="K119" s="103"/>
      <c r="L119" s="163"/>
    </row>
    <row r="120" spans="2:12" s="10" customFormat="1" ht="14.85" customHeight="1">
      <c r="B120" s="159"/>
      <c r="C120" s="103"/>
      <c r="D120" s="160" t="s">
        <v>159</v>
      </c>
      <c r="E120" s="161"/>
      <c r="F120" s="161"/>
      <c r="G120" s="161"/>
      <c r="H120" s="161"/>
      <c r="I120" s="161"/>
      <c r="J120" s="162">
        <f>J435</f>
        <v>0</v>
      </c>
      <c r="K120" s="103"/>
      <c r="L120" s="163"/>
    </row>
    <row r="121" spans="2:12" s="10" customFormat="1" ht="14.85" customHeight="1">
      <c r="B121" s="159"/>
      <c r="C121" s="103"/>
      <c r="D121" s="160" t="s">
        <v>160</v>
      </c>
      <c r="E121" s="161"/>
      <c r="F121" s="161"/>
      <c r="G121" s="161"/>
      <c r="H121" s="161"/>
      <c r="I121" s="161"/>
      <c r="J121" s="162">
        <f>J454</f>
        <v>0</v>
      </c>
      <c r="K121" s="103"/>
      <c r="L121" s="163"/>
    </row>
    <row r="122" spans="2:12" s="10" customFormat="1" ht="14.85" customHeight="1">
      <c r="B122" s="159"/>
      <c r="C122" s="103"/>
      <c r="D122" s="160" t="s">
        <v>161</v>
      </c>
      <c r="E122" s="161"/>
      <c r="F122" s="161"/>
      <c r="G122" s="161"/>
      <c r="H122" s="161"/>
      <c r="I122" s="161"/>
      <c r="J122" s="162">
        <f>J478</f>
        <v>0</v>
      </c>
      <c r="K122" s="103"/>
      <c r="L122" s="163"/>
    </row>
    <row r="123" spans="2:12" s="10" customFormat="1" ht="14.85" customHeight="1">
      <c r="B123" s="159"/>
      <c r="C123" s="103"/>
      <c r="D123" s="160" t="s">
        <v>163</v>
      </c>
      <c r="E123" s="161"/>
      <c r="F123" s="161"/>
      <c r="G123" s="161"/>
      <c r="H123" s="161"/>
      <c r="I123" s="161"/>
      <c r="J123" s="162">
        <f>J481</f>
        <v>0</v>
      </c>
      <c r="K123" s="103"/>
      <c r="L123" s="163"/>
    </row>
    <row r="124" spans="2:12" s="10" customFormat="1" ht="14.85" customHeight="1">
      <c r="B124" s="159"/>
      <c r="C124" s="103"/>
      <c r="D124" s="160" t="s">
        <v>164</v>
      </c>
      <c r="E124" s="161"/>
      <c r="F124" s="161"/>
      <c r="G124" s="161"/>
      <c r="H124" s="161"/>
      <c r="I124" s="161"/>
      <c r="J124" s="162">
        <f>J498</f>
        <v>0</v>
      </c>
      <c r="K124" s="103"/>
      <c r="L124" s="163"/>
    </row>
    <row r="125" spans="1:31" s="2" customFormat="1" ht="21.7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6.95" customHeight="1">
      <c r="A126" s="34"/>
      <c r="B126" s="54"/>
      <c r="C126" s="55"/>
      <c r="D126" s="55"/>
      <c r="E126" s="55"/>
      <c r="F126" s="55"/>
      <c r="G126" s="55"/>
      <c r="H126" s="55"/>
      <c r="I126" s="55"/>
      <c r="J126" s="55"/>
      <c r="K126" s="55"/>
      <c r="L126" s="51"/>
      <c r="S126" s="34"/>
      <c r="T126" s="34"/>
      <c r="U126" s="34"/>
      <c r="V126" s="34"/>
      <c r="W126" s="34"/>
      <c r="X126" s="34"/>
      <c r="Y126" s="34"/>
      <c r="Z126" s="34"/>
      <c r="AA126" s="34"/>
      <c r="AB126" s="34"/>
      <c r="AC126" s="34"/>
      <c r="AD126" s="34"/>
      <c r="AE126" s="34"/>
    </row>
    <row r="130" spans="1:31" s="2" customFormat="1" ht="6.95" customHeight="1">
      <c r="A130" s="34"/>
      <c r="B130" s="56"/>
      <c r="C130" s="57"/>
      <c r="D130" s="57"/>
      <c r="E130" s="57"/>
      <c r="F130" s="57"/>
      <c r="G130" s="57"/>
      <c r="H130" s="57"/>
      <c r="I130" s="57"/>
      <c r="J130" s="57"/>
      <c r="K130" s="57"/>
      <c r="L130" s="51"/>
      <c r="S130" s="34"/>
      <c r="T130" s="34"/>
      <c r="U130" s="34"/>
      <c r="V130" s="34"/>
      <c r="W130" s="34"/>
      <c r="X130" s="34"/>
      <c r="Y130" s="34"/>
      <c r="Z130" s="34"/>
      <c r="AA130" s="34"/>
      <c r="AB130" s="34"/>
      <c r="AC130" s="34"/>
      <c r="AD130" s="34"/>
      <c r="AE130" s="34"/>
    </row>
    <row r="131" spans="1:31" s="2" customFormat="1" ht="24.95" customHeight="1">
      <c r="A131" s="34"/>
      <c r="B131" s="35"/>
      <c r="C131" s="23" t="s">
        <v>165</v>
      </c>
      <c r="D131" s="36"/>
      <c r="E131" s="36"/>
      <c r="F131" s="36"/>
      <c r="G131" s="36"/>
      <c r="H131" s="36"/>
      <c r="I131" s="36"/>
      <c r="J131" s="36"/>
      <c r="K131" s="36"/>
      <c r="L131" s="51"/>
      <c r="S131" s="34"/>
      <c r="T131" s="34"/>
      <c r="U131" s="34"/>
      <c r="V131" s="34"/>
      <c r="W131" s="34"/>
      <c r="X131" s="34"/>
      <c r="Y131" s="34"/>
      <c r="Z131" s="34"/>
      <c r="AA131" s="34"/>
      <c r="AB131" s="34"/>
      <c r="AC131" s="34"/>
      <c r="AD131" s="34"/>
      <c r="AE131" s="34"/>
    </row>
    <row r="132" spans="1:31" s="2" customFormat="1" ht="6.95" customHeight="1">
      <c r="A132" s="34"/>
      <c r="B132" s="35"/>
      <c r="C132" s="36"/>
      <c r="D132" s="36"/>
      <c r="E132" s="36"/>
      <c r="F132" s="36"/>
      <c r="G132" s="36"/>
      <c r="H132" s="36"/>
      <c r="I132" s="36"/>
      <c r="J132" s="36"/>
      <c r="K132" s="36"/>
      <c r="L132" s="51"/>
      <c r="S132" s="34"/>
      <c r="T132" s="34"/>
      <c r="U132" s="34"/>
      <c r="V132" s="34"/>
      <c r="W132" s="34"/>
      <c r="X132" s="34"/>
      <c r="Y132" s="34"/>
      <c r="Z132" s="34"/>
      <c r="AA132" s="34"/>
      <c r="AB132" s="34"/>
      <c r="AC132" s="34"/>
      <c r="AD132" s="34"/>
      <c r="AE132" s="34"/>
    </row>
    <row r="133" spans="1:31" s="2" customFormat="1" ht="12" customHeight="1">
      <c r="A133" s="34"/>
      <c r="B133" s="35"/>
      <c r="C133" s="29" t="s">
        <v>16</v>
      </c>
      <c r="D133" s="36"/>
      <c r="E133" s="36"/>
      <c r="F133" s="36"/>
      <c r="G133" s="36"/>
      <c r="H133" s="36"/>
      <c r="I133" s="36"/>
      <c r="J133" s="36"/>
      <c r="K133" s="36"/>
      <c r="L133" s="51"/>
      <c r="S133" s="34"/>
      <c r="T133" s="34"/>
      <c r="U133" s="34"/>
      <c r="V133" s="34"/>
      <c r="W133" s="34"/>
      <c r="X133" s="34"/>
      <c r="Y133" s="34"/>
      <c r="Z133" s="34"/>
      <c r="AA133" s="34"/>
      <c r="AB133" s="34"/>
      <c r="AC133" s="34"/>
      <c r="AD133" s="34"/>
      <c r="AE133" s="34"/>
    </row>
    <row r="134" spans="1:31" s="2" customFormat="1" ht="16.5" customHeight="1">
      <c r="A134" s="34"/>
      <c r="B134" s="35"/>
      <c r="C134" s="36"/>
      <c r="D134" s="36"/>
      <c r="E134" s="306" t="str">
        <f>E7</f>
        <v>Chodník ve směru na Novou Telib</v>
      </c>
      <c r="F134" s="307"/>
      <c r="G134" s="307"/>
      <c r="H134" s="307"/>
      <c r="I134" s="36"/>
      <c r="J134" s="36"/>
      <c r="K134" s="36"/>
      <c r="L134" s="51"/>
      <c r="S134" s="34"/>
      <c r="T134" s="34"/>
      <c r="U134" s="34"/>
      <c r="V134" s="34"/>
      <c r="W134" s="34"/>
      <c r="X134" s="34"/>
      <c r="Y134" s="34"/>
      <c r="Z134" s="34"/>
      <c r="AA134" s="34"/>
      <c r="AB134" s="34"/>
      <c r="AC134" s="34"/>
      <c r="AD134" s="34"/>
      <c r="AE134" s="34"/>
    </row>
    <row r="135" spans="2:12" s="1" customFormat="1" ht="12" customHeight="1">
      <c r="B135" s="21"/>
      <c r="C135" s="29" t="s">
        <v>128</v>
      </c>
      <c r="D135" s="22"/>
      <c r="E135" s="22"/>
      <c r="F135" s="22"/>
      <c r="G135" s="22"/>
      <c r="H135" s="22"/>
      <c r="I135" s="22"/>
      <c r="J135" s="22"/>
      <c r="K135" s="22"/>
      <c r="L135" s="20"/>
    </row>
    <row r="136" spans="2:12" s="1" customFormat="1" ht="16.5" customHeight="1">
      <c r="B136" s="21"/>
      <c r="C136" s="22"/>
      <c r="D136" s="22"/>
      <c r="E136" s="306" t="s">
        <v>129</v>
      </c>
      <c r="F136" s="264"/>
      <c r="G136" s="264"/>
      <c r="H136" s="264"/>
      <c r="I136" s="22"/>
      <c r="J136" s="22"/>
      <c r="K136" s="22"/>
      <c r="L136" s="20"/>
    </row>
    <row r="137" spans="2:12" s="1" customFormat="1" ht="12" customHeight="1">
      <c r="B137" s="21"/>
      <c r="C137" s="29" t="s">
        <v>130</v>
      </c>
      <c r="D137" s="22"/>
      <c r="E137" s="22"/>
      <c r="F137" s="22"/>
      <c r="G137" s="22"/>
      <c r="H137" s="22"/>
      <c r="I137" s="22"/>
      <c r="J137" s="22"/>
      <c r="K137" s="22"/>
      <c r="L137" s="20"/>
    </row>
    <row r="138" spans="1:31" s="2" customFormat="1" ht="16.5" customHeight="1">
      <c r="A138" s="34"/>
      <c r="B138" s="35"/>
      <c r="C138" s="36"/>
      <c r="D138" s="36"/>
      <c r="E138" s="308" t="s">
        <v>1021</v>
      </c>
      <c r="F138" s="309"/>
      <c r="G138" s="309"/>
      <c r="H138" s="309"/>
      <c r="I138" s="36"/>
      <c r="J138" s="36"/>
      <c r="K138" s="36"/>
      <c r="L138" s="51"/>
      <c r="S138" s="34"/>
      <c r="T138" s="34"/>
      <c r="U138" s="34"/>
      <c r="V138" s="34"/>
      <c r="W138" s="34"/>
      <c r="X138" s="34"/>
      <c r="Y138" s="34"/>
      <c r="Z138" s="34"/>
      <c r="AA138" s="34"/>
      <c r="AB138" s="34"/>
      <c r="AC138" s="34"/>
      <c r="AD138" s="34"/>
      <c r="AE138" s="34"/>
    </row>
    <row r="139" spans="1:31" s="2" customFormat="1" ht="12" customHeight="1">
      <c r="A139" s="34"/>
      <c r="B139" s="35"/>
      <c r="C139" s="29" t="s">
        <v>132</v>
      </c>
      <c r="D139" s="36"/>
      <c r="E139" s="36"/>
      <c r="F139" s="36"/>
      <c r="G139" s="36"/>
      <c r="H139" s="36"/>
      <c r="I139" s="36"/>
      <c r="J139" s="36"/>
      <c r="K139" s="36"/>
      <c r="L139" s="51"/>
      <c r="S139" s="34"/>
      <c r="T139" s="34"/>
      <c r="U139" s="34"/>
      <c r="V139" s="34"/>
      <c r="W139" s="34"/>
      <c r="X139" s="34"/>
      <c r="Y139" s="34"/>
      <c r="Z139" s="34"/>
      <c r="AA139" s="34"/>
      <c r="AB139" s="34"/>
      <c r="AC139" s="34"/>
      <c r="AD139" s="34"/>
      <c r="AE139" s="34"/>
    </row>
    <row r="140" spans="1:31" s="2" customFormat="1" ht="16.5" customHeight="1">
      <c r="A140" s="34"/>
      <c r="B140" s="35"/>
      <c r="C140" s="36"/>
      <c r="D140" s="36"/>
      <c r="E140" s="257" t="str">
        <f>E13</f>
        <v>SO.110.2 - SO.110.2 - Komunikace</v>
      </c>
      <c r="F140" s="309"/>
      <c r="G140" s="309"/>
      <c r="H140" s="309"/>
      <c r="I140" s="36"/>
      <c r="J140" s="36"/>
      <c r="K140" s="36"/>
      <c r="L140" s="51"/>
      <c r="S140" s="34"/>
      <c r="T140" s="34"/>
      <c r="U140" s="34"/>
      <c r="V140" s="34"/>
      <c r="W140" s="34"/>
      <c r="X140" s="34"/>
      <c r="Y140" s="34"/>
      <c r="Z140" s="34"/>
      <c r="AA140" s="34"/>
      <c r="AB140" s="34"/>
      <c r="AC140" s="34"/>
      <c r="AD140" s="34"/>
      <c r="AE140" s="34"/>
    </row>
    <row r="141" spans="1:31" s="2" customFormat="1" ht="6.95" customHeight="1">
      <c r="A141" s="34"/>
      <c r="B141" s="35"/>
      <c r="C141" s="36"/>
      <c r="D141" s="36"/>
      <c r="E141" s="36"/>
      <c r="F141" s="36"/>
      <c r="G141" s="36"/>
      <c r="H141" s="36"/>
      <c r="I141" s="36"/>
      <c r="J141" s="36"/>
      <c r="K141" s="36"/>
      <c r="L141" s="51"/>
      <c r="S141" s="34"/>
      <c r="T141" s="34"/>
      <c r="U141" s="34"/>
      <c r="V141" s="34"/>
      <c r="W141" s="34"/>
      <c r="X141" s="34"/>
      <c r="Y141" s="34"/>
      <c r="Z141" s="34"/>
      <c r="AA141" s="34"/>
      <c r="AB141" s="34"/>
      <c r="AC141" s="34"/>
      <c r="AD141" s="34"/>
      <c r="AE141" s="34"/>
    </row>
    <row r="142" spans="1:31" s="2" customFormat="1" ht="12" customHeight="1">
      <c r="A142" s="34"/>
      <c r="B142" s="35"/>
      <c r="C142" s="29" t="s">
        <v>20</v>
      </c>
      <c r="D142" s="36"/>
      <c r="E142" s="36"/>
      <c r="F142" s="27" t="str">
        <f>F16</f>
        <v xml:space="preserve"> </v>
      </c>
      <c r="G142" s="36"/>
      <c r="H142" s="36"/>
      <c r="I142" s="29" t="s">
        <v>22</v>
      </c>
      <c r="J142" s="66" t="str">
        <f>IF(J16="","",J16)</f>
        <v>24. 1. 2022</v>
      </c>
      <c r="K142" s="36"/>
      <c r="L142" s="51"/>
      <c r="S142" s="34"/>
      <c r="T142" s="34"/>
      <c r="U142" s="34"/>
      <c r="V142" s="34"/>
      <c r="W142" s="34"/>
      <c r="X142" s="34"/>
      <c r="Y142" s="34"/>
      <c r="Z142" s="34"/>
      <c r="AA142" s="34"/>
      <c r="AB142" s="34"/>
      <c r="AC142" s="34"/>
      <c r="AD142" s="34"/>
      <c r="AE142" s="34"/>
    </row>
    <row r="143" spans="1:31" s="2" customFormat="1" ht="6.95" customHeight="1">
      <c r="A143" s="34"/>
      <c r="B143" s="35"/>
      <c r="C143" s="36"/>
      <c r="D143" s="36"/>
      <c r="E143" s="36"/>
      <c r="F143" s="36"/>
      <c r="G143" s="36"/>
      <c r="H143" s="36"/>
      <c r="I143" s="36"/>
      <c r="J143" s="36"/>
      <c r="K143" s="36"/>
      <c r="L143" s="51"/>
      <c r="S143" s="34"/>
      <c r="T143" s="34"/>
      <c r="U143" s="34"/>
      <c r="V143" s="34"/>
      <c r="W143" s="34"/>
      <c r="X143" s="34"/>
      <c r="Y143" s="34"/>
      <c r="Z143" s="34"/>
      <c r="AA143" s="34"/>
      <c r="AB143" s="34"/>
      <c r="AC143" s="34"/>
      <c r="AD143" s="34"/>
      <c r="AE143" s="34"/>
    </row>
    <row r="144" spans="1:31" s="2" customFormat="1" ht="15.2" customHeight="1">
      <c r="A144" s="34"/>
      <c r="B144" s="35"/>
      <c r="C144" s="29" t="s">
        <v>24</v>
      </c>
      <c r="D144" s="36"/>
      <c r="E144" s="36"/>
      <c r="F144" s="27" t="str">
        <f>E19</f>
        <v>Městys Březno</v>
      </c>
      <c r="G144" s="36"/>
      <c r="H144" s="36"/>
      <c r="I144" s="29" t="s">
        <v>31</v>
      </c>
      <c r="J144" s="32" t="str">
        <f>E25</f>
        <v>CR Project s.r.o.</v>
      </c>
      <c r="K144" s="36"/>
      <c r="L144" s="51"/>
      <c r="S144" s="34"/>
      <c r="T144" s="34"/>
      <c r="U144" s="34"/>
      <c r="V144" s="34"/>
      <c r="W144" s="34"/>
      <c r="X144" s="34"/>
      <c r="Y144" s="34"/>
      <c r="Z144" s="34"/>
      <c r="AA144" s="34"/>
      <c r="AB144" s="34"/>
      <c r="AC144" s="34"/>
      <c r="AD144" s="34"/>
      <c r="AE144" s="34"/>
    </row>
    <row r="145" spans="1:31" s="2" customFormat="1" ht="15.2" customHeight="1">
      <c r="A145" s="34"/>
      <c r="B145" s="35"/>
      <c r="C145" s="29" t="s">
        <v>29</v>
      </c>
      <c r="D145" s="36"/>
      <c r="E145" s="36"/>
      <c r="F145" s="27" t="str">
        <f>IF(E22="","",E22)</f>
        <v>Vyplň údaj</v>
      </c>
      <c r="G145" s="36"/>
      <c r="H145" s="36"/>
      <c r="I145" s="29" t="s">
        <v>36</v>
      </c>
      <c r="J145" s="32" t="str">
        <f>E28</f>
        <v>Josef Nentwich</v>
      </c>
      <c r="K145" s="36"/>
      <c r="L145" s="51"/>
      <c r="S145" s="34"/>
      <c r="T145" s="34"/>
      <c r="U145" s="34"/>
      <c r="V145" s="34"/>
      <c r="W145" s="34"/>
      <c r="X145" s="34"/>
      <c r="Y145" s="34"/>
      <c r="Z145" s="34"/>
      <c r="AA145" s="34"/>
      <c r="AB145" s="34"/>
      <c r="AC145" s="34"/>
      <c r="AD145" s="34"/>
      <c r="AE145" s="34"/>
    </row>
    <row r="146" spans="1:31" s="2" customFormat="1" ht="10.35" customHeight="1">
      <c r="A146" s="34"/>
      <c r="B146" s="35"/>
      <c r="C146" s="36"/>
      <c r="D146" s="36"/>
      <c r="E146" s="36"/>
      <c r="F146" s="36"/>
      <c r="G146" s="36"/>
      <c r="H146" s="36"/>
      <c r="I146" s="36"/>
      <c r="J146" s="36"/>
      <c r="K146" s="36"/>
      <c r="L146" s="51"/>
      <c r="S146" s="34"/>
      <c r="T146" s="34"/>
      <c r="U146" s="34"/>
      <c r="V146" s="34"/>
      <c r="W146" s="34"/>
      <c r="X146" s="34"/>
      <c r="Y146" s="34"/>
      <c r="Z146" s="34"/>
      <c r="AA146" s="34"/>
      <c r="AB146" s="34"/>
      <c r="AC146" s="34"/>
      <c r="AD146" s="34"/>
      <c r="AE146" s="34"/>
    </row>
    <row r="147" spans="1:31" s="11" customFormat="1" ht="29.25" customHeight="1">
      <c r="A147" s="164"/>
      <c r="B147" s="165"/>
      <c r="C147" s="166" t="s">
        <v>166</v>
      </c>
      <c r="D147" s="167" t="s">
        <v>65</v>
      </c>
      <c r="E147" s="167" t="s">
        <v>61</v>
      </c>
      <c r="F147" s="167" t="s">
        <v>62</v>
      </c>
      <c r="G147" s="167" t="s">
        <v>167</v>
      </c>
      <c r="H147" s="167" t="s">
        <v>168</v>
      </c>
      <c r="I147" s="167" t="s">
        <v>169</v>
      </c>
      <c r="J147" s="167" t="s">
        <v>136</v>
      </c>
      <c r="K147" s="168" t="s">
        <v>170</v>
      </c>
      <c r="L147" s="169"/>
      <c r="M147" s="75" t="s">
        <v>1</v>
      </c>
      <c r="N147" s="76" t="s">
        <v>44</v>
      </c>
      <c r="O147" s="76" t="s">
        <v>171</v>
      </c>
      <c r="P147" s="76" t="s">
        <v>172</v>
      </c>
      <c r="Q147" s="76" t="s">
        <v>173</v>
      </c>
      <c r="R147" s="76" t="s">
        <v>174</v>
      </c>
      <c r="S147" s="76" t="s">
        <v>175</v>
      </c>
      <c r="T147" s="77" t="s">
        <v>176</v>
      </c>
      <c r="U147" s="164"/>
      <c r="V147" s="164"/>
      <c r="W147" s="164"/>
      <c r="X147" s="164"/>
      <c r="Y147" s="164"/>
      <c r="Z147" s="164"/>
      <c r="AA147" s="164"/>
      <c r="AB147" s="164"/>
      <c r="AC147" s="164"/>
      <c r="AD147" s="164"/>
      <c r="AE147" s="164"/>
    </row>
    <row r="148" spans="1:63" s="2" customFormat="1" ht="22.9" customHeight="1">
      <c r="A148" s="34"/>
      <c r="B148" s="35"/>
      <c r="C148" s="82" t="s">
        <v>177</v>
      </c>
      <c r="D148" s="36"/>
      <c r="E148" s="36"/>
      <c r="F148" s="36"/>
      <c r="G148" s="36"/>
      <c r="H148" s="36"/>
      <c r="I148" s="36"/>
      <c r="J148" s="170">
        <f>BK148</f>
        <v>0</v>
      </c>
      <c r="K148" s="36"/>
      <c r="L148" s="39"/>
      <c r="M148" s="78"/>
      <c r="N148" s="171"/>
      <c r="O148" s="79"/>
      <c r="P148" s="172">
        <f>P149</f>
        <v>0</v>
      </c>
      <c r="Q148" s="79"/>
      <c r="R148" s="172">
        <f>R149</f>
        <v>218.27757212</v>
      </c>
      <c r="S148" s="79"/>
      <c r="T148" s="173">
        <f>T149</f>
        <v>250.43385999999998</v>
      </c>
      <c r="U148" s="34"/>
      <c r="V148" s="34"/>
      <c r="W148" s="34"/>
      <c r="X148" s="34"/>
      <c r="Y148" s="34"/>
      <c r="Z148" s="34"/>
      <c r="AA148" s="34"/>
      <c r="AB148" s="34"/>
      <c r="AC148" s="34"/>
      <c r="AD148" s="34"/>
      <c r="AE148" s="34"/>
      <c r="AT148" s="17" t="s">
        <v>79</v>
      </c>
      <c r="AU148" s="17" t="s">
        <v>138</v>
      </c>
      <c r="BK148" s="174">
        <f>BK149</f>
        <v>0</v>
      </c>
    </row>
    <row r="149" spans="2:63" s="12" customFormat="1" ht="25.9" customHeight="1">
      <c r="B149" s="175"/>
      <c r="C149" s="176"/>
      <c r="D149" s="177" t="s">
        <v>79</v>
      </c>
      <c r="E149" s="178" t="s">
        <v>178</v>
      </c>
      <c r="F149" s="178" t="s">
        <v>179</v>
      </c>
      <c r="G149" s="176"/>
      <c r="H149" s="176"/>
      <c r="I149" s="179"/>
      <c r="J149" s="180">
        <f>BK149</f>
        <v>0</v>
      </c>
      <c r="K149" s="176"/>
      <c r="L149" s="181"/>
      <c r="M149" s="182"/>
      <c r="N149" s="183"/>
      <c r="O149" s="183"/>
      <c r="P149" s="184">
        <f>P150+P229+P241+P374+P420</f>
        <v>0</v>
      </c>
      <c r="Q149" s="183"/>
      <c r="R149" s="184">
        <f>R150+R229+R241+R374+R420</f>
        <v>218.27757212</v>
      </c>
      <c r="S149" s="183"/>
      <c r="T149" s="185">
        <f>T150+T229+T241+T374+T420</f>
        <v>250.43385999999998</v>
      </c>
      <c r="AR149" s="186" t="s">
        <v>87</v>
      </c>
      <c r="AT149" s="187" t="s">
        <v>79</v>
      </c>
      <c r="AU149" s="187" t="s">
        <v>80</v>
      </c>
      <c r="AY149" s="186" t="s">
        <v>180</v>
      </c>
      <c r="BK149" s="188">
        <f>BK150+BK229+BK241+BK374+BK420</f>
        <v>0</v>
      </c>
    </row>
    <row r="150" spans="2:63" s="12" customFormat="1" ht="22.9" customHeight="1">
      <c r="B150" s="175"/>
      <c r="C150" s="176"/>
      <c r="D150" s="177" t="s">
        <v>79</v>
      </c>
      <c r="E150" s="189" t="s">
        <v>87</v>
      </c>
      <c r="F150" s="189" t="s">
        <v>181</v>
      </c>
      <c r="G150" s="176"/>
      <c r="H150" s="176"/>
      <c r="I150" s="179"/>
      <c r="J150" s="190">
        <f>BK150</f>
        <v>0</v>
      </c>
      <c r="K150" s="176"/>
      <c r="L150" s="181"/>
      <c r="M150" s="182"/>
      <c r="N150" s="183"/>
      <c r="O150" s="183"/>
      <c r="P150" s="184">
        <f>P151+P176+P190+P198+P220</f>
        <v>0</v>
      </c>
      <c r="Q150" s="183"/>
      <c r="R150" s="184">
        <f>R151+R176+R190+R198+R220</f>
        <v>0.00636</v>
      </c>
      <c r="S150" s="183"/>
      <c r="T150" s="185">
        <f>T151+T176+T190+T198+T220</f>
        <v>0</v>
      </c>
      <c r="AR150" s="186" t="s">
        <v>87</v>
      </c>
      <c r="AT150" s="187" t="s">
        <v>79</v>
      </c>
      <c r="AU150" s="187" t="s">
        <v>87</v>
      </c>
      <c r="AY150" s="186" t="s">
        <v>180</v>
      </c>
      <c r="BK150" s="188">
        <f>BK151+BK176+BK190+BK198+BK220</f>
        <v>0</v>
      </c>
    </row>
    <row r="151" spans="2:63" s="12" customFormat="1" ht="20.85" customHeight="1">
      <c r="B151" s="175"/>
      <c r="C151" s="176"/>
      <c r="D151" s="177" t="s">
        <v>79</v>
      </c>
      <c r="E151" s="189" t="s">
        <v>182</v>
      </c>
      <c r="F151" s="189" t="s">
        <v>183</v>
      </c>
      <c r="G151" s="176"/>
      <c r="H151" s="176"/>
      <c r="I151" s="179"/>
      <c r="J151" s="190">
        <f>BK151</f>
        <v>0</v>
      </c>
      <c r="K151" s="176"/>
      <c r="L151" s="181"/>
      <c r="M151" s="182"/>
      <c r="N151" s="183"/>
      <c r="O151" s="183"/>
      <c r="P151" s="184">
        <f>SUM(P152:P175)</f>
        <v>0</v>
      </c>
      <c r="Q151" s="183"/>
      <c r="R151" s="184">
        <f>SUM(R152:R175)</f>
        <v>0</v>
      </c>
      <c r="S151" s="183"/>
      <c r="T151" s="185">
        <f>SUM(T152:T175)</f>
        <v>0</v>
      </c>
      <c r="AR151" s="186" t="s">
        <v>87</v>
      </c>
      <c r="AT151" s="187" t="s">
        <v>79</v>
      </c>
      <c r="AU151" s="187" t="s">
        <v>89</v>
      </c>
      <c r="AY151" s="186" t="s">
        <v>180</v>
      </c>
      <c r="BK151" s="188">
        <f>SUM(BK152:BK175)</f>
        <v>0</v>
      </c>
    </row>
    <row r="152" spans="1:65" s="2" customFormat="1" ht="24.2" customHeight="1">
      <c r="A152" s="34"/>
      <c r="B152" s="35"/>
      <c r="C152" s="191" t="s">
        <v>87</v>
      </c>
      <c r="D152" s="191" t="s">
        <v>184</v>
      </c>
      <c r="E152" s="192" t="s">
        <v>1028</v>
      </c>
      <c r="F152" s="193" t="s">
        <v>1029</v>
      </c>
      <c r="G152" s="194" t="s">
        <v>187</v>
      </c>
      <c r="H152" s="195">
        <v>4.2</v>
      </c>
      <c r="I152" s="196"/>
      <c r="J152" s="197">
        <f>ROUND(I152*H152,2)</f>
        <v>0</v>
      </c>
      <c r="K152" s="193" t="s">
        <v>1</v>
      </c>
      <c r="L152" s="39"/>
      <c r="M152" s="198" t="s">
        <v>1</v>
      </c>
      <c r="N152" s="199" t="s">
        <v>45</v>
      </c>
      <c r="O152" s="71"/>
      <c r="P152" s="200">
        <f>O152*H152</f>
        <v>0</v>
      </c>
      <c r="Q152" s="200">
        <v>0</v>
      </c>
      <c r="R152" s="200">
        <f>Q152*H152</f>
        <v>0</v>
      </c>
      <c r="S152" s="200">
        <v>0</v>
      </c>
      <c r="T152" s="201">
        <f>S152*H152</f>
        <v>0</v>
      </c>
      <c r="U152" s="34"/>
      <c r="V152" s="34"/>
      <c r="W152" s="34"/>
      <c r="X152" s="34"/>
      <c r="Y152" s="34"/>
      <c r="Z152" s="34"/>
      <c r="AA152" s="34"/>
      <c r="AB152" s="34"/>
      <c r="AC152" s="34"/>
      <c r="AD152" s="34"/>
      <c r="AE152" s="34"/>
      <c r="AR152" s="202" t="s">
        <v>189</v>
      </c>
      <c r="AT152" s="202" t="s">
        <v>184</v>
      </c>
      <c r="AU152" s="202" t="s">
        <v>96</v>
      </c>
      <c r="AY152" s="17" t="s">
        <v>180</v>
      </c>
      <c r="BE152" s="203">
        <f>IF(N152="základní",J152,0)</f>
        <v>0</v>
      </c>
      <c r="BF152" s="203">
        <f>IF(N152="snížená",J152,0)</f>
        <v>0</v>
      </c>
      <c r="BG152" s="203">
        <f>IF(N152="zákl. přenesená",J152,0)</f>
        <v>0</v>
      </c>
      <c r="BH152" s="203">
        <f>IF(N152="sníž. přenesená",J152,0)</f>
        <v>0</v>
      </c>
      <c r="BI152" s="203">
        <f>IF(N152="nulová",J152,0)</f>
        <v>0</v>
      </c>
      <c r="BJ152" s="17" t="s">
        <v>87</v>
      </c>
      <c r="BK152" s="203">
        <f>ROUND(I152*H152,2)</f>
        <v>0</v>
      </c>
      <c r="BL152" s="17" t="s">
        <v>189</v>
      </c>
      <c r="BM152" s="202" t="s">
        <v>1030</v>
      </c>
    </row>
    <row r="153" spans="2:51" s="14" customFormat="1" ht="11.25">
      <c r="B153" s="215"/>
      <c r="C153" s="216"/>
      <c r="D153" s="206" t="s">
        <v>191</v>
      </c>
      <c r="E153" s="217" t="s">
        <v>1</v>
      </c>
      <c r="F153" s="218" t="s">
        <v>1031</v>
      </c>
      <c r="G153" s="216"/>
      <c r="H153" s="219">
        <v>4.2</v>
      </c>
      <c r="I153" s="220"/>
      <c r="J153" s="216"/>
      <c r="K153" s="216"/>
      <c r="L153" s="221"/>
      <c r="M153" s="222"/>
      <c r="N153" s="223"/>
      <c r="O153" s="223"/>
      <c r="P153" s="223"/>
      <c r="Q153" s="223"/>
      <c r="R153" s="223"/>
      <c r="S153" s="223"/>
      <c r="T153" s="224"/>
      <c r="AT153" s="225" t="s">
        <v>191</v>
      </c>
      <c r="AU153" s="225" t="s">
        <v>96</v>
      </c>
      <c r="AV153" s="14" t="s">
        <v>89</v>
      </c>
      <c r="AW153" s="14" t="s">
        <v>35</v>
      </c>
      <c r="AX153" s="14" t="s">
        <v>87</v>
      </c>
      <c r="AY153" s="225" t="s">
        <v>180</v>
      </c>
    </row>
    <row r="154" spans="1:65" s="2" customFormat="1" ht="24.2" customHeight="1">
      <c r="A154" s="34"/>
      <c r="B154" s="35"/>
      <c r="C154" s="191" t="s">
        <v>89</v>
      </c>
      <c r="D154" s="191" t="s">
        <v>184</v>
      </c>
      <c r="E154" s="192" t="s">
        <v>1032</v>
      </c>
      <c r="F154" s="193" t="s">
        <v>1033</v>
      </c>
      <c r="G154" s="194" t="s">
        <v>187</v>
      </c>
      <c r="H154" s="195">
        <v>101.8</v>
      </c>
      <c r="I154" s="196"/>
      <c r="J154" s="197">
        <f>ROUND(I154*H154,2)</f>
        <v>0</v>
      </c>
      <c r="K154" s="193" t="s">
        <v>188</v>
      </c>
      <c r="L154" s="39"/>
      <c r="M154" s="198" t="s">
        <v>1</v>
      </c>
      <c r="N154" s="199" t="s">
        <v>45</v>
      </c>
      <c r="O154" s="71"/>
      <c r="P154" s="200">
        <f>O154*H154</f>
        <v>0</v>
      </c>
      <c r="Q154" s="200">
        <v>0</v>
      </c>
      <c r="R154" s="200">
        <f>Q154*H154</f>
        <v>0</v>
      </c>
      <c r="S154" s="200">
        <v>0</v>
      </c>
      <c r="T154" s="201">
        <f>S154*H154</f>
        <v>0</v>
      </c>
      <c r="U154" s="34"/>
      <c r="V154" s="34"/>
      <c r="W154" s="34"/>
      <c r="X154" s="34"/>
      <c r="Y154" s="34"/>
      <c r="Z154" s="34"/>
      <c r="AA154" s="34"/>
      <c r="AB154" s="34"/>
      <c r="AC154" s="34"/>
      <c r="AD154" s="34"/>
      <c r="AE154" s="34"/>
      <c r="AR154" s="202" t="s">
        <v>189</v>
      </c>
      <c r="AT154" s="202" t="s">
        <v>184</v>
      </c>
      <c r="AU154" s="202" t="s">
        <v>96</v>
      </c>
      <c r="AY154" s="17" t="s">
        <v>180</v>
      </c>
      <c r="BE154" s="203">
        <f>IF(N154="základní",J154,0)</f>
        <v>0</v>
      </c>
      <c r="BF154" s="203">
        <f>IF(N154="snížená",J154,0)</f>
        <v>0</v>
      </c>
      <c r="BG154" s="203">
        <f>IF(N154="zákl. přenesená",J154,0)</f>
        <v>0</v>
      </c>
      <c r="BH154" s="203">
        <f>IF(N154="sníž. přenesená",J154,0)</f>
        <v>0</v>
      </c>
      <c r="BI154" s="203">
        <f>IF(N154="nulová",J154,0)</f>
        <v>0</v>
      </c>
      <c r="BJ154" s="17" t="s">
        <v>87</v>
      </c>
      <c r="BK154" s="203">
        <f>ROUND(I154*H154,2)</f>
        <v>0</v>
      </c>
      <c r="BL154" s="17" t="s">
        <v>189</v>
      </c>
      <c r="BM154" s="202" t="s">
        <v>1034</v>
      </c>
    </row>
    <row r="155" spans="2:51" s="13" customFormat="1" ht="22.5">
      <c r="B155" s="204"/>
      <c r="C155" s="205"/>
      <c r="D155" s="206" t="s">
        <v>191</v>
      </c>
      <c r="E155" s="207" t="s">
        <v>1</v>
      </c>
      <c r="F155" s="208" t="s">
        <v>1035</v>
      </c>
      <c r="G155" s="205"/>
      <c r="H155" s="207" t="s">
        <v>1</v>
      </c>
      <c r="I155" s="209"/>
      <c r="J155" s="205"/>
      <c r="K155" s="205"/>
      <c r="L155" s="210"/>
      <c r="M155" s="211"/>
      <c r="N155" s="212"/>
      <c r="O155" s="212"/>
      <c r="P155" s="212"/>
      <c r="Q155" s="212"/>
      <c r="R155" s="212"/>
      <c r="S155" s="212"/>
      <c r="T155" s="213"/>
      <c r="AT155" s="214" t="s">
        <v>191</v>
      </c>
      <c r="AU155" s="214" t="s">
        <v>96</v>
      </c>
      <c r="AV155" s="13" t="s">
        <v>87</v>
      </c>
      <c r="AW155" s="13" t="s">
        <v>35</v>
      </c>
      <c r="AX155" s="13" t="s">
        <v>80</v>
      </c>
      <c r="AY155" s="214" t="s">
        <v>180</v>
      </c>
    </row>
    <row r="156" spans="2:51" s="14" customFormat="1" ht="11.25">
      <c r="B156" s="215"/>
      <c r="C156" s="216"/>
      <c r="D156" s="206" t="s">
        <v>191</v>
      </c>
      <c r="E156" s="217" t="s">
        <v>1</v>
      </c>
      <c r="F156" s="218" t="s">
        <v>1036</v>
      </c>
      <c r="G156" s="216"/>
      <c r="H156" s="219">
        <v>101.8</v>
      </c>
      <c r="I156" s="220"/>
      <c r="J156" s="216"/>
      <c r="K156" s="216"/>
      <c r="L156" s="221"/>
      <c r="M156" s="222"/>
      <c r="N156" s="223"/>
      <c r="O156" s="223"/>
      <c r="P156" s="223"/>
      <c r="Q156" s="223"/>
      <c r="R156" s="223"/>
      <c r="S156" s="223"/>
      <c r="T156" s="224"/>
      <c r="AT156" s="225" t="s">
        <v>191</v>
      </c>
      <c r="AU156" s="225" t="s">
        <v>96</v>
      </c>
      <c r="AV156" s="14" t="s">
        <v>89</v>
      </c>
      <c r="AW156" s="14" t="s">
        <v>35</v>
      </c>
      <c r="AX156" s="14" t="s">
        <v>87</v>
      </c>
      <c r="AY156" s="225" t="s">
        <v>180</v>
      </c>
    </row>
    <row r="157" spans="1:65" s="2" customFormat="1" ht="37.9" customHeight="1">
      <c r="A157" s="34"/>
      <c r="B157" s="35"/>
      <c r="C157" s="191" t="s">
        <v>96</v>
      </c>
      <c r="D157" s="191" t="s">
        <v>184</v>
      </c>
      <c r="E157" s="192" t="s">
        <v>185</v>
      </c>
      <c r="F157" s="193" t="s">
        <v>186</v>
      </c>
      <c r="G157" s="194" t="s">
        <v>187</v>
      </c>
      <c r="H157" s="195">
        <v>153.5</v>
      </c>
      <c r="I157" s="196"/>
      <c r="J157" s="197">
        <f>ROUND(I157*H157,2)</f>
        <v>0</v>
      </c>
      <c r="K157" s="193" t="s">
        <v>188</v>
      </c>
      <c r="L157" s="39"/>
      <c r="M157" s="198" t="s">
        <v>1</v>
      </c>
      <c r="N157" s="199" t="s">
        <v>45</v>
      </c>
      <c r="O157" s="71"/>
      <c r="P157" s="200">
        <f>O157*H157</f>
        <v>0</v>
      </c>
      <c r="Q157" s="200">
        <v>0</v>
      </c>
      <c r="R157" s="200">
        <f>Q157*H157</f>
        <v>0</v>
      </c>
      <c r="S157" s="200">
        <v>0</v>
      </c>
      <c r="T157" s="201">
        <f>S157*H157</f>
        <v>0</v>
      </c>
      <c r="U157" s="34"/>
      <c r="V157" s="34"/>
      <c r="W157" s="34"/>
      <c r="X157" s="34"/>
      <c r="Y157" s="34"/>
      <c r="Z157" s="34"/>
      <c r="AA157" s="34"/>
      <c r="AB157" s="34"/>
      <c r="AC157" s="34"/>
      <c r="AD157" s="34"/>
      <c r="AE157" s="34"/>
      <c r="AR157" s="202" t="s">
        <v>189</v>
      </c>
      <c r="AT157" s="202" t="s">
        <v>184</v>
      </c>
      <c r="AU157" s="202" t="s">
        <v>96</v>
      </c>
      <c r="AY157" s="17" t="s">
        <v>180</v>
      </c>
      <c r="BE157" s="203">
        <f>IF(N157="základní",J157,0)</f>
        <v>0</v>
      </c>
      <c r="BF157" s="203">
        <f>IF(N157="snížená",J157,0)</f>
        <v>0</v>
      </c>
      <c r="BG157" s="203">
        <f>IF(N157="zákl. přenesená",J157,0)</f>
        <v>0</v>
      </c>
      <c r="BH157" s="203">
        <f>IF(N157="sníž. přenesená",J157,0)</f>
        <v>0</v>
      </c>
      <c r="BI157" s="203">
        <f>IF(N157="nulová",J157,0)</f>
        <v>0</v>
      </c>
      <c r="BJ157" s="17" t="s">
        <v>87</v>
      </c>
      <c r="BK157" s="203">
        <f>ROUND(I157*H157,2)</f>
        <v>0</v>
      </c>
      <c r="BL157" s="17" t="s">
        <v>189</v>
      </c>
      <c r="BM157" s="202" t="s">
        <v>1037</v>
      </c>
    </row>
    <row r="158" spans="2:51" s="13" customFormat="1" ht="11.25">
      <c r="B158" s="204"/>
      <c r="C158" s="205"/>
      <c r="D158" s="206" t="s">
        <v>191</v>
      </c>
      <c r="E158" s="207" t="s">
        <v>1</v>
      </c>
      <c r="F158" s="208" t="s">
        <v>192</v>
      </c>
      <c r="G158" s="205"/>
      <c r="H158" s="207" t="s">
        <v>1</v>
      </c>
      <c r="I158" s="209"/>
      <c r="J158" s="205"/>
      <c r="K158" s="205"/>
      <c r="L158" s="210"/>
      <c r="M158" s="211"/>
      <c r="N158" s="212"/>
      <c r="O158" s="212"/>
      <c r="P158" s="212"/>
      <c r="Q158" s="212"/>
      <c r="R158" s="212"/>
      <c r="S158" s="212"/>
      <c r="T158" s="213"/>
      <c r="AT158" s="214" t="s">
        <v>191</v>
      </c>
      <c r="AU158" s="214" t="s">
        <v>96</v>
      </c>
      <c r="AV158" s="13" t="s">
        <v>87</v>
      </c>
      <c r="AW158" s="13" t="s">
        <v>35</v>
      </c>
      <c r="AX158" s="13" t="s">
        <v>80</v>
      </c>
      <c r="AY158" s="214" t="s">
        <v>180</v>
      </c>
    </row>
    <row r="159" spans="2:51" s="14" customFormat="1" ht="11.25">
      <c r="B159" s="215"/>
      <c r="C159" s="216"/>
      <c r="D159" s="206" t="s">
        <v>191</v>
      </c>
      <c r="E159" s="217" t="s">
        <v>1</v>
      </c>
      <c r="F159" s="218" t="s">
        <v>1038</v>
      </c>
      <c r="G159" s="216"/>
      <c r="H159" s="219">
        <v>51.7</v>
      </c>
      <c r="I159" s="220"/>
      <c r="J159" s="216"/>
      <c r="K159" s="216"/>
      <c r="L159" s="221"/>
      <c r="M159" s="222"/>
      <c r="N159" s="223"/>
      <c r="O159" s="223"/>
      <c r="P159" s="223"/>
      <c r="Q159" s="223"/>
      <c r="R159" s="223"/>
      <c r="S159" s="223"/>
      <c r="T159" s="224"/>
      <c r="AT159" s="225" t="s">
        <v>191</v>
      </c>
      <c r="AU159" s="225" t="s">
        <v>96</v>
      </c>
      <c r="AV159" s="14" t="s">
        <v>89</v>
      </c>
      <c r="AW159" s="14" t="s">
        <v>35</v>
      </c>
      <c r="AX159" s="14" t="s">
        <v>80</v>
      </c>
      <c r="AY159" s="225" t="s">
        <v>180</v>
      </c>
    </row>
    <row r="160" spans="2:51" s="13" customFormat="1" ht="11.25">
      <c r="B160" s="204"/>
      <c r="C160" s="205"/>
      <c r="D160" s="206" t="s">
        <v>191</v>
      </c>
      <c r="E160" s="207" t="s">
        <v>1</v>
      </c>
      <c r="F160" s="208" t="s">
        <v>1039</v>
      </c>
      <c r="G160" s="205"/>
      <c r="H160" s="207" t="s">
        <v>1</v>
      </c>
      <c r="I160" s="209"/>
      <c r="J160" s="205"/>
      <c r="K160" s="205"/>
      <c r="L160" s="210"/>
      <c r="M160" s="211"/>
      <c r="N160" s="212"/>
      <c r="O160" s="212"/>
      <c r="P160" s="212"/>
      <c r="Q160" s="212"/>
      <c r="R160" s="212"/>
      <c r="S160" s="212"/>
      <c r="T160" s="213"/>
      <c r="AT160" s="214" t="s">
        <v>191</v>
      </c>
      <c r="AU160" s="214" t="s">
        <v>96</v>
      </c>
      <c r="AV160" s="13" t="s">
        <v>87</v>
      </c>
      <c r="AW160" s="13" t="s">
        <v>35</v>
      </c>
      <c r="AX160" s="13" t="s">
        <v>80</v>
      </c>
      <c r="AY160" s="214" t="s">
        <v>180</v>
      </c>
    </row>
    <row r="161" spans="2:51" s="14" customFormat="1" ht="11.25">
      <c r="B161" s="215"/>
      <c r="C161" s="216"/>
      <c r="D161" s="206" t="s">
        <v>191</v>
      </c>
      <c r="E161" s="217" t="s">
        <v>1</v>
      </c>
      <c r="F161" s="218" t="s">
        <v>1036</v>
      </c>
      <c r="G161" s="216"/>
      <c r="H161" s="219">
        <v>101.8</v>
      </c>
      <c r="I161" s="220"/>
      <c r="J161" s="216"/>
      <c r="K161" s="216"/>
      <c r="L161" s="221"/>
      <c r="M161" s="222"/>
      <c r="N161" s="223"/>
      <c r="O161" s="223"/>
      <c r="P161" s="223"/>
      <c r="Q161" s="223"/>
      <c r="R161" s="223"/>
      <c r="S161" s="223"/>
      <c r="T161" s="224"/>
      <c r="AT161" s="225" t="s">
        <v>191</v>
      </c>
      <c r="AU161" s="225" t="s">
        <v>96</v>
      </c>
      <c r="AV161" s="14" t="s">
        <v>89</v>
      </c>
      <c r="AW161" s="14" t="s">
        <v>35</v>
      </c>
      <c r="AX161" s="14" t="s">
        <v>80</v>
      </c>
      <c r="AY161" s="225" t="s">
        <v>180</v>
      </c>
    </row>
    <row r="162" spans="2:51" s="15" customFormat="1" ht="11.25">
      <c r="B162" s="226"/>
      <c r="C162" s="227"/>
      <c r="D162" s="206" t="s">
        <v>191</v>
      </c>
      <c r="E162" s="228" t="s">
        <v>1</v>
      </c>
      <c r="F162" s="229" t="s">
        <v>201</v>
      </c>
      <c r="G162" s="227"/>
      <c r="H162" s="230">
        <v>153.5</v>
      </c>
      <c r="I162" s="231"/>
      <c r="J162" s="227"/>
      <c r="K162" s="227"/>
      <c r="L162" s="232"/>
      <c r="M162" s="233"/>
      <c r="N162" s="234"/>
      <c r="O162" s="234"/>
      <c r="P162" s="234"/>
      <c r="Q162" s="234"/>
      <c r="R162" s="234"/>
      <c r="S162" s="234"/>
      <c r="T162" s="235"/>
      <c r="AT162" s="236" t="s">
        <v>191</v>
      </c>
      <c r="AU162" s="236" t="s">
        <v>96</v>
      </c>
      <c r="AV162" s="15" t="s">
        <v>189</v>
      </c>
      <c r="AW162" s="15" t="s">
        <v>35</v>
      </c>
      <c r="AX162" s="15" t="s">
        <v>87</v>
      </c>
      <c r="AY162" s="236" t="s">
        <v>180</v>
      </c>
    </row>
    <row r="163" spans="1:65" s="2" customFormat="1" ht="37.9" customHeight="1">
      <c r="A163" s="34"/>
      <c r="B163" s="35"/>
      <c r="C163" s="191" t="s">
        <v>189</v>
      </c>
      <c r="D163" s="191" t="s">
        <v>184</v>
      </c>
      <c r="E163" s="192" t="s">
        <v>194</v>
      </c>
      <c r="F163" s="193" t="s">
        <v>195</v>
      </c>
      <c r="G163" s="194" t="s">
        <v>187</v>
      </c>
      <c r="H163" s="195">
        <v>97.015</v>
      </c>
      <c r="I163" s="196"/>
      <c r="J163" s="197">
        <f>ROUND(I163*H163,2)</f>
        <v>0</v>
      </c>
      <c r="K163" s="193" t="s">
        <v>188</v>
      </c>
      <c r="L163" s="39"/>
      <c r="M163" s="198" t="s">
        <v>1</v>
      </c>
      <c r="N163" s="199" t="s">
        <v>45</v>
      </c>
      <c r="O163" s="71"/>
      <c r="P163" s="200">
        <f>O163*H163</f>
        <v>0</v>
      </c>
      <c r="Q163" s="200">
        <v>0</v>
      </c>
      <c r="R163" s="200">
        <f>Q163*H163</f>
        <v>0</v>
      </c>
      <c r="S163" s="200">
        <v>0</v>
      </c>
      <c r="T163" s="201">
        <f>S163*H163</f>
        <v>0</v>
      </c>
      <c r="U163" s="34"/>
      <c r="V163" s="34"/>
      <c r="W163" s="34"/>
      <c r="X163" s="34"/>
      <c r="Y163" s="34"/>
      <c r="Z163" s="34"/>
      <c r="AA163" s="34"/>
      <c r="AB163" s="34"/>
      <c r="AC163" s="34"/>
      <c r="AD163" s="34"/>
      <c r="AE163" s="34"/>
      <c r="AR163" s="202" t="s">
        <v>189</v>
      </c>
      <c r="AT163" s="202" t="s">
        <v>184</v>
      </c>
      <c r="AU163" s="202" t="s">
        <v>96</v>
      </c>
      <c r="AY163" s="17" t="s">
        <v>180</v>
      </c>
      <c r="BE163" s="203">
        <f>IF(N163="základní",J163,0)</f>
        <v>0</v>
      </c>
      <c r="BF163" s="203">
        <f>IF(N163="snížená",J163,0)</f>
        <v>0</v>
      </c>
      <c r="BG163" s="203">
        <f>IF(N163="zákl. přenesená",J163,0)</f>
        <v>0</v>
      </c>
      <c r="BH163" s="203">
        <f>IF(N163="sníž. přenesená",J163,0)</f>
        <v>0</v>
      </c>
      <c r="BI163" s="203">
        <f>IF(N163="nulová",J163,0)</f>
        <v>0</v>
      </c>
      <c r="BJ163" s="17" t="s">
        <v>87</v>
      </c>
      <c r="BK163" s="203">
        <f>ROUND(I163*H163,2)</f>
        <v>0</v>
      </c>
      <c r="BL163" s="17" t="s">
        <v>189</v>
      </c>
      <c r="BM163" s="202" t="s">
        <v>1040</v>
      </c>
    </row>
    <row r="164" spans="2:51" s="13" customFormat="1" ht="11.25">
      <c r="B164" s="204"/>
      <c r="C164" s="205"/>
      <c r="D164" s="206" t="s">
        <v>191</v>
      </c>
      <c r="E164" s="207" t="s">
        <v>1</v>
      </c>
      <c r="F164" s="208" t="s">
        <v>197</v>
      </c>
      <c r="G164" s="205"/>
      <c r="H164" s="207" t="s">
        <v>1</v>
      </c>
      <c r="I164" s="209"/>
      <c r="J164" s="205"/>
      <c r="K164" s="205"/>
      <c r="L164" s="210"/>
      <c r="M164" s="211"/>
      <c r="N164" s="212"/>
      <c r="O164" s="212"/>
      <c r="P164" s="212"/>
      <c r="Q164" s="212"/>
      <c r="R164" s="212"/>
      <c r="S164" s="212"/>
      <c r="T164" s="213"/>
      <c r="AT164" s="214" t="s">
        <v>191</v>
      </c>
      <c r="AU164" s="214" t="s">
        <v>96</v>
      </c>
      <c r="AV164" s="13" t="s">
        <v>87</v>
      </c>
      <c r="AW164" s="13" t="s">
        <v>35</v>
      </c>
      <c r="AX164" s="13" t="s">
        <v>80</v>
      </c>
      <c r="AY164" s="214" t="s">
        <v>180</v>
      </c>
    </row>
    <row r="165" spans="2:51" s="14" customFormat="1" ht="11.25">
      <c r="B165" s="215"/>
      <c r="C165" s="216"/>
      <c r="D165" s="206" t="s">
        <v>191</v>
      </c>
      <c r="E165" s="217" t="s">
        <v>1</v>
      </c>
      <c r="F165" s="218" t="s">
        <v>1041</v>
      </c>
      <c r="G165" s="216"/>
      <c r="H165" s="219">
        <v>97.015</v>
      </c>
      <c r="I165" s="220"/>
      <c r="J165" s="216"/>
      <c r="K165" s="216"/>
      <c r="L165" s="221"/>
      <c r="M165" s="222"/>
      <c r="N165" s="223"/>
      <c r="O165" s="223"/>
      <c r="P165" s="223"/>
      <c r="Q165" s="223"/>
      <c r="R165" s="223"/>
      <c r="S165" s="223"/>
      <c r="T165" s="224"/>
      <c r="AT165" s="225" t="s">
        <v>191</v>
      </c>
      <c r="AU165" s="225" t="s">
        <v>96</v>
      </c>
      <c r="AV165" s="14" t="s">
        <v>89</v>
      </c>
      <c r="AW165" s="14" t="s">
        <v>35</v>
      </c>
      <c r="AX165" s="14" t="s">
        <v>87</v>
      </c>
      <c r="AY165" s="225" t="s">
        <v>180</v>
      </c>
    </row>
    <row r="166" spans="1:65" s="2" customFormat="1" ht="16.5" customHeight="1">
      <c r="A166" s="34"/>
      <c r="B166" s="35"/>
      <c r="C166" s="191" t="s">
        <v>211</v>
      </c>
      <c r="D166" s="191" t="s">
        <v>184</v>
      </c>
      <c r="E166" s="192" t="s">
        <v>202</v>
      </c>
      <c r="F166" s="193" t="s">
        <v>203</v>
      </c>
      <c r="G166" s="194" t="s">
        <v>187</v>
      </c>
      <c r="H166" s="195">
        <v>97.015</v>
      </c>
      <c r="I166" s="196"/>
      <c r="J166" s="197">
        <f>ROUND(I166*H166,2)</f>
        <v>0</v>
      </c>
      <c r="K166" s="193" t="s">
        <v>188</v>
      </c>
      <c r="L166" s="39"/>
      <c r="M166" s="198" t="s">
        <v>1</v>
      </c>
      <c r="N166" s="199" t="s">
        <v>45</v>
      </c>
      <c r="O166" s="71"/>
      <c r="P166" s="200">
        <f>O166*H166</f>
        <v>0</v>
      </c>
      <c r="Q166" s="200">
        <v>0</v>
      </c>
      <c r="R166" s="200">
        <f>Q166*H166</f>
        <v>0</v>
      </c>
      <c r="S166" s="200">
        <v>0</v>
      </c>
      <c r="T166" s="201">
        <f>S166*H166</f>
        <v>0</v>
      </c>
      <c r="U166" s="34"/>
      <c r="V166" s="34"/>
      <c r="W166" s="34"/>
      <c r="X166" s="34"/>
      <c r="Y166" s="34"/>
      <c r="Z166" s="34"/>
      <c r="AA166" s="34"/>
      <c r="AB166" s="34"/>
      <c r="AC166" s="34"/>
      <c r="AD166" s="34"/>
      <c r="AE166" s="34"/>
      <c r="AR166" s="202" t="s">
        <v>189</v>
      </c>
      <c r="AT166" s="202" t="s">
        <v>184</v>
      </c>
      <c r="AU166" s="202" t="s">
        <v>96</v>
      </c>
      <c r="AY166" s="17" t="s">
        <v>180</v>
      </c>
      <c r="BE166" s="203">
        <f>IF(N166="základní",J166,0)</f>
        <v>0</v>
      </c>
      <c r="BF166" s="203">
        <f>IF(N166="snížená",J166,0)</f>
        <v>0</v>
      </c>
      <c r="BG166" s="203">
        <f>IF(N166="zákl. přenesená",J166,0)</f>
        <v>0</v>
      </c>
      <c r="BH166" s="203">
        <f>IF(N166="sníž. přenesená",J166,0)</f>
        <v>0</v>
      </c>
      <c r="BI166" s="203">
        <f>IF(N166="nulová",J166,0)</f>
        <v>0</v>
      </c>
      <c r="BJ166" s="17" t="s">
        <v>87</v>
      </c>
      <c r="BK166" s="203">
        <f>ROUND(I166*H166,2)</f>
        <v>0</v>
      </c>
      <c r="BL166" s="17" t="s">
        <v>189</v>
      </c>
      <c r="BM166" s="202" t="s">
        <v>204</v>
      </c>
    </row>
    <row r="167" spans="2:51" s="14" customFormat="1" ht="22.5">
      <c r="B167" s="215"/>
      <c r="C167" s="216"/>
      <c r="D167" s="206" t="s">
        <v>191</v>
      </c>
      <c r="E167" s="217" t="s">
        <v>1</v>
      </c>
      <c r="F167" s="218" t="s">
        <v>1042</v>
      </c>
      <c r="G167" s="216"/>
      <c r="H167" s="219">
        <v>97.015</v>
      </c>
      <c r="I167" s="220"/>
      <c r="J167" s="216"/>
      <c r="K167" s="216"/>
      <c r="L167" s="221"/>
      <c r="M167" s="222"/>
      <c r="N167" s="223"/>
      <c r="O167" s="223"/>
      <c r="P167" s="223"/>
      <c r="Q167" s="223"/>
      <c r="R167" s="223"/>
      <c r="S167" s="223"/>
      <c r="T167" s="224"/>
      <c r="AT167" s="225" t="s">
        <v>191</v>
      </c>
      <c r="AU167" s="225" t="s">
        <v>96</v>
      </c>
      <c r="AV167" s="14" t="s">
        <v>89</v>
      </c>
      <c r="AW167" s="14" t="s">
        <v>35</v>
      </c>
      <c r="AX167" s="14" t="s">
        <v>87</v>
      </c>
      <c r="AY167" s="225" t="s">
        <v>180</v>
      </c>
    </row>
    <row r="168" spans="1:65" s="2" customFormat="1" ht="24.2" customHeight="1">
      <c r="A168" s="34"/>
      <c r="B168" s="35"/>
      <c r="C168" s="191" t="s">
        <v>223</v>
      </c>
      <c r="D168" s="191" t="s">
        <v>184</v>
      </c>
      <c r="E168" s="192" t="s">
        <v>206</v>
      </c>
      <c r="F168" s="193" t="s">
        <v>207</v>
      </c>
      <c r="G168" s="194" t="s">
        <v>208</v>
      </c>
      <c r="H168" s="195">
        <v>169.776</v>
      </c>
      <c r="I168" s="196"/>
      <c r="J168" s="197">
        <f>ROUND(I168*H168,2)</f>
        <v>0</v>
      </c>
      <c r="K168" s="193" t="s">
        <v>188</v>
      </c>
      <c r="L168" s="39"/>
      <c r="M168" s="198" t="s">
        <v>1</v>
      </c>
      <c r="N168" s="199" t="s">
        <v>45</v>
      </c>
      <c r="O168" s="71"/>
      <c r="P168" s="200">
        <f>O168*H168</f>
        <v>0</v>
      </c>
      <c r="Q168" s="200">
        <v>0</v>
      </c>
      <c r="R168" s="200">
        <f>Q168*H168</f>
        <v>0</v>
      </c>
      <c r="S168" s="200">
        <v>0</v>
      </c>
      <c r="T168" s="201">
        <f>S168*H168</f>
        <v>0</v>
      </c>
      <c r="U168" s="34"/>
      <c r="V168" s="34"/>
      <c r="W168" s="34"/>
      <c r="X168" s="34"/>
      <c r="Y168" s="34"/>
      <c r="Z168" s="34"/>
      <c r="AA168" s="34"/>
      <c r="AB168" s="34"/>
      <c r="AC168" s="34"/>
      <c r="AD168" s="34"/>
      <c r="AE168" s="34"/>
      <c r="AR168" s="202" t="s">
        <v>189</v>
      </c>
      <c r="AT168" s="202" t="s">
        <v>184</v>
      </c>
      <c r="AU168" s="202" t="s">
        <v>96</v>
      </c>
      <c r="AY168" s="17" t="s">
        <v>180</v>
      </c>
      <c r="BE168" s="203">
        <f>IF(N168="základní",J168,0)</f>
        <v>0</v>
      </c>
      <c r="BF168" s="203">
        <f>IF(N168="snížená",J168,0)</f>
        <v>0</v>
      </c>
      <c r="BG168" s="203">
        <f>IF(N168="zákl. přenesená",J168,0)</f>
        <v>0</v>
      </c>
      <c r="BH168" s="203">
        <f>IF(N168="sníž. přenesená",J168,0)</f>
        <v>0</v>
      </c>
      <c r="BI168" s="203">
        <f>IF(N168="nulová",J168,0)</f>
        <v>0</v>
      </c>
      <c r="BJ168" s="17" t="s">
        <v>87</v>
      </c>
      <c r="BK168" s="203">
        <f>ROUND(I168*H168,2)</f>
        <v>0</v>
      </c>
      <c r="BL168" s="17" t="s">
        <v>189</v>
      </c>
      <c r="BM168" s="202" t="s">
        <v>1043</v>
      </c>
    </row>
    <row r="169" spans="2:51" s="14" customFormat="1" ht="22.5">
      <c r="B169" s="215"/>
      <c r="C169" s="216"/>
      <c r="D169" s="206" t="s">
        <v>191</v>
      </c>
      <c r="E169" s="217" t="s">
        <v>1</v>
      </c>
      <c r="F169" s="218" t="s">
        <v>1044</v>
      </c>
      <c r="G169" s="216"/>
      <c r="H169" s="219">
        <v>169.776</v>
      </c>
      <c r="I169" s="220"/>
      <c r="J169" s="216"/>
      <c r="K169" s="216"/>
      <c r="L169" s="221"/>
      <c r="M169" s="222"/>
      <c r="N169" s="223"/>
      <c r="O169" s="223"/>
      <c r="P169" s="223"/>
      <c r="Q169" s="223"/>
      <c r="R169" s="223"/>
      <c r="S169" s="223"/>
      <c r="T169" s="224"/>
      <c r="AT169" s="225" t="s">
        <v>191</v>
      </c>
      <c r="AU169" s="225" t="s">
        <v>96</v>
      </c>
      <c r="AV169" s="14" t="s">
        <v>89</v>
      </c>
      <c r="AW169" s="14" t="s">
        <v>35</v>
      </c>
      <c r="AX169" s="14" t="s">
        <v>87</v>
      </c>
      <c r="AY169" s="225" t="s">
        <v>180</v>
      </c>
    </row>
    <row r="170" spans="1:65" s="2" customFormat="1" ht="24.2" customHeight="1">
      <c r="A170" s="34"/>
      <c r="B170" s="35"/>
      <c r="C170" s="191" t="s">
        <v>238</v>
      </c>
      <c r="D170" s="191" t="s">
        <v>184</v>
      </c>
      <c r="E170" s="192" t="s">
        <v>212</v>
      </c>
      <c r="F170" s="193" t="s">
        <v>213</v>
      </c>
      <c r="G170" s="194" t="s">
        <v>214</v>
      </c>
      <c r="H170" s="195">
        <v>205.905</v>
      </c>
      <c r="I170" s="196"/>
      <c r="J170" s="197">
        <f>ROUND(I170*H170,2)</f>
        <v>0</v>
      </c>
      <c r="K170" s="193" t="s">
        <v>188</v>
      </c>
      <c r="L170" s="39"/>
      <c r="M170" s="198" t="s">
        <v>1</v>
      </c>
      <c r="N170" s="199" t="s">
        <v>45</v>
      </c>
      <c r="O170" s="71"/>
      <c r="P170" s="200">
        <f>O170*H170</f>
        <v>0</v>
      </c>
      <c r="Q170" s="200">
        <v>0</v>
      </c>
      <c r="R170" s="200">
        <f>Q170*H170</f>
        <v>0</v>
      </c>
      <c r="S170" s="200">
        <v>0</v>
      </c>
      <c r="T170" s="201">
        <f>S170*H170</f>
        <v>0</v>
      </c>
      <c r="U170" s="34"/>
      <c r="V170" s="34"/>
      <c r="W170" s="34"/>
      <c r="X170" s="34"/>
      <c r="Y170" s="34"/>
      <c r="Z170" s="34"/>
      <c r="AA170" s="34"/>
      <c r="AB170" s="34"/>
      <c r="AC170" s="34"/>
      <c r="AD170" s="34"/>
      <c r="AE170" s="34"/>
      <c r="AR170" s="202" t="s">
        <v>189</v>
      </c>
      <c r="AT170" s="202" t="s">
        <v>184</v>
      </c>
      <c r="AU170" s="202" t="s">
        <v>96</v>
      </c>
      <c r="AY170" s="17" t="s">
        <v>180</v>
      </c>
      <c r="BE170" s="203">
        <f>IF(N170="základní",J170,0)</f>
        <v>0</v>
      </c>
      <c r="BF170" s="203">
        <f>IF(N170="snížená",J170,0)</f>
        <v>0</v>
      </c>
      <c r="BG170" s="203">
        <f>IF(N170="zákl. přenesená",J170,0)</f>
        <v>0</v>
      </c>
      <c r="BH170" s="203">
        <f>IF(N170="sníž. přenesená",J170,0)</f>
        <v>0</v>
      </c>
      <c r="BI170" s="203">
        <f>IF(N170="nulová",J170,0)</f>
        <v>0</v>
      </c>
      <c r="BJ170" s="17" t="s">
        <v>87</v>
      </c>
      <c r="BK170" s="203">
        <f>ROUND(I170*H170,2)</f>
        <v>0</v>
      </c>
      <c r="BL170" s="17" t="s">
        <v>189</v>
      </c>
      <c r="BM170" s="202" t="s">
        <v>1045</v>
      </c>
    </row>
    <row r="171" spans="2:51" s="13" customFormat="1" ht="11.25">
      <c r="B171" s="204"/>
      <c r="C171" s="205"/>
      <c r="D171" s="206" t="s">
        <v>191</v>
      </c>
      <c r="E171" s="207" t="s">
        <v>1</v>
      </c>
      <c r="F171" s="208" t="s">
        <v>216</v>
      </c>
      <c r="G171" s="205"/>
      <c r="H171" s="207" t="s">
        <v>1</v>
      </c>
      <c r="I171" s="209"/>
      <c r="J171" s="205"/>
      <c r="K171" s="205"/>
      <c r="L171" s="210"/>
      <c r="M171" s="211"/>
      <c r="N171" s="212"/>
      <c r="O171" s="212"/>
      <c r="P171" s="212"/>
      <c r="Q171" s="212"/>
      <c r="R171" s="212"/>
      <c r="S171" s="212"/>
      <c r="T171" s="213"/>
      <c r="AT171" s="214" t="s">
        <v>191</v>
      </c>
      <c r="AU171" s="214" t="s">
        <v>96</v>
      </c>
      <c r="AV171" s="13" t="s">
        <v>87</v>
      </c>
      <c r="AW171" s="13" t="s">
        <v>35</v>
      </c>
      <c r="AX171" s="13" t="s">
        <v>80</v>
      </c>
      <c r="AY171" s="214" t="s">
        <v>180</v>
      </c>
    </row>
    <row r="172" spans="2:51" s="14" customFormat="1" ht="11.25">
      <c r="B172" s="215"/>
      <c r="C172" s="216"/>
      <c r="D172" s="206" t="s">
        <v>191</v>
      </c>
      <c r="E172" s="217" t="s">
        <v>1</v>
      </c>
      <c r="F172" s="218" t="s">
        <v>1046</v>
      </c>
      <c r="G172" s="216"/>
      <c r="H172" s="219">
        <v>36.63</v>
      </c>
      <c r="I172" s="220"/>
      <c r="J172" s="216"/>
      <c r="K172" s="216"/>
      <c r="L172" s="221"/>
      <c r="M172" s="222"/>
      <c r="N172" s="223"/>
      <c r="O172" s="223"/>
      <c r="P172" s="223"/>
      <c r="Q172" s="223"/>
      <c r="R172" s="223"/>
      <c r="S172" s="223"/>
      <c r="T172" s="224"/>
      <c r="AT172" s="225" t="s">
        <v>191</v>
      </c>
      <c r="AU172" s="225" t="s">
        <v>96</v>
      </c>
      <c r="AV172" s="14" t="s">
        <v>89</v>
      </c>
      <c r="AW172" s="14" t="s">
        <v>35</v>
      </c>
      <c r="AX172" s="14" t="s">
        <v>80</v>
      </c>
      <c r="AY172" s="225" t="s">
        <v>180</v>
      </c>
    </row>
    <row r="173" spans="2:51" s="14" customFormat="1" ht="11.25">
      <c r="B173" s="215"/>
      <c r="C173" s="216"/>
      <c r="D173" s="206" t="s">
        <v>191</v>
      </c>
      <c r="E173" s="217" t="s">
        <v>1</v>
      </c>
      <c r="F173" s="218" t="s">
        <v>1047</v>
      </c>
      <c r="G173" s="216"/>
      <c r="H173" s="219">
        <v>25.53</v>
      </c>
      <c r="I173" s="220"/>
      <c r="J173" s="216"/>
      <c r="K173" s="216"/>
      <c r="L173" s="221"/>
      <c r="M173" s="222"/>
      <c r="N173" s="223"/>
      <c r="O173" s="223"/>
      <c r="P173" s="223"/>
      <c r="Q173" s="223"/>
      <c r="R173" s="223"/>
      <c r="S173" s="223"/>
      <c r="T173" s="224"/>
      <c r="AT173" s="225" t="s">
        <v>191</v>
      </c>
      <c r="AU173" s="225" t="s">
        <v>96</v>
      </c>
      <c r="AV173" s="14" t="s">
        <v>89</v>
      </c>
      <c r="AW173" s="14" t="s">
        <v>35</v>
      </c>
      <c r="AX173" s="14" t="s">
        <v>80</v>
      </c>
      <c r="AY173" s="225" t="s">
        <v>180</v>
      </c>
    </row>
    <row r="174" spans="2:51" s="14" customFormat="1" ht="11.25">
      <c r="B174" s="215"/>
      <c r="C174" s="216"/>
      <c r="D174" s="206" t="s">
        <v>191</v>
      </c>
      <c r="E174" s="217" t="s">
        <v>1</v>
      </c>
      <c r="F174" s="218" t="s">
        <v>1048</v>
      </c>
      <c r="G174" s="216"/>
      <c r="H174" s="219">
        <v>143.745</v>
      </c>
      <c r="I174" s="220"/>
      <c r="J174" s="216"/>
      <c r="K174" s="216"/>
      <c r="L174" s="221"/>
      <c r="M174" s="222"/>
      <c r="N174" s="223"/>
      <c r="O174" s="223"/>
      <c r="P174" s="223"/>
      <c r="Q174" s="223"/>
      <c r="R174" s="223"/>
      <c r="S174" s="223"/>
      <c r="T174" s="224"/>
      <c r="AT174" s="225" t="s">
        <v>191</v>
      </c>
      <c r="AU174" s="225" t="s">
        <v>96</v>
      </c>
      <c r="AV174" s="14" t="s">
        <v>89</v>
      </c>
      <c r="AW174" s="14" t="s">
        <v>35</v>
      </c>
      <c r="AX174" s="14" t="s">
        <v>80</v>
      </c>
      <c r="AY174" s="225" t="s">
        <v>180</v>
      </c>
    </row>
    <row r="175" spans="2:51" s="15" customFormat="1" ht="11.25">
      <c r="B175" s="226"/>
      <c r="C175" s="227"/>
      <c r="D175" s="206" t="s">
        <v>191</v>
      </c>
      <c r="E175" s="228" t="s">
        <v>1</v>
      </c>
      <c r="F175" s="229" t="s">
        <v>201</v>
      </c>
      <c r="G175" s="227"/>
      <c r="H175" s="230">
        <v>205.905</v>
      </c>
      <c r="I175" s="231"/>
      <c r="J175" s="227"/>
      <c r="K175" s="227"/>
      <c r="L175" s="232"/>
      <c r="M175" s="233"/>
      <c r="N175" s="234"/>
      <c r="O175" s="234"/>
      <c r="P175" s="234"/>
      <c r="Q175" s="234"/>
      <c r="R175" s="234"/>
      <c r="S175" s="234"/>
      <c r="T175" s="235"/>
      <c r="AT175" s="236" t="s">
        <v>191</v>
      </c>
      <c r="AU175" s="236" t="s">
        <v>96</v>
      </c>
      <c r="AV175" s="15" t="s">
        <v>189</v>
      </c>
      <c r="AW175" s="15" t="s">
        <v>35</v>
      </c>
      <c r="AX175" s="15" t="s">
        <v>87</v>
      </c>
      <c r="AY175" s="236" t="s">
        <v>180</v>
      </c>
    </row>
    <row r="176" spans="2:63" s="12" customFormat="1" ht="20.85" customHeight="1">
      <c r="B176" s="175"/>
      <c r="C176" s="176"/>
      <c r="D176" s="177" t="s">
        <v>79</v>
      </c>
      <c r="E176" s="189" t="s">
        <v>221</v>
      </c>
      <c r="F176" s="189" t="s">
        <v>222</v>
      </c>
      <c r="G176" s="176"/>
      <c r="H176" s="176"/>
      <c r="I176" s="179"/>
      <c r="J176" s="190">
        <f>BK176</f>
        <v>0</v>
      </c>
      <c r="K176" s="176"/>
      <c r="L176" s="181"/>
      <c r="M176" s="182"/>
      <c r="N176" s="183"/>
      <c r="O176" s="183"/>
      <c r="P176" s="184">
        <f>SUM(P177:P189)</f>
        <v>0</v>
      </c>
      <c r="Q176" s="183"/>
      <c r="R176" s="184">
        <f>SUM(R177:R189)</f>
        <v>0</v>
      </c>
      <c r="S176" s="183"/>
      <c r="T176" s="185">
        <f>SUM(T177:T189)</f>
        <v>0</v>
      </c>
      <c r="AR176" s="186" t="s">
        <v>87</v>
      </c>
      <c r="AT176" s="187" t="s">
        <v>79</v>
      </c>
      <c r="AU176" s="187" t="s">
        <v>89</v>
      </c>
      <c r="AY176" s="186" t="s">
        <v>180</v>
      </c>
      <c r="BK176" s="188">
        <f>SUM(BK177:BK189)</f>
        <v>0</v>
      </c>
    </row>
    <row r="177" spans="1:65" s="2" customFormat="1" ht="37.9" customHeight="1">
      <c r="A177" s="34"/>
      <c r="B177" s="35"/>
      <c r="C177" s="191" t="s">
        <v>246</v>
      </c>
      <c r="D177" s="191" t="s">
        <v>184</v>
      </c>
      <c r="E177" s="192" t="s">
        <v>224</v>
      </c>
      <c r="F177" s="193" t="s">
        <v>225</v>
      </c>
      <c r="G177" s="194" t="s">
        <v>187</v>
      </c>
      <c r="H177" s="195">
        <v>97.015</v>
      </c>
      <c r="I177" s="196"/>
      <c r="J177" s="197">
        <f>ROUND(I177*H177,2)</f>
        <v>0</v>
      </c>
      <c r="K177" s="193" t="s">
        <v>188</v>
      </c>
      <c r="L177" s="39"/>
      <c r="M177" s="198" t="s">
        <v>1</v>
      </c>
      <c r="N177" s="199" t="s">
        <v>45</v>
      </c>
      <c r="O177" s="71"/>
      <c r="P177" s="200">
        <f>O177*H177</f>
        <v>0</v>
      </c>
      <c r="Q177" s="200">
        <v>0</v>
      </c>
      <c r="R177" s="200">
        <f>Q177*H177</f>
        <v>0</v>
      </c>
      <c r="S177" s="200">
        <v>0</v>
      </c>
      <c r="T177" s="201">
        <f>S177*H177</f>
        <v>0</v>
      </c>
      <c r="U177" s="34"/>
      <c r="V177" s="34"/>
      <c r="W177" s="34"/>
      <c r="X177" s="34"/>
      <c r="Y177" s="34"/>
      <c r="Z177" s="34"/>
      <c r="AA177" s="34"/>
      <c r="AB177" s="34"/>
      <c r="AC177" s="34"/>
      <c r="AD177" s="34"/>
      <c r="AE177" s="34"/>
      <c r="AR177" s="202" t="s">
        <v>189</v>
      </c>
      <c r="AT177" s="202" t="s">
        <v>184</v>
      </c>
      <c r="AU177" s="202" t="s">
        <v>96</v>
      </c>
      <c r="AY177" s="17" t="s">
        <v>180</v>
      </c>
      <c r="BE177" s="203">
        <f>IF(N177="základní",J177,0)</f>
        <v>0</v>
      </c>
      <c r="BF177" s="203">
        <f>IF(N177="snížená",J177,0)</f>
        <v>0</v>
      </c>
      <c r="BG177" s="203">
        <f>IF(N177="zákl. přenesená",J177,0)</f>
        <v>0</v>
      </c>
      <c r="BH177" s="203">
        <f>IF(N177="sníž. přenesená",J177,0)</f>
        <v>0</v>
      </c>
      <c r="BI177" s="203">
        <f>IF(N177="nulová",J177,0)</f>
        <v>0</v>
      </c>
      <c r="BJ177" s="17" t="s">
        <v>87</v>
      </c>
      <c r="BK177" s="203">
        <f>ROUND(I177*H177,2)</f>
        <v>0</v>
      </c>
      <c r="BL177" s="17" t="s">
        <v>189</v>
      </c>
      <c r="BM177" s="202" t="s">
        <v>1049</v>
      </c>
    </row>
    <row r="178" spans="2:51" s="13" customFormat="1" ht="11.25">
      <c r="B178" s="204"/>
      <c r="C178" s="205"/>
      <c r="D178" s="206" t="s">
        <v>191</v>
      </c>
      <c r="E178" s="207" t="s">
        <v>1</v>
      </c>
      <c r="F178" s="208" t="s">
        <v>227</v>
      </c>
      <c r="G178" s="205"/>
      <c r="H178" s="207" t="s">
        <v>1</v>
      </c>
      <c r="I178" s="209"/>
      <c r="J178" s="205"/>
      <c r="K178" s="205"/>
      <c r="L178" s="210"/>
      <c r="M178" s="211"/>
      <c r="N178" s="212"/>
      <c r="O178" s="212"/>
      <c r="P178" s="212"/>
      <c r="Q178" s="212"/>
      <c r="R178" s="212"/>
      <c r="S178" s="212"/>
      <c r="T178" s="213"/>
      <c r="AT178" s="214" t="s">
        <v>191</v>
      </c>
      <c r="AU178" s="214" t="s">
        <v>96</v>
      </c>
      <c r="AV178" s="13" t="s">
        <v>87</v>
      </c>
      <c r="AW178" s="13" t="s">
        <v>35</v>
      </c>
      <c r="AX178" s="13" t="s">
        <v>80</v>
      </c>
      <c r="AY178" s="214" t="s">
        <v>180</v>
      </c>
    </row>
    <row r="179" spans="2:51" s="14" customFormat="1" ht="11.25">
      <c r="B179" s="215"/>
      <c r="C179" s="216"/>
      <c r="D179" s="206" t="s">
        <v>191</v>
      </c>
      <c r="E179" s="217" t="s">
        <v>1</v>
      </c>
      <c r="F179" s="218" t="s">
        <v>1050</v>
      </c>
      <c r="G179" s="216"/>
      <c r="H179" s="219">
        <v>4.396</v>
      </c>
      <c r="I179" s="220"/>
      <c r="J179" s="216"/>
      <c r="K179" s="216"/>
      <c r="L179" s="221"/>
      <c r="M179" s="222"/>
      <c r="N179" s="223"/>
      <c r="O179" s="223"/>
      <c r="P179" s="223"/>
      <c r="Q179" s="223"/>
      <c r="R179" s="223"/>
      <c r="S179" s="223"/>
      <c r="T179" s="224"/>
      <c r="AT179" s="225" t="s">
        <v>191</v>
      </c>
      <c r="AU179" s="225" t="s">
        <v>96</v>
      </c>
      <c r="AV179" s="14" t="s">
        <v>89</v>
      </c>
      <c r="AW179" s="14" t="s">
        <v>35</v>
      </c>
      <c r="AX179" s="14" t="s">
        <v>80</v>
      </c>
      <c r="AY179" s="225" t="s">
        <v>180</v>
      </c>
    </row>
    <row r="180" spans="2:51" s="14" customFormat="1" ht="11.25">
      <c r="B180" s="215"/>
      <c r="C180" s="216"/>
      <c r="D180" s="206" t="s">
        <v>191</v>
      </c>
      <c r="E180" s="217" t="s">
        <v>1</v>
      </c>
      <c r="F180" s="218" t="s">
        <v>1051</v>
      </c>
      <c r="G180" s="216"/>
      <c r="H180" s="219">
        <v>1.932</v>
      </c>
      <c r="I180" s="220"/>
      <c r="J180" s="216"/>
      <c r="K180" s="216"/>
      <c r="L180" s="221"/>
      <c r="M180" s="222"/>
      <c r="N180" s="223"/>
      <c r="O180" s="223"/>
      <c r="P180" s="223"/>
      <c r="Q180" s="223"/>
      <c r="R180" s="223"/>
      <c r="S180" s="223"/>
      <c r="T180" s="224"/>
      <c r="AT180" s="225" t="s">
        <v>191</v>
      </c>
      <c r="AU180" s="225" t="s">
        <v>96</v>
      </c>
      <c r="AV180" s="14" t="s">
        <v>89</v>
      </c>
      <c r="AW180" s="14" t="s">
        <v>35</v>
      </c>
      <c r="AX180" s="14" t="s">
        <v>80</v>
      </c>
      <c r="AY180" s="225" t="s">
        <v>180</v>
      </c>
    </row>
    <row r="181" spans="2:51" s="14" customFormat="1" ht="11.25">
      <c r="B181" s="215"/>
      <c r="C181" s="216"/>
      <c r="D181" s="206" t="s">
        <v>191</v>
      </c>
      <c r="E181" s="217" t="s">
        <v>1</v>
      </c>
      <c r="F181" s="218" t="s">
        <v>1052</v>
      </c>
      <c r="G181" s="216"/>
      <c r="H181" s="219">
        <v>10.878</v>
      </c>
      <c r="I181" s="220"/>
      <c r="J181" s="216"/>
      <c r="K181" s="216"/>
      <c r="L181" s="221"/>
      <c r="M181" s="222"/>
      <c r="N181" s="223"/>
      <c r="O181" s="223"/>
      <c r="P181" s="223"/>
      <c r="Q181" s="223"/>
      <c r="R181" s="223"/>
      <c r="S181" s="223"/>
      <c r="T181" s="224"/>
      <c r="AT181" s="225" t="s">
        <v>191</v>
      </c>
      <c r="AU181" s="225" t="s">
        <v>96</v>
      </c>
      <c r="AV181" s="14" t="s">
        <v>89</v>
      </c>
      <c r="AW181" s="14" t="s">
        <v>35</v>
      </c>
      <c r="AX181" s="14" t="s">
        <v>80</v>
      </c>
      <c r="AY181" s="225" t="s">
        <v>180</v>
      </c>
    </row>
    <row r="182" spans="2:51" s="13" customFormat="1" ht="11.25">
      <c r="B182" s="204"/>
      <c r="C182" s="205"/>
      <c r="D182" s="206" t="s">
        <v>191</v>
      </c>
      <c r="E182" s="207" t="s">
        <v>1</v>
      </c>
      <c r="F182" s="208" t="s">
        <v>232</v>
      </c>
      <c r="G182" s="205"/>
      <c r="H182" s="207" t="s">
        <v>1</v>
      </c>
      <c r="I182" s="209"/>
      <c r="J182" s="205"/>
      <c r="K182" s="205"/>
      <c r="L182" s="210"/>
      <c r="M182" s="211"/>
      <c r="N182" s="212"/>
      <c r="O182" s="212"/>
      <c r="P182" s="212"/>
      <c r="Q182" s="212"/>
      <c r="R182" s="212"/>
      <c r="S182" s="212"/>
      <c r="T182" s="213"/>
      <c r="AT182" s="214" t="s">
        <v>191</v>
      </c>
      <c r="AU182" s="214" t="s">
        <v>96</v>
      </c>
      <c r="AV182" s="13" t="s">
        <v>87</v>
      </c>
      <c r="AW182" s="13" t="s">
        <v>35</v>
      </c>
      <c r="AX182" s="13" t="s">
        <v>80</v>
      </c>
      <c r="AY182" s="214" t="s">
        <v>180</v>
      </c>
    </row>
    <row r="183" spans="2:51" s="14" customFormat="1" ht="11.25">
      <c r="B183" s="215"/>
      <c r="C183" s="216"/>
      <c r="D183" s="206" t="s">
        <v>191</v>
      </c>
      <c r="E183" s="217" t="s">
        <v>1</v>
      </c>
      <c r="F183" s="218" t="s">
        <v>1053</v>
      </c>
      <c r="G183" s="216"/>
      <c r="H183" s="219">
        <v>7.659</v>
      </c>
      <c r="I183" s="220"/>
      <c r="J183" s="216"/>
      <c r="K183" s="216"/>
      <c r="L183" s="221"/>
      <c r="M183" s="222"/>
      <c r="N183" s="223"/>
      <c r="O183" s="223"/>
      <c r="P183" s="223"/>
      <c r="Q183" s="223"/>
      <c r="R183" s="223"/>
      <c r="S183" s="223"/>
      <c r="T183" s="224"/>
      <c r="AT183" s="225" t="s">
        <v>191</v>
      </c>
      <c r="AU183" s="225" t="s">
        <v>96</v>
      </c>
      <c r="AV183" s="14" t="s">
        <v>89</v>
      </c>
      <c r="AW183" s="14" t="s">
        <v>35</v>
      </c>
      <c r="AX183" s="14" t="s">
        <v>80</v>
      </c>
      <c r="AY183" s="225" t="s">
        <v>180</v>
      </c>
    </row>
    <row r="184" spans="2:51" s="14" customFormat="1" ht="11.25">
      <c r="B184" s="215"/>
      <c r="C184" s="216"/>
      <c r="D184" s="206" t="s">
        <v>191</v>
      </c>
      <c r="E184" s="217" t="s">
        <v>1</v>
      </c>
      <c r="F184" s="218" t="s">
        <v>1054</v>
      </c>
      <c r="G184" s="216"/>
      <c r="H184" s="219">
        <v>14.652</v>
      </c>
      <c r="I184" s="220"/>
      <c r="J184" s="216"/>
      <c r="K184" s="216"/>
      <c r="L184" s="221"/>
      <c r="M184" s="222"/>
      <c r="N184" s="223"/>
      <c r="O184" s="223"/>
      <c r="P184" s="223"/>
      <c r="Q184" s="223"/>
      <c r="R184" s="223"/>
      <c r="S184" s="223"/>
      <c r="T184" s="224"/>
      <c r="AT184" s="225" t="s">
        <v>191</v>
      </c>
      <c r="AU184" s="225" t="s">
        <v>96</v>
      </c>
      <c r="AV184" s="14" t="s">
        <v>89</v>
      </c>
      <c r="AW184" s="14" t="s">
        <v>35</v>
      </c>
      <c r="AX184" s="14" t="s">
        <v>80</v>
      </c>
      <c r="AY184" s="225" t="s">
        <v>180</v>
      </c>
    </row>
    <row r="185" spans="2:51" s="14" customFormat="1" ht="11.25">
      <c r="B185" s="215"/>
      <c r="C185" s="216"/>
      <c r="D185" s="206" t="s">
        <v>191</v>
      </c>
      <c r="E185" s="217" t="s">
        <v>1</v>
      </c>
      <c r="F185" s="218" t="s">
        <v>1055</v>
      </c>
      <c r="G185" s="216"/>
      <c r="H185" s="219">
        <v>57.498</v>
      </c>
      <c r="I185" s="220"/>
      <c r="J185" s="216"/>
      <c r="K185" s="216"/>
      <c r="L185" s="221"/>
      <c r="M185" s="222"/>
      <c r="N185" s="223"/>
      <c r="O185" s="223"/>
      <c r="P185" s="223"/>
      <c r="Q185" s="223"/>
      <c r="R185" s="223"/>
      <c r="S185" s="223"/>
      <c r="T185" s="224"/>
      <c r="AT185" s="225" t="s">
        <v>191</v>
      </c>
      <c r="AU185" s="225" t="s">
        <v>96</v>
      </c>
      <c r="AV185" s="14" t="s">
        <v>89</v>
      </c>
      <c r="AW185" s="14" t="s">
        <v>35</v>
      </c>
      <c r="AX185" s="14" t="s">
        <v>80</v>
      </c>
      <c r="AY185" s="225" t="s">
        <v>180</v>
      </c>
    </row>
    <row r="186" spans="2:51" s="15" customFormat="1" ht="11.25">
      <c r="B186" s="226"/>
      <c r="C186" s="227"/>
      <c r="D186" s="206" t="s">
        <v>191</v>
      </c>
      <c r="E186" s="228" t="s">
        <v>1</v>
      </c>
      <c r="F186" s="229" t="s">
        <v>201</v>
      </c>
      <c r="G186" s="227"/>
      <c r="H186" s="230">
        <v>97.015</v>
      </c>
      <c r="I186" s="231"/>
      <c r="J186" s="227"/>
      <c r="K186" s="227"/>
      <c r="L186" s="232"/>
      <c r="M186" s="233"/>
      <c r="N186" s="234"/>
      <c r="O186" s="234"/>
      <c r="P186" s="234"/>
      <c r="Q186" s="234"/>
      <c r="R186" s="234"/>
      <c r="S186" s="234"/>
      <c r="T186" s="235"/>
      <c r="AT186" s="236" t="s">
        <v>191</v>
      </c>
      <c r="AU186" s="236" t="s">
        <v>96</v>
      </c>
      <c r="AV186" s="15" t="s">
        <v>189</v>
      </c>
      <c r="AW186" s="15" t="s">
        <v>35</v>
      </c>
      <c r="AX186" s="15" t="s">
        <v>87</v>
      </c>
      <c r="AY186" s="236" t="s">
        <v>180</v>
      </c>
    </row>
    <row r="187" spans="1:65" s="2" customFormat="1" ht="24.2" customHeight="1">
      <c r="A187" s="34"/>
      <c r="B187" s="35"/>
      <c r="C187" s="191" t="s">
        <v>251</v>
      </c>
      <c r="D187" s="191" t="s">
        <v>184</v>
      </c>
      <c r="E187" s="192" t="s">
        <v>239</v>
      </c>
      <c r="F187" s="193" t="s">
        <v>240</v>
      </c>
      <c r="G187" s="194" t="s">
        <v>187</v>
      </c>
      <c r="H187" s="195">
        <v>4.851</v>
      </c>
      <c r="I187" s="196"/>
      <c r="J187" s="197">
        <f>ROUND(I187*H187,2)</f>
        <v>0</v>
      </c>
      <c r="K187" s="193" t="s">
        <v>188</v>
      </c>
      <c r="L187" s="39"/>
      <c r="M187" s="198" t="s">
        <v>1</v>
      </c>
      <c r="N187" s="199" t="s">
        <v>45</v>
      </c>
      <c r="O187" s="71"/>
      <c r="P187" s="200">
        <f>O187*H187</f>
        <v>0</v>
      </c>
      <c r="Q187" s="200">
        <v>0</v>
      </c>
      <c r="R187" s="200">
        <f>Q187*H187</f>
        <v>0</v>
      </c>
      <c r="S187" s="200">
        <v>0</v>
      </c>
      <c r="T187" s="201">
        <f>S187*H187</f>
        <v>0</v>
      </c>
      <c r="U187" s="34"/>
      <c r="V187" s="34"/>
      <c r="W187" s="34"/>
      <c r="X187" s="34"/>
      <c r="Y187" s="34"/>
      <c r="Z187" s="34"/>
      <c r="AA187" s="34"/>
      <c r="AB187" s="34"/>
      <c r="AC187" s="34"/>
      <c r="AD187" s="34"/>
      <c r="AE187" s="34"/>
      <c r="AR187" s="202" t="s">
        <v>189</v>
      </c>
      <c r="AT187" s="202" t="s">
        <v>184</v>
      </c>
      <c r="AU187" s="202" t="s">
        <v>96</v>
      </c>
      <c r="AY187" s="17" t="s">
        <v>180</v>
      </c>
      <c r="BE187" s="203">
        <f>IF(N187="základní",J187,0)</f>
        <v>0</v>
      </c>
      <c r="BF187" s="203">
        <f>IF(N187="snížená",J187,0)</f>
        <v>0</v>
      </c>
      <c r="BG187" s="203">
        <f>IF(N187="zákl. přenesená",J187,0)</f>
        <v>0</v>
      </c>
      <c r="BH187" s="203">
        <f>IF(N187="sníž. přenesená",J187,0)</f>
        <v>0</v>
      </c>
      <c r="BI187" s="203">
        <f>IF(N187="nulová",J187,0)</f>
        <v>0</v>
      </c>
      <c r="BJ187" s="17" t="s">
        <v>87</v>
      </c>
      <c r="BK187" s="203">
        <f>ROUND(I187*H187,2)</f>
        <v>0</v>
      </c>
      <c r="BL187" s="17" t="s">
        <v>189</v>
      </c>
      <c r="BM187" s="202" t="s">
        <v>241</v>
      </c>
    </row>
    <row r="188" spans="2:51" s="13" customFormat="1" ht="11.25">
      <c r="B188" s="204"/>
      <c r="C188" s="205"/>
      <c r="D188" s="206" t="s">
        <v>191</v>
      </c>
      <c r="E188" s="207" t="s">
        <v>1</v>
      </c>
      <c r="F188" s="208" t="s">
        <v>242</v>
      </c>
      <c r="G188" s="205"/>
      <c r="H188" s="207" t="s">
        <v>1</v>
      </c>
      <c r="I188" s="209"/>
      <c r="J188" s="205"/>
      <c r="K188" s="205"/>
      <c r="L188" s="210"/>
      <c r="M188" s="211"/>
      <c r="N188" s="212"/>
      <c r="O188" s="212"/>
      <c r="P188" s="212"/>
      <c r="Q188" s="212"/>
      <c r="R188" s="212"/>
      <c r="S188" s="212"/>
      <c r="T188" s="213"/>
      <c r="AT188" s="214" t="s">
        <v>191</v>
      </c>
      <c r="AU188" s="214" t="s">
        <v>96</v>
      </c>
      <c r="AV188" s="13" t="s">
        <v>87</v>
      </c>
      <c r="AW188" s="13" t="s">
        <v>35</v>
      </c>
      <c r="AX188" s="13" t="s">
        <v>80</v>
      </c>
      <c r="AY188" s="214" t="s">
        <v>180</v>
      </c>
    </row>
    <row r="189" spans="2:51" s="14" customFormat="1" ht="11.25">
      <c r="B189" s="215"/>
      <c r="C189" s="216"/>
      <c r="D189" s="206" t="s">
        <v>191</v>
      </c>
      <c r="E189" s="217" t="s">
        <v>1</v>
      </c>
      <c r="F189" s="218" t="s">
        <v>1056</v>
      </c>
      <c r="G189" s="216"/>
      <c r="H189" s="219">
        <v>4.851</v>
      </c>
      <c r="I189" s="220"/>
      <c r="J189" s="216"/>
      <c r="K189" s="216"/>
      <c r="L189" s="221"/>
      <c r="M189" s="222"/>
      <c r="N189" s="223"/>
      <c r="O189" s="223"/>
      <c r="P189" s="223"/>
      <c r="Q189" s="223"/>
      <c r="R189" s="223"/>
      <c r="S189" s="223"/>
      <c r="T189" s="224"/>
      <c r="AT189" s="225" t="s">
        <v>191</v>
      </c>
      <c r="AU189" s="225" t="s">
        <v>96</v>
      </c>
      <c r="AV189" s="14" t="s">
        <v>89</v>
      </c>
      <c r="AW189" s="14" t="s">
        <v>35</v>
      </c>
      <c r="AX189" s="14" t="s">
        <v>87</v>
      </c>
      <c r="AY189" s="225" t="s">
        <v>180</v>
      </c>
    </row>
    <row r="190" spans="2:63" s="12" customFormat="1" ht="20.85" customHeight="1">
      <c r="B190" s="175"/>
      <c r="C190" s="176"/>
      <c r="D190" s="177" t="s">
        <v>79</v>
      </c>
      <c r="E190" s="189" t="s">
        <v>290</v>
      </c>
      <c r="F190" s="189" t="s">
        <v>291</v>
      </c>
      <c r="G190" s="176"/>
      <c r="H190" s="176"/>
      <c r="I190" s="179"/>
      <c r="J190" s="190">
        <f>BK190</f>
        <v>0</v>
      </c>
      <c r="K190" s="176"/>
      <c r="L190" s="181"/>
      <c r="M190" s="182"/>
      <c r="N190" s="183"/>
      <c r="O190" s="183"/>
      <c r="P190" s="184">
        <f>SUM(P191:P197)</f>
        <v>0</v>
      </c>
      <c r="Q190" s="183"/>
      <c r="R190" s="184">
        <f>SUM(R191:R197)</f>
        <v>0</v>
      </c>
      <c r="S190" s="183"/>
      <c r="T190" s="185">
        <f>SUM(T191:T197)</f>
        <v>0</v>
      </c>
      <c r="AR190" s="186" t="s">
        <v>87</v>
      </c>
      <c r="AT190" s="187" t="s">
        <v>79</v>
      </c>
      <c r="AU190" s="187" t="s">
        <v>89</v>
      </c>
      <c r="AY190" s="186" t="s">
        <v>180</v>
      </c>
      <c r="BK190" s="188">
        <f>SUM(BK191:BK197)</f>
        <v>0</v>
      </c>
    </row>
    <row r="191" spans="1:65" s="2" customFormat="1" ht="24.2" customHeight="1">
      <c r="A191" s="34"/>
      <c r="B191" s="35"/>
      <c r="C191" s="191" t="s">
        <v>257</v>
      </c>
      <c r="D191" s="191" t="s">
        <v>184</v>
      </c>
      <c r="E191" s="192" t="s">
        <v>293</v>
      </c>
      <c r="F191" s="193" t="s">
        <v>294</v>
      </c>
      <c r="G191" s="194" t="s">
        <v>187</v>
      </c>
      <c r="H191" s="195">
        <v>51.7</v>
      </c>
      <c r="I191" s="196"/>
      <c r="J191" s="197">
        <f>ROUND(I191*H191,2)</f>
        <v>0</v>
      </c>
      <c r="K191" s="193" t="s">
        <v>188</v>
      </c>
      <c r="L191" s="39"/>
      <c r="M191" s="198" t="s">
        <v>1</v>
      </c>
      <c r="N191" s="199" t="s">
        <v>45</v>
      </c>
      <c r="O191" s="71"/>
      <c r="P191" s="200">
        <f>O191*H191</f>
        <v>0</v>
      </c>
      <c r="Q191" s="200">
        <v>0</v>
      </c>
      <c r="R191" s="200">
        <f>Q191*H191</f>
        <v>0</v>
      </c>
      <c r="S191" s="200">
        <v>0</v>
      </c>
      <c r="T191" s="201">
        <f>S191*H191</f>
        <v>0</v>
      </c>
      <c r="U191" s="34"/>
      <c r="V191" s="34"/>
      <c r="W191" s="34"/>
      <c r="X191" s="34"/>
      <c r="Y191" s="34"/>
      <c r="Z191" s="34"/>
      <c r="AA191" s="34"/>
      <c r="AB191" s="34"/>
      <c r="AC191" s="34"/>
      <c r="AD191" s="34"/>
      <c r="AE191" s="34"/>
      <c r="AR191" s="202" t="s">
        <v>189</v>
      </c>
      <c r="AT191" s="202" t="s">
        <v>184</v>
      </c>
      <c r="AU191" s="202" t="s">
        <v>96</v>
      </c>
      <c r="AY191" s="17" t="s">
        <v>180</v>
      </c>
      <c r="BE191" s="203">
        <f>IF(N191="základní",J191,0)</f>
        <v>0</v>
      </c>
      <c r="BF191" s="203">
        <f>IF(N191="snížená",J191,0)</f>
        <v>0</v>
      </c>
      <c r="BG191" s="203">
        <f>IF(N191="zákl. přenesená",J191,0)</f>
        <v>0</v>
      </c>
      <c r="BH191" s="203">
        <f>IF(N191="sníž. přenesená",J191,0)</f>
        <v>0</v>
      </c>
      <c r="BI191" s="203">
        <f>IF(N191="nulová",J191,0)</f>
        <v>0</v>
      </c>
      <c r="BJ191" s="17" t="s">
        <v>87</v>
      </c>
      <c r="BK191" s="203">
        <f>ROUND(I191*H191,2)</f>
        <v>0</v>
      </c>
      <c r="BL191" s="17" t="s">
        <v>189</v>
      </c>
      <c r="BM191" s="202" t="s">
        <v>1057</v>
      </c>
    </row>
    <row r="192" spans="2:51" s="13" customFormat="1" ht="11.25">
      <c r="B192" s="204"/>
      <c r="C192" s="205"/>
      <c r="D192" s="206" t="s">
        <v>191</v>
      </c>
      <c r="E192" s="207" t="s">
        <v>1</v>
      </c>
      <c r="F192" s="208" t="s">
        <v>296</v>
      </c>
      <c r="G192" s="205"/>
      <c r="H192" s="207" t="s">
        <v>1</v>
      </c>
      <c r="I192" s="209"/>
      <c r="J192" s="205"/>
      <c r="K192" s="205"/>
      <c r="L192" s="210"/>
      <c r="M192" s="211"/>
      <c r="N192" s="212"/>
      <c r="O192" s="212"/>
      <c r="P192" s="212"/>
      <c r="Q192" s="212"/>
      <c r="R192" s="212"/>
      <c r="S192" s="212"/>
      <c r="T192" s="213"/>
      <c r="AT192" s="214" t="s">
        <v>191</v>
      </c>
      <c r="AU192" s="214" t="s">
        <v>96</v>
      </c>
      <c r="AV192" s="13" t="s">
        <v>87</v>
      </c>
      <c r="AW192" s="13" t="s">
        <v>35</v>
      </c>
      <c r="AX192" s="13" t="s">
        <v>80</v>
      </c>
      <c r="AY192" s="214" t="s">
        <v>180</v>
      </c>
    </row>
    <row r="193" spans="2:51" s="13" customFormat="1" ht="11.25">
      <c r="B193" s="204"/>
      <c r="C193" s="205"/>
      <c r="D193" s="206" t="s">
        <v>191</v>
      </c>
      <c r="E193" s="207" t="s">
        <v>1</v>
      </c>
      <c r="F193" s="208" t="s">
        <v>297</v>
      </c>
      <c r="G193" s="205"/>
      <c r="H193" s="207" t="s">
        <v>1</v>
      </c>
      <c r="I193" s="209"/>
      <c r="J193" s="205"/>
      <c r="K193" s="205"/>
      <c r="L193" s="210"/>
      <c r="M193" s="211"/>
      <c r="N193" s="212"/>
      <c r="O193" s="212"/>
      <c r="P193" s="212"/>
      <c r="Q193" s="212"/>
      <c r="R193" s="212"/>
      <c r="S193" s="212"/>
      <c r="T193" s="213"/>
      <c r="AT193" s="214" t="s">
        <v>191</v>
      </c>
      <c r="AU193" s="214" t="s">
        <v>96</v>
      </c>
      <c r="AV193" s="13" t="s">
        <v>87</v>
      </c>
      <c r="AW193" s="13" t="s">
        <v>35</v>
      </c>
      <c r="AX193" s="13" t="s">
        <v>80</v>
      </c>
      <c r="AY193" s="214" t="s">
        <v>180</v>
      </c>
    </row>
    <row r="194" spans="2:51" s="14" customFormat="1" ht="11.25">
      <c r="B194" s="215"/>
      <c r="C194" s="216"/>
      <c r="D194" s="206" t="s">
        <v>191</v>
      </c>
      <c r="E194" s="217" t="s">
        <v>1</v>
      </c>
      <c r="F194" s="218" t="s">
        <v>1058</v>
      </c>
      <c r="G194" s="216"/>
      <c r="H194" s="219">
        <v>11.4</v>
      </c>
      <c r="I194" s="220"/>
      <c r="J194" s="216"/>
      <c r="K194" s="216"/>
      <c r="L194" s="221"/>
      <c r="M194" s="222"/>
      <c r="N194" s="223"/>
      <c r="O194" s="223"/>
      <c r="P194" s="223"/>
      <c r="Q194" s="223"/>
      <c r="R194" s="223"/>
      <c r="S194" s="223"/>
      <c r="T194" s="224"/>
      <c r="AT194" s="225" t="s">
        <v>191</v>
      </c>
      <c r="AU194" s="225" t="s">
        <v>96</v>
      </c>
      <c r="AV194" s="14" t="s">
        <v>89</v>
      </c>
      <c r="AW194" s="14" t="s">
        <v>35</v>
      </c>
      <c r="AX194" s="14" t="s">
        <v>80</v>
      </c>
      <c r="AY194" s="225" t="s">
        <v>180</v>
      </c>
    </row>
    <row r="195" spans="2:51" s="14" customFormat="1" ht="11.25">
      <c r="B195" s="215"/>
      <c r="C195" s="216"/>
      <c r="D195" s="206" t="s">
        <v>191</v>
      </c>
      <c r="E195" s="217" t="s">
        <v>1</v>
      </c>
      <c r="F195" s="218" t="s">
        <v>1059</v>
      </c>
      <c r="G195" s="216"/>
      <c r="H195" s="219">
        <v>21.7</v>
      </c>
      <c r="I195" s="220"/>
      <c r="J195" s="216"/>
      <c r="K195" s="216"/>
      <c r="L195" s="221"/>
      <c r="M195" s="222"/>
      <c r="N195" s="223"/>
      <c r="O195" s="223"/>
      <c r="P195" s="223"/>
      <c r="Q195" s="223"/>
      <c r="R195" s="223"/>
      <c r="S195" s="223"/>
      <c r="T195" s="224"/>
      <c r="AT195" s="225" t="s">
        <v>191</v>
      </c>
      <c r="AU195" s="225" t="s">
        <v>96</v>
      </c>
      <c r="AV195" s="14" t="s">
        <v>89</v>
      </c>
      <c r="AW195" s="14" t="s">
        <v>35</v>
      </c>
      <c r="AX195" s="14" t="s">
        <v>80</v>
      </c>
      <c r="AY195" s="225" t="s">
        <v>180</v>
      </c>
    </row>
    <row r="196" spans="2:51" s="14" customFormat="1" ht="22.5">
      <c r="B196" s="215"/>
      <c r="C196" s="216"/>
      <c r="D196" s="206" t="s">
        <v>191</v>
      </c>
      <c r="E196" s="217" t="s">
        <v>1</v>
      </c>
      <c r="F196" s="218" t="s">
        <v>1060</v>
      </c>
      <c r="G196" s="216"/>
      <c r="H196" s="219">
        <v>18.6</v>
      </c>
      <c r="I196" s="220"/>
      <c r="J196" s="216"/>
      <c r="K196" s="216"/>
      <c r="L196" s="221"/>
      <c r="M196" s="222"/>
      <c r="N196" s="223"/>
      <c r="O196" s="223"/>
      <c r="P196" s="223"/>
      <c r="Q196" s="223"/>
      <c r="R196" s="223"/>
      <c r="S196" s="223"/>
      <c r="T196" s="224"/>
      <c r="AT196" s="225" t="s">
        <v>191</v>
      </c>
      <c r="AU196" s="225" t="s">
        <v>96</v>
      </c>
      <c r="AV196" s="14" t="s">
        <v>89</v>
      </c>
      <c r="AW196" s="14" t="s">
        <v>35</v>
      </c>
      <c r="AX196" s="14" t="s">
        <v>80</v>
      </c>
      <c r="AY196" s="225" t="s">
        <v>180</v>
      </c>
    </row>
    <row r="197" spans="2:51" s="15" customFormat="1" ht="11.25">
      <c r="B197" s="226"/>
      <c r="C197" s="227"/>
      <c r="D197" s="206" t="s">
        <v>191</v>
      </c>
      <c r="E197" s="228" t="s">
        <v>1</v>
      </c>
      <c r="F197" s="229" t="s">
        <v>201</v>
      </c>
      <c r="G197" s="227"/>
      <c r="H197" s="230">
        <v>51.7</v>
      </c>
      <c r="I197" s="231"/>
      <c r="J197" s="227"/>
      <c r="K197" s="227"/>
      <c r="L197" s="232"/>
      <c r="M197" s="233"/>
      <c r="N197" s="234"/>
      <c r="O197" s="234"/>
      <c r="P197" s="234"/>
      <c r="Q197" s="234"/>
      <c r="R197" s="234"/>
      <c r="S197" s="234"/>
      <c r="T197" s="235"/>
      <c r="AT197" s="236" t="s">
        <v>191</v>
      </c>
      <c r="AU197" s="236" t="s">
        <v>96</v>
      </c>
      <c r="AV197" s="15" t="s">
        <v>189</v>
      </c>
      <c r="AW197" s="15" t="s">
        <v>35</v>
      </c>
      <c r="AX197" s="15" t="s">
        <v>87</v>
      </c>
      <c r="AY197" s="236" t="s">
        <v>180</v>
      </c>
    </row>
    <row r="198" spans="2:63" s="12" customFormat="1" ht="20.85" customHeight="1">
      <c r="B198" s="175"/>
      <c r="C198" s="176"/>
      <c r="D198" s="177" t="s">
        <v>79</v>
      </c>
      <c r="E198" s="189" t="s">
        <v>1061</v>
      </c>
      <c r="F198" s="189" t="s">
        <v>1062</v>
      </c>
      <c r="G198" s="176"/>
      <c r="H198" s="176"/>
      <c r="I198" s="179"/>
      <c r="J198" s="190">
        <f>BK198</f>
        <v>0</v>
      </c>
      <c r="K198" s="176"/>
      <c r="L198" s="181"/>
      <c r="M198" s="182"/>
      <c r="N198" s="183"/>
      <c r="O198" s="183"/>
      <c r="P198" s="184">
        <f>SUM(P199:P219)</f>
        <v>0</v>
      </c>
      <c r="Q198" s="183"/>
      <c r="R198" s="184">
        <f>SUM(R199:R219)</f>
        <v>0.00636</v>
      </c>
      <c r="S198" s="183"/>
      <c r="T198" s="185">
        <f>SUM(T199:T219)</f>
        <v>0</v>
      </c>
      <c r="AR198" s="186" t="s">
        <v>87</v>
      </c>
      <c r="AT198" s="187" t="s">
        <v>79</v>
      </c>
      <c r="AU198" s="187" t="s">
        <v>89</v>
      </c>
      <c r="AY198" s="186" t="s">
        <v>180</v>
      </c>
      <c r="BK198" s="188">
        <f>SUM(BK199:BK219)</f>
        <v>0</v>
      </c>
    </row>
    <row r="199" spans="1:65" s="2" customFormat="1" ht="33" customHeight="1">
      <c r="A199" s="34"/>
      <c r="B199" s="35"/>
      <c r="C199" s="191" t="s">
        <v>263</v>
      </c>
      <c r="D199" s="191" t="s">
        <v>184</v>
      </c>
      <c r="E199" s="192" t="s">
        <v>1063</v>
      </c>
      <c r="F199" s="193" t="s">
        <v>1064</v>
      </c>
      <c r="G199" s="194" t="s">
        <v>214</v>
      </c>
      <c r="H199" s="195">
        <v>424</v>
      </c>
      <c r="I199" s="196"/>
      <c r="J199" s="197">
        <f>ROUND(I199*H199,2)</f>
        <v>0</v>
      </c>
      <c r="K199" s="193" t="s">
        <v>188</v>
      </c>
      <c r="L199" s="39"/>
      <c r="M199" s="198" t="s">
        <v>1</v>
      </c>
      <c r="N199" s="199" t="s">
        <v>45</v>
      </c>
      <c r="O199" s="71"/>
      <c r="P199" s="200">
        <f>O199*H199</f>
        <v>0</v>
      </c>
      <c r="Q199" s="200">
        <v>0</v>
      </c>
      <c r="R199" s="200">
        <f>Q199*H199</f>
        <v>0</v>
      </c>
      <c r="S199" s="200">
        <v>0</v>
      </c>
      <c r="T199" s="201">
        <f>S199*H199</f>
        <v>0</v>
      </c>
      <c r="U199" s="34"/>
      <c r="V199" s="34"/>
      <c r="W199" s="34"/>
      <c r="X199" s="34"/>
      <c r="Y199" s="34"/>
      <c r="Z199" s="34"/>
      <c r="AA199" s="34"/>
      <c r="AB199" s="34"/>
      <c r="AC199" s="34"/>
      <c r="AD199" s="34"/>
      <c r="AE199" s="34"/>
      <c r="AR199" s="202" t="s">
        <v>189</v>
      </c>
      <c r="AT199" s="202" t="s">
        <v>184</v>
      </c>
      <c r="AU199" s="202" t="s">
        <v>96</v>
      </c>
      <c r="AY199" s="17" t="s">
        <v>180</v>
      </c>
      <c r="BE199" s="203">
        <f>IF(N199="základní",J199,0)</f>
        <v>0</v>
      </c>
      <c r="BF199" s="203">
        <f>IF(N199="snížená",J199,0)</f>
        <v>0</v>
      </c>
      <c r="BG199" s="203">
        <f>IF(N199="zákl. přenesená",J199,0)</f>
        <v>0</v>
      </c>
      <c r="BH199" s="203">
        <f>IF(N199="sníž. přenesená",J199,0)</f>
        <v>0</v>
      </c>
      <c r="BI199" s="203">
        <f>IF(N199="nulová",J199,0)</f>
        <v>0</v>
      </c>
      <c r="BJ199" s="17" t="s">
        <v>87</v>
      </c>
      <c r="BK199" s="203">
        <f>ROUND(I199*H199,2)</f>
        <v>0</v>
      </c>
      <c r="BL199" s="17" t="s">
        <v>189</v>
      </c>
      <c r="BM199" s="202" t="s">
        <v>1065</v>
      </c>
    </row>
    <row r="200" spans="2:51" s="14" customFormat="1" ht="33.75">
      <c r="B200" s="215"/>
      <c r="C200" s="216"/>
      <c r="D200" s="206" t="s">
        <v>191</v>
      </c>
      <c r="E200" s="217" t="s">
        <v>1</v>
      </c>
      <c r="F200" s="218" t="s">
        <v>1066</v>
      </c>
      <c r="G200" s="216"/>
      <c r="H200" s="219">
        <v>424</v>
      </c>
      <c r="I200" s="220"/>
      <c r="J200" s="216"/>
      <c r="K200" s="216"/>
      <c r="L200" s="221"/>
      <c r="M200" s="222"/>
      <c r="N200" s="223"/>
      <c r="O200" s="223"/>
      <c r="P200" s="223"/>
      <c r="Q200" s="223"/>
      <c r="R200" s="223"/>
      <c r="S200" s="223"/>
      <c r="T200" s="224"/>
      <c r="AT200" s="225" t="s">
        <v>191</v>
      </c>
      <c r="AU200" s="225" t="s">
        <v>96</v>
      </c>
      <c r="AV200" s="14" t="s">
        <v>89</v>
      </c>
      <c r="AW200" s="14" t="s">
        <v>35</v>
      </c>
      <c r="AX200" s="14" t="s">
        <v>87</v>
      </c>
      <c r="AY200" s="225" t="s">
        <v>180</v>
      </c>
    </row>
    <row r="201" spans="1:65" s="2" customFormat="1" ht="33" customHeight="1">
      <c r="A201" s="34"/>
      <c r="B201" s="35"/>
      <c r="C201" s="191" t="s">
        <v>268</v>
      </c>
      <c r="D201" s="191" t="s">
        <v>184</v>
      </c>
      <c r="E201" s="192" t="s">
        <v>1067</v>
      </c>
      <c r="F201" s="193" t="s">
        <v>1068</v>
      </c>
      <c r="G201" s="194" t="s">
        <v>214</v>
      </c>
      <c r="H201" s="195">
        <v>424</v>
      </c>
      <c r="I201" s="196"/>
      <c r="J201" s="197">
        <f>ROUND(I201*H201,2)</f>
        <v>0</v>
      </c>
      <c r="K201" s="193" t="s">
        <v>188</v>
      </c>
      <c r="L201" s="39"/>
      <c r="M201" s="198" t="s">
        <v>1</v>
      </c>
      <c r="N201" s="199" t="s">
        <v>45</v>
      </c>
      <c r="O201" s="71"/>
      <c r="P201" s="200">
        <f>O201*H201</f>
        <v>0</v>
      </c>
      <c r="Q201" s="200">
        <v>0</v>
      </c>
      <c r="R201" s="200">
        <f>Q201*H201</f>
        <v>0</v>
      </c>
      <c r="S201" s="200">
        <v>0</v>
      </c>
      <c r="T201" s="201">
        <f>S201*H201</f>
        <v>0</v>
      </c>
      <c r="U201" s="34"/>
      <c r="V201" s="34"/>
      <c r="W201" s="34"/>
      <c r="X201" s="34"/>
      <c r="Y201" s="34"/>
      <c r="Z201" s="34"/>
      <c r="AA201" s="34"/>
      <c r="AB201" s="34"/>
      <c r="AC201" s="34"/>
      <c r="AD201" s="34"/>
      <c r="AE201" s="34"/>
      <c r="AR201" s="202" t="s">
        <v>189</v>
      </c>
      <c r="AT201" s="202" t="s">
        <v>184</v>
      </c>
      <c r="AU201" s="202" t="s">
        <v>96</v>
      </c>
      <c r="AY201" s="17" t="s">
        <v>180</v>
      </c>
      <c r="BE201" s="203">
        <f>IF(N201="základní",J201,0)</f>
        <v>0</v>
      </c>
      <c r="BF201" s="203">
        <f>IF(N201="snížená",J201,0)</f>
        <v>0</v>
      </c>
      <c r="BG201" s="203">
        <f>IF(N201="zákl. přenesená",J201,0)</f>
        <v>0</v>
      </c>
      <c r="BH201" s="203">
        <f>IF(N201="sníž. přenesená",J201,0)</f>
        <v>0</v>
      </c>
      <c r="BI201" s="203">
        <f>IF(N201="nulová",J201,0)</f>
        <v>0</v>
      </c>
      <c r="BJ201" s="17" t="s">
        <v>87</v>
      </c>
      <c r="BK201" s="203">
        <f>ROUND(I201*H201,2)</f>
        <v>0</v>
      </c>
      <c r="BL201" s="17" t="s">
        <v>189</v>
      </c>
      <c r="BM201" s="202" t="s">
        <v>1069</v>
      </c>
    </row>
    <row r="202" spans="2:51" s="14" customFormat="1" ht="22.5">
      <c r="B202" s="215"/>
      <c r="C202" s="216"/>
      <c r="D202" s="206" t="s">
        <v>191</v>
      </c>
      <c r="E202" s="217" t="s">
        <v>1</v>
      </c>
      <c r="F202" s="218" t="s">
        <v>1070</v>
      </c>
      <c r="G202" s="216"/>
      <c r="H202" s="219">
        <v>424</v>
      </c>
      <c r="I202" s="220"/>
      <c r="J202" s="216"/>
      <c r="K202" s="216"/>
      <c r="L202" s="221"/>
      <c r="M202" s="222"/>
      <c r="N202" s="223"/>
      <c r="O202" s="223"/>
      <c r="P202" s="223"/>
      <c r="Q202" s="223"/>
      <c r="R202" s="223"/>
      <c r="S202" s="223"/>
      <c r="T202" s="224"/>
      <c r="AT202" s="225" t="s">
        <v>191</v>
      </c>
      <c r="AU202" s="225" t="s">
        <v>96</v>
      </c>
      <c r="AV202" s="14" t="s">
        <v>89</v>
      </c>
      <c r="AW202" s="14" t="s">
        <v>35</v>
      </c>
      <c r="AX202" s="14" t="s">
        <v>87</v>
      </c>
      <c r="AY202" s="225" t="s">
        <v>180</v>
      </c>
    </row>
    <row r="203" spans="1:65" s="2" customFormat="1" ht="24.2" customHeight="1">
      <c r="A203" s="34"/>
      <c r="B203" s="35"/>
      <c r="C203" s="191" t="s">
        <v>274</v>
      </c>
      <c r="D203" s="191" t="s">
        <v>184</v>
      </c>
      <c r="E203" s="192" t="s">
        <v>1071</v>
      </c>
      <c r="F203" s="193" t="s">
        <v>1072</v>
      </c>
      <c r="G203" s="194" t="s">
        <v>214</v>
      </c>
      <c r="H203" s="195">
        <v>424</v>
      </c>
      <c r="I203" s="196"/>
      <c r="J203" s="197">
        <f>ROUND(I203*H203,2)</f>
        <v>0</v>
      </c>
      <c r="K203" s="193" t="s">
        <v>188</v>
      </c>
      <c r="L203" s="39"/>
      <c r="M203" s="198" t="s">
        <v>1</v>
      </c>
      <c r="N203" s="199" t="s">
        <v>45</v>
      </c>
      <c r="O203" s="71"/>
      <c r="P203" s="200">
        <f>O203*H203</f>
        <v>0</v>
      </c>
      <c r="Q203" s="200">
        <v>0</v>
      </c>
      <c r="R203" s="200">
        <f>Q203*H203</f>
        <v>0</v>
      </c>
      <c r="S203" s="200">
        <v>0</v>
      </c>
      <c r="T203" s="201">
        <f>S203*H203</f>
        <v>0</v>
      </c>
      <c r="U203" s="34"/>
      <c r="V203" s="34"/>
      <c r="W203" s="34"/>
      <c r="X203" s="34"/>
      <c r="Y203" s="34"/>
      <c r="Z203" s="34"/>
      <c r="AA203" s="34"/>
      <c r="AB203" s="34"/>
      <c r="AC203" s="34"/>
      <c r="AD203" s="34"/>
      <c r="AE203" s="34"/>
      <c r="AR203" s="202" t="s">
        <v>189</v>
      </c>
      <c r="AT203" s="202" t="s">
        <v>184</v>
      </c>
      <c r="AU203" s="202" t="s">
        <v>96</v>
      </c>
      <c r="AY203" s="17" t="s">
        <v>180</v>
      </c>
      <c r="BE203" s="203">
        <f>IF(N203="základní",J203,0)</f>
        <v>0</v>
      </c>
      <c r="BF203" s="203">
        <f>IF(N203="snížená",J203,0)</f>
        <v>0</v>
      </c>
      <c r="BG203" s="203">
        <f>IF(N203="zákl. přenesená",J203,0)</f>
        <v>0</v>
      </c>
      <c r="BH203" s="203">
        <f>IF(N203="sníž. přenesená",J203,0)</f>
        <v>0</v>
      </c>
      <c r="BI203" s="203">
        <f>IF(N203="nulová",J203,0)</f>
        <v>0</v>
      </c>
      <c r="BJ203" s="17" t="s">
        <v>87</v>
      </c>
      <c r="BK203" s="203">
        <f>ROUND(I203*H203,2)</f>
        <v>0</v>
      </c>
      <c r="BL203" s="17" t="s">
        <v>189</v>
      </c>
      <c r="BM203" s="202" t="s">
        <v>1073</v>
      </c>
    </row>
    <row r="204" spans="2:51" s="14" customFormat="1" ht="22.5">
      <c r="B204" s="215"/>
      <c r="C204" s="216"/>
      <c r="D204" s="206" t="s">
        <v>191</v>
      </c>
      <c r="E204" s="217" t="s">
        <v>1</v>
      </c>
      <c r="F204" s="218" t="s">
        <v>1074</v>
      </c>
      <c r="G204" s="216"/>
      <c r="H204" s="219">
        <v>424</v>
      </c>
      <c r="I204" s="220"/>
      <c r="J204" s="216"/>
      <c r="K204" s="216"/>
      <c r="L204" s="221"/>
      <c r="M204" s="222"/>
      <c r="N204" s="223"/>
      <c r="O204" s="223"/>
      <c r="P204" s="223"/>
      <c r="Q204" s="223"/>
      <c r="R204" s="223"/>
      <c r="S204" s="223"/>
      <c r="T204" s="224"/>
      <c r="AT204" s="225" t="s">
        <v>191</v>
      </c>
      <c r="AU204" s="225" t="s">
        <v>96</v>
      </c>
      <c r="AV204" s="14" t="s">
        <v>89</v>
      </c>
      <c r="AW204" s="14" t="s">
        <v>35</v>
      </c>
      <c r="AX204" s="14" t="s">
        <v>87</v>
      </c>
      <c r="AY204" s="225" t="s">
        <v>180</v>
      </c>
    </row>
    <row r="205" spans="1:65" s="2" customFormat="1" ht="37.9" customHeight="1">
      <c r="A205" s="34"/>
      <c r="B205" s="35"/>
      <c r="C205" s="191" t="s">
        <v>280</v>
      </c>
      <c r="D205" s="191" t="s">
        <v>184</v>
      </c>
      <c r="E205" s="192" t="s">
        <v>1075</v>
      </c>
      <c r="F205" s="193" t="s">
        <v>1076</v>
      </c>
      <c r="G205" s="194" t="s">
        <v>214</v>
      </c>
      <c r="H205" s="195">
        <v>424</v>
      </c>
      <c r="I205" s="196"/>
      <c r="J205" s="197">
        <f>ROUND(I205*H205,2)</f>
        <v>0</v>
      </c>
      <c r="K205" s="193" t="s">
        <v>188</v>
      </c>
      <c r="L205" s="39"/>
      <c r="M205" s="198" t="s">
        <v>1</v>
      </c>
      <c r="N205" s="199" t="s">
        <v>45</v>
      </c>
      <c r="O205" s="71"/>
      <c r="P205" s="200">
        <f>O205*H205</f>
        <v>0</v>
      </c>
      <c r="Q205" s="200">
        <v>0</v>
      </c>
      <c r="R205" s="200">
        <f>Q205*H205</f>
        <v>0</v>
      </c>
      <c r="S205" s="200">
        <v>0</v>
      </c>
      <c r="T205" s="201">
        <f>S205*H205</f>
        <v>0</v>
      </c>
      <c r="U205" s="34"/>
      <c r="V205" s="34"/>
      <c r="W205" s="34"/>
      <c r="X205" s="34"/>
      <c r="Y205" s="34"/>
      <c r="Z205" s="34"/>
      <c r="AA205" s="34"/>
      <c r="AB205" s="34"/>
      <c r="AC205" s="34"/>
      <c r="AD205" s="34"/>
      <c r="AE205" s="34"/>
      <c r="AR205" s="202" t="s">
        <v>189</v>
      </c>
      <c r="AT205" s="202" t="s">
        <v>184</v>
      </c>
      <c r="AU205" s="202" t="s">
        <v>96</v>
      </c>
      <c r="AY205" s="17" t="s">
        <v>180</v>
      </c>
      <c r="BE205" s="203">
        <f>IF(N205="základní",J205,0)</f>
        <v>0</v>
      </c>
      <c r="BF205" s="203">
        <f>IF(N205="snížená",J205,0)</f>
        <v>0</v>
      </c>
      <c r="BG205" s="203">
        <f>IF(N205="zákl. přenesená",J205,0)</f>
        <v>0</v>
      </c>
      <c r="BH205" s="203">
        <f>IF(N205="sníž. přenesená",J205,0)</f>
        <v>0</v>
      </c>
      <c r="BI205" s="203">
        <f>IF(N205="nulová",J205,0)</f>
        <v>0</v>
      </c>
      <c r="BJ205" s="17" t="s">
        <v>87</v>
      </c>
      <c r="BK205" s="203">
        <f>ROUND(I205*H205,2)</f>
        <v>0</v>
      </c>
      <c r="BL205" s="17" t="s">
        <v>189</v>
      </c>
      <c r="BM205" s="202" t="s">
        <v>1077</v>
      </c>
    </row>
    <row r="206" spans="2:51" s="13" customFormat="1" ht="11.25">
      <c r="B206" s="204"/>
      <c r="C206" s="205"/>
      <c r="D206" s="206" t="s">
        <v>191</v>
      </c>
      <c r="E206" s="207" t="s">
        <v>1</v>
      </c>
      <c r="F206" s="208" t="s">
        <v>1078</v>
      </c>
      <c r="G206" s="205"/>
      <c r="H206" s="207" t="s">
        <v>1</v>
      </c>
      <c r="I206" s="209"/>
      <c r="J206" s="205"/>
      <c r="K206" s="205"/>
      <c r="L206" s="210"/>
      <c r="M206" s="211"/>
      <c r="N206" s="212"/>
      <c r="O206" s="212"/>
      <c r="P206" s="212"/>
      <c r="Q206" s="212"/>
      <c r="R206" s="212"/>
      <c r="S206" s="212"/>
      <c r="T206" s="213"/>
      <c r="AT206" s="214" t="s">
        <v>191</v>
      </c>
      <c r="AU206" s="214" t="s">
        <v>96</v>
      </c>
      <c r="AV206" s="13" t="s">
        <v>87</v>
      </c>
      <c r="AW206" s="13" t="s">
        <v>35</v>
      </c>
      <c r="AX206" s="13" t="s">
        <v>80</v>
      </c>
      <c r="AY206" s="214" t="s">
        <v>180</v>
      </c>
    </row>
    <row r="207" spans="2:51" s="14" customFormat="1" ht="22.5">
      <c r="B207" s="215"/>
      <c r="C207" s="216"/>
      <c r="D207" s="206" t="s">
        <v>191</v>
      </c>
      <c r="E207" s="217" t="s">
        <v>1</v>
      </c>
      <c r="F207" s="218" t="s">
        <v>1070</v>
      </c>
      <c r="G207" s="216"/>
      <c r="H207" s="219">
        <v>424</v>
      </c>
      <c r="I207" s="220"/>
      <c r="J207" s="216"/>
      <c r="K207" s="216"/>
      <c r="L207" s="221"/>
      <c r="M207" s="222"/>
      <c r="N207" s="223"/>
      <c r="O207" s="223"/>
      <c r="P207" s="223"/>
      <c r="Q207" s="223"/>
      <c r="R207" s="223"/>
      <c r="S207" s="223"/>
      <c r="T207" s="224"/>
      <c r="AT207" s="225" t="s">
        <v>191</v>
      </c>
      <c r="AU207" s="225" t="s">
        <v>96</v>
      </c>
      <c r="AV207" s="14" t="s">
        <v>89</v>
      </c>
      <c r="AW207" s="14" t="s">
        <v>35</v>
      </c>
      <c r="AX207" s="14" t="s">
        <v>87</v>
      </c>
      <c r="AY207" s="225" t="s">
        <v>180</v>
      </c>
    </row>
    <row r="208" spans="1:65" s="2" customFormat="1" ht="24.2" customHeight="1">
      <c r="A208" s="34"/>
      <c r="B208" s="35"/>
      <c r="C208" s="191" t="s">
        <v>8</v>
      </c>
      <c r="D208" s="191" t="s">
        <v>184</v>
      </c>
      <c r="E208" s="192" t="s">
        <v>1079</v>
      </c>
      <c r="F208" s="193" t="s">
        <v>1080</v>
      </c>
      <c r="G208" s="194" t="s">
        <v>214</v>
      </c>
      <c r="H208" s="195">
        <v>424</v>
      </c>
      <c r="I208" s="196"/>
      <c r="J208" s="197">
        <f>ROUND(I208*H208,2)</f>
        <v>0</v>
      </c>
      <c r="K208" s="193" t="s">
        <v>188</v>
      </c>
      <c r="L208" s="39"/>
      <c r="M208" s="198" t="s">
        <v>1</v>
      </c>
      <c r="N208" s="199" t="s">
        <v>45</v>
      </c>
      <c r="O208" s="71"/>
      <c r="P208" s="200">
        <f>O208*H208</f>
        <v>0</v>
      </c>
      <c r="Q208" s="200">
        <v>0</v>
      </c>
      <c r="R208" s="200">
        <f>Q208*H208</f>
        <v>0</v>
      </c>
      <c r="S208" s="200">
        <v>0</v>
      </c>
      <c r="T208" s="201">
        <f>S208*H208</f>
        <v>0</v>
      </c>
      <c r="U208" s="34"/>
      <c r="V208" s="34"/>
      <c r="W208" s="34"/>
      <c r="X208" s="34"/>
      <c r="Y208" s="34"/>
      <c r="Z208" s="34"/>
      <c r="AA208" s="34"/>
      <c r="AB208" s="34"/>
      <c r="AC208" s="34"/>
      <c r="AD208" s="34"/>
      <c r="AE208" s="34"/>
      <c r="AR208" s="202" t="s">
        <v>189</v>
      </c>
      <c r="AT208" s="202" t="s">
        <v>184</v>
      </c>
      <c r="AU208" s="202" t="s">
        <v>96</v>
      </c>
      <c r="AY208" s="17" t="s">
        <v>180</v>
      </c>
      <c r="BE208" s="203">
        <f>IF(N208="základní",J208,0)</f>
        <v>0</v>
      </c>
      <c r="BF208" s="203">
        <f>IF(N208="snížená",J208,0)</f>
        <v>0</v>
      </c>
      <c r="BG208" s="203">
        <f>IF(N208="zákl. přenesená",J208,0)</f>
        <v>0</v>
      </c>
      <c r="BH208" s="203">
        <f>IF(N208="sníž. přenesená",J208,0)</f>
        <v>0</v>
      </c>
      <c r="BI208" s="203">
        <f>IF(N208="nulová",J208,0)</f>
        <v>0</v>
      </c>
      <c r="BJ208" s="17" t="s">
        <v>87</v>
      </c>
      <c r="BK208" s="203">
        <f>ROUND(I208*H208,2)</f>
        <v>0</v>
      </c>
      <c r="BL208" s="17" t="s">
        <v>189</v>
      </c>
      <c r="BM208" s="202" t="s">
        <v>1081</v>
      </c>
    </row>
    <row r="209" spans="2:51" s="14" customFormat="1" ht="22.5">
      <c r="B209" s="215"/>
      <c r="C209" s="216"/>
      <c r="D209" s="206" t="s">
        <v>191</v>
      </c>
      <c r="E209" s="217" t="s">
        <v>1</v>
      </c>
      <c r="F209" s="218" t="s">
        <v>1070</v>
      </c>
      <c r="G209" s="216"/>
      <c r="H209" s="219">
        <v>424</v>
      </c>
      <c r="I209" s="220"/>
      <c r="J209" s="216"/>
      <c r="K209" s="216"/>
      <c r="L209" s="221"/>
      <c r="M209" s="222"/>
      <c r="N209" s="223"/>
      <c r="O209" s="223"/>
      <c r="P209" s="223"/>
      <c r="Q209" s="223"/>
      <c r="R209" s="223"/>
      <c r="S209" s="223"/>
      <c r="T209" s="224"/>
      <c r="AT209" s="225" t="s">
        <v>191</v>
      </c>
      <c r="AU209" s="225" t="s">
        <v>96</v>
      </c>
      <c r="AV209" s="14" t="s">
        <v>89</v>
      </c>
      <c r="AW209" s="14" t="s">
        <v>35</v>
      </c>
      <c r="AX209" s="14" t="s">
        <v>87</v>
      </c>
      <c r="AY209" s="225" t="s">
        <v>180</v>
      </c>
    </row>
    <row r="210" spans="1:65" s="2" customFormat="1" ht="16.5" customHeight="1">
      <c r="A210" s="34"/>
      <c r="B210" s="35"/>
      <c r="C210" s="237" t="s">
        <v>292</v>
      </c>
      <c r="D210" s="237" t="s">
        <v>275</v>
      </c>
      <c r="E210" s="238" t="s">
        <v>1082</v>
      </c>
      <c r="F210" s="239" t="s">
        <v>1083</v>
      </c>
      <c r="G210" s="240" t="s">
        <v>1084</v>
      </c>
      <c r="H210" s="241">
        <v>6.36</v>
      </c>
      <c r="I210" s="242"/>
      <c r="J210" s="243">
        <f>ROUND(I210*H210,2)</f>
        <v>0</v>
      </c>
      <c r="K210" s="239" t="s">
        <v>188</v>
      </c>
      <c r="L210" s="244"/>
      <c r="M210" s="245" t="s">
        <v>1</v>
      </c>
      <c r="N210" s="246" t="s">
        <v>45</v>
      </c>
      <c r="O210" s="71"/>
      <c r="P210" s="200">
        <f>O210*H210</f>
        <v>0</v>
      </c>
      <c r="Q210" s="200">
        <v>0.001</v>
      </c>
      <c r="R210" s="200">
        <f>Q210*H210</f>
        <v>0.00636</v>
      </c>
      <c r="S210" s="200">
        <v>0</v>
      </c>
      <c r="T210" s="201">
        <f>S210*H210</f>
        <v>0</v>
      </c>
      <c r="U210" s="34"/>
      <c r="V210" s="34"/>
      <c r="W210" s="34"/>
      <c r="X210" s="34"/>
      <c r="Y210" s="34"/>
      <c r="Z210" s="34"/>
      <c r="AA210" s="34"/>
      <c r="AB210" s="34"/>
      <c r="AC210" s="34"/>
      <c r="AD210" s="34"/>
      <c r="AE210" s="34"/>
      <c r="AR210" s="202" t="s">
        <v>246</v>
      </c>
      <c r="AT210" s="202" t="s">
        <v>275</v>
      </c>
      <c r="AU210" s="202" t="s">
        <v>96</v>
      </c>
      <c r="AY210" s="17" t="s">
        <v>180</v>
      </c>
      <c r="BE210" s="203">
        <f>IF(N210="základní",J210,0)</f>
        <v>0</v>
      </c>
      <c r="BF210" s="203">
        <f>IF(N210="snížená",J210,0)</f>
        <v>0</v>
      </c>
      <c r="BG210" s="203">
        <f>IF(N210="zákl. přenesená",J210,0)</f>
        <v>0</v>
      </c>
      <c r="BH210" s="203">
        <f>IF(N210="sníž. přenesená",J210,0)</f>
        <v>0</v>
      </c>
      <c r="BI210" s="203">
        <f>IF(N210="nulová",J210,0)</f>
        <v>0</v>
      </c>
      <c r="BJ210" s="17" t="s">
        <v>87</v>
      </c>
      <c r="BK210" s="203">
        <f>ROUND(I210*H210,2)</f>
        <v>0</v>
      </c>
      <c r="BL210" s="17" t="s">
        <v>189</v>
      </c>
      <c r="BM210" s="202" t="s">
        <v>1085</v>
      </c>
    </row>
    <row r="211" spans="2:51" s="13" customFormat="1" ht="11.25">
      <c r="B211" s="204"/>
      <c r="C211" s="205"/>
      <c r="D211" s="206" t="s">
        <v>191</v>
      </c>
      <c r="E211" s="207" t="s">
        <v>1</v>
      </c>
      <c r="F211" s="208" t="s">
        <v>1086</v>
      </c>
      <c r="G211" s="205"/>
      <c r="H211" s="207" t="s">
        <v>1</v>
      </c>
      <c r="I211" s="209"/>
      <c r="J211" s="205"/>
      <c r="K211" s="205"/>
      <c r="L211" s="210"/>
      <c r="M211" s="211"/>
      <c r="N211" s="212"/>
      <c r="O211" s="212"/>
      <c r="P211" s="212"/>
      <c r="Q211" s="212"/>
      <c r="R211" s="212"/>
      <c r="S211" s="212"/>
      <c r="T211" s="213"/>
      <c r="AT211" s="214" t="s">
        <v>191</v>
      </c>
      <c r="AU211" s="214" t="s">
        <v>96</v>
      </c>
      <c r="AV211" s="13" t="s">
        <v>87</v>
      </c>
      <c r="AW211" s="13" t="s">
        <v>35</v>
      </c>
      <c r="AX211" s="13" t="s">
        <v>80</v>
      </c>
      <c r="AY211" s="214" t="s">
        <v>180</v>
      </c>
    </row>
    <row r="212" spans="2:51" s="14" customFormat="1" ht="11.25">
      <c r="B212" s="215"/>
      <c r="C212" s="216"/>
      <c r="D212" s="206" t="s">
        <v>191</v>
      </c>
      <c r="E212" s="217" t="s">
        <v>1</v>
      </c>
      <c r="F212" s="218" t="s">
        <v>1087</v>
      </c>
      <c r="G212" s="216"/>
      <c r="H212" s="219">
        <v>6.36</v>
      </c>
      <c r="I212" s="220"/>
      <c r="J212" s="216"/>
      <c r="K212" s="216"/>
      <c r="L212" s="221"/>
      <c r="M212" s="222"/>
      <c r="N212" s="223"/>
      <c r="O212" s="223"/>
      <c r="P212" s="223"/>
      <c r="Q212" s="223"/>
      <c r="R212" s="223"/>
      <c r="S212" s="223"/>
      <c r="T212" s="224"/>
      <c r="AT212" s="225" t="s">
        <v>191</v>
      </c>
      <c r="AU212" s="225" t="s">
        <v>96</v>
      </c>
      <c r="AV212" s="14" t="s">
        <v>89</v>
      </c>
      <c r="AW212" s="14" t="s">
        <v>35</v>
      </c>
      <c r="AX212" s="14" t="s">
        <v>87</v>
      </c>
      <c r="AY212" s="225" t="s">
        <v>180</v>
      </c>
    </row>
    <row r="213" spans="1:65" s="2" customFormat="1" ht="24.2" customHeight="1">
      <c r="A213" s="34"/>
      <c r="B213" s="35"/>
      <c r="C213" s="191" t="s">
        <v>302</v>
      </c>
      <c r="D213" s="191" t="s">
        <v>184</v>
      </c>
      <c r="E213" s="192" t="s">
        <v>1088</v>
      </c>
      <c r="F213" s="193" t="s">
        <v>1089</v>
      </c>
      <c r="G213" s="194" t="s">
        <v>214</v>
      </c>
      <c r="H213" s="195">
        <v>424</v>
      </c>
      <c r="I213" s="196"/>
      <c r="J213" s="197">
        <f>ROUND(I213*H213,2)</f>
        <v>0</v>
      </c>
      <c r="K213" s="193" t="s">
        <v>188</v>
      </c>
      <c r="L213" s="39"/>
      <c r="M213" s="198" t="s">
        <v>1</v>
      </c>
      <c r="N213" s="199" t="s">
        <v>45</v>
      </c>
      <c r="O213" s="71"/>
      <c r="P213" s="200">
        <f>O213*H213</f>
        <v>0</v>
      </c>
      <c r="Q213" s="200">
        <v>0</v>
      </c>
      <c r="R213" s="200">
        <f>Q213*H213</f>
        <v>0</v>
      </c>
      <c r="S213" s="200">
        <v>0</v>
      </c>
      <c r="T213" s="201">
        <f>S213*H213</f>
        <v>0</v>
      </c>
      <c r="U213" s="34"/>
      <c r="V213" s="34"/>
      <c r="W213" s="34"/>
      <c r="X213" s="34"/>
      <c r="Y213" s="34"/>
      <c r="Z213" s="34"/>
      <c r="AA213" s="34"/>
      <c r="AB213" s="34"/>
      <c r="AC213" s="34"/>
      <c r="AD213" s="34"/>
      <c r="AE213" s="34"/>
      <c r="AR213" s="202" t="s">
        <v>189</v>
      </c>
      <c r="AT213" s="202" t="s">
        <v>184</v>
      </c>
      <c r="AU213" s="202" t="s">
        <v>96</v>
      </c>
      <c r="AY213" s="17" t="s">
        <v>180</v>
      </c>
      <c r="BE213" s="203">
        <f>IF(N213="základní",J213,0)</f>
        <v>0</v>
      </c>
      <c r="BF213" s="203">
        <f>IF(N213="snížená",J213,0)</f>
        <v>0</v>
      </c>
      <c r="BG213" s="203">
        <f>IF(N213="zákl. přenesená",J213,0)</f>
        <v>0</v>
      </c>
      <c r="BH213" s="203">
        <f>IF(N213="sníž. přenesená",J213,0)</f>
        <v>0</v>
      </c>
      <c r="BI213" s="203">
        <f>IF(N213="nulová",J213,0)</f>
        <v>0</v>
      </c>
      <c r="BJ213" s="17" t="s">
        <v>87</v>
      </c>
      <c r="BK213" s="203">
        <f>ROUND(I213*H213,2)</f>
        <v>0</v>
      </c>
      <c r="BL213" s="17" t="s">
        <v>189</v>
      </c>
      <c r="BM213" s="202" t="s">
        <v>1090</v>
      </c>
    </row>
    <row r="214" spans="2:51" s="14" customFormat="1" ht="22.5">
      <c r="B214" s="215"/>
      <c r="C214" s="216"/>
      <c r="D214" s="206" t="s">
        <v>191</v>
      </c>
      <c r="E214" s="217" t="s">
        <v>1</v>
      </c>
      <c r="F214" s="218" t="s">
        <v>1070</v>
      </c>
      <c r="G214" s="216"/>
      <c r="H214" s="219">
        <v>424</v>
      </c>
      <c r="I214" s="220"/>
      <c r="J214" s="216"/>
      <c r="K214" s="216"/>
      <c r="L214" s="221"/>
      <c r="M214" s="222"/>
      <c r="N214" s="223"/>
      <c r="O214" s="223"/>
      <c r="P214" s="223"/>
      <c r="Q214" s="223"/>
      <c r="R214" s="223"/>
      <c r="S214" s="223"/>
      <c r="T214" s="224"/>
      <c r="AT214" s="225" t="s">
        <v>191</v>
      </c>
      <c r="AU214" s="225" t="s">
        <v>96</v>
      </c>
      <c r="AV214" s="14" t="s">
        <v>89</v>
      </c>
      <c r="AW214" s="14" t="s">
        <v>35</v>
      </c>
      <c r="AX214" s="14" t="s">
        <v>87</v>
      </c>
      <c r="AY214" s="225" t="s">
        <v>180</v>
      </c>
    </row>
    <row r="215" spans="1:65" s="2" customFormat="1" ht="24.2" customHeight="1">
      <c r="A215" s="34"/>
      <c r="B215" s="35"/>
      <c r="C215" s="191" t="s">
        <v>310</v>
      </c>
      <c r="D215" s="191" t="s">
        <v>184</v>
      </c>
      <c r="E215" s="192" t="s">
        <v>1091</v>
      </c>
      <c r="F215" s="193" t="s">
        <v>1092</v>
      </c>
      <c r="G215" s="194" t="s">
        <v>214</v>
      </c>
      <c r="H215" s="195">
        <v>424</v>
      </c>
      <c r="I215" s="196"/>
      <c r="J215" s="197">
        <f>ROUND(I215*H215,2)</f>
        <v>0</v>
      </c>
      <c r="K215" s="193" t="s">
        <v>188</v>
      </c>
      <c r="L215" s="39"/>
      <c r="M215" s="198" t="s">
        <v>1</v>
      </c>
      <c r="N215" s="199" t="s">
        <v>45</v>
      </c>
      <c r="O215" s="71"/>
      <c r="P215" s="200">
        <f>O215*H215</f>
        <v>0</v>
      </c>
      <c r="Q215" s="200">
        <v>0</v>
      </c>
      <c r="R215" s="200">
        <f>Q215*H215</f>
        <v>0</v>
      </c>
      <c r="S215" s="200">
        <v>0</v>
      </c>
      <c r="T215" s="201">
        <f>S215*H215</f>
        <v>0</v>
      </c>
      <c r="U215" s="34"/>
      <c r="V215" s="34"/>
      <c r="W215" s="34"/>
      <c r="X215" s="34"/>
      <c r="Y215" s="34"/>
      <c r="Z215" s="34"/>
      <c r="AA215" s="34"/>
      <c r="AB215" s="34"/>
      <c r="AC215" s="34"/>
      <c r="AD215" s="34"/>
      <c r="AE215" s="34"/>
      <c r="AR215" s="202" t="s">
        <v>189</v>
      </c>
      <c r="AT215" s="202" t="s">
        <v>184</v>
      </c>
      <c r="AU215" s="202" t="s">
        <v>96</v>
      </c>
      <c r="AY215" s="17" t="s">
        <v>180</v>
      </c>
      <c r="BE215" s="203">
        <f>IF(N215="základní",J215,0)</f>
        <v>0</v>
      </c>
      <c r="BF215" s="203">
        <f>IF(N215="snížená",J215,0)</f>
        <v>0</v>
      </c>
      <c r="BG215" s="203">
        <f>IF(N215="zákl. přenesená",J215,0)</f>
        <v>0</v>
      </c>
      <c r="BH215" s="203">
        <f>IF(N215="sníž. přenesená",J215,0)</f>
        <v>0</v>
      </c>
      <c r="BI215" s="203">
        <f>IF(N215="nulová",J215,0)</f>
        <v>0</v>
      </c>
      <c r="BJ215" s="17" t="s">
        <v>87</v>
      </c>
      <c r="BK215" s="203">
        <f>ROUND(I215*H215,2)</f>
        <v>0</v>
      </c>
      <c r="BL215" s="17" t="s">
        <v>189</v>
      </c>
      <c r="BM215" s="202" t="s">
        <v>1093</v>
      </c>
    </row>
    <row r="216" spans="2:51" s="14" customFormat="1" ht="22.5">
      <c r="B216" s="215"/>
      <c r="C216" s="216"/>
      <c r="D216" s="206" t="s">
        <v>191</v>
      </c>
      <c r="E216" s="217" t="s">
        <v>1</v>
      </c>
      <c r="F216" s="218" t="s">
        <v>1070</v>
      </c>
      <c r="G216" s="216"/>
      <c r="H216" s="219">
        <v>424</v>
      </c>
      <c r="I216" s="220"/>
      <c r="J216" s="216"/>
      <c r="K216" s="216"/>
      <c r="L216" s="221"/>
      <c r="M216" s="222"/>
      <c r="N216" s="223"/>
      <c r="O216" s="223"/>
      <c r="P216" s="223"/>
      <c r="Q216" s="223"/>
      <c r="R216" s="223"/>
      <c r="S216" s="223"/>
      <c r="T216" s="224"/>
      <c r="AT216" s="225" t="s">
        <v>191</v>
      </c>
      <c r="AU216" s="225" t="s">
        <v>96</v>
      </c>
      <c r="AV216" s="14" t="s">
        <v>89</v>
      </c>
      <c r="AW216" s="14" t="s">
        <v>35</v>
      </c>
      <c r="AX216" s="14" t="s">
        <v>87</v>
      </c>
      <c r="AY216" s="225" t="s">
        <v>180</v>
      </c>
    </row>
    <row r="217" spans="1:65" s="2" customFormat="1" ht="24.2" customHeight="1">
      <c r="A217" s="34"/>
      <c r="B217" s="35"/>
      <c r="C217" s="191" t="s">
        <v>316</v>
      </c>
      <c r="D217" s="191" t="s">
        <v>184</v>
      </c>
      <c r="E217" s="192" t="s">
        <v>1094</v>
      </c>
      <c r="F217" s="193" t="s">
        <v>1095</v>
      </c>
      <c r="G217" s="194" t="s">
        <v>208</v>
      </c>
      <c r="H217" s="195">
        <v>0.021</v>
      </c>
      <c r="I217" s="196"/>
      <c r="J217" s="197">
        <f>ROUND(I217*H217,2)</f>
        <v>0</v>
      </c>
      <c r="K217" s="193" t="s">
        <v>188</v>
      </c>
      <c r="L217" s="39"/>
      <c r="M217" s="198" t="s">
        <v>1</v>
      </c>
      <c r="N217" s="199" t="s">
        <v>45</v>
      </c>
      <c r="O217" s="71"/>
      <c r="P217" s="200">
        <f>O217*H217</f>
        <v>0</v>
      </c>
      <c r="Q217" s="200">
        <v>0</v>
      </c>
      <c r="R217" s="200">
        <f>Q217*H217</f>
        <v>0</v>
      </c>
      <c r="S217" s="200">
        <v>0</v>
      </c>
      <c r="T217" s="201">
        <f>S217*H217</f>
        <v>0</v>
      </c>
      <c r="U217" s="34"/>
      <c r="V217" s="34"/>
      <c r="W217" s="34"/>
      <c r="X217" s="34"/>
      <c r="Y217" s="34"/>
      <c r="Z217" s="34"/>
      <c r="AA217" s="34"/>
      <c r="AB217" s="34"/>
      <c r="AC217" s="34"/>
      <c r="AD217" s="34"/>
      <c r="AE217" s="34"/>
      <c r="AR217" s="202" t="s">
        <v>189</v>
      </c>
      <c r="AT217" s="202" t="s">
        <v>184</v>
      </c>
      <c r="AU217" s="202" t="s">
        <v>96</v>
      </c>
      <c r="AY217" s="17" t="s">
        <v>180</v>
      </c>
      <c r="BE217" s="203">
        <f>IF(N217="základní",J217,0)</f>
        <v>0</v>
      </c>
      <c r="BF217" s="203">
        <f>IF(N217="snížená",J217,0)</f>
        <v>0</v>
      </c>
      <c r="BG217" s="203">
        <f>IF(N217="zákl. přenesená",J217,0)</f>
        <v>0</v>
      </c>
      <c r="BH217" s="203">
        <f>IF(N217="sníž. přenesená",J217,0)</f>
        <v>0</v>
      </c>
      <c r="BI217" s="203">
        <f>IF(N217="nulová",J217,0)</f>
        <v>0</v>
      </c>
      <c r="BJ217" s="17" t="s">
        <v>87</v>
      </c>
      <c r="BK217" s="203">
        <f>ROUND(I217*H217,2)</f>
        <v>0</v>
      </c>
      <c r="BL217" s="17" t="s">
        <v>189</v>
      </c>
      <c r="BM217" s="202" t="s">
        <v>1096</v>
      </c>
    </row>
    <row r="218" spans="2:51" s="13" customFormat="1" ht="11.25">
      <c r="B218" s="204"/>
      <c r="C218" s="205"/>
      <c r="D218" s="206" t="s">
        <v>191</v>
      </c>
      <c r="E218" s="207" t="s">
        <v>1</v>
      </c>
      <c r="F218" s="208" t="s">
        <v>1097</v>
      </c>
      <c r="G218" s="205"/>
      <c r="H218" s="207" t="s">
        <v>1</v>
      </c>
      <c r="I218" s="209"/>
      <c r="J218" s="205"/>
      <c r="K218" s="205"/>
      <c r="L218" s="210"/>
      <c r="M218" s="211"/>
      <c r="N218" s="212"/>
      <c r="O218" s="212"/>
      <c r="P218" s="212"/>
      <c r="Q218" s="212"/>
      <c r="R218" s="212"/>
      <c r="S218" s="212"/>
      <c r="T218" s="213"/>
      <c r="AT218" s="214" t="s">
        <v>191</v>
      </c>
      <c r="AU218" s="214" t="s">
        <v>96</v>
      </c>
      <c r="AV218" s="13" t="s">
        <v>87</v>
      </c>
      <c r="AW218" s="13" t="s">
        <v>35</v>
      </c>
      <c r="AX218" s="13" t="s">
        <v>80</v>
      </c>
      <c r="AY218" s="214" t="s">
        <v>180</v>
      </c>
    </row>
    <row r="219" spans="2:51" s="14" customFormat="1" ht="11.25">
      <c r="B219" s="215"/>
      <c r="C219" s="216"/>
      <c r="D219" s="206" t="s">
        <v>191</v>
      </c>
      <c r="E219" s="217" t="s">
        <v>1</v>
      </c>
      <c r="F219" s="218" t="s">
        <v>1098</v>
      </c>
      <c r="G219" s="216"/>
      <c r="H219" s="219">
        <v>0.021</v>
      </c>
      <c r="I219" s="220"/>
      <c r="J219" s="216"/>
      <c r="K219" s="216"/>
      <c r="L219" s="221"/>
      <c r="M219" s="222"/>
      <c r="N219" s="223"/>
      <c r="O219" s="223"/>
      <c r="P219" s="223"/>
      <c r="Q219" s="223"/>
      <c r="R219" s="223"/>
      <c r="S219" s="223"/>
      <c r="T219" s="224"/>
      <c r="AT219" s="225" t="s">
        <v>191</v>
      </c>
      <c r="AU219" s="225" t="s">
        <v>96</v>
      </c>
      <c r="AV219" s="14" t="s">
        <v>89</v>
      </c>
      <c r="AW219" s="14" t="s">
        <v>35</v>
      </c>
      <c r="AX219" s="14" t="s">
        <v>87</v>
      </c>
      <c r="AY219" s="225" t="s">
        <v>180</v>
      </c>
    </row>
    <row r="220" spans="2:63" s="12" customFormat="1" ht="20.85" customHeight="1">
      <c r="B220" s="175"/>
      <c r="C220" s="176"/>
      <c r="D220" s="177" t="s">
        <v>79</v>
      </c>
      <c r="E220" s="189" t="s">
        <v>1099</v>
      </c>
      <c r="F220" s="189" t="s">
        <v>1100</v>
      </c>
      <c r="G220" s="176"/>
      <c r="H220" s="176"/>
      <c r="I220" s="179"/>
      <c r="J220" s="190">
        <f>BK220</f>
        <v>0</v>
      </c>
      <c r="K220" s="176"/>
      <c r="L220" s="181"/>
      <c r="M220" s="182"/>
      <c r="N220" s="183"/>
      <c r="O220" s="183"/>
      <c r="P220" s="184">
        <f>SUM(P221:P228)</f>
        <v>0</v>
      </c>
      <c r="Q220" s="183"/>
      <c r="R220" s="184">
        <f>SUM(R221:R228)</f>
        <v>0</v>
      </c>
      <c r="S220" s="183"/>
      <c r="T220" s="185">
        <f>SUM(T221:T228)</f>
        <v>0</v>
      </c>
      <c r="AR220" s="186" t="s">
        <v>87</v>
      </c>
      <c r="AT220" s="187" t="s">
        <v>79</v>
      </c>
      <c r="AU220" s="187" t="s">
        <v>89</v>
      </c>
      <c r="AY220" s="186" t="s">
        <v>180</v>
      </c>
      <c r="BK220" s="188">
        <f>SUM(BK221:BK228)</f>
        <v>0</v>
      </c>
    </row>
    <row r="221" spans="1:65" s="2" customFormat="1" ht="24.2" customHeight="1">
      <c r="A221" s="34"/>
      <c r="B221" s="35"/>
      <c r="C221" s="191" t="s">
        <v>321</v>
      </c>
      <c r="D221" s="191" t="s">
        <v>184</v>
      </c>
      <c r="E221" s="192" t="s">
        <v>1101</v>
      </c>
      <c r="F221" s="193" t="s">
        <v>1102</v>
      </c>
      <c r="G221" s="194" t="s">
        <v>187</v>
      </c>
      <c r="H221" s="195">
        <v>42.14</v>
      </c>
      <c r="I221" s="196"/>
      <c r="J221" s="197">
        <f>ROUND(I221*H221,2)</f>
        <v>0</v>
      </c>
      <c r="K221" s="193" t="s">
        <v>188</v>
      </c>
      <c r="L221" s="39"/>
      <c r="M221" s="198" t="s">
        <v>1</v>
      </c>
      <c r="N221" s="199" t="s">
        <v>45</v>
      </c>
      <c r="O221" s="71"/>
      <c r="P221" s="200">
        <f>O221*H221</f>
        <v>0</v>
      </c>
      <c r="Q221" s="200">
        <v>0</v>
      </c>
      <c r="R221" s="200">
        <f>Q221*H221</f>
        <v>0</v>
      </c>
      <c r="S221" s="200">
        <v>0</v>
      </c>
      <c r="T221" s="201">
        <f>S221*H221</f>
        <v>0</v>
      </c>
      <c r="U221" s="34"/>
      <c r="V221" s="34"/>
      <c r="W221" s="34"/>
      <c r="X221" s="34"/>
      <c r="Y221" s="34"/>
      <c r="Z221" s="34"/>
      <c r="AA221" s="34"/>
      <c r="AB221" s="34"/>
      <c r="AC221" s="34"/>
      <c r="AD221" s="34"/>
      <c r="AE221" s="34"/>
      <c r="AR221" s="202" t="s">
        <v>189</v>
      </c>
      <c r="AT221" s="202" t="s">
        <v>184</v>
      </c>
      <c r="AU221" s="202" t="s">
        <v>96</v>
      </c>
      <c r="AY221" s="17" t="s">
        <v>180</v>
      </c>
      <c r="BE221" s="203">
        <f>IF(N221="základní",J221,0)</f>
        <v>0</v>
      </c>
      <c r="BF221" s="203">
        <f>IF(N221="snížená",J221,0)</f>
        <v>0</v>
      </c>
      <c r="BG221" s="203">
        <f>IF(N221="zákl. přenesená",J221,0)</f>
        <v>0</v>
      </c>
      <c r="BH221" s="203">
        <f>IF(N221="sníž. přenesená",J221,0)</f>
        <v>0</v>
      </c>
      <c r="BI221" s="203">
        <f>IF(N221="nulová",J221,0)</f>
        <v>0</v>
      </c>
      <c r="BJ221" s="17" t="s">
        <v>87</v>
      </c>
      <c r="BK221" s="203">
        <f>ROUND(I221*H221,2)</f>
        <v>0</v>
      </c>
      <c r="BL221" s="17" t="s">
        <v>189</v>
      </c>
      <c r="BM221" s="202" t="s">
        <v>1103</v>
      </c>
    </row>
    <row r="222" spans="2:51" s="14" customFormat="1" ht="11.25">
      <c r="B222" s="215"/>
      <c r="C222" s="216"/>
      <c r="D222" s="206" t="s">
        <v>191</v>
      </c>
      <c r="E222" s="217" t="s">
        <v>1</v>
      </c>
      <c r="F222" s="218" t="s">
        <v>1104</v>
      </c>
      <c r="G222" s="216"/>
      <c r="H222" s="219">
        <v>1.5</v>
      </c>
      <c r="I222" s="220"/>
      <c r="J222" s="216"/>
      <c r="K222" s="216"/>
      <c r="L222" s="221"/>
      <c r="M222" s="222"/>
      <c r="N222" s="223"/>
      <c r="O222" s="223"/>
      <c r="P222" s="223"/>
      <c r="Q222" s="223"/>
      <c r="R222" s="223"/>
      <c r="S222" s="223"/>
      <c r="T222" s="224"/>
      <c r="AT222" s="225" t="s">
        <v>191</v>
      </c>
      <c r="AU222" s="225" t="s">
        <v>96</v>
      </c>
      <c r="AV222" s="14" t="s">
        <v>89</v>
      </c>
      <c r="AW222" s="14" t="s">
        <v>35</v>
      </c>
      <c r="AX222" s="14" t="s">
        <v>80</v>
      </c>
      <c r="AY222" s="225" t="s">
        <v>180</v>
      </c>
    </row>
    <row r="223" spans="2:51" s="14" customFormat="1" ht="11.25">
      <c r="B223" s="215"/>
      <c r="C223" s="216"/>
      <c r="D223" s="206" t="s">
        <v>191</v>
      </c>
      <c r="E223" s="217" t="s">
        <v>1</v>
      </c>
      <c r="F223" s="218" t="s">
        <v>1105</v>
      </c>
      <c r="G223" s="216"/>
      <c r="H223" s="219">
        <v>9.6</v>
      </c>
      <c r="I223" s="220"/>
      <c r="J223" s="216"/>
      <c r="K223" s="216"/>
      <c r="L223" s="221"/>
      <c r="M223" s="222"/>
      <c r="N223" s="223"/>
      <c r="O223" s="223"/>
      <c r="P223" s="223"/>
      <c r="Q223" s="223"/>
      <c r="R223" s="223"/>
      <c r="S223" s="223"/>
      <c r="T223" s="224"/>
      <c r="AT223" s="225" t="s">
        <v>191</v>
      </c>
      <c r="AU223" s="225" t="s">
        <v>96</v>
      </c>
      <c r="AV223" s="14" t="s">
        <v>89</v>
      </c>
      <c r="AW223" s="14" t="s">
        <v>35</v>
      </c>
      <c r="AX223" s="14" t="s">
        <v>80</v>
      </c>
      <c r="AY223" s="225" t="s">
        <v>180</v>
      </c>
    </row>
    <row r="224" spans="2:51" s="14" customFormat="1" ht="11.25">
      <c r="B224" s="215"/>
      <c r="C224" s="216"/>
      <c r="D224" s="206" t="s">
        <v>191</v>
      </c>
      <c r="E224" s="217" t="s">
        <v>1</v>
      </c>
      <c r="F224" s="218" t="s">
        <v>1106</v>
      </c>
      <c r="G224" s="216"/>
      <c r="H224" s="219">
        <v>6.08</v>
      </c>
      <c r="I224" s="220"/>
      <c r="J224" s="216"/>
      <c r="K224" s="216"/>
      <c r="L224" s="221"/>
      <c r="M224" s="222"/>
      <c r="N224" s="223"/>
      <c r="O224" s="223"/>
      <c r="P224" s="223"/>
      <c r="Q224" s="223"/>
      <c r="R224" s="223"/>
      <c r="S224" s="223"/>
      <c r="T224" s="224"/>
      <c r="AT224" s="225" t="s">
        <v>191</v>
      </c>
      <c r="AU224" s="225" t="s">
        <v>96</v>
      </c>
      <c r="AV224" s="14" t="s">
        <v>89</v>
      </c>
      <c r="AW224" s="14" t="s">
        <v>35</v>
      </c>
      <c r="AX224" s="14" t="s">
        <v>80</v>
      </c>
      <c r="AY224" s="225" t="s">
        <v>180</v>
      </c>
    </row>
    <row r="225" spans="2:51" s="14" customFormat="1" ht="11.25">
      <c r="B225" s="215"/>
      <c r="C225" s="216"/>
      <c r="D225" s="206" t="s">
        <v>191</v>
      </c>
      <c r="E225" s="217" t="s">
        <v>1</v>
      </c>
      <c r="F225" s="218" t="s">
        <v>1107</v>
      </c>
      <c r="G225" s="216"/>
      <c r="H225" s="219">
        <v>11.52</v>
      </c>
      <c r="I225" s="220"/>
      <c r="J225" s="216"/>
      <c r="K225" s="216"/>
      <c r="L225" s="221"/>
      <c r="M225" s="222"/>
      <c r="N225" s="223"/>
      <c r="O225" s="223"/>
      <c r="P225" s="223"/>
      <c r="Q225" s="223"/>
      <c r="R225" s="223"/>
      <c r="S225" s="223"/>
      <c r="T225" s="224"/>
      <c r="AT225" s="225" t="s">
        <v>191</v>
      </c>
      <c r="AU225" s="225" t="s">
        <v>96</v>
      </c>
      <c r="AV225" s="14" t="s">
        <v>89</v>
      </c>
      <c r="AW225" s="14" t="s">
        <v>35</v>
      </c>
      <c r="AX225" s="14" t="s">
        <v>80</v>
      </c>
      <c r="AY225" s="225" t="s">
        <v>180</v>
      </c>
    </row>
    <row r="226" spans="2:51" s="14" customFormat="1" ht="11.25">
      <c r="B226" s="215"/>
      <c r="C226" s="216"/>
      <c r="D226" s="206" t="s">
        <v>191</v>
      </c>
      <c r="E226" s="217" t="s">
        <v>1</v>
      </c>
      <c r="F226" s="218" t="s">
        <v>1108</v>
      </c>
      <c r="G226" s="216"/>
      <c r="H226" s="219">
        <v>8.64</v>
      </c>
      <c r="I226" s="220"/>
      <c r="J226" s="216"/>
      <c r="K226" s="216"/>
      <c r="L226" s="221"/>
      <c r="M226" s="222"/>
      <c r="N226" s="223"/>
      <c r="O226" s="223"/>
      <c r="P226" s="223"/>
      <c r="Q226" s="223"/>
      <c r="R226" s="223"/>
      <c r="S226" s="223"/>
      <c r="T226" s="224"/>
      <c r="AT226" s="225" t="s">
        <v>191</v>
      </c>
      <c r="AU226" s="225" t="s">
        <v>96</v>
      </c>
      <c r="AV226" s="14" t="s">
        <v>89</v>
      </c>
      <c r="AW226" s="14" t="s">
        <v>35</v>
      </c>
      <c r="AX226" s="14" t="s">
        <v>80</v>
      </c>
      <c r="AY226" s="225" t="s">
        <v>180</v>
      </c>
    </row>
    <row r="227" spans="2:51" s="14" customFormat="1" ht="11.25">
      <c r="B227" s="215"/>
      <c r="C227" s="216"/>
      <c r="D227" s="206" t="s">
        <v>191</v>
      </c>
      <c r="E227" s="217" t="s">
        <v>1</v>
      </c>
      <c r="F227" s="218" t="s">
        <v>1109</v>
      </c>
      <c r="G227" s="216"/>
      <c r="H227" s="219">
        <v>4.8</v>
      </c>
      <c r="I227" s="220"/>
      <c r="J227" s="216"/>
      <c r="K227" s="216"/>
      <c r="L227" s="221"/>
      <c r="M227" s="222"/>
      <c r="N227" s="223"/>
      <c r="O227" s="223"/>
      <c r="P227" s="223"/>
      <c r="Q227" s="223"/>
      <c r="R227" s="223"/>
      <c r="S227" s="223"/>
      <c r="T227" s="224"/>
      <c r="AT227" s="225" t="s">
        <v>191</v>
      </c>
      <c r="AU227" s="225" t="s">
        <v>96</v>
      </c>
      <c r="AV227" s="14" t="s">
        <v>89</v>
      </c>
      <c r="AW227" s="14" t="s">
        <v>35</v>
      </c>
      <c r="AX227" s="14" t="s">
        <v>80</v>
      </c>
      <c r="AY227" s="225" t="s">
        <v>180</v>
      </c>
    </row>
    <row r="228" spans="2:51" s="15" customFormat="1" ht="11.25">
      <c r="B228" s="226"/>
      <c r="C228" s="227"/>
      <c r="D228" s="206" t="s">
        <v>191</v>
      </c>
      <c r="E228" s="228" t="s">
        <v>1</v>
      </c>
      <c r="F228" s="229" t="s">
        <v>201</v>
      </c>
      <c r="G228" s="227"/>
      <c r="H228" s="230">
        <v>42.14</v>
      </c>
      <c r="I228" s="231"/>
      <c r="J228" s="227"/>
      <c r="K228" s="227"/>
      <c r="L228" s="232"/>
      <c r="M228" s="233"/>
      <c r="N228" s="234"/>
      <c r="O228" s="234"/>
      <c r="P228" s="234"/>
      <c r="Q228" s="234"/>
      <c r="R228" s="234"/>
      <c r="S228" s="234"/>
      <c r="T228" s="235"/>
      <c r="AT228" s="236" t="s">
        <v>191</v>
      </c>
      <c r="AU228" s="236" t="s">
        <v>96</v>
      </c>
      <c r="AV228" s="15" t="s">
        <v>189</v>
      </c>
      <c r="AW228" s="15" t="s">
        <v>35</v>
      </c>
      <c r="AX228" s="15" t="s">
        <v>87</v>
      </c>
      <c r="AY228" s="236" t="s">
        <v>180</v>
      </c>
    </row>
    <row r="229" spans="2:63" s="12" customFormat="1" ht="22.9" customHeight="1">
      <c r="B229" s="175"/>
      <c r="C229" s="176"/>
      <c r="D229" s="177" t="s">
        <v>79</v>
      </c>
      <c r="E229" s="189" t="s">
        <v>89</v>
      </c>
      <c r="F229" s="189" t="s">
        <v>307</v>
      </c>
      <c r="G229" s="176"/>
      <c r="H229" s="176"/>
      <c r="I229" s="179"/>
      <c r="J229" s="190">
        <f>BK229</f>
        <v>0</v>
      </c>
      <c r="K229" s="176"/>
      <c r="L229" s="181"/>
      <c r="M229" s="182"/>
      <c r="N229" s="183"/>
      <c r="O229" s="183"/>
      <c r="P229" s="184">
        <f>P230</f>
        <v>0</v>
      </c>
      <c r="Q229" s="183"/>
      <c r="R229" s="184">
        <f>R230</f>
        <v>0.1468125</v>
      </c>
      <c r="S229" s="183"/>
      <c r="T229" s="185">
        <f>T230</f>
        <v>0</v>
      </c>
      <c r="AR229" s="186" t="s">
        <v>87</v>
      </c>
      <c r="AT229" s="187" t="s">
        <v>79</v>
      </c>
      <c r="AU229" s="187" t="s">
        <v>87</v>
      </c>
      <c r="AY229" s="186" t="s">
        <v>180</v>
      </c>
      <c r="BK229" s="188">
        <f>BK230</f>
        <v>0</v>
      </c>
    </row>
    <row r="230" spans="2:63" s="12" customFormat="1" ht="20.85" customHeight="1">
      <c r="B230" s="175"/>
      <c r="C230" s="176"/>
      <c r="D230" s="177" t="s">
        <v>79</v>
      </c>
      <c r="E230" s="189" t="s">
        <v>1110</v>
      </c>
      <c r="F230" s="189" t="s">
        <v>1111</v>
      </c>
      <c r="G230" s="176"/>
      <c r="H230" s="176"/>
      <c r="I230" s="179"/>
      <c r="J230" s="190">
        <f>BK230</f>
        <v>0</v>
      </c>
      <c r="K230" s="176"/>
      <c r="L230" s="181"/>
      <c r="M230" s="182"/>
      <c r="N230" s="183"/>
      <c r="O230" s="183"/>
      <c r="P230" s="184">
        <f>SUM(P231:P240)</f>
        <v>0</v>
      </c>
      <c r="Q230" s="183"/>
      <c r="R230" s="184">
        <f>SUM(R231:R240)</f>
        <v>0.1468125</v>
      </c>
      <c r="S230" s="183"/>
      <c r="T230" s="185">
        <f>SUM(T231:T240)</f>
        <v>0</v>
      </c>
      <c r="AR230" s="186" t="s">
        <v>87</v>
      </c>
      <c r="AT230" s="187" t="s">
        <v>79</v>
      </c>
      <c r="AU230" s="187" t="s">
        <v>89</v>
      </c>
      <c r="AY230" s="186" t="s">
        <v>180</v>
      </c>
      <c r="BK230" s="188">
        <f>SUM(BK231:BK240)</f>
        <v>0</v>
      </c>
    </row>
    <row r="231" spans="1:65" s="2" customFormat="1" ht="24.2" customHeight="1">
      <c r="A231" s="34"/>
      <c r="B231" s="35"/>
      <c r="C231" s="191" t="s">
        <v>7</v>
      </c>
      <c r="D231" s="191" t="s">
        <v>184</v>
      </c>
      <c r="E231" s="192" t="s">
        <v>1112</v>
      </c>
      <c r="F231" s="193" t="s">
        <v>1113</v>
      </c>
      <c r="G231" s="194" t="s">
        <v>214</v>
      </c>
      <c r="H231" s="195">
        <v>195.75</v>
      </c>
      <c r="I231" s="196"/>
      <c r="J231" s="197">
        <f>ROUND(I231*H231,2)</f>
        <v>0</v>
      </c>
      <c r="K231" s="193" t="s">
        <v>188</v>
      </c>
      <c r="L231" s="39"/>
      <c r="M231" s="198" t="s">
        <v>1</v>
      </c>
      <c r="N231" s="199" t="s">
        <v>45</v>
      </c>
      <c r="O231" s="71"/>
      <c r="P231" s="200">
        <f>O231*H231</f>
        <v>0</v>
      </c>
      <c r="Q231" s="200">
        <v>0.00075</v>
      </c>
      <c r="R231" s="200">
        <f>Q231*H231</f>
        <v>0.1468125</v>
      </c>
      <c r="S231" s="200">
        <v>0</v>
      </c>
      <c r="T231" s="201">
        <f>S231*H231</f>
        <v>0</v>
      </c>
      <c r="U231" s="34"/>
      <c r="V231" s="34"/>
      <c r="W231" s="34"/>
      <c r="X231" s="34"/>
      <c r="Y231" s="34"/>
      <c r="Z231" s="34"/>
      <c r="AA231" s="34"/>
      <c r="AB231" s="34"/>
      <c r="AC231" s="34"/>
      <c r="AD231" s="34"/>
      <c r="AE231" s="34"/>
      <c r="AR231" s="202" t="s">
        <v>292</v>
      </c>
      <c r="AT231" s="202" t="s">
        <v>184</v>
      </c>
      <c r="AU231" s="202" t="s">
        <v>96</v>
      </c>
      <c r="AY231" s="17" t="s">
        <v>180</v>
      </c>
      <c r="BE231" s="203">
        <f>IF(N231="základní",J231,0)</f>
        <v>0</v>
      </c>
      <c r="BF231" s="203">
        <f>IF(N231="snížená",J231,0)</f>
        <v>0</v>
      </c>
      <c r="BG231" s="203">
        <f>IF(N231="zákl. přenesená",J231,0)</f>
        <v>0</v>
      </c>
      <c r="BH231" s="203">
        <f>IF(N231="sníž. přenesená",J231,0)</f>
        <v>0</v>
      </c>
      <c r="BI231" s="203">
        <f>IF(N231="nulová",J231,0)</f>
        <v>0</v>
      </c>
      <c r="BJ231" s="17" t="s">
        <v>87</v>
      </c>
      <c r="BK231" s="203">
        <f>ROUND(I231*H231,2)</f>
        <v>0</v>
      </c>
      <c r="BL231" s="17" t="s">
        <v>292</v>
      </c>
      <c r="BM231" s="202" t="s">
        <v>1114</v>
      </c>
    </row>
    <row r="232" spans="2:51" s="13" customFormat="1" ht="11.25">
      <c r="B232" s="204"/>
      <c r="C232" s="205"/>
      <c r="D232" s="206" t="s">
        <v>191</v>
      </c>
      <c r="E232" s="207" t="s">
        <v>1</v>
      </c>
      <c r="F232" s="208" t="s">
        <v>1115</v>
      </c>
      <c r="G232" s="205"/>
      <c r="H232" s="207" t="s">
        <v>1</v>
      </c>
      <c r="I232" s="209"/>
      <c r="J232" s="205"/>
      <c r="K232" s="205"/>
      <c r="L232" s="210"/>
      <c r="M232" s="211"/>
      <c r="N232" s="212"/>
      <c r="O232" s="212"/>
      <c r="P232" s="212"/>
      <c r="Q232" s="212"/>
      <c r="R232" s="212"/>
      <c r="S232" s="212"/>
      <c r="T232" s="213"/>
      <c r="AT232" s="214" t="s">
        <v>191</v>
      </c>
      <c r="AU232" s="214" t="s">
        <v>96</v>
      </c>
      <c r="AV232" s="13" t="s">
        <v>87</v>
      </c>
      <c r="AW232" s="13" t="s">
        <v>35</v>
      </c>
      <c r="AX232" s="13" t="s">
        <v>80</v>
      </c>
      <c r="AY232" s="214" t="s">
        <v>180</v>
      </c>
    </row>
    <row r="233" spans="2:51" s="14" customFormat="1" ht="11.25">
      <c r="B233" s="215"/>
      <c r="C233" s="216"/>
      <c r="D233" s="206" t="s">
        <v>191</v>
      </c>
      <c r="E233" s="217" t="s">
        <v>1</v>
      </c>
      <c r="F233" s="218" t="s">
        <v>1116</v>
      </c>
      <c r="G233" s="216"/>
      <c r="H233" s="219">
        <v>40</v>
      </c>
      <c r="I233" s="220"/>
      <c r="J233" s="216"/>
      <c r="K233" s="216"/>
      <c r="L233" s="221"/>
      <c r="M233" s="222"/>
      <c r="N233" s="223"/>
      <c r="O233" s="223"/>
      <c r="P233" s="223"/>
      <c r="Q233" s="223"/>
      <c r="R233" s="223"/>
      <c r="S233" s="223"/>
      <c r="T233" s="224"/>
      <c r="AT233" s="225" t="s">
        <v>191</v>
      </c>
      <c r="AU233" s="225" t="s">
        <v>96</v>
      </c>
      <c r="AV233" s="14" t="s">
        <v>89</v>
      </c>
      <c r="AW233" s="14" t="s">
        <v>35</v>
      </c>
      <c r="AX233" s="14" t="s">
        <v>80</v>
      </c>
      <c r="AY233" s="225" t="s">
        <v>180</v>
      </c>
    </row>
    <row r="234" spans="2:51" s="14" customFormat="1" ht="11.25">
      <c r="B234" s="215"/>
      <c r="C234" s="216"/>
      <c r="D234" s="206" t="s">
        <v>191</v>
      </c>
      <c r="E234" s="217" t="s">
        <v>1</v>
      </c>
      <c r="F234" s="218" t="s">
        <v>1117</v>
      </c>
      <c r="G234" s="216"/>
      <c r="H234" s="219">
        <v>28.75</v>
      </c>
      <c r="I234" s="220"/>
      <c r="J234" s="216"/>
      <c r="K234" s="216"/>
      <c r="L234" s="221"/>
      <c r="M234" s="222"/>
      <c r="N234" s="223"/>
      <c r="O234" s="223"/>
      <c r="P234" s="223"/>
      <c r="Q234" s="223"/>
      <c r="R234" s="223"/>
      <c r="S234" s="223"/>
      <c r="T234" s="224"/>
      <c r="AT234" s="225" t="s">
        <v>191</v>
      </c>
      <c r="AU234" s="225" t="s">
        <v>96</v>
      </c>
      <c r="AV234" s="14" t="s">
        <v>89</v>
      </c>
      <c r="AW234" s="14" t="s">
        <v>35</v>
      </c>
      <c r="AX234" s="14" t="s">
        <v>80</v>
      </c>
      <c r="AY234" s="225" t="s">
        <v>180</v>
      </c>
    </row>
    <row r="235" spans="2:51" s="14" customFormat="1" ht="11.25">
      <c r="B235" s="215"/>
      <c r="C235" s="216"/>
      <c r="D235" s="206" t="s">
        <v>191</v>
      </c>
      <c r="E235" s="217" t="s">
        <v>1</v>
      </c>
      <c r="F235" s="218" t="s">
        <v>1118</v>
      </c>
      <c r="G235" s="216"/>
      <c r="H235" s="219">
        <v>30</v>
      </c>
      <c r="I235" s="220"/>
      <c r="J235" s="216"/>
      <c r="K235" s="216"/>
      <c r="L235" s="221"/>
      <c r="M235" s="222"/>
      <c r="N235" s="223"/>
      <c r="O235" s="223"/>
      <c r="P235" s="223"/>
      <c r="Q235" s="223"/>
      <c r="R235" s="223"/>
      <c r="S235" s="223"/>
      <c r="T235" s="224"/>
      <c r="AT235" s="225" t="s">
        <v>191</v>
      </c>
      <c r="AU235" s="225" t="s">
        <v>96</v>
      </c>
      <c r="AV235" s="14" t="s">
        <v>89</v>
      </c>
      <c r="AW235" s="14" t="s">
        <v>35</v>
      </c>
      <c r="AX235" s="14" t="s">
        <v>80</v>
      </c>
      <c r="AY235" s="225" t="s">
        <v>180</v>
      </c>
    </row>
    <row r="236" spans="2:51" s="14" customFormat="1" ht="11.25">
      <c r="B236" s="215"/>
      <c r="C236" s="216"/>
      <c r="D236" s="206" t="s">
        <v>191</v>
      </c>
      <c r="E236" s="217" t="s">
        <v>1</v>
      </c>
      <c r="F236" s="218" t="s">
        <v>1119</v>
      </c>
      <c r="G236" s="216"/>
      <c r="H236" s="219">
        <v>19</v>
      </c>
      <c r="I236" s="220"/>
      <c r="J236" s="216"/>
      <c r="K236" s="216"/>
      <c r="L236" s="221"/>
      <c r="M236" s="222"/>
      <c r="N236" s="223"/>
      <c r="O236" s="223"/>
      <c r="P236" s="223"/>
      <c r="Q236" s="223"/>
      <c r="R236" s="223"/>
      <c r="S236" s="223"/>
      <c r="T236" s="224"/>
      <c r="AT236" s="225" t="s">
        <v>191</v>
      </c>
      <c r="AU236" s="225" t="s">
        <v>96</v>
      </c>
      <c r="AV236" s="14" t="s">
        <v>89</v>
      </c>
      <c r="AW236" s="14" t="s">
        <v>35</v>
      </c>
      <c r="AX236" s="14" t="s">
        <v>80</v>
      </c>
      <c r="AY236" s="225" t="s">
        <v>180</v>
      </c>
    </row>
    <row r="237" spans="2:51" s="14" customFormat="1" ht="11.25">
      <c r="B237" s="215"/>
      <c r="C237" s="216"/>
      <c r="D237" s="206" t="s">
        <v>191</v>
      </c>
      <c r="E237" s="217" t="s">
        <v>1</v>
      </c>
      <c r="F237" s="218" t="s">
        <v>1120</v>
      </c>
      <c r="G237" s="216"/>
      <c r="H237" s="219">
        <v>36</v>
      </c>
      <c r="I237" s="220"/>
      <c r="J237" s="216"/>
      <c r="K237" s="216"/>
      <c r="L237" s="221"/>
      <c r="M237" s="222"/>
      <c r="N237" s="223"/>
      <c r="O237" s="223"/>
      <c r="P237" s="223"/>
      <c r="Q237" s="223"/>
      <c r="R237" s="223"/>
      <c r="S237" s="223"/>
      <c r="T237" s="224"/>
      <c r="AT237" s="225" t="s">
        <v>191</v>
      </c>
      <c r="AU237" s="225" t="s">
        <v>96</v>
      </c>
      <c r="AV237" s="14" t="s">
        <v>89</v>
      </c>
      <c r="AW237" s="14" t="s">
        <v>35</v>
      </c>
      <c r="AX237" s="14" t="s">
        <v>80</v>
      </c>
      <c r="AY237" s="225" t="s">
        <v>180</v>
      </c>
    </row>
    <row r="238" spans="2:51" s="14" customFormat="1" ht="11.25">
      <c r="B238" s="215"/>
      <c r="C238" s="216"/>
      <c r="D238" s="206" t="s">
        <v>191</v>
      </c>
      <c r="E238" s="217" t="s">
        <v>1</v>
      </c>
      <c r="F238" s="218" t="s">
        <v>1121</v>
      </c>
      <c r="G238" s="216"/>
      <c r="H238" s="219">
        <v>27</v>
      </c>
      <c r="I238" s="220"/>
      <c r="J238" s="216"/>
      <c r="K238" s="216"/>
      <c r="L238" s="221"/>
      <c r="M238" s="222"/>
      <c r="N238" s="223"/>
      <c r="O238" s="223"/>
      <c r="P238" s="223"/>
      <c r="Q238" s="223"/>
      <c r="R238" s="223"/>
      <c r="S238" s="223"/>
      <c r="T238" s="224"/>
      <c r="AT238" s="225" t="s">
        <v>191</v>
      </c>
      <c r="AU238" s="225" t="s">
        <v>96</v>
      </c>
      <c r="AV238" s="14" t="s">
        <v>89</v>
      </c>
      <c r="AW238" s="14" t="s">
        <v>35</v>
      </c>
      <c r="AX238" s="14" t="s">
        <v>80</v>
      </c>
      <c r="AY238" s="225" t="s">
        <v>180</v>
      </c>
    </row>
    <row r="239" spans="2:51" s="14" customFormat="1" ht="11.25">
      <c r="B239" s="215"/>
      <c r="C239" s="216"/>
      <c r="D239" s="206" t="s">
        <v>191</v>
      </c>
      <c r="E239" s="217" t="s">
        <v>1</v>
      </c>
      <c r="F239" s="218" t="s">
        <v>1122</v>
      </c>
      <c r="G239" s="216"/>
      <c r="H239" s="219">
        <v>15</v>
      </c>
      <c r="I239" s="220"/>
      <c r="J239" s="216"/>
      <c r="K239" s="216"/>
      <c r="L239" s="221"/>
      <c r="M239" s="222"/>
      <c r="N239" s="223"/>
      <c r="O239" s="223"/>
      <c r="P239" s="223"/>
      <c r="Q239" s="223"/>
      <c r="R239" s="223"/>
      <c r="S239" s="223"/>
      <c r="T239" s="224"/>
      <c r="AT239" s="225" t="s">
        <v>191</v>
      </c>
      <c r="AU239" s="225" t="s">
        <v>96</v>
      </c>
      <c r="AV239" s="14" t="s">
        <v>89</v>
      </c>
      <c r="AW239" s="14" t="s">
        <v>35</v>
      </c>
      <c r="AX239" s="14" t="s">
        <v>80</v>
      </c>
      <c r="AY239" s="225" t="s">
        <v>180</v>
      </c>
    </row>
    <row r="240" spans="2:51" s="15" customFormat="1" ht="11.25">
      <c r="B240" s="226"/>
      <c r="C240" s="227"/>
      <c r="D240" s="206" t="s">
        <v>191</v>
      </c>
      <c r="E240" s="228" t="s">
        <v>1</v>
      </c>
      <c r="F240" s="229" t="s">
        <v>201</v>
      </c>
      <c r="G240" s="227"/>
      <c r="H240" s="230">
        <v>195.75</v>
      </c>
      <c r="I240" s="231"/>
      <c r="J240" s="227"/>
      <c r="K240" s="227"/>
      <c r="L240" s="232"/>
      <c r="M240" s="233"/>
      <c r="N240" s="234"/>
      <c r="O240" s="234"/>
      <c r="P240" s="234"/>
      <c r="Q240" s="234"/>
      <c r="R240" s="234"/>
      <c r="S240" s="234"/>
      <c r="T240" s="235"/>
      <c r="AT240" s="236" t="s">
        <v>191</v>
      </c>
      <c r="AU240" s="236" t="s">
        <v>96</v>
      </c>
      <c r="AV240" s="15" t="s">
        <v>189</v>
      </c>
      <c r="AW240" s="15" t="s">
        <v>35</v>
      </c>
      <c r="AX240" s="15" t="s">
        <v>87</v>
      </c>
      <c r="AY240" s="236" t="s">
        <v>180</v>
      </c>
    </row>
    <row r="241" spans="2:63" s="12" customFormat="1" ht="22.9" customHeight="1">
      <c r="B241" s="175"/>
      <c r="C241" s="176"/>
      <c r="D241" s="177" t="s">
        <v>79</v>
      </c>
      <c r="E241" s="189" t="s">
        <v>96</v>
      </c>
      <c r="F241" s="189" t="s">
        <v>326</v>
      </c>
      <c r="G241" s="176"/>
      <c r="H241" s="176"/>
      <c r="I241" s="179"/>
      <c r="J241" s="190">
        <f>BK241</f>
        <v>0</v>
      </c>
      <c r="K241" s="176"/>
      <c r="L241" s="181"/>
      <c r="M241" s="182"/>
      <c r="N241" s="183"/>
      <c r="O241" s="183"/>
      <c r="P241" s="184">
        <f>P242+P249</f>
        <v>0</v>
      </c>
      <c r="Q241" s="183"/>
      <c r="R241" s="184">
        <f>R242+R249</f>
        <v>144.43409609999998</v>
      </c>
      <c r="S241" s="183"/>
      <c r="T241" s="185">
        <f>T242+T249</f>
        <v>137.23865999999998</v>
      </c>
      <c r="AR241" s="186" t="s">
        <v>87</v>
      </c>
      <c r="AT241" s="187" t="s">
        <v>79</v>
      </c>
      <c r="AU241" s="187" t="s">
        <v>87</v>
      </c>
      <c r="AY241" s="186" t="s">
        <v>180</v>
      </c>
      <c r="BK241" s="188">
        <f>BK242+BK249</f>
        <v>0</v>
      </c>
    </row>
    <row r="242" spans="2:63" s="12" customFormat="1" ht="20.85" customHeight="1">
      <c r="B242" s="175"/>
      <c r="C242" s="176"/>
      <c r="D242" s="177" t="s">
        <v>79</v>
      </c>
      <c r="E242" s="189" t="s">
        <v>327</v>
      </c>
      <c r="F242" s="189" t="s">
        <v>328</v>
      </c>
      <c r="G242" s="176"/>
      <c r="H242" s="176"/>
      <c r="I242" s="179"/>
      <c r="J242" s="190">
        <f>BK242</f>
        <v>0</v>
      </c>
      <c r="K242" s="176"/>
      <c r="L242" s="181"/>
      <c r="M242" s="182"/>
      <c r="N242" s="183"/>
      <c r="O242" s="183"/>
      <c r="P242" s="184">
        <f>SUM(P243:P248)</f>
        <v>0</v>
      </c>
      <c r="Q242" s="183"/>
      <c r="R242" s="184">
        <f>SUM(R243:R248)</f>
        <v>11.314805</v>
      </c>
      <c r="S242" s="183"/>
      <c r="T242" s="185">
        <f>SUM(T243:T248)</f>
        <v>0</v>
      </c>
      <c r="AR242" s="186" t="s">
        <v>87</v>
      </c>
      <c r="AT242" s="187" t="s">
        <v>79</v>
      </c>
      <c r="AU242" s="187" t="s">
        <v>89</v>
      </c>
      <c r="AY242" s="186" t="s">
        <v>180</v>
      </c>
      <c r="BK242" s="188">
        <f>SUM(BK243:BK248)</f>
        <v>0</v>
      </c>
    </row>
    <row r="243" spans="1:65" s="2" customFormat="1" ht="16.5" customHeight="1">
      <c r="A243" s="34"/>
      <c r="B243" s="35"/>
      <c r="C243" s="191" t="s">
        <v>333</v>
      </c>
      <c r="D243" s="191" t="s">
        <v>184</v>
      </c>
      <c r="E243" s="192" t="s">
        <v>1123</v>
      </c>
      <c r="F243" s="193" t="s">
        <v>1124</v>
      </c>
      <c r="G243" s="194" t="s">
        <v>187</v>
      </c>
      <c r="H243" s="195">
        <v>1.5</v>
      </c>
      <c r="I243" s="196"/>
      <c r="J243" s="197">
        <f>ROUND(I243*H243,2)</f>
        <v>0</v>
      </c>
      <c r="K243" s="193" t="s">
        <v>188</v>
      </c>
      <c r="L243" s="39"/>
      <c r="M243" s="198" t="s">
        <v>1</v>
      </c>
      <c r="N243" s="199" t="s">
        <v>45</v>
      </c>
      <c r="O243" s="71"/>
      <c r="P243" s="200">
        <f>O243*H243</f>
        <v>0</v>
      </c>
      <c r="Q243" s="200">
        <v>2.50187</v>
      </c>
      <c r="R243" s="200">
        <f>Q243*H243</f>
        <v>3.7528049999999995</v>
      </c>
      <c r="S243" s="200">
        <v>0</v>
      </c>
      <c r="T243" s="201">
        <f>S243*H243</f>
        <v>0</v>
      </c>
      <c r="U243" s="34"/>
      <c r="V243" s="34"/>
      <c r="W243" s="34"/>
      <c r="X243" s="34"/>
      <c r="Y243" s="34"/>
      <c r="Z243" s="34"/>
      <c r="AA243" s="34"/>
      <c r="AB243" s="34"/>
      <c r="AC243" s="34"/>
      <c r="AD243" s="34"/>
      <c r="AE243" s="34"/>
      <c r="AR243" s="202" t="s">
        <v>189</v>
      </c>
      <c r="AT243" s="202" t="s">
        <v>184</v>
      </c>
      <c r="AU243" s="202" t="s">
        <v>96</v>
      </c>
      <c r="AY243" s="17" t="s">
        <v>180</v>
      </c>
      <c r="BE243" s="203">
        <f>IF(N243="základní",J243,0)</f>
        <v>0</v>
      </c>
      <c r="BF243" s="203">
        <f>IF(N243="snížená",J243,0)</f>
        <v>0</v>
      </c>
      <c r="BG243" s="203">
        <f>IF(N243="zákl. přenesená",J243,0)</f>
        <v>0</v>
      </c>
      <c r="BH243" s="203">
        <f>IF(N243="sníž. přenesená",J243,0)</f>
        <v>0</v>
      </c>
      <c r="BI243" s="203">
        <f>IF(N243="nulová",J243,0)</f>
        <v>0</v>
      </c>
      <c r="BJ243" s="17" t="s">
        <v>87</v>
      </c>
      <c r="BK243" s="203">
        <f>ROUND(I243*H243,2)</f>
        <v>0</v>
      </c>
      <c r="BL243" s="17" t="s">
        <v>189</v>
      </c>
      <c r="BM243" s="202" t="s">
        <v>1125</v>
      </c>
    </row>
    <row r="244" spans="2:51" s="14" customFormat="1" ht="11.25">
      <c r="B244" s="215"/>
      <c r="C244" s="216"/>
      <c r="D244" s="206" t="s">
        <v>191</v>
      </c>
      <c r="E244" s="217" t="s">
        <v>1</v>
      </c>
      <c r="F244" s="218" t="s">
        <v>1104</v>
      </c>
      <c r="G244" s="216"/>
      <c r="H244" s="219">
        <v>1.5</v>
      </c>
      <c r="I244" s="220"/>
      <c r="J244" s="216"/>
      <c r="K244" s="216"/>
      <c r="L244" s="221"/>
      <c r="M244" s="222"/>
      <c r="N244" s="223"/>
      <c r="O244" s="223"/>
      <c r="P244" s="223"/>
      <c r="Q244" s="223"/>
      <c r="R244" s="223"/>
      <c r="S244" s="223"/>
      <c r="T244" s="224"/>
      <c r="AT244" s="225" t="s">
        <v>191</v>
      </c>
      <c r="AU244" s="225" t="s">
        <v>96</v>
      </c>
      <c r="AV244" s="14" t="s">
        <v>89</v>
      </c>
      <c r="AW244" s="14" t="s">
        <v>35</v>
      </c>
      <c r="AX244" s="14" t="s">
        <v>87</v>
      </c>
      <c r="AY244" s="225" t="s">
        <v>180</v>
      </c>
    </row>
    <row r="245" spans="1:65" s="2" customFormat="1" ht="24.2" customHeight="1">
      <c r="A245" s="34"/>
      <c r="B245" s="35"/>
      <c r="C245" s="191" t="s">
        <v>340</v>
      </c>
      <c r="D245" s="191" t="s">
        <v>184</v>
      </c>
      <c r="E245" s="192" t="s">
        <v>1126</v>
      </c>
      <c r="F245" s="193" t="s">
        <v>1127</v>
      </c>
      <c r="G245" s="194" t="s">
        <v>1084</v>
      </c>
      <c r="H245" s="195">
        <v>1240</v>
      </c>
      <c r="I245" s="196"/>
      <c r="J245" s="197">
        <f>ROUND(I245*H245,2)</f>
        <v>0</v>
      </c>
      <c r="K245" s="193" t="s">
        <v>188</v>
      </c>
      <c r="L245" s="39"/>
      <c r="M245" s="198" t="s">
        <v>1</v>
      </c>
      <c r="N245" s="199" t="s">
        <v>45</v>
      </c>
      <c r="O245" s="71"/>
      <c r="P245" s="200">
        <f>O245*H245</f>
        <v>0</v>
      </c>
      <c r="Q245" s="200">
        <v>5E-05</v>
      </c>
      <c r="R245" s="200">
        <f>Q245*H245</f>
        <v>0.062</v>
      </c>
      <c r="S245" s="200">
        <v>0</v>
      </c>
      <c r="T245" s="201">
        <f>S245*H245</f>
        <v>0</v>
      </c>
      <c r="U245" s="34"/>
      <c r="V245" s="34"/>
      <c r="W245" s="34"/>
      <c r="X245" s="34"/>
      <c r="Y245" s="34"/>
      <c r="Z245" s="34"/>
      <c r="AA245" s="34"/>
      <c r="AB245" s="34"/>
      <c r="AC245" s="34"/>
      <c r="AD245" s="34"/>
      <c r="AE245" s="34"/>
      <c r="AR245" s="202" t="s">
        <v>189</v>
      </c>
      <c r="AT245" s="202" t="s">
        <v>184</v>
      </c>
      <c r="AU245" s="202" t="s">
        <v>96</v>
      </c>
      <c r="AY245" s="17" t="s">
        <v>180</v>
      </c>
      <c r="BE245" s="203">
        <f>IF(N245="základní",J245,0)</f>
        <v>0</v>
      </c>
      <c r="BF245" s="203">
        <f>IF(N245="snížená",J245,0)</f>
        <v>0</v>
      </c>
      <c r="BG245" s="203">
        <f>IF(N245="zákl. přenesená",J245,0)</f>
        <v>0</v>
      </c>
      <c r="BH245" s="203">
        <f>IF(N245="sníž. přenesená",J245,0)</f>
        <v>0</v>
      </c>
      <c r="BI245" s="203">
        <f>IF(N245="nulová",J245,0)</f>
        <v>0</v>
      </c>
      <c r="BJ245" s="17" t="s">
        <v>87</v>
      </c>
      <c r="BK245" s="203">
        <f>ROUND(I245*H245,2)</f>
        <v>0</v>
      </c>
      <c r="BL245" s="17" t="s">
        <v>189</v>
      </c>
      <c r="BM245" s="202" t="s">
        <v>1128</v>
      </c>
    </row>
    <row r="246" spans="2:51" s="14" customFormat="1" ht="11.25">
      <c r="B246" s="215"/>
      <c r="C246" s="216"/>
      <c r="D246" s="206" t="s">
        <v>191</v>
      </c>
      <c r="E246" s="217" t="s">
        <v>1</v>
      </c>
      <c r="F246" s="218" t="s">
        <v>1129</v>
      </c>
      <c r="G246" s="216"/>
      <c r="H246" s="219">
        <v>1240</v>
      </c>
      <c r="I246" s="220"/>
      <c r="J246" s="216"/>
      <c r="K246" s="216"/>
      <c r="L246" s="221"/>
      <c r="M246" s="222"/>
      <c r="N246" s="223"/>
      <c r="O246" s="223"/>
      <c r="P246" s="223"/>
      <c r="Q246" s="223"/>
      <c r="R246" s="223"/>
      <c r="S246" s="223"/>
      <c r="T246" s="224"/>
      <c r="AT246" s="225" t="s">
        <v>191</v>
      </c>
      <c r="AU246" s="225" t="s">
        <v>96</v>
      </c>
      <c r="AV246" s="14" t="s">
        <v>89</v>
      </c>
      <c r="AW246" s="14" t="s">
        <v>35</v>
      </c>
      <c r="AX246" s="14" t="s">
        <v>87</v>
      </c>
      <c r="AY246" s="225" t="s">
        <v>180</v>
      </c>
    </row>
    <row r="247" spans="1:65" s="2" customFormat="1" ht="62.65" customHeight="1">
      <c r="A247" s="34"/>
      <c r="B247" s="35"/>
      <c r="C247" s="237" t="s">
        <v>349</v>
      </c>
      <c r="D247" s="237" t="s">
        <v>275</v>
      </c>
      <c r="E247" s="238" t="s">
        <v>1130</v>
      </c>
      <c r="F247" s="239" t="s">
        <v>1131</v>
      </c>
      <c r="G247" s="240" t="s">
        <v>481</v>
      </c>
      <c r="H247" s="241">
        <v>1</v>
      </c>
      <c r="I247" s="242"/>
      <c r="J247" s="243">
        <f>ROUND(I247*H247,2)</f>
        <v>0</v>
      </c>
      <c r="K247" s="239" t="s">
        <v>1</v>
      </c>
      <c r="L247" s="244"/>
      <c r="M247" s="245" t="s">
        <v>1</v>
      </c>
      <c r="N247" s="246" t="s">
        <v>45</v>
      </c>
      <c r="O247" s="71"/>
      <c r="P247" s="200">
        <f>O247*H247</f>
        <v>0</v>
      </c>
      <c r="Q247" s="200">
        <v>7.5</v>
      </c>
      <c r="R247" s="200">
        <f>Q247*H247</f>
        <v>7.5</v>
      </c>
      <c r="S247" s="200">
        <v>0</v>
      </c>
      <c r="T247" s="201">
        <f>S247*H247</f>
        <v>0</v>
      </c>
      <c r="U247" s="34"/>
      <c r="V247" s="34"/>
      <c r="W247" s="34"/>
      <c r="X247" s="34"/>
      <c r="Y247" s="34"/>
      <c r="Z247" s="34"/>
      <c r="AA247" s="34"/>
      <c r="AB247" s="34"/>
      <c r="AC247" s="34"/>
      <c r="AD247" s="34"/>
      <c r="AE247" s="34"/>
      <c r="AR247" s="202" t="s">
        <v>246</v>
      </c>
      <c r="AT247" s="202" t="s">
        <v>275</v>
      </c>
      <c r="AU247" s="202" t="s">
        <v>96</v>
      </c>
      <c r="AY247" s="17" t="s">
        <v>180</v>
      </c>
      <c r="BE247" s="203">
        <f>IF(N247="základní",J247,0)</f>
        <v>0</v>
      </c>
      <c r="BF247" s="203">
        <f>IF(N247="snížená",J247,0)</f>
        <v>0</v>
      </c>
      <c r="BG247" s="203">
        <f>IF(N247="zákl. přenesená",J247,0)</f>
        <v>0</v>
      </c>
      <c r="BH247" s="203">
        <f>IF(N247="sníž. přenesená",J247,0)</f>
        <v>0</v>
      </c>
      <c r="BI247" s="203">
        <f>IF(N247="nulová",J247,0)</f>
        <v>0</v>
      </c>
      <c r="BJ247" s="17" t="s">
        <v>87</v>
      </c>
      <c r="BK247" s="203">
        <f>ROUND(I247*H247,2)</f>
        <v>0</v>
      </c>
      <c r="BL247" s="17" t="s">
        <v>189</v>
      </c>
      <c r="BM247" s="202" t="s">
        <v>1132</v>
      </c>
    </row>
    <row r="248" spans="1:65" s="2" customFormat="1" ht="16.5" customHeight="1">
      <c r="A248" s="34"/>
      <c r="B248" s="35"/>
      <c r="C248" s="237" t="s">
        <v>357</v>
      </c>
      <c r="D248" s="237" t="s">
        <v>275</v>
      </c>
      <c r="E248" s="238" t="s">
        <v>1133</v>
      </c>
      <c r="F248" s="239" t="s">
        <v>1134</v>
      </c>
      <c r="G248" s="240" t="s">
        <v>481</v>
      </c>
      <c r="H248" s="241">
        <v>1</v>
      </c>
      <c r="I248" s="242"/>
      <c r="J248" s="243">
        <f>ROUND(I248*H248,2)</f>
        <v>0</v>
      </c>
      <c r="K248" s="239" t="s">
        <v>1</v>
      </c>
      <c r="L248" s="244"/>
      <c r="M248" s="245" t="s">
        <v>1</v>
      </c>
      <c r="N248" s="246" t="s">
        <v>45</v>
      </c>
      <c r="O248" s="71"/>
      <c r="P248" s="200">
        <f>O248*H248</f>
        <v>0</v>
      </c>
      <c r="Q248" s="200">
        <v>0</v>
      </c>
      <c r="R248" s="200">
        <f>Q248*H248</f>
        <v>0</v>
      </c>
      <c r="S248" s="200">
        <v>0</v>
      </c>
      <c r="T248" s="201">
        <f>S248*H248</f>
        <v>0</v>
      </c>
      <c r="U248" s="34"/>
      <c r="V248" s="34"/>
      <c r="W248" s="34"/>
      <c r="X248" s="34"/>
      <c r="Y248" s="34"/>
      <c r="Z248" s="34"/>
      <c r="AA248" s="34"/>
      <c r="AB248" s="34"/>
      <c r="AC248" s="34"/>
      <c r="AD248" s="34"/>
      <c r="AE248" s="34"/>
      <c r="AR248" s="202" t="s">
        <v>246</v>
      </c>
      <c r="AT248" s="202" t="s">
        <v>275</v>
      </c>
      <c r="AU248" s="202" t="s">
        <v>96</v>
      </c>
      <c r="AY248" s="17" t="s">
        <v>180</v>
      </c>
      <c r="BE248" s="203">
        <f>IF(N248="základní",J248,0)</f>
        <v>0</v>
      </c>
      <c r="BF248" s="203">
        <f>IF(N248="snížená",J248,0)</f>
        <v>0</v>
      </c>
      <c r="BG248" s="203">
        <f>IF(N248="zákl. přenesená",J248,0)</f>
        <v>0</v>
      </c>
      <c r="BH248" s="203">
        <f>IF(N248="sníž. přenesená",J248,0)</f>
        <v>0</v>
      </c>
      <c r="BI248" s="203">
        <f>IF(N248="nulová",J248,0)</f>
        <v>0</v>
      </c>
      <c r="BJ248" s="17" t="s">
        <v>87</v>
      </c>
      <c r="BK248" s="203">
        <f>ROUND(I248*H248,2)</f>
        <v>0</v>
      </c>
      <c r="BL248" s="17" t="s">
        <v>189</v>
      </c>
      <c r="BM248" s="202" t="s">
        <v>1135</v>
      </c>
    </row>
    <row r="249" spans="2:63" s="12" customFormat="1" ht="20.85" customHeight="1">
      <c r="B249" s="175"/>
      <c r="C249" s="176"/>
      <c r="D249" s="177" t="s">
        <v>79</v>
      </c>
      <c r="E249" s="189" t="s">
        <v>1136</v>
      </c>
      <c r="F249" s="189" t="s">
        <v>1137</v>
      </c>
      <c r="G249" s="176"/>
      <c r="H249" s="176"/>
      <c r="I249" s="179"/>
      <c r="J249" s="190">
        <f>BK249</f>
        <v>0</v>
      </c>
      <c r="K249" s="176"/>
      <c r="L249" s="181"/>
      <c r="M249" s="182"/>
      <c r="N249" s="183"/>
      <c r="O249" s="183"/>
      <c r="P249" s="184">
        <f>SUM(P250:P373)</f>
        <v>0</v>
      </c>
      <c r="Q249" s="183"/>
      <c r="R249" s="184">
        <f>SUM(R250:R373)</f>
        <v>133.11929109999997</v>
      </c>
      <c r="S249" s="183"/>
      <c r="T249" s="185">
        <f>SUM(T250:T373)</f>
        <v>137.23865999999998</v>
      </c>
      <c r="AR249" s="186" t="s">
        <v>87</v>
      </c>
      <c r="AT249" s="187" t="s">
        <v>79</v>
      </c>
      <c r="AU249" s="187" t="s">
        <v>89</v>
      </c>
      <c r="AY249" s="186" t="s">
        <v>180</v>
      </c>
      <c r="BK249" s="188">
        <f>SUM(BK250:BK373)</f>
        <v>0</v>
      </c>
    </row>
    <row r="250" spans="1:65" s="2" customFormat="1" ht="16.5" customHeight="1">
      <c r="A250" s="34"/>
      <c r="B250" s="35"/>
      <c r="C250" s="191" t="s">
        <v>361</v>
      </c>
      <c r="D250" s="191" t="s">
        <v>184</v>
      </c>
      <c r="E250" s="192" t="s">
        <v>1138</v>
      </c>
      <c r="F250" s="193" t="s">
        <v>1139</v>
      </c>
      <c r="G250" s="194" t="s">
        <v>187</v>
      </c>
      <c r="H250" s="195">
        <v>42.88</v>
      </c>
      <c r="I250" s="196"/>
      <c r="J250" s="197">
        <f>ROUND(I250*H250,2)</f>
        <v>0</v>
      </c>
      <c r="K250" s="193" t="s">
        <v>188</v>
      </c>
      <c r="L250" s="39"/>
      <c r="M250" s="198" t="s">
        <v>1</v>
      </c>
      <c r="N250" s="199" t="s">
        <v>45</v>
      </c>
      <c r="O250" s="71"/>
      <c r="P250" s="200">
        <f>O250*H250</f>
        <v>0</v>
      </c>
      <c r="Q250" s="200">
        <v>0</v>
      </c>
      <c r="R250" s="200">
        <f>Q250*H250</f>
        <v>0</v>
      </c>
      <c r="S250" s="200">
        <v>2</v>
      </c>
      <c r="T250" s="201">
        <f>S250*H250</f>
        <v>85.76</v>
      </c>
      <c r="U250" s="34"/>
      <c r="V250" s="34"/>
      <c r="W250" s="34"/>
      <c r="X250" s="34"/>
      <c r="Y250" s="34"/>
      <c r="Z250" s="34"/>
      <c r="AA250" s="34"/>
      <c r="AB250" s="34"/>
      <c r="AC250" s="34"/>
      <c r="AD250" s="34"/>
      <c r="AE250" s="34"/>
      <c r="AR250" s="202" t="s">
        <v>189</v>
      </c>
      <c r="AT250" s="202" t="s">
        <v>184</v>
      </c>
      <c r="AU250" s="202" t="s">
        <v>96</v>
      </c>
      <c r="AY250" s="17" t="s">
        <v>180</v>
      </c>
      <c r="BE250" s="203">
        <f>IF(N250="základní",J250,0)</f>
        <v>0</v>
      </c>
      <c r="BF250" s="203">
        <f>IF(N250="snížená",J250,0)</f>
        <v>0</v>
      </c>
      <c r="BG250" s="203">
        <f>IF(N250="zákl. přenesená",J250,0)</f>
        <v>0</v>
      </c>
      <c r="BH250" s="203">
        <f>IF(N250="sníž. přenesená",J250,0)</f>
        <v>0</v>
      </c>
      <c r="BI250" s="203">
        <f>IF(N250="nulová",J250,0)</f>
        <v>0</v>
      </c>
      <c r="BJ250" s="17" t="s">
        <v>87</v>
      </c>
      <c r="BK250" s="203">
        <f>ROUND(I250*H250,2)</f>
        <v>0</v>
      </c>
      <c r="BL250" s="17" t="s">
        <v>189</v>
      </c>
      <c r="BM250" s="202" t="s">
        <v>1140</v>
      </c>
    </row>
    <row r="251" spans="2:51" s="14" customFormat="1" ht="11.25">
      <c r="B251" s="215"/>
      <c r="C251" s="216"/>
      <c r="D251" s="206" t="s">
        <v>191</v>
      </c>
      <c r="E251" s="217" t="s">
        <v>1</v>
      </c>
      <c r="F251" s="218" t="s">
        <v>1105</v>
      </c>
      <c r="G251" s="216"/>
      <c r="H251" s="219">
        <v>9.6</v>
      </c>
      <c r="I251" s="220"/>
      <c r="J251" s="216"/>
      <c r="K251" s="216"/>
      <c r="L251" s="221"/>
      <c r="M251" s="222"/>
      <c r="N251" s="223"/>
      <c r="O251" s="223"/>
      <c r="P251" s="223"/>
      <c r="Q251" s="223"/>
      <c r="R251" s="223"/>
      <c r="S251" s="223"/>
      <c r="T251" s="224"/>
      <c r="AT251" s="225" t="s">
        <v>191</v>
      </c>
      <c r="AU251" s="225" t="s">
        <v>96</v>
      </c>
      <c r="AV251" s="14" t="s">
        <v>89</v>
      </c>
      <c r="AW251" s="14" t="s">
        <v>35</v>
      </c>
      <c r="AX251" s="14" t="s">
        <v>80</v>
      </c>
      <c r="AY251" s="225" t="s">
        <v>180</v>
      </c>
    </row>
    <row r="252" spans="2:51" s="14" customFormat="1" ht="11.25">
      <c r="B252" s="215"/>
      <c r="C252" s="216"/>
      <c r="D252" s="206" t="s">
        <v>191</v>
      </c>
      <c r="E252" s="217" t="s">
        <v>1</v>
      </c>
      <c r="F252" s="218" t="s">
        <v>1106</v>
      </c>
      <c r="G252" s="216"/>
      <c r="H252" s="219">
        <v>6.08</v>
      </c>
      <c r="I252" s="220"/>
      <c r="J252" s="216"/>
      <c r="K252" s="216"/>
      <c r="L252" s="221"/>
      <c r="M252" s="222"/>
      <c r="N252" s="223"/>
      <c r="O252" s="223"/>
      <c r="P252" s="223"/>
      <c r="Q252" s="223"/>
      <c r="R252" s="223"/>
      <c r="S252" s="223"/>
      <c r="T252" s="224"/>
      <c r="AT252" s="225" t="s">
        <v>191</v>
      </c>
      <c r="AU252" s="225" t="s">
        <v>96</v>
      </c>
      <c r="AV252" s="14" t="s">
        <v>89</v>
      </c>
      <c r="AW252" s="14" t="s">
        <v>35</v>
      </c>
      <c r="AX252" s="14" t="s">
        <v>80</v>
      </c>
      <c r="AY252" s="225" t="s">
        <v>180</v>
      </c>
    </row>
    <row r="253" spans="2:51" s="14" customFormat="1" ht="11.25">
      <c r="B253" s="215"/>
      <c r="C253" s="216"/>
      <c r="D253" s="206" t="s">
        <v>191</v>
      </c>
      <c r="E253" s="217" t="s">
        <v>1</v>
      </c>
      <c r="F253" s="218" t="s">
        <v>1141</v>
      </c>
      <c r="G253" s="216"/>
      <c r="H253" s="219">
        <v>13.12</v>
      </c>
      <c r="I253" s="220"/>
      <c r="J253" s="216"/>
      <c r="K253" s="216"/>
      <c r="L253" s="221"/>
      <c r="M253" s="222"/>
      <c r="N253" s="223"/>
      <c r="O253" s="223"/>
      <c r="P253" s="223"/>
      <c r="Q253" s="223"/>
      <c r="R253" s="223"/>
      <c r="S253" s="223"/>
      <c r="T253" s="224"/>
      <c r="AT253" s="225" t="s">
        <v>191</v>
      </c>
      <c r="AU253" s="225" t="s">
        <v>96</v>
      </c>
      <c r="AV253" s="14" t="s">
        <v>89</v>
      </c>
      <c r="AW253" s="14" t="s">
        <v>35</v>
      </c>
      <c r="AX253" s="14" t="s">
        <v>80</v>
      </c>
      <c r="AY253" s="225" t="s">
        <v>180</v>
      </c>
    </row>
    <row r="254" spans="2:51" s="14" customFormat="1" ht="11.25">
      <c r="B254" s="215"/>
      <c r="C254" s="216"/>
      <c r="D254" s="206" t="s">
        <v>191</v>
      </c>
      <c r="E254" s="217" t="s">
        <v>1</v>
      </c>
      <c r="F254" s="218" t="s">
        <v>1108</v>
      </c>
      <c r="G254" s="216"/>
      <c r="H254" s="219">
        <v>8.64</v>
      </c>
      <c r="I254" s="220"/>
      <c r="J254" s="216"/>
      <c r="K254" s="216"/>
      <c r="L254" s="221"/>
      <c r="M254" s="222"/>
      <c r="N254" s="223"/>
      <c r="O254" s="223"/>
      <c r="P254" s="223"/>
      <c r="Q254" s="223"/>
      <c r="R254" s="223"/>
      <c r="S254" s="223"/>
      <c r="T254" s="224"/>
      <c r="AT254" s="225" t="s">
        <v>191</v>
      </c>
      <c r="AU254" s="225" t="s">
        <v>96</v>
      </c>
      <c r="AV254" s="14" t="s">
        <v>89</v>
      </c>
      <c r="AW254" s="14" t="s">
        <v>35</v>
      </c>
      <c r="AX254" s="14" t="s">
        <v>80</v>
      </c>
      <c r="AY254" s="225" t="s">
        <v>180</v>
      </c>
    </row>
    <row r="255" spans="2:51" s="14" customFormat="1" ht="11.25">
      <c r="B255" s="215"/>
      <c r="C255" s="216"/>
      <c r="D255" s="206" t="s">
        <v>191</v>
      </c>
      <c r="E255" s="217" t="s">
        <v>1</v>
      </c>
      <c r="F255" s="218" t="s">
        <v>1142</v>
      </c>
      <c r="G255" s="216"/>
      <c r="H255" s="219">
        <v>5.44</v>
      </c>
      <c r="I255" s="220"/>
      <c r="J255" s="216"/>
      <c r="K255" s="216"/>
      <c r="L255" s="221"/>
      <c r="M255" s="222"/>
      <c r="N255" s="223"/>
      <c r="O255" s="223"/>
      <c r="P255" s="223"/>
      <c r="Q255" s="223"/>
      <c r="R255" s="223"/>
      <c r="S255" s="223"/>
      <c r="T255" s="224"/>
      <c r="AT255" s="225" t="s">
        <v>191</v>
      </c>
      <c r="AU255" s="225" t="s">
        <v>96</v>
      </c>
      <c r="AV255" s="14" t="s">
        <v>89</v>
      </c>
      <c r="AW255" s="14" t="s">
        <v>35</v>
      </c>
      <c r="AX255" s="14" t="s">
        <v>80</v>
      </c>
      <c r="AY255" s="225" t="s">
        <v>180</v>
      </c>
    </row>
    <row r="256" spans="2:51" s="15" customFormat="1" ht="11.25">
      <c r="B256" s="226"/>
      <c r="C256" s="227"/>
      <c r="D256" s="206" t="s">
        <v>191</v>
      </c>
      <c r="E256" s="228" t="s">
        <v>1</v>
      </c>
      <c r="F256" s="229" t="s">
        <v>201</v>
      </c>
      <c r="G256" s="227"/>
      <c r="H256" s="230">
        <v>42.88</v>
      </c>
      <c r="I256" s="231"/>
      <c r="J256" s="227"/>
      <c r="K256" s="227"/>
      <c r="L256" s="232"/>
      <c r="M256" s="233"/>
      <c r="N256" s="234"/>
      <c r="O256" s="234"/>
      <c r="P256" s="234"/>
      <c r="Q256" s="234"/>
      <c r="R256" s="234"/>
      <c r="S256" s="234"/>
      <c r="T256" s="235"/>
      <c r="AT256" s="236" t="s">
        <v>191</v>
      </c>
      <c r="AU256" s="236" t="s">
        <v>96</v>
      </c>
      <c r="AV256" s="15" t="s">
        <v>189</v>
      </c>
      <c r="AW256" s="15" t="s">
        <v>35</v>
      </c>
      <c r="AX256" s="15" t="s">
        <v>87</v>
      </c>
      <c r="AY256" s="236" t="s">
        <v>180</v>
      </c>
    </row>
    <row r="257" spans="1:65" s="2" customFormat="1" ht="24.2" customHeight="1">
      <c r="A257" s="34"/>
      <c r="B257" s="35"/>
      <c r="C257" s="191" t="s">
        <v>366</v>
      </c>
      <c r="D257" s="191" t="s">
        <v>184</v>
      </c>
      <c r="E257" s="192" t="s">
        <v>1143</v>
      </c>
      <c r="F257" s="193" t="s">
        <v>1144</v>
      </c>
      <c r="G257" s="194" t="s">
        <v>187</v>
      </c>
      <c r="H257" s="195">
        <v>3.281</v>
      </c>
      <c r="I257" s="196"/>
      <c r="J257" s="197">
        <f>ROUND(I257*H257,2)</f>
        <v>0</v>
      </c>
      <c r="K257" s="193" t="s">
        <v>188</v>
      </c>
      <c r="L257" s="39"/>
      <c r="M257" s="198" t="s">
        <v>1</v>
      </c>
      <c r="N257" s="199" t="s">
        <v>45</v>
      </c>
      <c r="O257" s="71"/>
      <c r="P257" s="200">
        <f>O257*H257</f>
        <v>0</v>
      </c>
      <c r="Q257" s="200">
        <v>0</v>
      </c>
      <c r="R257" s="200">
        <f>Q257*H257</f>
        <v>0</v>
      </c>
      <c r="S257" s="200">
        <v>2.1</v>
      </c>
      <c r="T257" s="201">
        <f>S257*H257</f>
        <v>6.8901</v>
      </c>
      <c r="U257" s="34"/>
      <c r="V257" s="34"/>
      <c r="W257" s="34"/>
      <c r="X257" s="34"/>
      <c r="Y257" s="34"/>
      <c r="Z257" s="34"/>
      <c r="AA257" s="34"/>
      <c r="AB257" s="34"/>
      <c r="AC257" s="34"/>
      <c r="AD257" s="34"/>
      <c r="AE257" s="34"/>
      <c r="AR257" s="202" t="s">
        <v>189</v>
      </c>
      <c r="AT257" s="202" t="s">
        <v>184</v>
      </c>
      <c r="AU257" s="202" t="s">
        <v>96</v>
      </c>
      <c r="AY257" s="17" t="s">
        <v>180</v>
      </c>
      <c r="BE257" s="203">
        <f>IF(N257="základní",J257,0)</f>
        <v>0</v>
      </c>
      <c r="BF257" s="203">
        <f>IF(N257="snížená",J257,0)</f>
        <v>0</v>
      </c>
      <c r="BG257" s="203">
        <f>IF(N257="zákl. přenesená",J257,0)</f>
        <v>0</v>
      </c>
      <c r="BH257" s="203">
        <f>IF(N257="sníž. přenesená",J257,0)</f>
        <v>0</v>
      </c>
      <c r="BI257" s="203">
        <f>IF(N257="nulová",J257,0)</f>
        <v>0</v>
      </c>
      <c r="BJ257" s="17" t="s">
        <v>87</v>
      </c>
      <c r="BK257" s="203">
        <f>ROUND(I257*H257,2)</f>
        <v>0</v>
      </c>
      <c r="BL257" s="17" t="s">
        <v>189</v>
      </c>
      <c r="BM257" s="202" t="s">
        <v>1145</v>
      </c>
    </row>
    <row r="258" spans="2:51" s="14" customFormat="1" ht="11.25">
      <c r="B258" s="215"/>
      <c r="C258" s="216"/>
      <c r="D258" s="206" t="s">
        <v>191</v>
      </c>
      <c r="E258" s="217" t="s">
        <v>1</v>
      </c>
      <c r="F258" s="218" t="s">
        <v>1146</v>
      </c>
      <c r="G258" s="216"/>
      <c r="H258" s="219">
        <v>3.281</v>
      </c>
      <c r="I258" s="220"/>
      <c r="J258" s="216"/>
      <c r="K258" s="216"/>
      <c r="L258" s="221"/>
      <c r="M258" s="222"/>
      <c r="N258" s="223"/>
      <c r="O258" s="223"/>
      <c r="P258" s="223"/>
      <c r="Q258" s="223"/>
      <c r="R258" s="223"/>
      <c r="S258" s="223"/>
      <c r="T258" s="224"/>
      <c r="AT258" s="225" t="s">
        <v>191</v>
      </c>
      <c r="AU258" s="225" t="s">
        <v>96</v>
      </c>
      <c r="AV258" s="14" t="s">
        <v>89</v>
      </c>
      <c r="AW258" s="14" t="s">
        <v>35</v>
      </c>
      <c r="AX258" s="14" t="s">
        <v>87</v>
      </c>
      <c r="AY258" s="225" t="s">
        <v>180</v>
      </c>
    </row>
    <row r="259" spans="1:65" s="2" customFormat="1" ht="24.2" customHeight="1">
      <c r="A259" s="34"/>
      <c r="B259" s="35"/>
      <c r="C259" s="191" t="s">
        <v>373</v>
      </c>
      <c r="D259" s="191" t="s">
        <v>184</v>
      </c>
      <c r="E259" s="192" t="s">
        <v>1147</v>
      </c>
      <c r="F259" s="193" t="s">
        <v>1148</v>
      </c>
      <c r="G259" s="194" t="s">
        <v>187</v>
      </c>
      <c r="H259" s="195">
        <v>2.75</v>
      </c>
      <c r="I259" s="196"/>
      <c r="J259" s="197">
        <f>ROUND(I259*H259,2)</f>
        <v>0</v>
      </c>
      <c r="K259" s="193" t="s">
        <v>188</v>
      </c>
      <c r="L259" s="39"/>
      <c r="M259" s="198" t="s">
        <v>1</v>
      </c>
      <c r="N259" s="199" t="s">
        <v>45</v>
      </c>
      <c r="O259" s="71"/>
      <c r="P259" s="200">
        <f>O259*H259</f>
        <v>0</v>
      </c>
      <c r="Q259" s="200">
        <v>0</v>
      </c>
      <c r="R259" s="200">
        <f>Q259*H259</f>
        <v>0</v>
      </c>
      <c r="S259" s="200">
        <v>1.8</v>
      </c>
      <c r="T259" s="201">
        <f>S259*H259</f>
        <v>4.95</v>
      </c>
      <c r="U259" s="34"/>
      <c r="V259" s="34"/>
      <c r="W259" s="34"/>
      <c r="X259" s="34"/>
      <c r="Y259" s="34"/>
      <c r="Z259" s="34"/>
      <c r="AA259" s="34"/>
      <c r="AB259" s="34"/>
      <c r="AC259" s="34"/>
      <c r="AD259" s="34"/>
      <c r="AE259" s="34"/>
      <c r="AR259" s="202" t="s">
        <v>189</v>
      </c>
      <c r="AT259" s="202" t="s">
        <v>184</v>
      </c>
      <c r="AU259" s="202" t="s">
        <v>96</v>
      </c>
      <c r="AY259" s="17" t="s">
        <v>180</v>
      </c>
      <c r="BE259" s="203">
        <f>IF(N259="základní",J259,0)</f>
        <v>0</v>
      </c>
      <c r="BF259" s="203">
        <f>IF(N259="snížená",J259,0)</f>
        <v>0</v>
      </c>
      <c r="BG259" s="203">
        <f>IF(N259="zákl. přenesená",J259,0)</f>
        <v>0</v>
      </c>
      <c r="BH259" s="203">
        <f>IF(N259="sníž. přenesená",J259,0)</f>
        <v>0</v>
      </c>
      <c r="BI259" s="203">
        <f>IF(N259="nulová",J259,0)</f>
        <v>0</v>
      </c>
      <c r="BJ259" s="17" t="s">
        <v>87</v>
      </c>
      <c r="BK259" s="203">
        <f>ROUND(I259*H259,2)</f>
        <v>0</v>
      </c>
      <c r="BL259" s="17" t="s">
        <v>189</v>
      </c>
      <c r="BM259" s="202" t="s">
        <v>1149</v>
      </c>
    </row>
    <row r="260" spans="2:51" s="14" customFormat="1" ht="11.25">
      <c r="B260" s="215"/>
      <c r="C260" s="216"/>
      <c r="D260" s="206" t="s">
        <v>191</v>
      </c>
      <c r="E260" s="217" t="s">
        <v>1</v>
      </c>
      <c r="F260" s="218" t="s">
        <v>1150</v>
      </c>
      <c r="G260" s="216"/>
      <c r="H260" s="219">
        <v>0.55</v>
      </c>
      <c r="I260" s="220"/>
      <c r="J260" s="216"/>
      <c r="K260" s="216"/>
      <c r="L260" s="221"/>
      <c r="M260" s="222"/>
      <c r="N260" s="223"/>
      <c r="O260" s="223"/>
      <c r="P260" s="223"/>
      <c r="Q260" s="223"/>
      <c r="R260" s="223"/>
      <c r="S260" s="223"/>
      <c r="T260" s="224"/>
      <c r="AT260" s="225" t="s">
        <v>191</v>
      </c>
      <c r="AU260" s="225" t="s">
        <v>96</v>
      </c>
      <c r="AV260" s="14" t="s">
        <v>89</v>
      </c>
      <c r="AW260" s="14" t="s">
        <v>35</v>
      </c>
      <c r="AX260" s="14" t="s">
        <v>80</v>
      </c>
      <c r="AY260" s="225" t="s">
        <v>180</v>
      </c>
    </row>
    <row r="261" spans="2:51" s="14" customFormat="1" ht="11.25">
      <c r="B261" s="215"/>
      <c r="C261" s="216"/>
      <c r="D261" s="206" t="s">
        <v>191</v>
      </c>
      <c r="E261" s="217" t="s">
        <v>1</v>
      </c>
      <c r="F261" s="218" t="s">
        <v>1151</v>
      </c>
      <c r="G261" s="216"/>
      <c r="H261" s="219">
        <v>2.2</v>
      </c>
      <c r="I261" s="220"/>
      <c r="J261" s="216"/>
      <c r="K261" s="216"/>
      <c r="L261" s="221"/>
      <c r="M261" s="222"/>
      <c r="N261" s="223"/>
      <c r="O261" s="223"/>
      <c r="P261" s="223"/>
      <c r="Q261" s="223"/>
      <c r="R261" s="223"/>
      <c r="S261" s="223"/>
      <c r="T261" s="224"/>
      <c r="AT261" s="225" t="s">
        <v>191</v>
      </c>
      <c r="AU261" s="225" t="s">
        <v>96</v>
      </c>
      <c r="AV261" s="14" t="s">
        <v>89</v>
      </c>
      <c r="AW261" s="14" t="s">
        <v>35</v>
      </c>
      <c r="AX261" s="14" t="s">
        <v>80</v>
      </c>
      <c r="AY261" s="225" t="s">
        <v>180</v>
      </c>
    </row>
    <row r="262" spans="2:51" s="15" customFormat="1" ht="11.25">
      <c r="B262" s="226"/>
      <c r="C262" s="227"/>
      <c r="D262" s="206" t="s">
        <v>191</v>
      </c>
      <c r="E262" s="228" t="s">
        <v>1</v>
      </c>
      <c r="F262" s="229" t="s">
        <v>201</v>
      </c>
      <c r="G262" s="227"/>
      <c r="H262" s="230">
        <v>2.75</v>
      </c>
      <c r="I262" s="231"/>
      <c r="J262" s="227"/>
      <c r="K262" s="227"/>
      <c r="L262" s="232"/>
      <c r="M262" s="233"/>
      <c r="N262" s="234"/>
      <c r="O262" s="234"/>
      <c r="P262" s="234"/>
      <c r="Q262" s="234"/>
      <c r="R262" s="234"/>
      <c r="S262" s="234"/>
      <c r="T262" s="235"/>
      <c r="AT262" s="236" t="s">
        <v>191</v>
      </c>
      <c r="AU262" s="236" t="s">
        <v>96</v>
      </c>
      <c r="AV262" s="15" t="s">
        <v>189</v>
      </c>
      <c r="AW262" s="15" t="s">
        <v>35</v>
      </c>
      <c r="AX262" s="15" t="s">
        <v>87</v>
      </c>
      <c r="AY262" s="236" t="s">
        <v>180</v>
      </c>
    </row>
    <row r="263" spans="1:65" s="2" customFormat="1" ht="24.2" customHeight="1">
      <c r="A263" s="34"/>
      <c r="B263" s="35"/>
      <c r="C263" s="191" t="s">
        <v>379</v>
      </c>
      <c r="D263" s="191" t="s">
        <v>184</v>
      </c>
      <c r="E263" s="192" t="s">
        <v>1152</v>
      </c>
      <c r="F263" s="193" t="s">
        <v>1153</v>
      </c>
      <c r="G263" s="194" t="s">
        <v>187</v>
      </c>
      <c r="H263" s="195">
        <v>11.24</v>
      </c>
      <c r="I263" s="196"/>
      <c r="J263" s="197">
        <f>ROUND(I263*H263,2)</f>
        <v>0</v>
      </c>
      <c r="K263" s="193" t="s">
        <v>188</v>
      </c>
      <c r="L263" s="39"/>
      <c r="M263" s="198" t="s">
        <v>1</v>
      </c>
      <c r="N263" s="199" t="s">
        <v>45</v>
      </c>
      <c r="O263" s="71"/>
      <c r="P263" s="200">
        <f>O263*H263</f>
        <v>0</v>
      </c>
      <c r="Q263" s="200">
        <v>0</v>
      </c>
      <c r="R263" s="200">
        <f>Q263*H263</f>
        <v>0</v>
      </c>
      <c r="S263" s="200">
        <v>2.2</v>
      </c>
      <c r="T263" s="201">
        <f>S263*H263</f>
        <v>24.728</v>
      </c>
      <c r="U263" s="34"/>
      <c r="V263" s="34"/>
      <c r="W263" s="34"/>
      <c r="X263" s="34"/>
      <c r="Y263" s="34"/>
      <c r="Z263" s="34"/>
      <c r="AA263" s="34"/>
      <c r="AB263" s="34"/>
      <c r="AC263" s="34"/>
      <c r="AD263" s="34"/>
      <c r="AE263" s="34"/>
      <c r="AR263" s="202" t="s">
        <v>189</v>
      </c>
      <c r="AT263" s="202" t="s">
        <v>184</v>
      </c>
      <c r="AU263" s="202" t="s">
        <v>96</v>
      </c>
      <c r="AY263" s="17" t="s">
        <v>180</v>
      </c>
      <c r="BE263" s="203">
        <f>IF(N263="základní",J263,0)</f>
        <v>0</v>
      </c>
      <c r="BF263" s="203">
        <f>IF(N263="snížená",J263,0)</f>
        <v>0</v>
      </c>
      <c r="BG263" s="203">
        <f>IF(N263="zákl. přenesená",J263,0)</f>
        <v>0</v>
      </c>
      <c r="BH263" s="203">
        <f>IF(N263="sníž. přenesená",J263,0)</f>
        <v>0</v>
      </c>
      <c r="BI263" s="203">
        <f>IF(N263="nulová",J263,0)</f>
        <v>0</v>
      </c>
      <c r="BJ263" s="17" t="s">
        <v>87</v>
      </c>
      <c r="BK263" s="203">
        <f>ROUND(I263*H263,2)</f>
        <v>0</v>
      </c>
      <c r="BL263" s="17" t="s">
        <v>189</v>
      </c>
      <c r="BM263" s="202" t="s">
        <v>1154</v>
      </c>
    </row>
    <row r="264" spans="2:51" s="14" customFormat="1" ht="11.25">
      <c r="B264" s="215"/>
      <c r="C264" s="216"/>
      <c r="D264" s="206" t="s">
        <v>191</v>
      </c>
      <c r="E264" s="217" t="s">
        <v>1</v>
      </c>
      <c r="F264" s="218" t="s">
        <v>1155</v>
      </c>
      <c r="G264" s="216"/>
      <c r="H264" s="219">
        <v>2.4</v>
      </c>
      <c r="I264" s="220"/>
      <c r="J264" s="216"/>
      <c r="K264" s="216"/>
      <c r="L264" s="221"/>
      <c r="M264" s="222"/>
      <c r="N264" s="223"/>
      <c r="O264" s="223"/>
      <c r="P264" s="223"/>
      <c r="Q264" s="223"/>
      <c r="R264" s="223"/>
      <c r="S264" s="223"/>
      <c r="T264" s="224"/>
      <c r="AT264" s="225" t="s">
        <v>191</v>
      </c>
      <c r="AU264" s="225" t="s">
        <v>96</v>
      </c>
      <c r="AV264" s="14" t="s">
        <v>89</v>
      </c>
      <c r="AW264" s="14" t="s">
        <v>35</v>
      </c>
      <c r="AX264" s="14" t="s">
        <v>80</v>
      </c>
      <c r="AY264" s="225" t="s">
        <v>180</v>
      </c>
    </row>
    <row r="265" spans="2:51" s="14" customFormat="1" ht="11.25">
      <c r="B265" s="215"/>
      <c r="C265" s="216"/>
      <c r="D265" s="206" t="s">
        <v>191</v>
      </c>
      <c r="E265" s="217" t="s">
        <v>1</v>
      </c>
      <c r="F265" s="218" t="s">
        <v>1156</v>
      </c>
      <c r="G265" s="216"/>
      <c r="H265" s="219">
        <v>1.52</v>
      </c>
      <c r="I265" s="220"/>
      <c r="J265" s="216"/>
      <c r="K265" s="216"/>
      <c r="L265" s="221"/>
      <c r="M265" s="222"/>
      <c r="N265" s="223"/>
      <c r="O265" s="223"/>
      <c r="P265" s="223"/>
      <c r="Q265" s="223"/>
      <c r="R265" s="223"/>
      <c r="S265" s="223"/>
      <c r="T265" s="224"/>
      <c r="AT265" s="225" t="s">
        <v>191</v>
      </c>
      <c r="AU265" s="225" t="s">
        <v>96</v>
      </c>
      <c r="AV265" s="14" t="s">
        <v>89</v>
      </c>
      <c r="AW265" s="14" t="s">
        <v>35</v>
      </c>
      <c r="AX265" s="14" t="s">
        <v>80</v>
      </c>
      <c r="AY265" s="225" t="s">
        <v>180</v>
      </c>
    </row>
    <row r="266" spans="2:51" s="14" customFormat="1" ht="11.25">
      <c r="B266" s="215"/>
      <c r="C266" s="216"/>
      <c r="D266" s="206" t="s">
        <v>191</v>
      </c>
      <c r="E266" s="217" t="s">
        <v>1</v>
      </c>
      <c r="F266" s="218" t="s">
        <v>1157</v>
      </c>
      <c r="G266" s="216"/>
      <c r="H266" s="219">
        <v>2.24</v>
      </c>
      <c r="I266" s="220"/>
      <c r="J266" s="216"/>
      <c r="K266" s="216"/>
      <c r="L266" s="221"/>
      <c r="M266" s="222"/>
      <c r="N266" s="223"/>
      <c r="O266" s="223"/>
      <c r="P266" s="223"/>
      <c r="Q266" s="223"/>
      <c r="R266" s="223"/>
      <c r="S266" s="223"/>
      <c r="T266" s="224"/>
      <c r="AT266" s="225" t="s">
        <v>191</v>
      </c>
      <c r="AU266" s="225" t="s">
        <v>96</v>
      </c>
      <c r="AV266" s="14" t="s">
        <v>89</v>
      </c>
      <c r="AW266" s="14" t="s">
        <v>35</v>
      </c>
      <c r="AX266" s="14" t="s">
        <v>80</v>
      </c>
      <c r="AY266" s="225" t="s">
        <v>180</v>
      </c>
    </row>
    <row r="267" spans="2:51" s="14" customFormat="1" ht="11.25">
      <c r="B267" s="215"/>
      <c r="C267" s="216"/>
      <c r="D267" s="206" t="s">
        <v>191</v>
      </c>
      <c r="E267" s="217" t="s">
        <v>1</v>
      </c>
      <c r="F267" s="218" t="s">
        <v>1158</v>
      </c>
      <c r="G267" s="216"/>
      <c r="H267" s="219">
        <v>1.56</v>
      </c>
      <c r="I267" s="220"/>
      <c r="J267" s="216"/>
      <c r="K267" s="216"/>
      <c r="L267" s="221"/>
      <c r="M267" s="222"/>
      <c r="N267" s="223"/>
      <c r="O267" s="223"/>
      <c r="P267" s="223"/>
      <c r="Q267" s="223"/>
      <c r="R267" s="223"/>
      <c r="S267" s="223"/>
      <c r="T267" s="224"/>
      <c r="AT267" s="225" t="s">
        <v>191</v>
      </c>
      <c r="AU267" s="225" t="s">
        <v>96</v>
      </c>
      <c r="AV267" s="14" t="s">
        <v>89</v>
      </c>
      <c r="AW267" s="14" t="s">
        <v>35</v>
      </c>
      <c r="AX267" s="14" t="s">
        <v>80</v>
      </c>
      <c r="AY267" s="225" t="s">
        <v>180</v>
      </c>
    </row>
    <row r="268" spans="2:51" s="14" customFormat="1" ht="11.25">
      <c r="B268" s="215"/>
      <c r="C268" s="216"/>
      <c r="D268" s="206" t="s">
        <v>191</v>
      </c>
      <c r="E268" s="217" t="s">
        <v>1</v>
      </c>
      <c r="F268" s="218" t="s">
        <v>1159</v>
      </c>
      <c r="G268" s="216"/>
      <c r="H268" s="219">
        <v>2.16</v>
      </c>
      <c r="I268" s="220"/>
      <c r="J268" s="216"/>
      <c r="K268" s="216"/>
      <c r="L268" s="221"/>
      <c r="M268" s="222"/>
      <c r="N268" s="223"/>
      <c r="O268" s="223"/>
      <c r="P268" s="223"/>
      <c r="Q268" s="223"/>
      <c r="R268" s="223"/>
      <c r="S268" s="223"/>
      <c r="T268" s="224"/>
      <c r="AT268" s="225" t="s">
        <v>191</v>
      </c>
      <c r="AU268" s="225" t="s">
        <v>96</v>
      </c>
      <c r="AV268" s="14" t="s">
        <v>89</v>
      </c>
      <c r="AW268" s="14" t="s">
        <v>35</v>
      </c>
      <c r="AX268" s="14" t="s">
        <v>80</v>
      </c>
      <c r="AY268" s="225" t="s">
        <v>180</v>
      </c>
    </row>
    <row r="269" spans="2:51" s="14" customFormat="1" ht="11.25">
      <c r="B269" s="215"/>
      <c r="C269" s="216"/>
      <c r="D269" s="206" t="s">
        <v>191</v>
      </c>
      <c r="E269" s="217" t="s">
        <v>1</v>
      </c>
      <c r="F269" s="218" t="s">
        <v>1160</v>
      </c>
      <c r="G269" s="216"/>
      <c r="H269" s="219">
        <v>1.36</v>
      </c>
      <c r="I269" s="220"/>
      <c r="J269" s="216"/>
      <c r="K269" s="216"/>
      <c r="L269" s="221"/>
      <c r="M269" s="222"/>
      <c r="N269" s="223"/>
      <c r="O269" s="223"/>
      <c r="P269" s="223"/>
      <c r="Q269" s="223"/>
      <c r="R269" s="223"/>
      <c r="S269" s="223"/>
      <c r="T269" s="224"/>
      <c r="AT269" s="225" t="s">
        <v>191</v>
      </c>
      <c r="AU269" s="225" t="s">
        <v>96</v>
      </c>
      <c r="AV269" s="14" t="s">
        <v>89</v>
      </c>
      <c r="AW269" s="14" t="s">
        <v>35</v>
      </c>
      <c r="AX269" s="14" t="s">
        <v>80</v>
      </c>
      <c r="AY269" s="225" t="s">
        <v>180</v>
      </c>
    </row>
    <row r="270" spans="2:51" s="15" customFormat="1" ht="11.25">
      <c r="B270" s="226"/>
      <c r="C270" s="227"/>
      <c r="D270" s="206" t="s">
        <v>191</v>
      </c>
      <c r="E270" s="228" t="s">
        <v>1</v>
      </c>
      <c r="F270" s="229" t="s">
        <v>201</v>
      </c>
      <c r="G270" s="227"/>
      <c r="H270" s="230">
        <v>11.24</v>
      </c>
      <c r="I270" s="231"/>
      <c r="J270" s="227"/>
      <c r="K270" s="227"/>
      <c r="L270" s="232"/>
      <c r="M270" s="233"/>
      <c r="N270" s="234"/>
      <c r="O270" s="234"/>
      <c r="P270" s="234"/>
      <c r="Q270" s="234"/>
      <c r="R270" s="234"/>
      <c r="S270" s="234"/>
      <c r="T270" s="235"/>
      <c r="AT270" s="236" t="s">
        <v>191</v>
      </c>
      <c r="AU270" s="236" t="s">
        <v>96</v>
      </c>
      <c r="AV270" s="15" t="s">
        <v>189</v>
      </c>
      <c r="AW270" s="15" t="s">
        <v>35</v>
      </c>
      <c r="AX270" s="15" t="s">
        <v>87</v>
      </c>
      <c r="AY270" s="236" t="s">
        <v>180</v>
      </c>
    </row>
    <row r="271" spans="1:65" s="2" customFormat="1" ht="24.2" customHeight="1">
      <c r="A271" s="34"/>
      <c r="B271" s="35"/>
      <c r="C271" s="191" t="s">
        <v>386</v>
      </c>
      <c r="D271" s="191" t="s">
        <v>184</v>
      </c>
      <c r="E271" s="192" t="s">
        <v>1161</v>
      </c>
      <c r="F271" s="193" t="s">
        <v>1162</v>
      </c>
      <c r="G271" s="194" t="s">
        <v>313</v>
      </c>
      <c r="H271" s="195">
        <v>23.25</v>
      </c>
      <c r="I271" s="196"/>
      <c r="J271" s="197">
        <f>ROUND(I271*H271,2)</f>
        <v>0</v>
      </c>
      <c r="K271" s="193" t="s">
        <v>1</v>
      </c>
      <c r="L271" s="39"/>
      <c r="M271" s="198" t="s">
        <v>1</v>
      </c>
      <c r="N271" s="199" t="s">
        <v>45</v>
      </c>
      <c r="O271" s="71"/>
      <c r="P271" s="200">
        <f>O271*H271</f>
        <v>0</v>
      </c>
      <c r="Q271" s="200">
        <v>0</v>
      </c>
      <c r="R271" s="200">
        <f>Q271*H271</f>
        <v>0</v>
      </c>
      <c r="S271" s="200">
        <v>0.07</v>
      </c>
      <c r="T271" s="201">
        <f>S271*H271</f>
        <v>1.6275000000000002</v>
      </c>
      <c r="U271" s="34"/>
      <c r="V271" s="34"/>
      <c r="W271" s="34"/>
      <c r="X271" s="34"/>
      <c r="Y271" s="34"/>
      <c r="Z271" s="34"/>
      <c r="AA271" s="34"/>
      <c r="AB271" s="34"/>
      <c r="AC271" s="34"/>
      <c r="AD271" s="34"/>
      <c r="AE271" s="34"/>
      <c r="AR271" s="202" t="s">
        <v>189</v>
      </c>
      <c r="AT271" s="202" t="s">
        <v>184</v>
      </c>
      <c r="AU271" s="202" t="s">
        <v>96</v>
      </c>
      <c r="AY271" s="17" t="s">
        <v>180</v>
      </c>
      <c r="BE271" s="203">
        <f>IF(N271="základní",J271,0)</f>
        <v>0</v>
      </c>
      <c r="BF271" s="203">
        <f>IF(N271="snížená",J271,0)</f>
        <v>0</v>
      </c>
      <c r="BG271" s="203">
        <f>IF(N271="zákl. přenesená",J271,0)</f>
        <v>0</v>
      </c>
      <c r="BH271" s="203">
        <f>IF(N271="sníž. přenesená",J271,0)</f>
        <v>0</v>
      </c>
      <c r="BI271" s="203">
        <f>IF(N271="nulová",J271,0)</f>
        <v>0</v>
      </c>
      <c r="BJ271" s="17" t="s">
        <v>87</v>
      </c>
      <c r="BK271" s="203">
        <f>ROUND(I271*H271,2)</f>
        <v>0</v>
      </c>
      <c r="BL271" s="17" t="s">
        <v>189</v>
      </c>
      <c r="BM271" s="202" t="s">
        <v>1163</v>
      </c>
    </row>
    <row r="272" spans="2:51" s="14" customFormat="1" ht="11.25">
      <c r="B272" s="215"/>
      <c r="C272" s="216"/>
      <c r="D272" s="206" t="s">
        <v>191</v>
      </c>
      <c r="E272" s="217" t="s">
        <v>1</v>
      </c>
      <c r="F272" s="218" t="s">
        <v>1164</v>
      </c>
      <c r="G272" s="216"/>
      <c r="H272" s="219">
        <v>15</v>
      </c>
      <c r="I272" s="220"/>
      <c r="J272" s="216"/>
      <c r="K272" s="216"/>
      <c r="L272" s="221"/>
      <c r="M272" s="222"/>
      <c r="N272" s="223"/>
      <c r="O272" s="223"/>
      <c r="P272" s="223"/>
      <c r="Q272" s="223"/>
      <c r="R272" s="223"/>
      <c r="S272" s="223"/>
      <c r="T272" s="224"/>
      <c r="AT272" s="225" t="s">
        <v>191</v>
      </c>
      <c r="AU272" s="225" t="s">
        <v>96</v>
      </c>
      <c r="AV272" s="14" t="s">
        <v>89</v>
      </c>
      <c r="AW272" s="14" t="s">
        <v>35</v>
      </c>
      <c r="AX272" s="14" t="s">
        <v>80</v>
      </c>
      <c r="AY272" s="225" t="s">
        <v>180</v>
      </c>
    </row>
    <row r="273" spans="2:51" s="14" customFormat="1" ht="11.25">
      <c r="B273" s="215"/>
      <c r="C273" s="216"/>
      <c r="D273" s="206" t="s">
        <v>191</v>
      </c>
      <c r="E273" s="217" t="s">
        <v>1</v>
      </c>
      <c r="F273" s="218" t="s">
        <v>1165</v>
      </c>
      <c r="G273" s="216"/>
      <c r="H273" s="219">
        <v>8.25</v>
      </c>
      <c r="I273" s="220"/>
      <c r="J273" s="216"/>
      <c r="K273" s="216"/>
      <c r="L273" s="221"/>
      <c r="M273" s="222"/>
      <c r="N273" s="223"/>
      <c r="O273" s="223"/>
      <c r="P273" s="223"/>
      <c r="Q273" s="223"/>
      <c r="R273" s="223"/>
      <c r="S273" s="223"/>
      <c r="T273" s="224"/>
      <c r="AT273" s="225" t="s">
        <v>191</v>
      </c>
      <c r="AU273" s="225" t="s">
        <v>96</v>
      </c>
      <c r="AV273" s="14" t="s">
        <v>89</v>
      </c>
      <c r="AW273" s="14" t="s">
        <v>35</v>
      </c>
      <c r="AX273" s="14" t="s">
        <v>80</v>
      </c>
      <c r="AY273" s="225" t="s">
        <v>180</v>
      </c>
    </row>
    <row r="274" spans="2:51" s="15" customFormat="1" ht="11.25">
      <c r="B274" s="226"/>
      <c r="C274" s="227"/>
      <c r="D274" s="206" t="s">
        <v>191</v>
      </c>
      <c r="E274" s="228" t="s">
        <v>1</v>
      </c>
      <c r="F274" s="229" t="s">
        <v>201</v>
      </c>
      <c r="G274" s="227"/>
      <c r="H274" s="230">
        <v>23.25</v>
      </c>
      <c r="I274" s="231"/>
      <c r="J274" s="227"/>
      <c r="K274" s="227"/>
      <c r="L274" s="232"/>
      <c r="M274" s="233"/>
      <c r="N274" s="234"/>
      <c r="O274" s="234"/>
      <c r="P274" s="234"/>
      <c r="Q274" s="234"/>
      <c r="R274" s="234"/>
      <c r="S274" s="234"/>
      <c r="T274" s="235"/>
      <c r="AT274" s="236" t="s">
        <v>191</v>
      </c>
      <c r="AU274" s="236" t="s">
        <v>96</v>
      </c>
      <c r="AV274" s="15" t="s">
        <v>189</v>
      </c>
      <c r="AW274" s="15" t="s">
        <v>35</v>
      </c>
      <c r="AX274" s="15" t="s">
        <v>87</v>
      </c>
      <c r="AY274" s="236" t="s">
        <v>180</v>
      </c>
    </row>
    <row r="275" spans="1:65" s="2" customFormat="1" ht="24.2" customHeight="1">
      <c r="A275" s="34"/>
      <c r="B275" s="35"/>
      <c r="C275" s="191" t="s">
        <v>390</v>
      </c>
      <c r="D275" s="191" t="s">
        <v>184</v>
      </c>
      <c r="E275" s="192" t="s">
        <v>1166</v>
      </c>
      <c r="F275" s="193" t="s">
        <v>1167</v>
      </c>
      <c r="G275" s="194" t="s">
        <v>313</v>
      </c>
      <c r="H275" s="195">
        <v>30</v>
      </c>
      <c r="I275" s="196"/>
      <c r="J275" s="197">
        <f>ROUND(I275*H275,2)</f>
        <v>0</v>
      </c>
      <c r="K275" s="193" t="s">
        <v>188</v>
      </c>
      <c r="L275" s="39"/>
      <c r="M275" s="198" t="s">
        <v>1</v>
      </c>
      <c r="N275" s="199" t="s">
        <v>45</v>
      </c>
      <c r="O275" s="71"/>
      <c r="P275" s="200">
        <f>O275*H275</f>
        <v>0</v>
      </c>
      <c r="Q275" s="200">
        <v>0</v>
      </c>
      <c r="R275" s="200">
        <f>Q275*H275</f>
        <v>0</v>
      </c>
      <c r="S275" s="200">
        <v>0.00925</v>
      </c>
      <c r="T275" s="201">
        <f>S275*H275</f>
        <v>0.27749999999999997</v>
      </c>
      <c r="U275" s="34"/>
      <c r="V275" s="34"/>
      <c r="W275" s="34"/>
      <c r="X275" s="34"/>
      <c r="Y275" s="34"/>
      <c r="Z275" s="34"/>
      <c r="AA275" s="34"/>
      <c r="AB275" s="34"/>
      <c r="AC275" s="34"/>
      <c r="AD275" s="34"/>
      <c r="AE275" s="34"/>
      <c r="AR275" s="202" t="s">
        <v>189</v>
      </c>
      <c r="AT275" s="202" t="s">
        <v>184</v>
      </c>
      <c r="AU275" s="202" t="s">
        <v>96</v>
      </c>
      <c r="AY275" s="17" t="s">
        <v>180</v>
      </c>
      <c r="BE275" s="203">
        <f>IF(N275="základní",J275,0)</f>
        <v>0</v>
      </c>
      <c r="BF275" s="203">
        <f>IF(N275="snížená",J275,0)</f>
        <v>0</v>
      </c>
      <c r="BG275" s="203">
        <f>IF(N275="zákl. přenesená",J275,0)</f>
        <v>0</v>
      </c>
      <c r="BH275" s="203">
        <f>IF(N275="sníž. přenesená",J275,0)</f>
        <v>0</v>
      </c>
      <c r="BI275" s="203">
        <f>IF(N275="nulová",J275,0)</f>
        <v>0</v>
      </c>
      <c r="BJ275" s="17" t="s">
        <v>87</v>
      </c>
      <c r="BK275" s="203">
        <f>ROUND(I275*H275,2)</f>
        <v>0</v>
      </c>
      <c r="BL275" s="17" t="s">
        <v>189</v>
      </c>
      <c r="BM275" s="202" t="s">
        <v>1168</v>
      </c>
    </row>
    <row r="276" spans="2:51" s="14" customFormat="1" ht="11.25">
      <c r="B276" s="215"/>
      <c r="C276" s="216"/>
      <c r="D276" s="206" t="s">
        <v>191</v>
      </c>
      <c r="E276" s="217" t="s">
        <v>1</v>
      </c>
      <c r="F276" s="218" t="s">
        <v>1169</v>
      </c>
      <c r="G276" s="216"/>
      <c r="H276" s="219">
        <v>30</v>
      </c>
      <c r="I276" s="220"/>
      <c r="J276" s="216"/>
      <c r="K276" s="216"/>
      <c r="L276" s="221"/>
      <c r="M276" s="222"/>
      <c r="N276" s="223"/>
      <c r="O276" s="223"/>
      <c r="P276" s="223"/>
      <c r="Q276" s="223"/>
      <c r="R276" s="223"/>
      <c r="S276" s="223"/>
      <c r="T276" s="224"/>
      <c r="AT276" s="225" t="s">
        <v>191</v>
      </c>
      <c r="AU276" s="225" t="s">
        <v>96</v>
      </c>
      <c r="AV276" s="14" t="s">
        <v>89</v>
      </c>
      <c r="AW276" s="14" t="s">
        <v>35</v>
      </c>
      <c r="AX276" s="14" t="s">
        <v>87</v>
      </c>
      <c r="AY276" s="225" t="s">
        <v>180</v>
      </c>
    </row>
    <row r="277" spans="1:65" s="2" customFormat="1" ht="24.2" customHeight="1">
      <c r="A277" s="34"/>
      <c r="B277" s="35"/>
      <c r="C277" s="191" t="s">
        <v>395</v>
      </c>
      <c r="D277" s="191" t="s">
        <v>184</v>
      </c>
      <c r="E277" s="192" t="s">
        <v>1170</v>
      </c>
      <c r="F277" s="193" t="s">
        <v>1171</v>
      </c>
      <c r="G277" s="194" t="s">
        <v>313</v>
      </c>
      <c r="H277" s="195">
        <v>46</v>
      </c>
      <c r="I277" s="196"/>
      <c r="J277" s="197">
        <f>ROUND(I277*H277,2)</f>
        <v>0</v>
      </c>
      <c r="K277" s="193" t="s">
        <v>1</v>
      </c>
      <c r="L277" s="39"/>
      <c r="M277" s="198" t="s">
        <v>1</v>
      </c>
      <c r="N277" s="199" t="s">
        <v>45</v>
      </c>
      <c r="O277" s="71"/>
      <c r="P277" s="200">
        <f>O277*H277</f>
        <v>0</v>
      </c>
      <c r="Q277" s="200">
        <v>0</v>
      </c>
      <c r="R277" s="200">
        <f>Q277*H277</f>
        <v>0</v>
      </c>
      <c r="S277" s="200">
        <v>0.00925</v>
      </c>
      <c r="T277" s="201">
        <f>S277*H277</f>
        <v>0.4255</v>
      </c>
      <c r="U277" s="34"/>
      <c r="V277" s="34"/>
      <c r="W277" s="34"/>
      <c r="X277" s="34"/>
      <c r="Y277" s="34"/>
      <c r="Z277" s="34"/>
      <c r="AA277" s="34"/>
      <c r="AB277" s="34"/>
      <c r="AC277" s="34"/>
      <c r="AD277" s="34"/>
      <c r="AE277" s="34"/>
      <c r="AR277" s="202" t="s">
        <v>189</v>
      </c>
      <c r="AT277" s="202" t="s">
        <v>184</v>
      </c>
      <c r="AU277" s="202" t="s">
        <v>96</v>
      </c>
      <c r="AY277" s="17" t="s">
        <v>180</v>
      </c>
      <c r="BE277" s="203">
        <f>IF(N277="základní",J277,0)</f>
        <v>0</v>
      </c>
      <c r="BF277" s="203">
        <f>IF(N277="snížená",J277,0)</f>
        <v>0</v>
      </c>
      <c r="BG277" s="203">
        <f>IF(N277="zákl. přenesená",J277,0)</f>
        <v>0</v>
      </c>
      <c r="BH277" s="203">
        <f>IF(N277="sníž. přenesená",J277,0)</f>
        <v>0</v>
      </c>
      <c r="BI277" s="203">
        <f>IF(N277="nulová",J277,0)</f>
        <v>0</v>
      </c>
      <c r="BJ277" s="17" t="s">
        <v>87</v>
      </c>
      <c r="BK277" s="203">
        <f>ROUND(I277*H277,2)</f>
        <v>0</v>
      </c>
      <c r="BL277" s="17" t="s">
        <v>189</v>
      </c>
      <c r="BM277" s="202" t="s">
        <v>1172</v>
      </c>
    </row>
    <row r="278" spans="2:51" s="14" customFormat="1" ht="11.25">
      <c r="B278" s="215"/>
      <c r="C278" s="216"/>
      <c r="D278" s="206" t="s">
        <v>191</v>
      </c>
      <c r="E278" s="217" t="s">
        <v>1</v>
      </c>
      <c r="F278" s="218" t="s">
        <v>1173</v>
      </c>
      <c r="G278" s="216"/>
      <c r="H278" s="219">
        <v>19</v>
      </c>
      <c r="I278" s="220"/>
      <c r="J278" s="216"/>
      <c r="K278" s="216"/>
      <c r="L278" s="221"/>
      <c r="M278" s="222"/>
      <c r="N278" s="223"/>
      <c r="O278" s="223"/>
      <c r="P278" s="223"/>
      <c r="Q278" s="223"/>
      <c r="R278" s="223"/>
      <c r="S278" s="223"/>
      <c r="T278" s="224"/>
      <c r="AT278" s="225" t="s">
        <v>191</v>
      </c>
      <c r="AU278" s="225" t="s">
        <v>96</v>
      </c>
      <c r="AV278" s="14" t="s">
        <v>89</v>
      </c>
      <c r="AW278" s="14" t="s">
        <v>35</v>
      </c>
      <c r="AX278" s="14" t="s">
        <v>80</v>
      </c>
      <c r="AY278" s="225" t="s">
        <v>180</v>
      </c>
    </row>
    <row r="279" spans="2:51" s="14" customFormat="1" ht="11.25">
      <c r="B279" s="215"/>
      <c r="C279" s="216"/>
      <c r="D279" s="206" t="s">
        <v>191</v>
      </c>
      <c r="E279" s="217" t="s">
        <v>1</v>
      </c>
      <c r="F279" s="218" t="s">
        <v>1174</v>
      </c>
      <c r="G279" s="216"/>
      <c r="H279" s="219">
        <v>27</v>
      </c>
      <c r="I279" s="220"/>
      <c r="J279" s="216"/>
      <c r="K279" s="216"/>
      <c r="L279" s="221"/>
      <c r="M279" s="222"/>
      <c r="N279" s="223"/>
      <c r="O279" s="223"/>
      <c r="P279" s="223"/>
      <c r="Q279" s="223"/>
      <c r="R279" s="223"/>
      <c r="S279" s="223"/>
      <c r="T279" s="224"/>
      <c r="AT279" s="225" t="s">
        <v>191</v>
      </c>
      <c r="AU279" s="225" t="s">
        <v>96</v>
      </c>
      <c r="AV279" s="14" t="s">
        <v>89</v>
      </c>
      <c r="AW279" s="14" t="s">
        <v>35</v>
      </c>
      <c r="AX279" s="14" t="s">
        <v>80</v>
      </c>
      <c r="AY279" s="225" t="s">
        <v>180</v>
      </c>
    </row>
    <row r="280" spans="2:51" s="15" customFormat="1" ht="11.25">
      <c r="B280" s="226"/>
      <c r="C280" s="227"/>
      <c r="D280" s="206" t="s">
        <v>191</v>
      </c>
      <c r="E280" s="228" t="s">
        <v>1</v>
      </c>
      <c r="F280" s="229" t="s">
        <v>201</v>
      </c>
      <c r="G280" s="227"/>
      <c r="H280" s="230">
        <v>46</v>
      </c>
      <c r="I280" s="231"/>
      <c r="J280" s="227"/>
      <c r="K280" s="227"/>
      <c r="L280" s="232"/>
      <c r="M280" s="233"/>
      <c r="N280" s="234"/>
      <c r="O280" s="234"/>
      <c r="P280" s="234"/>
      <c r="Q280" s="234"/>
      <c r="R280" s="234"/>
      <c r="S280" s="234"/>
      <c r="T280" s="235"/>
      <c r="AT280" s="236" t="s">
        <v>191</v>
      </c>
      <c r="AU280" s="236" t="s">
        <v>96</v>
      </c>
      <c r="AV280" s="15" t="s">
        <v>189</v>
      </c>
      <c r="AW280" s="15" t="s">
        <v>35</v>
      </c>
      <c r="AX280" s="15" t="s">
        <v>87</v>
      </c>
      <c r="AY280" s="236" t="s">
        <v>180</v>
      </c>
    </row>
    <row r="281" spans="1:65" s="2" customFormat="1" ht="16.5" customHeight="1">
      <c r="A281" s="34"/>
      <c r="B281" s="35"/>
      <c r="C281" s="191" t="s">
        <v>401</v>
      </c>
      <c r="D281" s="191" t="s">
        <v>184</v>
      </c>
      <c r="E281" s="192" t="s">
        <v>1175</v>
      </c>
      <c r="F281" s="193" t="s">
        <v>1176</v>
      </c>
      <c r="G281" s="194" t="s">
        <v>481</v>
      </c>
      <c r="H281" s="195">
        <v>3</v>
      </c>
      <c r="I281" s="196"/>
      <c r="J281" s="197">
        <f>ROUND(I281*H281,2)</f>
        <v>0</v>
      </c>
      <c r="K281" s="193" t="s">
        <v>188</v>
      </c>
      <c r="L281" s="39"/>
      <c r="M281" s="198" t="s">
        <v>1</v>
      </c>
      <c r="N281" s="199" t="s">
        <v>45</v>
      </c>
      <c r="O281" s="71"/>
      <c r="P281" s="200">
        <f>O281*H281</f>
        <v>0</v>
      </c>
      <c r="Q281" s="200">
        <v>0</v>
      </c>
      <c r="R281" s="200">
        <f>Q281*H281</f>
        <v>0</v>
      </c>
      <c r="S281" s="200">
        <v>0.192</v>
      </c>
      <c r="T281" s="201">
        <f>S281*H281</f>
        <v>0.5760000000000001</v>
      </c>
      <c r="U281" s="34"/>
      <c r="V281" s="34"/>
      <c r="W281" s="34"/>
      <c r="X281" s="34"/>
      <c r="Y281" s="34"/>
      <c r="Z281" s="34"/>
      <c r="AA281" s="34"/>
      <c r="AB281" s="34"/>
      <c r="AC281" s="34"/>
      <c r="AD281" s="34"/>
      <c r="AE281" s="34"/>
      <c r="AR281" s="202" t="s">
        <v>189</v>
      </c>
      <c r="AT281" s="202" t="s">
        <v>184</v>
      </c>
      <c r="AU281" s="202" t="s">
        <v>96</v>
      </c>
      <c r="AY281" s="17" t="s">
        <v>180</v>
      </c>
      <c r="BE281" s="203">
        <f>IF(N281="základní",J281,0)</f>
        <v>0</v>
      </c>
      <c r="BF281" s="203">
        <f>IF(N281="snížená",J281,0)</f>
        <v>0</v>
      </c>
      <c r="BG281" s="203">
        <f>IF(N281="zákl. přenesená",J281,0)</f>
        <v>0</v>
      </c>
      <c r="BH281" s="203">
        <f>IF(N281="sníž. přenesená",J281,0)</f>
        <v>0</v>
      </c>
      <c r="BI281" s="203">
        <f>IF(N281="nulová",J281,0)</f>
        <v>0</v>
      </c>
      <c r="BJ281" s="17" t="s">
        <v>87</v>
      </c>
      <c r="BK281" s="203">
        <f>ROUND(I281*H281,2)</f>
        <v>0</v>
      </c>
      <c r="BL281" s="17" t="s">
        <v>189</v>
      </c>
      <c r="BM281" s="202" t="s">
        <v>1177</v>
      </c>
    </row>
    <row r="282" spans="2:51" s="14" customFormat="1" ht="11.25">
      <c r="B282" s="215"/>
      <c r="C282" s="216"/>
      <c r="D282" s="206" t="s">
        <v>191</v>
      </c>
      <c r="E282" s="217" t="s">
        <v>1</v>
      </c>
      <c r="F282" s="218" t="s">
        <v>1178</v>
      </c>
      <c r="G282" s="216"/>
      <c r="H282" s="219">
        <v>1</v>
      </c>
      <c r="I282" s="220"/>
      <c r="J282" s="216"/>
      <c r="K282" s="216"/>
      <c r="L282" s="221"/>
      <c r="M282" s="222"/>
      <c r="N282" s="223"/>
      <c r="O282" s="223"/>
      <c r="P282" s="223"/>
      <c r="Q282" s="223"/>
      <c r="R282" s="223"/>
      <c r="S282" s="223"/>
      <c r="T282" s="224"/>
      <c r="AT282" s="225" t="s">
        <v>191</v>
      </c>
      <c r="AU282" s="225" t="s">
        <v>96</v>
      </c>
      <c r="AV282" s="14" t="s">
        <v>89</v>
      </c>
      <c r="AW282" s="14" t="s">
        <v>35</v>
      </c>
      <c r="AX282" s="14" t="s">
        <v>80</v>
      </c>
      <c r="AY282" s="225" t="s">
        <v>180</v>
      </c>
    </row>
    <row r="283" spans="2:51" s="14" customFormat="1" ht="11.25">
      <c r="B283" s="215"/>
      <c r="C283" s="216"/>
      <c r="D283" s="206" t="s">
        <v>191</v>
      </c>
      <c r="E283" s="217" t="s">
        <v>1</v>
      </c>
      <c r="F283" s="218" t="s">
        <v>1179</v>
      </c>
      <c r="G283" s="216"/>
      <c r="H283" s="219">
        <v>1</v>
      </c>
      <c r="I283" s="220"/>
      <c r="J283" s="216"/>
      <c r="K283" s="216"/>
      <c r="L283" s="221"/>
      <c r="M283" s="222"/>
      <c r="N283" s="223"/>
      <c r="O283" s="223"/>
      <c r="P283" s="223"/>
      <c r="Q283" s="223"/>
      <c r="R283" s="223"/>
      <c r="S283" s="223"/>
      <c r="T283" s="224"/>
      <c r="AT283" s="225" t="s">
        <v>191</v>
      </c>
      <c r="AU283" s="225" t="s">
        <v>96</v>
      </c>
      <c r="AV283" s="14" t="s">
        <v>89</v>
      </c>
      <c r="AW283" s="14" t="s">
        <v>35</v>
      </c>
      <c r="AX283" s="14" t="s">
        <v>80</v>
      </c>
      <c r="AY283" s="225" t="s">
        <v>180</v>
      </c>
    </row>
    <row r="284" spans="2:51" s="14" customFormat="1" ht="11.25">
      <c r="B284" s="215"/>
      <c r="C284" s="216"/>
      <c r="D284" s="206" t="s">
        <v>191</v>
      </c>
      <c r="E284" s="217" t="s">
        <v>1</v>
      </c>
      <c r="F284" s="218" t="s">
        <v>1180</v>
      </c>
      <c r="G284" s="216"/>
      <c r="H284" s="219">
        <v>1</v>
      </c>
      <c r="I284" s="220"/>
      <c r="J284" s="216"/>
      <c r="K284" s="216"/>
      <c r="L284" s="221"/>
      <c r="M284" s="222"/>
      <c r="N284" s="223"/>
      <c r="O284" s="223"/>
      <c r="P284" s="223"/>
      <c r="Q284" s="223"/>
      <c r="R284" s="223"/>
      <c r="S284" s="223"/>
      <c r="T284" s="224"/>
      <c r="AT284" s="225" t="s">
        <v>191</v>
      </c>
      <c r="AU284" s="225" t="s">
        <v>96</v>
      </c>
      <c r="AV284" s="14" t="s">
        <v>89</v>
      </c>
      <c r="AW284" s="14" t="s">
        <v>35</v>
      </c>
      <c r="AX284" s="14" t="s">
        <v>80</v>
      </c>
      <c r="AY284" s="225" t="s">
        <v>180</v>
      </c>
    </row>
    <row r="285" spans="2:51" s="15" customFormat="1" ht="11.25">
      <c r="B285" s="226"/>
      <c r="C285" s="227"/>
      <c r="D285" s="206" t="s">
        <v>191</v>
      </c>
      <c r="E285" s="228" t="s">
        <v>1</v>
      </c>
      <c r="F285" s="229" t="s">
        <v>201</v>
      </c>
      <c r="G285" s="227"/>
      <c r="H285" s="230">
        <v>3</v>
      </c>
      <c r="I285" s="231"/>
      <c r="J285" s="227"/>
      <c r="K285" s="227"/>
      <c r="L285" s="232"/>
      <c r="M285" s="233"/>
      <c r="N285" s="234"/>
      <c r="O285" s="234"/>
      <c r="P285" s="234"/>
      <c r="Q285" s="234"/>
      <c r="R285" s="234"/>
      <c r="S285" s="234"/>
      <c r="T285" s="235"/>
      <c r="AT285" s="236" t="s">
        <v>191</v>
      </c>
      <c r="AU285" s="236" t="s">
        <v>96</v>
      </c>
      <c r="AV285" s="15" t="s">
        <v>189</v>
      </c>
      <c r="AW285" s="15" t="s">
        <v>35</v>
      </c>
      <c r="AX285" s="15" t="s">
        <v>87</v>
      </c>
      <c r="AY285" s="236" t="s">
        <v>180</v>
      </c>
    </row>
    <row r="286" spans="1:65" s="2" customFormat="1" ht="21.75" customHeight="1">
      <c r="A286" s="34"/>
      <c r="B286" s="35"/>
      <c r="C286" s="191" t="s">
        <v>411</v>
      </c>
      <c r="D286" s="191" t="s">
        <v>184</v>
      </c>
      <c r="E286" s="192" t="s">
        <v>1181</v>
      </c>
      <c r="F286" s="193" t="s">
        <v>1182</v>
      </c>
      <c r="G286" s="194" t="s">
        <v>481</v>
      </c>
      <c r="H286" s="195">
        <v>3</v>
      </c>
      <c r="I286" s="196"/>
      <c r="J286" s="197">
        <f>ROUND(I286*H286,2)</f>
        <v>0</v>
      </c>
      <c r="K286" s="193" t="s">
        <v>188</v>
      </c>
      <c r="L286" s="39"/>
      <c r="M286" s="198" t="s">
        <v>1</v>
      </c>
      <c r="N286" s="199" t="s">
        <v>45</v>
      </c>
      <c r="O286" s="71"/>
      <c r="P286" s="200">
        <f>O286*H286</f>
        <v>0</v>
      </c>
      <c r="Q286" s="200">
        <v>0</v>
      </c>
      <c r="R286" s="200">
        <f>Q286*H286</f>
        <v>0</v>
      </c>
      <c r="S286" s="200">
        <v>0.21</v>
      </c>
      <c r="T286" s="201">
        <f>S286*H286</f>
        <v>0.63</v>
      </c>
      <c r="U286" s="34"/>
      <c r="V286" s="34"/>
      <c r="W286" s="34"/>
      <c r="X286" s="34"/>
      <c r="Y286" s="34"/>
      <c r="Z286" s="34"/>
      <c r="AA286" s="34"/>
      <c r="AB286" s="34"/>
      <c r="AC286" s="34"/>
      <c r="AD286" s="34"/>
      <c r="AE286" s="34"/>
      <c r="AR286" s="202" t="s">
        <v>189</v>
      </c>
      <c r="AT286" s="202" t="s">
        <v>184</v>
      </c>
      <c r="AU286" s="202" t="s">
        <v>96</v>
      </c>
      <c r="AY286" s="17" t="s">
        <v>180</v>
      </c>
      <c r="BE286" s="203">
        <f>IF(N286="základní",J286,0)</f>
        <v>0</v>
      </c>
      <c r="BF286" s="203">
        <f>IF(N286="snížená",J286,0)</f>
        <v>0</v>
      </c>
      <c r="BG286" s="203">
        <f>IF(N286="zákl. přenesená",J286,0)</f>
        <v>0</v>
      </c>
      <c r="BH286" s="203">
        <f>IF(N286="sníž. přenesená",J286,0)</f>
        <v>0</v>
      </c>
      <c r="BI286" s="203">
        <f>IF(N286="nulová",J286,0)</f>
        <v>0</v>
      </c>
      <c r="BJ286" s="17" t="s">
        <v>87</v>
      </c>
      <c r="BK286" s="203">
        <f>ROUND(I286*H286,2)</f>
        <v>0</v>
      </c>
      <c r="BL286" s="17" t="s">
        <v>189</v>
      </c>
      <c r="BM286" s="202" t="s">
        <v>1183</v>
      </c>
    </row>
    <row r="287" spans="2:51" s="14" customFormat="1" ht="11.25">
      <c r="B287" s="215"/>
      <c r="C287" s="216"/>
      <c r="D287" s="206" t="s">
        <v>191</v>
      </c>
      <c r="E287" s="217" t="s">
        <v>1</v>
      </c>
      <c r="F287" s="218" t="s">
        <v>1178</v>
      </c>
      <c r="G287" s="216"/>
      <c r="H287" s="219">
        <v>1</v>
      </c>
      <c r="I287" s="220"/>
      <c r="J287" s="216"/>
      <c r="K287" s="216"/>
      <c r="L287" s="221"/>
      <c r="M287" s="222"/>
      <c r="N287" s="223"/>
      <c r="O287" s="223"/>
      <c r="P287" s="223"/>
      <c r="Q287" s="223"/>
      <c r="R287" s="223"/>
      <c r="S287" s="223"/>
      <c r="T287" s="224"/>
      <c r="AT287" s="225" t="s">
        <v>191</v>
      </c>
      <c r="AU287" s="225" t="s">
        <v>96</v>
      </c>
      <c r="AV287" s="14" t="s">
        <v>89</v>
      </c>
      <c r="AW287" s="14" t="s">
        <v>35</v>
      </c>
      <c r="AX287" s="14" t="s">
        <v>80</v>
      </c>
      <c r="AY287" s="225" t="s">
        <v>180</v>
      </c>
    </row>
    <row r="288" spans="2:51" s="14" customFormat="1" ht="11.25">
      <c r="B288" s="215"/>
      <c r="C288" s="216"/>
      <c r="D288" s="206" t="s">
        <v>191</v>
      </c>
      <c r="E288" s="217" t="s">
        <v>1</v>
      </c>
      <c r="F288" s="218" t="s">
        <v>1180</v>
      </c>
      <c r="G288" s="216"/>
      <c r="H288" s="219">
        <v>1</v>
      </c>
      <c r="I288" s="220"/>
      <c r="J288" s="216"/>
      <c r="K288" s="216"/>
      <c r="L288" s="221"/>
      <c r="M288" s="222"/>
      <c r="N288" s="223"/>
      <c r="O288" s="223"/>
      <c r="P288" s="223"/>
      <c r="Q288" s="223"/>
      <c r="R288" s="223"/>
      <c r="S288" s="223"/>
      <c r="T288" s="224"/>
      <c r="AT288" s="225" t="s">
        <v>191</v>
      </c>
      <c r="AU288" s="225" t="s">
        <v>96</v>
      </c>
      <c r="AV288" s="14" t="s">
        <v>89</v>
      </c>
      <c r="AW288" s="14" t="s">
        <v>35</v>
      </c>
      <c r="AX288" s="14" t="s">
        <v>80</v>
      </c>
      <c r="AY288" s="225" t="s">
        <v>180</v>
      </c>
    </row>
    <row r="289" spans="2:51" s="14" customFormat="1" ht="11.25">
      <c r="B289" s="215"/>
      <c r="C289" s="216"/>
      <c r="D289" s="206" t="s">
        <v>191</v>
      </c>
      <c r="E289" s="217" t="s">
        <v>1</v>
      </c>
      <c r="F289" s="218" t="s">
        <v>1184</v>
      </c>
      <c r="G289" s="216"/>
      <c r="H289" s="219">
        <v>1</v>
      </c>
      <c r="I289" s="220"/>
      <c r="J289" s="216"/>
      <c r="K289" s="216"/>
      <c r="L289" s="221"/>
      <c r="M289" s="222"/>
      <c r="N289" s="223"/>
      <c r="O289" s="223"/>
      <c r="P289" s="223"/>
      <c r="Q289" s="223"/>
      <c r="R289" s="223"/>
      <c r="S289" s="223"/>
      <c r="T289" s="224"/>
      <c r="AT289" s="225" t="s">
        <v>191</v>
      </c>
      <c r="AU289" s="225" t="s">
        <v>96</v>
      </c>
      <c r="AV289" s="14" t="s">
        <v>89</v>
      </c>
      <c r="AW289" s="14" t="s">
        <v>35</v>
      </c>
      <c r="AX289" s="14" t="s">
        <v>80</v>
      </c>
      <c r="AY289" s="225" t="s">
        <v>180</v>
      </c>
    </row>
    <row r="290" spans="2:51" s="15" customFormat="1" ht="11.25">
      <c r="B290" s="226"/>
      <c r="C290" s="227"/>
      <c r="D290" s="206" t="s">
        <v>191</v>
      </c>
      <c r="E290" s="228" t="s">
        <v>1</v>
      </c>
      <c r="F290" s="229" t="s">
        <v>201</v>
      </c>
      <c r="G290" s="227"/>
      <c r="H290" s="230">
        <v>3</v>
      </c>
      <c r="I290" s="231"/>
      <c r="J290" s="227"/>
      <c r="K290" s="227"/>
      <c r="L290" s="232"/>
      <c r="M290" s="233"/>
      <c r="N290" s="234"/>
      <c r="O290" s="234"/>
      <c r="P290" s="234"/>
      <c r="Q290" s="234"/>
      <c r="R290" s="234"/>
      <c r="S290" s="234"/>
      <c r="T290" s="235"/>
      <c r="AT290" s="236" t="s">
        <v>191</v>
      </c>
      <c r="AU290" s="236" t="s">
        <v>96</v>
      </c>
      <c r="AV290" s="15" t="s">
        <v>189</v>
      </c>
      <c r="AW290" s="15" t="s">
        <v>35</v>
      </c>
      <c r="AX290" s="15" t="s">
        <v>87</v>
      </c>
      <c r="AY290" s="236" t="s">
        <v>180</v>
      </c>
    </row>
    <row r="291" spans="1:65" s="2" customFormat="1" ht="24.2" customHeight="1">
      <c r="A291" s="34"/>
      <c r="B291" s="35"/>
      <c r="C291" s="191" t="s">
        <v>417</v>
      </c>
      <c r="D291" s="191" t="s">
        <v>184</v>
      </c>
      <c r="E291" s="192" t="s">
        <v>1185</v>
      </c>
      <c r="F291" s="193" t="s">
        <v>1186</v>
      </c>
      <c r="G291" s="194" t="s">
        <v>313</v>
      </c>
      <c r="H291" s="195">
        <v>11.5</v>
      </c>
      <c r="I291" s="196"/>
      <c r="J291" s="197">
        <f>ROUND(I291*H291,2)</f>
        <v>0</v>
      </c>
      <c r="K291" s="193" t="s">
        <v>188</v>
      </c>
      <c r="L291" s="39"/>
      <c r="M291" s="198" t="s">
        <v>1</v>
      </c>
      <c r="N291" s="199" t="s">
        <v>45</v>
      </c>
      <c r="O291" s="71"/>
      <c r="P291" s="200">
        <f>O291*H291</f>
        <v>0</v>
      </c>
      <c r="Q291" s="200">
        <v>0</v>
      </c>
      <c r="R291" s="200">
        <f>Q291*H291</f>
        <v>0</v>
      </c>
      <c r="S291" s="200">
        <v>0.06</v>
      </c>
      <c r="T291" s="201">
        <f>S291*H291</f>
        <v>0.69</v>
      </c>
      <c r="U291" s="34"/>
      <c r="V291" s="34"/>
      <c r="W291" s="34"/>
      <c r="X291" s="34"/>
      <c r="Y291" s="34"/>
      <c r="Z291" s="34"/>
      <c r="AA291" s="34"/>
      <c r="AB291" s="34"/>
      <c r="AC291" s="34"/>
      <c r="AD291" s="34"/>
      <c r="AE291" s="34"/>
      <c r="AR291" s="202" t="s">
        <v>189</v>
      </c>
      <c r="AT291" s="202" t="s">
        <v>184</v>
      </c>
      <c r="AU291" s="202" t="s">
        <v>96</v>
      </c>
      <c r="AY291" s="17" t="s">
        <v>180</v>
      </c>
      <c r="BE291" s="203">
        <f>IF(N291="základní",J291,0)</f>
        <v>0</v>
      </c>
      <c r="BF291" s="203">
        <f>IF(N291="snížená",J291,0)</f>
        <v>0</v>
      </c>
      <c r="BG291" s="203">
        <f>IF(N291="zákl. přenesená",J291,0)</f>
        <v>0</v>
      </c>
      <c r="BH291" s="203">
        <f>IF(N291="sníž. přenesená",J291,0)</f>
        <v>0</v>
      </c>
      <c r="BI291" s="203">
        <f>IF(N291="nulová",J291,0)</f>
        <v>0</v>
      </c>
      <c r="BJ291" s="17" t="s">
        <v>87</v>
      </c>
      <c r="BK291" s="203">
        <f>ROUND(I291*H291,2)</f>
        <v>0</v>
      </c>
      <c r="BL291" s="17" t="s">
        <v>189</v>
      </c>
      <c r="BM291" s="202" t="s">
        <v>1187</v>
      </c>
    </row>
    <row r="292" spans="2:51" s="14" customFormat="1" ht="11.25">
      <c r="B292" s="215"/>
      <c r="C292" s="216"/>
      <c r="D292" s="206" t="s">
        <v>191</v>
      </c>
      <c r="E292" s="217" t="s">
        <v>1</v>
      </c>
      <c r="F292" s="218" t="s">
        <v>1188</v>
      </c>
      <c r="G292" s="216"/>
      <c r="H292" s="219">
        <v>11.5</v>
      </c>
      <c r="I292" s="220"/>
      <c r="J292" s="216"/>
      <c r="K292" s="216"/>
      <c r="L292" s="221"/>
      <c r="M292" s="222"/>
      <c r="N292" s="223"/>
      <c r="O292" s="223"/>
      <c r="P292" s="223"/>
      <c r="Q292" s="223"/>
      <c r="R292" s="223"/>
      <c r="S292" s="223"/>
      <c r="T292" s="224"/>
      <c r="AT292" s="225" t="s">
        <v>191</v>
      </c>
      <c r="AU292" s="225" t="s">
        <v>96</v>
      </c>
      <c r="AV292" s="14" t="s">
        <v>89</v>
      </c>
      <c r="AW292" s="14" t="s">
        <v>35</v>
      </c>
      <c r="AX292" s="14" t="s">
        <v>87</v>
      </c>
      <c r="AY292" s="225" t="s">
        <v>180</v>
      </c>
    </row>
    <row r="293" spans="1:65" s="2" customFormat="1" ht="24.2" customHeight="1">
      <c r="A293" s="34"/>
      <c r="B293" s="35"/>
      <c r="C293" s="191" t="s">
        <v>423</v>
      </c>
      <c r="D293" s="191" t="s">
        <v>184</v>
      </c>
      <c r="E293" s="192" t="s">
        <v>1189</v>
      </c>
      <c r="F293" s="193" t="s">
        <v>1190</v>
      </c>
      <c r="G293" s="194" t="s">
        <v>313</v>
      </c>
      <c r="H293" s="195">
        <v>4.5</v>
      </c>
      <c r="I293" s="196"/>
      <c r="J293" s="197">
        <f>ROUND(I293*H293,2)</f>
        <v>0</v>
      </c>
      <c r="K293" s="193" t="s">
        <v>1</v>
      </c>
      <c r="L293" s="39"/>
      <c r="M293" s="198" t="s">
        <v>1</v>
      </c>
      <c r="N293" s="199" t="s">
        <v>45</v>
      </c>
      <c r="O293" s="71"/>
      <c r="P293" s="200">
        <f>O293*H293</f>
        <v>0</v>
      </c>
      <c r="Q293" s="200">
        <v>0.0364</v>
      </c>
      <c r="R293" s="200">
        <f>Q293*H293</f>
        <v>0.1638</v>
      </c>
      <c r="S293" s="200">
        <v>0</v>
      </c>
      <c r="T293" s="201">
        <f>S293*H293</f>
        <v>0</v>
      </c>
      <c r="U293" s="34"/>
      <c r="V293" s="34"/>
      <c r="W293" s="34"/>
      <c r="X293" s="34"/>
      <c r="Y293" s="34"/>
      <c r="Z293" s="34"/>
      <c r="AA293" s="34"/>
      <c r="AB293" s="34"/>
      <c r="AC293" s="34"/>
      <c r="AD293" s="34"/>
      <c r="AE293" s="34"/>
      <c r="AR293" s="202" t="s">
        <v>189</v>
      </c>
      <c r="AT293" s="202" t="s">
        <v>184</v>
      </c>
      <c r="AU293" s="202" t="s">
        <v>96</v>
      </c>
      <c r="AY293" s="17" t="s">
        <v>180</v>
      </c>
      <c r="BE293" s="203">
        <f>IF(N293="základní",J293,0)</f>
        <v>0</v>
      </c>
      <c r="BF293" s="203">
        <f>IF(N293="snížená",J293,0)</f>
        <v>0</v>
      </c>
      <c r="BG293" s="203">
        <f>IF(N293="zákl. přenesená",J293,0)</f>
        <v>0</v>
      </c>
      <c r="BH293" s="203">
        <f>IF(N293="sníž. přenesená",J293,0)</f>
        <v>0</v>
      </c>
      <c r="BI293" s="203">
        <f>IF(N293="nulová",J293,0)</f>
        <v>0</v>
      </c>
      <c r="BJ293" s="17" t="s">
        <v>87</v>
      </c>
      <c r="BK293" s="203">
        <f>ROUND(I293*H293,2)</f>
        <v>0</v>
      </c>
      <c r="BL293" s="17" t="s">
        <v>189</v>
      </c>
      <c r="BM293" s="202" t="s">
        <v>1191</v>
      </c>
    </row>
    <row r="294" spans="2:51" s="14" customFormat="1" ht="11.25">
      <c r="B294" s="215"/>
      <c r="C294" s="216"/>
      <c r="D294" s="206" t="s">
        <v>191</v>
      </c>
      <c r="E294" s="217" t="s">
        <v>1</v>
      </c>
      <c r="F294" s="218" t="s">
        <v>1192</v>
      </c>
      <c r="G294" s="216"/>
      <c r="H294" s="219">
        <v>4.5</v>
      </c>
      <c r="I294" s="220"/>
      <c r="J294" s="216"/>
      <c r="K294" s="216"/>
      <c r="L294" s="221"/>
      <c r="M294" s="222"/>
      <c r="N294" s="223"/>
      <c r="O294" s="223"/>
      <c r="P294" s="223"/>
      <c r="Q294" s="223"/>
      <c r="R294" s="223"/>
      <c r="S294" s="223"/>
      <c r="T294" s="224"/>
      <c r="AT294" s="225" t="s">
        <v>191</v>
      </c>
      <c r="AU294" s="225" t="s">
        <v>96</v>
      </c>
      <c r="AV294" s="14" t="s">
        <v>89</v>
      </c>
      <c r="AW294" s="14" t="s">
        <v>35</v>
      </c>
      <c r="AX294" s="14" t="s">
        <v>87</v>
      </c>
      <c r="AY294" s="225" t="s">
        <v>180</v>
      </c>
    </row>
    <row r="295" spans="1:65" s="2" customFormat="1" ht="24.2" customHeight="1">
      <c r="A295" s="34"/>
      <c r="B295" s="35"/>
      <c r="C295" s="191" t="s">
        <v>428</v>
      </c>
      <c r="D295" s="191" t="s">
        <v>184</v>
      </c>
      <c r="E295" s="192" t="s">
        <v>1193</v>
      </c>
      <c r="F295" s="193" t="s">
        <v>1194</v>
      </c>
      <c r="G295" s="194" t="s">
        <v>313</v>
      </c>
      <c r="H295" s="195">
        <v>5.44</v>
      </c>
      <c r="I295" s="196"/>
      <c r="J295" s="197">
        <f>ROUND(I295*H295,2)</f>
        <v>0</v>
      </c>
      <c r="K295" s="193" t="s">
        <v>188</v>
      </c>
      <c r="L295" s="39"/>
      <c r="M295" s="198" t="s">
        <v>1</v>
      </c>
      <c r="N295" s="199" t="s">
        <v>45</v>
      </c>
      <c r="O295" s="71"/>
      <c r="P295" s="200">
        <f>O295*H295</f>
        <v>0</v>
      </c>
      <c r="Q295" s="200">
        <v>0</v>
      </c>
      <c r="R295" s="200">
        <f>Q295*H295</f>
        <v>0</v>
      </c>
      <c r="S295" s="200">
        <v>0.07</v>
      </c>
      <c r="T295" s="201">
        <f>S295*H295</f>
        <v>0.3808000000000001</v>
      </c>
      <c r="U295" s="34"/>
      <c r="V295" s="34"/>
      <c r="W295" s="34"/>
      <c r="X295" s="34"/>
      <c r="Y295" s="34"/>
      <c r="Z295" s="34"/>
      <c r="AA295" s="34"/>
      <c r="AB295" s="34"/>
      <c r="AC295" s="34"/>
      <c r="AD295" s="34"/>
      <c r="AE295" s="34"/>
      <c r="AR295" s="202" t="s">
        <v>189</v>
      </c>
      <c r="AT295" s="202" t="s">
        <v>184</v>
      </c>
      <c r="AU295" s="202" t="s">
        <v>96</v>
      </c>
      <c r="AY295" s="17" t="s">
        <v>180</v>
      </c>
      <c r="BE295" s="203">
        <f>IF(N295="základní",J295,0)</f>
        <v>0</v>
      </c>
      <c r="BF295" s="203">
        <f>IF(N295="snížená",J295,0)</f>
        <v>0</v>
      </c>
      <c r="BG295" s="203">
        <f>IF(N295="zákl. přenesená",J295,0)</f>
        <v>0</v>
      </c>
      <c r="BH295" s="203">
        <f>IF(N295="sníž. přenesená",J295,0)</f>
        <v>0</v>
      </c>
      <c r="BI295" s="203">
        <f>IF(N295="nulová",J295,0)</f>
        <v>0</v>
      </c>
      <c r="BJ295" s="17" t="s">
        <v>87</v>
      </c>
      <c r="BK295" s="203">
        <f>ROUND(I295*H295,2)</f>
        <v>0</v>
      </c>
      <c r="BL295" s="17" t="s">
        <v>189</v>
      </c>
      <c r="BM295" s="202" t="s">
        <v>1195</v>
      </c>
    </row>
    <row r="296" spans="2:51" s="14" customFormat="1" ht="11.25">
      <c r="B296" s="215"/>
      <c r="C296" s="216"/>
      <c r="D296" s="206" t="s">
        <v>191</v>
      </c>
      <c r="E296" s="217" t="s">
        <v>1</v>
      </c>
      <c r="F296" s="218" t="s">
        <v>1142</v>
      </c>
      <c r="G296" s="216"/>
      <c r="H296" s="219">
        <v>5.44</v>
      </c>
      <c r="I296" s="220"/>
      <c r="J296" s="216"/>
      <c r="K296" s="216"/>
      <c r="L296" s="221"/>
      <c r="M296" s="222"/>
      <c r="N296" s="223"/>
      <c r="O296" s="223"/>
      <c r="P296" s="223"/>
      <c r="Q296" s="223"/>
      <c r="R296" s="223"/>
      <c r="S296" s="223"/>
      <c r="T296" s="224"/>
      <c r="AT296" s="225" t="s">
        <v>191</v>
      </c>
      <c r="AU296" s="225" t="s">
        <v>96</v>
      </c>
      <c r="AV296" s="14" t="s">
        <v>89</v>
      </c>
      <c r="AW296" s="14" t="s">
        <v>35</v>
      </c>
      <c r="AX296" s="14" t="s">
        <v>87</v>
      </c>
      <c r="AY296" s="225" t="s">
        <v>180</v>
      </c>
    </row>
    <row r="297" spans="1:65" s="2" customFormat="1" ht="33" customHeight="1">
      <c r="A297" s="34"/>
      <c r="B297" s="35"/>
      <c r="C297" s="191" t="s">
        <v>436</v>
      </c>
      <c r="D297" s="191" t="s">
        <v>184</v>
      </c>
      <c r="E297" s="192" t="s">
        <v>1196</v>
      </c>
      <c r="F297" s="193" t="s">
        <v>1197</v>
      </c>
      <c r="G297" s="194" t="s">
        <v>313</v>
      </c>
      <c r="H297" s="195">
        <v>28.75</v>
      </c>
      <c r="I297" s="196"/>
      <c r="J297" s="197">
        <f>ROUND(I297*H297,2)</f>
        <v>0</v>
      </c>
      <c r="K297" s="193" t="s">
        <v>1</v>
      </c>
      <c r="L297" s="39"/>
      <c r="M297" s="198" t="s">
        <v>1</v>
      </c>
      <c r="N297" s="199" t="s">
        <v>45</v>
      </c>
      <c r="O297" s="71"/>
      <c r="P297" s="200">
        <f>O297*H297</f>
        <v>0</v>
      </c>
      <c r="Q297" s="200">
        <v>0.0364</v>
      </c>
      <c r="R297" s="200">
        <f>Q297*H297</f>
        <v>1.0465</v>
      </c>
      <c r="S297" s="200">
        <v>0</v>
      </c>
      <c r="T297" s="201">
        <f>S297*H297</f>
        <v>0</v>
      </c>
      <c r="U297" s="34"/>
      <c r="V297" s="34"/>
      <c r="W297" s="34"/>
      <c r="X297" s="34"/>
      <c r="Y297" s="34"/>
      <c r="Z297" s="34"/>
      <c r="AA297" s="34"/>
      <c r="AB297" s="34"/>
      <c r="AC297" s="34"/>
      <c r="AD297" s="34"/>
      <c r="AE297" s="34"/>
      <c r="AR297" s="202" t="s">
        <v>189</v>
      </c>
      <c r="AT297" s="202" t="s">
        <v>184</v>
      </c>
      <c r="AU297" s="202" t="s">
        <v>96</v>
      </c>
      <c r="AY297" s="17" t="s">
        <v>180</v>
      </c>
      <c r="BE297" s="203">
        <f>IF(N297="základní",J297,0)</f>
        <v>0</v>
      </c>
      <c r="BF297" s="203">
        <f>IF(N297="snížená",J297,0)</f>
        <v>0</v>
      </c>
      <c r="BG297" s="203">
        <f>IF(N297="zákl. přenesená",J297,0)</f>
        <v>0</v>
      </c>
      <c r="BH297" s="203">
        <f>IF(N297="sníž. přenesená",J297,0)</f>
        <v>0</v>
      </c>
      <c r="BI297" s="203">
        <f>IF(N297="nulová",J297,0)</f>
        <v>0</v>
      </c>
      <c r="BJ297" s="17" t="s">
        <v>87</v>
      </c>
      <c r="BK297" s="203">
        <f>ROUND(I297*H297,2)</f>
        <v>0</v>
      </c>
      <c r="BL297" s="17" t="s">
        <v>189</v>
      </c>
      <c r="BM297" s="202" t="s">
        <v>1198</v>
      </c>
    </row>
    <row r="298" spans="2:51" s="14" customFormat="1" ht="11.25">
      <c r="B298" s="215"/>
      <c r="C298" s="216"/>
      <c r="D298" s="206" t="s">
        <v>191</v>
      </c>
      <c r="E298" s="217" t="s">
        <v>1</v>
      </c>
      <c r="F298" s="218" t="s">
        <v>1199</v>
      </c>
      <c r="G298" s="216"/>
      <c r="H298" s="219">
        <v>28.75</v>
      </c>
      <c r="I298" s="220"/>
      <c r="J298" s="216"/>
      <c r="K298" s="216"/>
      <c r="L298" s="221"/>
      <c r="M298" s="222"/>
      <c r="N298" s="223"/>
      <c r="O298" s="223"/>
      <c r="P298" s="223"/>
      <c r="Q298" s="223"/>
      <c r="R298" s="223"/>
      <c r="S298" s="223"/>
      <c r="T298" s="224"/>
      <c r="AT298" s="225" t="s">
        <v>191</v>
      </c>
      <c r="AU298" s="225" t="s">
        <v>96</v>
      </c>
      <c r="AV298" s="14" t="s">
        <v>89</v>
      </c>
      <c r="AW298" s="14" t="s">
        <v>35</v>
      </c>
      <c r="AX298" s="14" t="s">
        <v>87</v>
      </c>
      <c r="AY298" s="225" t="s">
        <v>180</v>
      </c>
    </row>
    <row r="299" spans="1:65" s="2" customFormat="1" ht="24.2" customHeight="1">
      <c r="A299" s="34"/>
      <c r="B299" s="35"/>
      <c r="C299" s="191" t="s">
        <v>446</v>
      </c>
      <c r="D299" s="191" t="s">
        <v>184</v>
      </c>
      <c r="E299" s="192" t="s">
        <v>1200</v>
      </c>
      <c r="F299" s="193" t="s">
        <v>1201</v>
      </c>
      <c r="G299" s="194" t="s">
        <v>313</v>
      </c>
      <c r="H299" s="195">
        <v>37</v>
      </c>
      <c r="I299" s="196"/>
      <c r="J299" s="197">
        <f>ROUND(I299*H299,2)</f>
        <v>0</v>
      </c>
      <c r="K299" s="193" t="s">
        <v>188</v>
      </c>
      <c r="L299" s="39"/>
      <c r="M299" s="198" t="s">
        <v>1</v>
      </c>
      <c r="N299" s="199" t="s">
        <v>45</v>
      </c>
      <c r="O299" s="71"/>
      <c r="P299" s="200">
        <f>O299*H299</f>
        <v>0</v>
      </c>
      <c r="Q299" s="200">
        <v>0</v>
      </c>
      <c r="R299" s="200">
        <f>Q299*H299</f>
        <v>0</v>
      </c>
      <c r="S299" s="200">
        <v>0.00198</v>
      </c>
      <c r="T299" s="201">
        <f>S299*H299</f>
        <v>0.07326</v>
      </c>
      <c r="U299" s="34"/>
      <c r="V299" s="34"/>
      <c r="W299" s="34"/>
      <c r="X299" s="34"/>
      <c r="Y299" s="34"/>
      <c r="Z299" s="34"/>
      <c r="AA299" s="34"/>
      <c r="AB299" s="34"/>
      <c r="AC299" s="34"/>
      <c r="AD299" s="34"/>
      <c r="AE299" s="34"/>
      <c r="AR299" s="202" t="s">
        <v>189</v>
      </c>
      <c r="AT299" s="202" t="s">
        <v>184</v>
      </c>
      <c r="AU299" s="202" t="s">
        <v>96</v>
      </c>
      <c r="AY299" s="17" t="s">
        <v>180</v>
      </c>
      <c r="BE299" s="203">
        <f>IF(N299="základní",J299,0)</f>
        <v>0</v>
      </c>
      <c r="BF299" s="203">
        <f>IF(N299="snížená",J299,0)</f>
        <v>0</v>
      </c>
      <c r="BG299" s="203">
        <f>IF(N299="zákl. přenesená",J299,0)</f>
        <v>0</v>
      </c>
      <c r="BH299" s="203">
        <f>IF(N299="sníž. přenesená",J299,0)</f>
        <v>0</v>
      </c>
      <c r="BI299" s="203">
        <f>IF(N299="nulová",J299,0)</f>
        <v>0</v>
      </c>
      <c r="BJ299" s="17" t="s">
        <v>87</v>
      </c>
      <c r="BK299" s="203">
        <f>ROUND(I299*H299,2)</f>
        <v>0</v>
      </c>
      <c r="BL299" s="17" t="s">
        <v>189</v>
      </c>
      <c r="BM299" s="202" t="s">
        <v>1202</v>
      </c>
    </row>
    <row r="300" spans="2:51" s="14" customFormat="1" ht="11.25">
      <c r="B300" s="215"/>
      <c r="C300" s="216"/>
      <c r="D300" s="206" t="s">
        <v>191</v>
      </c>
      <c r="E300" s="217" t="s">
        <v>1</v>
      </c>
      <c r="F300" s="218" t="s">
        <v>1203</v>
      </c>
      <c r="G300" s="216"/>
      <c r="H300" s="219">
        <v>37</v>
      </c>
      <c r="I300" s="220"/>
      <c r="J300" s="216"/>
      <c r="K300" s="216"/>
      <c r="L300" s="221"/>
      <c r="M300" s="222"/>
      <c r="N300" s="223"/>
      <c r="O300" s="223"/>
      <c r="P300" s="223"/>
      <c r="Q300" s="223"/>
      <c r="R300" s="223"/>
      <c r="S300" s="223"/>
      <c r="T300" s="224"/>
      <c r="AT300" s="225" t="s">
        <v>191</v>
      </c>
      <c r="AU300" s="225" t="s">
        <v>96</v>
      </c>
      <c r="AV300" s="14" t="s">
        <v>89</v>
      </c>
      <c r="AW300" s="14" t="s">
        <v>35</v>
      </c>
      <c r="AX300" s="14" t="s">
        <v>87</v>
      </c>
      <c r="AY300" s="225" t="s">
        <v>180</v>
      </c>
    </row>
    <row r="301" spans="1:65" s="2" customFormat="1" ht="24.2" customHeight="1">
      <c r="A301" s="34"/>
      <c r="B301" s="35"/>
      <c r="C301" s="191" t="s">
        <v>452</v>
      </c>
      <c r="D301" s="191" t="s">
        <v>184</v>
      </c>
      <c r="E301" s="192" t="s">
        <v>1204</v>
      </c>
      <c r="F301" s="193" t="s">
        <v>1205</v>
      </c>
      <c r="G301" s="194" t="s">
        <v>481</v>
      </c>
      <c r="H301" s="195">
        <v>62</v>
      </c>
      <c r="I301" s="196"/>
      <c r="J301" s="197">
        <f>ROUND(I301*H301,2)</f>
        <v>0</v>
      </c>
      <c r="K301" s="193" t="s">
        <v>188</v>
      </c>
      <c r="L301" s="39"/>
      <c r="M301" s="198" t="s">
        <v>1</v>
      </c>
      <c r="N301" s="199" t="s">
        <v>45</v>
      </c>
      <c r="O301" s="71"/>
      <c r="P301" s="200">
        <f>O301*H301</f>
        <v>0</v>
      </c>
      <c r="Q301" s="200">
        <v>0</v>
      </c>
      <c r="R301" s="200">
        <f>Q301*H301</f>
        <v>0</v>
      </c>
      <c r="S301" s="200">
        <v>0.165</v>
      </c>
      <c r="T301" s="201">
        <f>S301*H301</f>
        <v>10.23</v>
      </c>
      <c r="U301" s="34"/>
      <c r="V301" s="34"/>
      <c r="W301" s="34"/>
      <c r="X301" s="34"/>
      <c r="Y301" s="34"/>
      <c r="Z301" s="34"/>
      <c r="AA301" s="34"/>
      <c r="AB301" s="34"/>
      <c r="AC301" s="34"/>
      <c r="AD301" s="34"/>
      <c r="AE301" s="34"/>
      <c r="AR301" s="202" t="s">
        <v>189</v>
      </c>
      <c r="AT301" s="202" t="s">
        <v>184</v>
      </c>
      <c r="AU301" s="202" t="s">
        <v>96</v>
      </c>
      <c r="AY301" s="17" t="s">
        <v>180</v>
      </c>
      <c r="BE301" s="203">
        <f>IF(N301="základní",J301,0)</f>
        <v>0</v>
      </c>
      <c r="BF301" s="203">
        <f>IF(N301="snížená",J301,0)</f>
        <v>0</v>
      </c>
      <c r="BG301" s="203">
        <f>IF(N301="zákl. přenesená",J301,0)</f>
        <v>0</v>
      </c>
      <c r="BH301" s="203">
        <f>IF(N301="sníž. přenesená",J301,0)</f>
        <v>0</v>
      </c>
      <c r="BI301" s="203">
        <f>IF(N301="nulová",J301,0)</f>
        <v>0</v>
      </c>
      <c r="BJ301" s="17" t="s">
        <v>87</v>
      </c>
      <c r="BK301" s="203">
        <f>ROUND(I301*H301,2)</f>
        <v>0</v>
      </c>
      <c r="BL301" s="17" t="s">
        <v>189</v>
      </c>
      <c r="BM301" s="202" t="s">
        <v>1206</v>
      </c>
    </row>
    <row r="302" spans="2:51" s="14" customFormat="1" ht="11.25">
      <c r="B302" s="215"/>
      <c r="C302" s="216"/>
      <c r="D302" s="206" t="s">
        <v>191</v>
      </c>
      <c r="E302" s="217" t="s">
        <v>1</v>
      </c>
      <c r="F302" s="218" t="s">
        <v>1207</v>
      </c>
      <c r="G302" s="216"/>
      <c r="H302" s="219">
        <v>17</v>
      </c>
      <c r="I302" s="220"/>
      <c r="J302" s="216"/>
      <c r="K302" s="216"/>
      <c r="L302" s="221"/>
      <c r="M302" s="222"/>
      <c r="N302" s="223"/>
      <c r="O302" s="223"/>
      <c r="P302" s="223"/>
      <c r="Q302" s="223"/>
      <c r="R302" s="223"/>
      <c r="S302" s="223"/>
      <c r="T302" s="224"/>
      <c r="AT302" s="225" t="s">
        <v>191</v>
      </c>
      <c r="AU302" s="225" t="s">
        <v>96</v>
      </c>
      <c r="AV302" s="14" t="s">
        <v>89</v>
      </c>
      <c r="AW302" s="14" t="s">
        <v>35</v>
      </c>
      <c r="AX302" s="14" t="s">
        <v>80</v>
      </c>
      <c r="AY302" s="225" t="s">
        <v>180</v>
      </c>
    </row>
    <row r="303" spans="2:51" s="14" customFormat="1" ht="11.25">
      <c r="B303" s="215"/>
      <c r="C303" s="216"/>
      <c r="D303" s="206" t="s">
        <v>191</v>
      </c>
      <c r="E303" s="217" t="s">
        <v>1</v>
      </c>
      <c r="F303" s="218" t="s">
        <v>1208</v>
      </c>
      <c r="G303" s="216"/>
      <c r="H303" s="219">
        <v>10</v>
      </c>
      <c r="I303" s="220"/>
      <c r="J303" s="216"/>
      <c r="K303" s="216"/>
      <c r="L303" s="221"/>
      <c r="M303" s="222"/>
      <c r="N303" s="223"/>
      <c r="O303" s="223"/>
      <c r="P303" s="223"/>
      <c r="Q303" s="223"/>
      <c r="R303" s="223"/>
      <c r="S303" s="223"/>
      <c r="T303" s="224"/>
      <c r="AT303" s="225" t="s">
        <v>191</v>
      </c>
      <c r="AU303" s="225" t="s">
        <v>96</v>
      </c>
      <c r="AV303" s="14" t="s">
        <v>89</v>
      </c>
      <c r="AW303" s="14" t="s">
        <v>35</v>
      </c>
      <c r="AX303" s="14" t="s">
        <v>80</v>
      </c>
      <c r="AY303" s="225" t="s">
        <v>180</v>
      </c>
    </row>
    <row r="304" spans="2:51" s="14" customFormat="1" ht="11.25">
      <c r="B304" s="215"/>
      <c r="C304" s="216"/>
      <c r="D304" s="206" t="s">
        <v>191</v>
      </c>
      <c r="E304" s="217" t="s">
        <v>1</v>
      </c>
      <c r="F304" s="218" t="s">
        <v>1209</v>
      </c>
      <c r="G304" s="216"/>
      <c r="H304" s="219">
        <v>17</v>
      </c>
      <c r="I304" s="220"/>
      <c r="J304" s="216"/>
      <c r="K304" s="216"/>
      <c r="L304" s="221"/>
      <c r="M304" s="222"/>
      <c r="N304" s="223"/>
      <c r="O304" s="223"/>
      <c r="P304" s="223"/>
      <c r="Q304" s="223"/>
      <c r="R304" s="223"/>
      <c r="S304" s="223"/>
      <c r="T304" s="224"/>
      <c r="AT304" s="225" t="s">
        <v>191</v>
      </c>
      <c r="AU304" s="225" t="s">
        <v>96</v>
      </c>
      <c r="AV304" s="14" t="s">
        <v>89</v>
      </c>
      <c r="AW304" s="14" t="s">
        <v>35</v>
      </c>
      <c r="AX304" s="14" t="s">
        <v>80</v>
      </c>
      <c r="AY304" s="225" t="s">
        <v>180</v>
      </c>
    </row>
    <row r="305" spans="2:51" s="14" customFormat="1" ht="11.25">
      <c r="B305" s="215"/>
      <c r="C305" s="216"/>
      <c r="D305" s="206" t="s">
        <v>191</v>
      </c>
      <c r="E305" s="217" t="s">
        <v>1</v>
      </c>
      <c r="F305" s="218" t="s">
        <v>1210</v>
      </c>
      <c r="G305" s="216"/>
      <c r="H305" s="219">
        <v>18</v>
      </c>
      <c r="I305" s="220"/>
      <c r="J305" s="216"/>
      <c r="K305" s="216"/>
      <c r="L305" s="221"/>
      <c r="M305" s="222"/>
      <c r="N305" s="223"/>
      <c r="O305" s="223"/>
      <c r="P305" s="223"/>
      <c r="Q305" s="223"/>
      <c r="R305" s="223"/>
      <c r="S305" s="223"/>
      <c r="T305" s="224"/>
      <c r="AT305" s="225" t="s">
        <v>191</v>
      </c>
      <c r="AU305" s="225" t="s">
        <v>96</v>
      </c>
      <c r="AV305" s="14" t="s">
        <v>89</v>
      </c>
      <c r="AW305" s="14" t="s">
        <v>35</v>
      </c>
      <c r="AX305" s="14" t="s">
        <v>80</v>
      </c>
      <c r="AY305" s="225" t="s">
        <v>180</v>
      </c>
    </row>
    <row r="306" spans="2:51" s="15" customFormat="1" ht="11.25">
      <c r="B306" s="226"/>
      <c r="C306" s="227"/>
      <c r="D306" s="206" t="s">
        <v>191</v>
      </c>
      <c r="E306" s="228" t="s">
        <v>1</v>
      </c>
      <c r="F306" s="229" t="s">
        <v>201</v>
      </c>
      <c r="G306" s="227"/>
      <c r="H306" s="230">
        <v>62</v>
      </c>
      <c r="I306" s="231"/>
      <c r="J306" s="227"/>
      <c r="K306" s="227"/>
      <c r="L306" s="232"/>
      <c r="M306" s="233"/>
      <c r="N306" s="234"/>
      <c r="O306" s="234"/>
      <c r="P306" s="234"/>
      <c r="Q306" s="234"/>
      <c r="R306" s="234"/>
      <c r="S306" s="234"/>
      <c r="T306" s="235"/>
      <c r="AT306" s="236" t="s">
        <v>191</v>
      </c>
      <c r="AU306" s="236" t="s">
        <v>96</v>
      </c>
      <c r="AV306" s="15" t="s">
        <v>189</v>
      </c>
      <c r="AW306" s="15" t="s">
        <v>35</v>
      </c>
      <c r="AX306" s="15" t="s">
        <v>87</v>
      </c>
      <c r="AY306" s="236" t="s">
        <v>180</v>
      </c>
    </row>
    <row r="307" spans="1:65" s="2" customFormat="1" ht="16.5" customHeight="1">
      <c r="A307" s="34"/>
      <c r="B307" s="35"/>
      <c r="C307" s="191" t="s">
        <v>459</v>
      </c>
      <c r="D307" s="191" t="s">
        <v>184</v>
      </c>
      <c r="E307" s="192" t="s">
        <v>1211</v>
      </c>
      <c r="F307" s="193" t="s">
        <v>1212</v>
      </c>
      <c r="G307" s="194" t="s">
        <v>187</v>
      </c>
      <c r="H307" s="195">
        <v>40.64</v>
      </c>
      <c r="I307" s="196"/>
      <c r="J307" s="197">
        <f>ROUND(I307*H307,2)</f>
        <v>0</v>
      </c>
      <c r="K307" s="193" t="s">
        <v>188</v>
      </c>
      <c r="L307" s="39"/>
      <c r="M307" s="198" t="s">
        <v>1</v>
      </c>
      <c r="N307" s="199" t="s">
        <v>45</v>
      </c>
      <c r="O307" s="71"/>
      <c r="P307" s="200">
        <f>O307*H307</f>
        <v>0</v>
      </c>
      <c r="Q307" s="200">
        <v>2.50187</v>
      </c>
      <c r="R307" s="200">
        <f>Q307*H307</f>
        <v>101.6759968</v>
      </c>
      <c r="S307" s="200">
        <v>0</v>
      </c>
      <c r="T307" s="201">
        <f>S307*H307</f>
        <v>0</v>
      </c>
      <c r="U307" s="34"/>
      <c r="V307" s="34"/>
      <c r="W307" s="34"/>
      <c r="X307" s="34"/>
      <c r="Y307" s="34"/>
      <c r="Z307" s="34"/>
      <c r="AA307" s="34"/>
      <c r="AB307" s="34"/>
      <c r="AC307" s="34"/>
      <c r="AD307" s="34"/>
      <c r="AE307" s="34"/>
      <c r="AR307" s="202" t="s">
        <v>189</v>
      </c>
      <c r="AT307" s="202" t="s">
        <v>184</v>
      </c>
      <c r="AU307" s="202" t="s">
        <v>96</v>
      </c>
      <c r="AY307" s="17" t="s">
        <v>180</v>
      </c>
      <c r="BE307" s="203">
        <f>IF(N307="základní",J307,0)</f>
        <v>0</v>
      </c>
      <c r="BF307" s="203">
        <f>IF(N307="snížená",J307,0)</f>
        <v>0</v>
      </c>
      <c r="BG307" s="203">
        <f>IF(N307="zákl. přenesená",J307,0)</f>
        <v>0</v>
      </c>
      <c r="BH307" s="203">
        <f>IF(N307="sníž. přenesená",J307,0)</f>
        <v>0</v>
      </c>
      <c r="BI307" s="203">
        <f>IF(N307="nulová",J307,0)</f>
        <v>0</v>
      </c>
      <c r="BJ307" s="17" t="s">
        <v>87</v>
      </c>
      <c r="BK307" s="203">
        <f>ROUND(I307*H307,2)</f>
        <v>0</v>
      </c>
      <c r="BL307" s="17" t="s">
        <v>189</v>
      </c>
      <c r="BM307" s="202" t="s">
        <v>1213</v>
      </c>
    </row>
    <row r="308" spans="2:51" s="14" customFormat="1" ht="11.25">
      <c r="B308" s="215"/>
      <c r="C308" s="216"/>
      <c r="D308" s="206" t="s">
        <v>191</v>
      </c>
      <c r="E308" s="217" t="s">
        <v>1</v>
      </c>
      <c r="F308" s="218" t="s">
        <v>1105</v>
      </c>
      <c r="G308" s="216"/>
      <c r="H308" s="219">
        <v>9.6</v>
      </c>
      <c r="I308" s="220"/>
      <c r="J308" s="216"/>
      <c r="K308" s="216"/>
      <c r="L308" s="221"/>
      <c r="M308" s="222"/>
      <c r="N308" s="223"/>
      <c r="O308" s="223"/>
      <c r="P308" s="223"/>
      <c r="Q308" s="223"/>
      <c r="R308" s="223"/>
      <c r="S308" s="223"/>
      <c r="T308" s="224"/>
      <c r="AT308" s="225" t="s">
        <v>191</v>
      </c>
      <c r="AU308" s="225" t="s">
        <v>96</v>
      </c>
      <c r="AV308" s="14" t="s">
        <v>89</v>
      </c>
      <c r="AW308" s="14" t="s">
        <v>35</v>
      </c>
      <c r="AX308" s="14" t="s">
        <v>80</v>
      </c>
      <c r="AY308" s="225" t="s">
        <v>180</v>
      </c>
    </row>
    <row r="309" spans="2:51" s="14" customFormat="1" ht="11.25">
      <c r="B309" s="215"/>
      <c r="C309" s="216"/>
      <c r="D309" s="206" t="s">
        <v>191</v>
      </c>
      <c r="E309" s="217" t="s">
        <v>1</v>
      </c>
      <c r="F309" s="218" t="s">
        <v>1106</v>
      </c>
      <c r="G309" s="216"/>
      <c r="H309" s="219">
        <v>6.08</v>
      </c>
      <c r="I309" s="220"/>
      <c r="J309" s="216"/>
      <c r="K309" s="216"/>
      <c r="L309" s="221"/>
      <c r="M309" s="222"/>
      <c r="N309" s="223"/>
      <c r="O309" s="223"/>
      <c r="P309" s="223"/>
      <c r="Q309" s="223"/>
      <c r="R309" s="223"/>
      <c r="S309" s="223"/>
      <c r="T309" s="224"/>
      <c r="AT309" s="225" t="s">
        <v>191</v>
      </c>
      <c r="AU309" s="225" t="s">
        <v>96</v>
      </c>
      <c r="AV309" s="14" t="s">
        <v>89</v>
      </c>
      <c r="AW309" s="14" t="s">
        <v>35</v>
      </c>
      <c r="AX309" s="14" t="s">
        <v>80</v>
      </c>
      <c r="AY309" s="225" t="s">
        <v>180</v>
      </c>
    </row>
    <row r="310" spans="2:51" s="14" customFormat="1" ht="11.25">
      <c r="B310" s="215"/>
      <c r="C310" s="216"/>
      <c r="D310" s="206" t="s">
        <v>191</v>
      </c>
      <c r="E310" s="217" t="s">
        <v>1</v>
      </c>
      <c r="F310" s="218" t="s">
        <v>1107</v>
      </c>
      <c r="G310" s="216"/>
      <c r="H310" s="219">
        <v>11.52</v>
      </c>
      <c r="I310" s="220"/>
      <c r="J310" s="216"/>
      <c r="K310" s="216"/>
      <c r="L310" s="221"/>
      <c r="M310" s="222"/>
      <c r="N310" s="223"/>
      <c r="O310" s="223"/>
      <c r="P310" s="223"/>
      <c r="Q310" s="223"/>
      <c r="R310" s="223"/>
      <c r="S310" s="223"/>
      <c r="T310" s="224"/>
      <c r="AT310" s="225" t="s">
        <v>191</v>
      </c>
      <c r="AU310" s="225" t="s">
        <v>96</v>
      </c>
      <c r="AV310" s="14" t="s">
        <v>89</v>
      </c>
      <c r="AW310" s="14" t="s">
        <v>35</v>
      </c>
      <c r="AX310" s="14" t="s">
        <v>80</v>
      </c>
      <c r="AY310" s="225" t="s">
        <v>180</v>
      </c>
    </row>
    <row r="311" spans="2:51" s="14" customFormat="1" ht="11.25">
      <c r="B311" s="215"/>
      <c r="C311" s="216"/>
      <c r="D311" s="206" t="s">
        <v>191</v>
      </c>
      <c r="E311" s="217" t="s">
        <v>1</v>
      </c>
      <c r="F311" s="218" t="s">
        <v>1108</v>
      </c>
      <c r="G311" s="216"/>
      <c r="H311" s="219">
        <v>8.64</v>
      </c>
      <c r="I311" s="220"/>
      <c r="J311" s="216"/>
      <c r="K311" s="216"/>
      <c r="L311" s="221"/>
      <c r="M311" s="222"/>
      <c r="N311" s="223"/>
      <c r="O311" s="223"/>
      <c r="P311" s="223"/>
      <c r="Q311" s="223"/>
      <c r="R311" s="223"/>
      <c r="S311" s="223"/>
      <c r="T311" s="224"/>
      <c r="AT311" s="225" t="s">
        <v>191</v>
      </c>
      <c r="AU311" s="225" t="s">
        <v>96</v>
      </c>
      <c r="AV311" s="14" t="s">
        <v>89</v>
      </c>
      <c r="AW311" s="14" t="s">
        <v>35</v>
      </c>
      <c r="AX311" s="14" t="s">
        <v>80</v>
      </c>
      <c r="AY311" s="225" t="s">
        <v>180</v>
      </c>
    </row>
    <row r="312" spans="2:51" s="14" customFormat="1" ht="11.25">
      <c r="B312" s="215"/>
      <c r="C312" s="216"/>
      <c r="D312" s="206" t="s">
        <v>191</v>
      </c>
      <c r="E312" s="217" t="s">
        <v>1</v>
      </c>
      <c r="F312" s="218" t="s">
        <v>1109</v>
      </c>
      <c r="G312" s="216"/>
      <c r="H312" s="219">
        <v>4.8</v>
      </c>
      <c r="I312" s="220"/>
      <c r="J312" s="216"/>
      <c r="K312" s="216"/>
      <c r="L312" s="221"/>
      <c r="M312" s="222"/>
      <c r="N312" s="223"/>
      <c r="O312" s="223"/>
      <c r="P312" s="223"/>
      <c r="Q312" s="223"/>
      <c r="R312" s="223"/>
      <c r="S312" s="223"/>
      <c r="T312" s="224"/>
      <c r="AT312" s="225" t="s">
        <v>191</v>
      </c>
      <c r="AU312" s="225" t="s">
        <v>96</v>
      </c>
      <c r="AV312" s="14" t="s">
        <v>89</v>
      </c>
      <c r="AW312" s="14" t="s">
        <v>35</v>
      </c>
      <c r="AX312" s="14" t="s">
        <v>80</v>
      </c>
      <c r="AY312" s="225" t="s">
        <v>180</v>
      </c>
    </row>
    <row r="313" spans="2:51" s="15" customFormat="1" ht="11.25">
      <c r="B313" s="226"/>
      <c r="C313" s="227"/>
      <c r="D313" s="206" t="s">
        <v>191</v>
      </c>
      <c r="E313" s="228" t="s">
        <v>1</v>
      </c>
      <c r="F313" s="229" t="s">
        <v>201</v>
      </c>
      <c r="G313" s="227"/>
      <c r="H313" s="230">
        <v>40.64</v>
      </c>
      <c r="I313" s="231"/>
      <c r="J313" s="227"/>
      <c r="K313" s="227"/>
      <c r="L313" s="232"/>
      <c r="M313" s="233"/>
      <c r="N313" s="234"/>
      <c r="O313" s="234"/>
      <c r="P313" s="234"/>
      <c r="Q313" s="234"/>
      <c r="R313" s="234"/>
      <c r="S313" s="234"/>
      <c r="T313" s="235"/>
      <c r="AT313" s="236" t="s">
        <v>191</v>
      </c>
      <c r="AU313" s="236" t="s">
        <v>96</v>
      </c>
      <c r="AV313" s="15" t="s">
        <v>189</v>
      </c>
      <c r="AW313" s="15" t="s">
        <v>35</v>
      </c>
      <c r="AX313" s="15" t="s">
        <v>87</v>
      </c>
      <c r="AY313" s="236" t="s">
        <v>180</v>
      </c>
    </row>
    <row r="314" spans="1:65" s="2" customFormat="1" ht="33" customHeight="1">
      <c r="A314" s="34"/>
      <c r="B314" s="35"/>
      <c r="C314" s="191" t="s">
        <v>464</v>
      </c>
      <c r="D314" s="191" t="s">
        <v>184</v>
      </c>
      <c r="E314" s="192" t="s">
        <v>1214</v>
      </c>
      <c r="F314" s="193" t="s">
        <v>1215</v>
      </c>
      <c r="G314" s="194" t="s">
        <v>214</v>
      </c>
      <c r="H314" s="195">
        <v>56.55</v>
      </c>
      <c r="I314" s="196"/>
      <c r="J314" s="197">
        <f>ROUND(I314*H314,2)</f>
        <v>0</v>
      </c>
      <c r="K314" s="193" t="s">
        <v>188</v>
      </c>
      <c r="L314" s="39"/>
      <c r="M314" s="198" t="s">
        <v>1</v>
      </c>
      <c r="N314" s="199" t="s">
        <v>45</v>
      </c>
      <c r="O314" s="71"/>
      <c r="P314" s="200">
        <f>O314*H314</f>
        <v>0</v>
      </c>
      <c r="Q314" s="200">
        <v>0.43939</v>
      </c>
      <c r="R314" s="200">
        <f>Q314*H314</f>
        <v>24.8475045</v>
      </c>
      <c r="S314" s="200">
        <v>0</v>
      </c>
      <c r="T314" s="201">
        <f>S314*H314</f>
        <v>0</v>
      </c>
      <c r="U314" s="34"/>
      <c r="V314" s="34"/>
      <c r="W314" s="34"/>
      <c r="X314" s="34"/>
      <c r="Y314" s="34"/>
      <c r="Z314" s="34"/>
      <c r="AA314" s="34"/>
      <c r="AB314" s="34"/>
      <c r="AC314" s="34"/>
      <c r="AD314" s="34"/>
      <c r="AE314" s="34"/>
      <c r="AR314" s="202" t="s">
        <v>189</v>
      </c>
      <c r="AT314" s="202" t="s">
        <v>184</v>
      </c>
      <c r="AU314" s="202" t="s">
        <v>96</v>
      </c>
      <c r="AY314" s="17" t="s">
        <v>180</v>
      </c>
      <c r="BE314" s="203">
        <f>IF(N314="základní",J314,0)</f>
        <v>0</v>
      </c>
      <c r="BF314" s="203">
        <f>IF(N314="snížená",J314,0)</f>
        <v>0</v>
      </c>
      <c r="BG314" s="203">
        <f>IF(N314="zákl. přenesená",J314,0)</f>
        <v>0</v>
      </c>
      <c r="BH314" s="203">
        <f>IF(N314="sníž. přenesená",J314,0)</f>
        <v>0</v>
      </c>
      <c r="BI314" s="203">
        <f>IF(N314="nulová",J314,0)</f>
        <v>0</v>
      </c>
      <c r="BJ314" s="17" t="s">
        <v>87</v>
      </c>
      <c r="BK314" s="203">
        <f>ROUND(I314*H314,2)</f>
        <v>0</v>
      </c>
      <c r="BL314" s="17" t="s">
        <v>189</v>
      </c>
      <c r="BM314" s="202" t="s">
        <v>1216</v>
      </c>
    </row>
    <row r="315" spans="2:51" s="14" customFormat="1" ht="11.25">
      <c r="B315" s="215"/>
      <c r="C315" s="216"/>
      <c r="D315" s="206" t="s">
        <v>191</v>
      </c>
      <c r="E315" s="217" t="s">
        <v>1</v>
      </c>
      <c r="F315" s="218" t="s">
        <v>1217</v>
      </c>
      <c r="G315" s="216"/>
      <c r="H315" s="219">
        <v>5.75</v>
      </c>
      <c r="I315" s="220"/>
      <c r="J315" s="216"/>
      <c r="K315" s="216"/>
      <c r="L315" s="221"/>
      <c r="M315" s="222"/>
      <c r="N315" s="223"/>
      <c r="O315" s="223"/>
      <c r="P315" s="223"/>
      <c r="Q315" s="223"/>
      <c r="R315" s="223"/>
      <c r="S315" s="223"/>
      <c r="T315" s="224"/>
      <c r="AT315" s="225" t="s">
        <v>191</v>
      </c>
      <c r="AU315" s="225" t="s">
        <v>96</v>
      </c>
      <c r="AV315" s="14" t="s">
        <v>89</v>
      </c>
      <c r="AW315" s="14" t="s">
        <v>35</v>
      </c>
      <c r="AX315" s="14" t="s">
        <v>80</v>
      </c>
      <c r="AY315" s="225" t="s">
        <v>180</v>
      </c>
    </row>
    <row r="316" spans="2:51" s="14" customFormat="1" ht="11.25">
      <c r="B316" s="215"/>
      <c r="C316" s="216"/>
      <c r="D316" s="206" t="s">
        <v>191</v>
      </c>
      <c r="E316" s="217" t="s">
        <v>1</v>
      </c>
      <c r="F316" s="218" t="s">
        <v>1218</v>
      </c>
      <c r="G316" s="216"/>
      <c r="H316" s="219">
        <v>12</v>
      </c>
      <c r="I316" s="220"/>
      <c r="J316" s="216"/>
      <c r="K316" s="216"/>
      <c r="L316" s="221"/>
      <c r="M316" s="222"/>
      <c r="N316" s="223"/>
      <c r="O316" s="223"/>
      <c r="P316" s="223"/>
      <c r="Q316" s="223"/>
      <c r="R316" s="223"/>
      <c r="S316" s="223"/>
      <c r="T316" s="224"/>
      <c r="AT316" s="225" t="s">
        <v>191</v>
      </c>
      <c r="AU316" s="225" t="s">
        <v>96</v>
      </c>
      <c r="AV316" s="14" t="s">
        <v>89</v>
      </c>
      <c r="AW316" s="14" t="s">
        <v>35</v>
      </c>
      <c r="AX316" s="14" t="s">
        <v>80</v>
      </c>
      <c r="AY316" s="225" t="s">
        <v>180</v>
      </c>
    </row>
    <row r="317" spans="2:51" s="14" customFormat="1" ht="11.25">
      <c r="B317" s="215"/>
      <c r="C317" s="216"/>
      <c r="D317" s="206" t="s">
        <v>191</v>
      </c>
      <c r="E317" s="217" t="s">
        <v>1</v>
      </c>
      <c r="F317" s="218" t="s">
        <v>1219</v>
      </c>
      <c r="G317" s="216"/>
      <c r="H317" s="219">
        <v>7.6</v>
      </c>
      <c r="I317" s="220"/>
      <c r="J317" s="216"/>
      <c r="K317" s="216"/>
      <c r="L317" s="221"/>
      <c r="M317" s="222"/>
      <c r="N317" s="223"/>
      <c r="O317" s="223"/>
      <c r="P317" s="223"/>
      <c r="Q317" s="223"/>
      <c r="R317" s="223"/>
      <c r="S317" s="223"/>
      <c r="T317" s="224"/>
      <c r="AT317" s="225" t="s">
        <v>191</v>
      </c>
      <c r="AU317" s="225" t="s">
        <v>96</v>
      </c>
      <c r="AV317" s="14" t="s">
        <v>89</v>
      </c>
      <c r="AW317" s="14" t="s">
        <v>35</v>
      </c>
      <c r="AX317" s="14" t="s">
        <v>80</v>
      </c>
      <c r="AY317" s="225" t="s">
        <v>180</v>
      </c>
    </row>
    <row r="318" spans="2:51" s="14" customFormat="1" ht="11.25">
      <c r="B318" s="215"/>
      <c r="C318" s="216"/>
      <c r="D318" s="206" t="s">
        <v>191</v>
      </c>
      <c r="E318" s="217" t="s">
        <v>1</v>
      </c>
      <c r="F318" s="218" t="s">
        <v>1220</v>
      </c>
      <c r="G318" s="216"/>
      <c r="H318" s="219">
        <v>14.4</v>
      </c>
      <c r="I318" s="220"/>
      <c r="J318" s="216"/>
      <c r="K318" s="216"/>
      <c r="L318" s="221"/>
      <c r="M318" s="222"/>
      <c r="N318" s="223"/>
      <c r="O318" s="223"/>
      <c r="P318" s="223"/>
      <c r="Q318" s="223"/>
      <c r="R318" s="223"/>
      <c r="S318" s="223"/>
      <c r="T318" s="224"/>
      <c r="AT318" s="225" t="s">
        <v>191</v>
      </c>
      <c r="AU318" s="225" t="s">
        <v>96</v>
      </c>
      <c r="AV318" s="14" t="s">
        <v>89</v>
      </c>
      <c r="AW318" s="14" t="s">
        <v>35</v>
      </c>
      <c r="AX318" s="14" t="s">
        <v>80</v>
      </c>
      <c r="AY318" s="225" t="s">
        <v>180</v>
      </c>
    </row>
    <row r="319" spans="2:51" s="14" customFormat="1" ht="11.25">
      <c r="B319" s="215"/>
      <c r="C319" s="216"/>
      <c r="D319" s="206" t="s">
        <v>191</v>
      </c>
      <c r="E319" s="217" t="s">
        <v>1</v>
      </c>
      <c r="F319" s="218" t="s">
        <v>1221</v>
      </c>
      <c r="G319" s="216"/>
      <c r="H319" s="219">
        <v>10.8</v>
      </c>
      <c r="I319" s="220"/>
      <c r="J319" s="216"/>
      <c r="K319" s="216"/>
      <c r="L319" s="221"/>
      <c r="M319" s="222"/>
      <c r="N319" s="223"/>
      <c r="O319" s="223"/>
      <c r="P319" s="223"/>
      <c r="Q319" s="223"/>
      <c r="R319" s="223"/>
      <c r="S319" s="223"/>
      <c r="T319" s="224"/>
      <c r="AT319" s="225" t="s">
        <v>191</v>
      </c>
      <c r="AU319" s="225" t="s">
        <v>96</v>
      </c>
      <c r="AV319" s="14" t="s">
        <v>89</v>
      </c>
      <c r="AW319" s="14" t="s">
        <v>35</v>
      </c>
      <c r="AX319" s="14" t="s">
        <v>80</v>
      </c>
      <c r="AY319" s="225" t="s">
        <v>180</v>
      </c>
    </row>
    <row r="320" spans="2:51" s="14" customFormat="1" ht="11.25">
      <c r="B320" s="215"/>
      <c r="C320" s="216"/>
      <c r="D320" s="206" t="s">
        <v>191</v>
      </c>
      <c r="E320" s="217" t="s">
        <v>1</v>
      </c>
      <c r="F320" s="218" t="s">
        <v>1222</v>
      </c>
      <c r="G320" s="216"/>
      <c r="H320" s="219">
        <v>6</v>
      </c>
      <c r="I320" s="220"/>
      <c r="J320" s="216"/>
      <c r="K320" s="216"/>
      <c r="L320" s="221"/>
      <c r="M320" s="222"/>
      <c r="N320" s="223"/>
      <c r="O320" s="223"/>
      <c r="P320" s="223"/>
      <c r="Q320" s="223"/>
      <c r="R320" s="223"/>
      <c r="S320" s="223"/>
      <c r="T320" s="224"/>
      <c r="AT320" s="225" t="s">
        <v>191</v>
      </c>
      <c r="AU320" s="225" t="s">
        <v>96</v>
      </c>
      <c r="AV320" s="14" t="s">
        <v>89</v>
      </c>
      <c r="AW320" s="14" t="s">
        <v>35</v>
      </c>
      <c r="AX320" s="14" t="s">
        <v>80</v>
      </c>
      <c r="AY320" s="225" t="s">
        <v>180</v>
      </c>
    </row>
    <row r="321" spans="2:51" s="15" customFormat="1" ht="11.25">
      <c r="B321" s="226"/>
      <c r="C321" s="227"/>
      <c r="D321" s="206" t="s">
        <v>191</v>
      </c>
      <c r="E321" s="228" t="s">
        <v>1</v>
      </c>
      <c r="F321" s="229" t="s">
        <v>201</v>
      </c>
      <c r="G321" s="227"/>
      <c r="H321" s="230">
        <v>56.55</v>
      </c>
      <c r="I321" s="231"/>
      <c r="J321" s="227"/>
      <c r="K321" s="227"/>
      <c r="L321" s="232"/>
      <c r="M321" s="233"/>
      <c r="N321" s="234"/>
      <c r="O321" s="234"/>
      <c r="P321" s="234"/>
      <c r="Q321" s="234"/>
      <c r="R321" s="234"/>
      <c r="S321" s="234"/>
      <c r="T321" s="235"/>
      <c r="AT321" s="236" t="s">
        <v>191</v>
      </c>
      <c r="AU321" s="236" t="s">
        <v>96</v>
      </c>
      <c r="AV321" s="15" t="s">
        <v>189</v>
      </c>
      <c r="AW321" s="15" t="s">
        <v>35</v>
      </c>
      <c r="AX321" s="15" t="s">
        <v>87</v>
      </c>
      <c r="AY321" s="236" t="s">
        <v>180</v>
      </c>
    </row>
    <row r="322" spans="1:65" s="2" customFormat="1" ht="37.9" customHeight="1">
      <c r="A322" s="34"/>
      <c r="B322" s="35"/>
      <c r="C322" s="191" t="s">
        <v>469</v>
      </c>
      <c r="D322" s="191" t="s">
        <v>184</v>
      </c>
      <c r="E322" s="192" t="s">
        <v>1223</v>
      </c>
      <c r="F322" s="193" t="s">
        <v>1224</v>
      </c>
      <c r="G322" s="194" t="s">
        <v>481</v>
      </c>
      <c r="H322" s="195">
        <v>157</v>
      </c>
      <c r="I322" s="196"/>
      <c r="J322" s="197">
        <f>ROUND(I322*H322,2)</f>
        <v>0</v>
      </c>
      <c r="K322" s="193" t="s">
        <v>1</v>
      </c>
      <c r="L322" s="39"/>
      <c r="M322" s="198" t="s">
        <v>1</v>
      </c>
      <c r="N322" s="199" t="s">
        <v>45</v>
      </c>
      <c r="O322" s="71"/>
      <c r="P322" s="200">
        <f>O322*H322</f>
        <v>0</v>
      </c>
      <c r="Q322" s="200">
        <v>0.0009014</v>
      </c>
      <c r="R322" s="200">
        <f>Q322*H322</f>
        <v>0.1415198</v>
      </c>
      <c r="S322" s="200">
        <v>0</v>
      </c>
      <c r="T322" s="201">
        <f>S322*H322</f>
        <v>0</v>
      </c>
      <c r="U322" s="34"/>
      <c r="V322" s="34"/>
      <c r="W322" s="34"/>
      <c r="X322" s="34"/>
      <c r="Y322" s="34"/>
      <c r="Z322" s="34"/>
      <c r="AA322" s="34"/>
      <c r="AB322" s="34"/>
      <c r="AC322" s="34"/>
      <c r="AD322" s="34"/>
      <c r="AE322" s="34"/>
      <c r="AR322" s="202" t="s">
        <v>189</v>
      </c>
      <c r="AT322" s="202" t="s">
        <v>184</v>
      </c>
      <c r="AU322" s="202" t="s">
        <v>96</v>
      </c>
      <c r="AY322" s="17" t="s">
        <v>180</v>
      </c>
      <c r="BE322" s="203">
        <f>IF(N322="základní",J322,0)</f>
        <v>0</v>
      </c>
      <c r="BF322" s="203">
        <f>IF(N322="snížená",J322,0)</f>
        <v>0</v>
      </c>
      <c r="BG322" s="203">
        <f>IF(N322="zákl. přenesená",J322,0)</f>
        <v>0</v>
      </c>
      <c r="BH322" s="203">
        <f>IF(N322="sníž. přenesená",J322,0)</f>
        <v>0</v>
      </c>
      <c r="BI322" s="203">
        <f>IF(N322="nulová",J322,0)</f>
        <v>0</v>
      </c>
      <c r="BJ322" s="17" t="s">
        <v>87</v>
      </c>
      <c r="BK322" s="203">
        <f>ROUND(I322*H322,2)</f>
        <v>0</v>
      </c>
      <c r="BL322" s="17" t="s">
        <v>189</v>
      </c>
      <c r="BM322" s="202" t="s">
        <v>1225</v>
      </c>
    </row>
    <row r="323" spans="2:51" s="14" customFormat="1" ht="11.25">
      <c r="B323" s="215"/>
      <c r="C323" s="216"/>
      <c r="D323" s="206" t="s">
        <v>191</v>
      </c>
      <c r="E323" s="217" t="s">
        <v>1</v>
      </c>
      <c r="F323" s="218" t="s">
        <v>1226</v>
      </c>
      <c r="G323" s="216"/>
      <c r="H323" s="219">
        <v>29</v>
      </c>
      <c r="I323" s="220"/>
      <c r="J323" s="216"/>
      <c r="K323" s="216"/>
      <c r="L323" s="221"/>
      <c r="M323" s="222"/>
      <c r="N323" s="223"/>
      <c r="O323" s="223"/>
      <c r="P323" s="223"/>
      <c r="Q323" s="223"/>
      <c r="R323" s="223"/>
      <c r="S323" s="223"/>
      <c r="T323" s="224"/>
      <c r="AT323" s="225" t="s">
        <v>191</v>
      </c>
      <c r="AU323" s="225" t="s">
        <v>96</v>
      </c>
      <c r="AV323" s="14" t="s">
        <v>89</v>
      </c>
      <c r="AW323" s="14" t="s">
        <v>35</v>
      </c>
      <c r="AX323" s="14" t="s">
        <v>80</v>
      </c>
      <c r="AY323" s="225" t="s">
        <v>180</v>
      </c>
    </row>
    <row r="324" spans="2:51" s="14" customFormat="1" ht="11.25">
      <c r="B324" s="215"/>
      <c r="C324" s="216"/>
      <c r="D324" s="206" t="s">
        <v>191</v>
      </c>
      <c r="E324" s="217" t="s">
        <v>1</v>
      </c>
      <c r="F324" s="218" t="s">
        <v>1118</v>
      </c>
      <c r="G324" s="216"/>
      <c r="H324" s="219">
        <v>30</v>
      </c>
      <c r="I324" s="220"/>
      <c r="J324" s="216"/>
      <c r="K324" s="216"/>
      <c r="L324" s="221"/>
      <c r="M324" s="222"/>
      <c r="N324" s="223"/>
      <c r="O324" s="223"/>
      <c r="P324" s="223"/>
      <c r="Q324" s="223"/>
      <c r="R324" s="223"/>
      <c r="S324" s="223"/>
      <c r="T324" s="224"/>
      <c r="AT324" s="225" t="s">
        <v>191</v>
      </c>
      <c r="AU324" s="225" t="s">
        <v>96</v>
      </c>
      <c r="AV324" s="14" t="s">
        <v>89</v>
      </c>
      <c r="AW324" s="14" t="s">
        <v>35</v>
      </c>
      <c r="AX324" s="14" t="s">
        <v>80</v>
      </c>
      <c r="AY324" s="225" t="s">
        <v>180</v>
      </c>
    </row>
    <row r="325" spans="2:51" s="14" customFormat="1" ht="11.25">
      <c r="B325" s="215"/>
      <c r="C325" s="216"/>
      <c r="D325" s="206" t="s">
        <v>191</v>
      </c>
      <c r="E325" s="217" t="s">
        <v>1</v>
      </c>
      <c r="F325" s="218" t="s">
        <v>1227</v>
      </c>
      <c r="G325" s="216"/>
      <c r="H325" s="219">
        <v>19</v>
      </c>
      <c r="I325" s="220"/>
      <c r="J325" s="216"/>
      <c r="K325" s="216"/>
      <c r="L325" s="221"/>
      <c r="M325" s="222"/>
      <c r="N325" s="223"/>
      <c r="O325" s="223"/>
      <c r="P325" s="223"/>
      <c r="Q325" s="223"/>
      <c r="R325" s="223"/>
      <c r="S325" s="223"/>
      <c r="T325" s="224"/>
      <c r="AT325" s="225" t="s">
        <v>191</v>
      </c>
      <c r="AU325" s="225" t="s">
        <v>96</v>
      </c>
      <c r="AV325" s="14" t="s">
        <v>89</v>
      </c>
      <c r="AW325" s="14" t="s">
        <v>35</v>
      </c>
      <c r="AX325" s="14" t="s">
        <v>80</v>
      </c>
      <c r="AY325" s="225" t="s">
        <v>180</v>
      </c>
    </row>
    <row r="326" spans="2:51" s="14" customFormat="1" ht="11.25">
      <c r="B326" s="215"/>
      <c r="C326" s="216"/>
      <c r="D326" s="206" t="s">
        <v>191</v>
      </c>
      <c r="E326" s="217" t="s">
        <v>1</v>
      </c>
      <c r="F326" s="218" t="s">
        <v>1228</v>
      </c>
      <c r="G326" s="216"/>
      <c r="H326" s="219">
        <v>36</v>
      </c>
      <c r="I326" s="220"/>
      <c r="J326" s="216"/>
      <c r="K326" s="216"/>
      <c r="L326" s="221"/>
      <c r="M326" s="222"/>
      <c r="N326" s="223"/>
      <c r="O326" s="223"/>
      <c r="P326" s="223"/>
      <c r="Q326" s="223"/>
      <c r="R326" s="223"/>
      <c r="S326" s="223"/>
      <c r="T326" s="224"/>
      <c r="AT326" s="225" t="s">
        <v>191</v>
      </c>
      <c r="AU326" s="225" t="s">
        <v>96</v>
      </c>
      <c r="AV326" s="14" t="s">
        <v>89</v>
      </c>
      <c r="AW326" s="14" t="s">
        <v>35</v>
      </c>
      <c r="AX326" s="14" t="s">
        <v>80</v>
      </c>
      <c r="AY326" s="225" t="s">
        <v>180</v>
      </c>
    </row>
    <row r="327" spans="2:51" s="14" customFormat="1" ht="11.25">
      <c r="B327" s="215"/>
      <c r="C327" s="216"/>
      <c r="D327" s="206" t="s">
        <v>191</v>
      </c>
      <c r="E327" s="217" t="s">
        <v>1</v>
      </c>
      <c r="F327" s="218" t="s">
        <v>1229</v>
      </c>
      <c r="G327" s="216"/>
      <c r="H327" s="219">
        <v>28</v>
      </c>
      <c r="I327" s="220"/>
      <c r="J327" s="216"/>
      <c r="K327" s="216"/>
      <c r="L327" s="221"/>
      <c r="M327" s="222"/>
      <c r="N327" s="223"/>
      <c r="O327" s="223"/>
      <c r="P327" s="223"/>
      <c r="Q327" s="223"/>
      <c r="R327" s="223"/>
      <c r="S327" s="223"/>
      <c r="T327" s="224"/>
      <c r="AT327" s="225" t="s">
        <v>191</v>
      </c>
      <c r="AU327" s="225" t="s">
        <v>96</v>
      </c>
      <c r="AV327" s="14" t="s">
        <v>89</v>
      </c>
      <c r="AW327" s="14" t="s">
        <v>35</v>
      </c>
      <c r="AX327" s="14" t="s">
        <v>80</v>
      </c>
      <c r="AY327" s="225" t="s">
        <v>180</v>
      </c>
    </row>
    <row r="328" spans="2:51" s="14" customFormat="1" ht="11.25">
      <c r="B328" s="215"/>
      <c r="C328" s="216"/>
      <c r="D328" s="206" t="s">
        <v>191</v>
      </c>
      <c r="E328" s="217" t="s">
        <v>1</v>
      </c>
      <c r="F328" s="218" t="s">
        <v>1230</v>
      </c>
      <c r="G328" s="216"/>
      <c r="H328" s="219">
        <v>15</v>
      </c>
      <c r="I328" s="220"/>
      <c r="J328" s="216"/>
      <c r="K328" s="216"/>
      <c r="L328" s="221"/>
      <c r="M328" s="222"/>
      <c r="N328" s="223"/>
      <c r="O328" s="223"/>
      <c r="P328" s="223"/>
      <c r="Q328" s="223"/>
      <c r="R328" s="223"/>
      <c r="S328" s="223"/>
      <c r="T328" s="224"/>
      <c r="AT328" s="225" t="s">
        <v>191</v>
      </c>
      <c r="AU328" s="225" t="s">
        <v>96</v>
      </c>
      <c r="AV328" s="14" t="s">
        <v>89</v>
      </c>
      <c r="AW328" s="14" t="s">
        <v>35</v>
      </c>
      <c r="AX328" s="14" t="s">
        <v>80</v>
      </c>
      <c r="AY328" s="225" t="s">
        <v>180</v>
      </c>
    </row>
    <row r="329" spans="2:51" s="15" customFormat="1" ht="11.25">
      <c r="B329" s="226"/>
      <c r="C329" s="227"/>
      <c r="D329" s="206" t="s">
        <v>191</v>
      </c>
      <c r="E329" s="228" t="s">
        <v>1</v>
      </c>
      <c r="F329" s="229" t="s">
        <v>201</v>
      </c>
      <c r="G329" s="227"/>
      <c r="H329" s="230">
        <v>157</v>
      </c>
      <c r="I329" s="231"/>
      <c r="J329" s="227"/>
      <c r="K329" s="227"/>
      <c r="L329" s="232"/>
      <c r="M329" s="233"/>
      <c r="N329" s="234"/>
      <c r="O329" s="234"/>
      <c r="P329" s="234"/>
      <c r="Q329" s="234"/>
      <c r="R329" s="234"/>
      <c r="S329" s="234"/>
      <c r="T329" s="235"/>
      <c r="AT329" s="236" t="s">
        <v>191</v>
      </c>
      <c r="AU329" s="236" t="s">
        <v>96</v>
      </c>
      <c r="AV329" s="15" t="s">
        <v>189</v>
      </c>
      <c r="AW329" s="15" t="s">
        <v>35</v>
      </c>
      <c r="AX329" s="15" t="s">
        <v>87</v>
      </c>
      <c r="AY329" s="236" t="s">
        <v>180</v>
      </c>
    </row>
    <row r="330" spans="1:65" s="2" customFormat="1" ht="24.2" customHeight="1">
      <c r="A330" s="34"/>
      <c r="B330" s="35"/>
      <c r="C330" s="191" t="s">
        <v>478</v>
      </c>
      <c r="D330" s="191" t="s">
        <v>184</v>
      </c>
      <c r="E330" s="192" t="s">
        <v>1231</v>
      </c>
      <c r="F330" s="193" t="s">
        <v>1232</v>
      </c>
      <c r="G330" s="194" t="s">
        <v>481</v>
      </c>
      <c r="H330" s="195">
        <v>9</v>
      </c>
      <c r="I330" s="196"/>
      <c r="J330" s="197">
        <f>ROUND(I330*H330,2)</f>
        <v>0</v>
      </c>
      <c r="K330" s="193" t="s">
        <v>188</v>
      </c>
      <c r="L330" s="39"/>
      <c r="M330" s="198" t="s">
        <v>1</v>
      </c>
      <c r="N330" s="199" t="s">
        <v>45</v>
      </c>
      <c r="O330" s="71"/>
      <c r="P330" s="200">
        <f>O330*H330</f>
        <v>0</v>
      </c>
      <c r="Q330" s="200">
        <v>0.17489</v>
      </c>
      <c r="R330" s="200">
        <f>Q330*H330</f>
        <v>1.57401</v>
      </c>
      <c r="S330" s="200">
        <v>0</v>
      </c>
      <c r="T330" s="201">
        <f>S330*H330</f>
        <v>0</v>
      </c>
      <c r="U330" s="34"/>
      <c r="V330" s="34"/>
      <c r="W330" s="34"/>
      <c r="X330" s="34"/>
      <c r="Y330" s="34"/>
      <c r="Z330" s="34"/>
      <c r="AA330" s="34"/>
      <c r="AB330" s="34"/>
      <c r="AC330" s="34"/>
      <c r="AD330" s="34"/>
      <c r="AE330" s="34"/>
      <c r="AR330" s="202" t="s">
        <v>189</v>
      </c>
      <c r="AT330" s="202" t="s">
        <v>184</v>
      </c>
      <c r="AU330" s="202" t="s">
        <v>96</v>
      </c>
      <c r="AY330" s="17" t="s">
        <v>180</v>
      </c>
      <c r="BE330" s="203">
        <f>IF(N330="základní",J330,0)</f>
        <v>0</v>
      </c>
      <c r="BF330" s="203">
        <f>IF(N330="snížená",J330,0)</f>
        <v>0</v>
      </c>
      <c r="BG330" s="203">
        <f>IF(N330="zákl. přenesená",J330,0)</f>
        <v>0</v>
      </c>
      <c r="BH330" s="203">
        <f>IF(N330="sníž. přenesená",J330,0)</f>
        <v>0</v>
      </c>
      <c r="BI330" s="203">
        <f>IF(N330="nulová",J330,0)</f>
        <v>0</v>
      </c>
      <c r="BJ330" s="17" t="s">
        <v>87</v>
      </c>
      <c r="BK330" s="203">
        <f>ROUND(I330*H330,2)</f>
        <v>0</v>
      </c>
      <c r="BL330" s="17" t="s">
        <v>189</v>
      </c>
      <c r="BM330" s="202" t="s">
        <v>1233</v>
      </c>
    </row>
    <row r="331" spans="2:51" s="14" customFormat="1" ht="11.25">
      <c r="B331" s="215"/>
      <c r="C331" s="216"/>
      <c r="D331" s="206" t="s">
        <v>191</v>
      </c>
      <c r="E331" s="217" t="s">
        <v>1</v>
      </c>
      <c r="F331" s="218" t="s">
        <v>1234</v>
      </c>
      <c r="G331" s="216"/>
      <c r="H331" s="219">
        <v>9</v>
      </c>
      <c r="I331" s="220"/>
      <c r="J331" s="216"/>
      <c r="K331" s="216"/>
      <c r="L331" s="221"/>
      <c r="M331" s="222"/>
      <c r="N331" s="223"/>
      <c r="O331" s="223"/>
      <c r="P331" s="223"/>
      <c r="Q331" s="223"/>
      <c r="R331" s="223"/>
      <c r="S331" s="223"/>
      <c r="T331" s="224"/>
      <c r="AT331" s="225" t="s">
        <v>191</v>
      </c>
      <c r="AU331" s="225" t="s">
        <v>96</v>
      </c>
      <c r="AV331" s="14" t="s">
        <v>89</v>
      </c>
      <c r="AW331" s="14" t="s">
        <v>35</v>
      </c>
      <c r="AX331" s="14" t="s">
        <v>87</v>
      </c>
      <c r="AY331" s="225" t="s">
        <v>180</v>
      </c>
    </row>
    <row r="332" spans="1:65" s="2" customFormat="1" ht="24.2" customHeight="1">
      <c r="A332" s="34"/>
      <c r="B332" s="35"/>
      <c r="C332" s="237" t="s">
        <v>485</v>
      </c>
      <c r="D332" s="237" t="s">
        <v>275</v>
      </c>
      <c r="E332" s="238" t="s">
        <v>1235</v>
      </c>
      <c r="F332" s="239" t="s">
        <v>1236</v>
      </c>
      <c r="G332" s="240" t="s">
        <v>481</v>
      </c>
      <c r="H332" s="241">
        <v>5</v>
      </c>
      <c r="I332" s="242"/>
      <c r="J332" s="243">
        <f>ROUND(I332*H332,2)</f>
        <v>0</v>
      </c>
      <c r="K332" s="239" t="s">
        <v>188</v>
      </c>
      <c r="L332" s="244"/>
      <c r="M332" s="245" t="s">
        <v>1</v>
      </c>
      <c r="N332" s="246" t="s">
        <v>45</v>
      </c>
      <c r="O332" s="71"/>
      <c r="P332" s="200">
        <f>O332*H332</f>
        <v>0</v>
      </c>
      <c r="Q332" s="200">
        <v>0.0036</v>
      </c>
      <c r="R332" s="200">
        <f>Q332*H332</f>
        <v>0.018</v>
      </c>
      <c r="S332" s="200">
        <v>0</v>
      </c>
      <c r="T332" s="201">
        <f>S332*H332</f>
        <v>0</v>
      </c>
      <c r="U332" s="34"/>
      <c r="V332" s="34"/>
      <c r="W332" s="34"/>
      <c r="X332" s="34"/>
      <c r="Y332" s="34"/>
      <c r="Z332" s="34"/>
      <c r="AA332" s="34"/>
      <c r="AB332" s="34"/>
      <c r="AC332" s="34"/>
      <c r="AD332" s="34"/>
      <c r="AE332" s="34"/>
      <c r="AR332" s="202" t="s">
        <v>246</v>
      </c>
      <c r="AT332" s="202" t="s">
        <v>275</v>
      </c>
      <c r="AU332" s="202" t="s">
        <v>96</v>
      </c>
      <c r="AY332" s="17" t="s">
        <v>180</v>
      </c>
      <c r="BE332" s="203">
        <f>IF(N332="základní",J332,0)</f>
        <v>0</v>
      </c>
      <c r="BF332" s="203">
        <f>IF(N332="snížená",J332,0)</f>
        <v>0</v>
      </c>
      <c r="BG332" s="203">
        <f>IF(N332="zákl. přenesená",J332,0)</f>
        <v>0</v>
      </c>
      <c r="BH332" s="203">
        <f>IF(N332="sníž. přenesená",J332,0)</f>
        <v>0</v>
      </c>
      <c r="BI332" s="203">
        <f>IF(N332="nulová",J332,0)</f>
        <v>0</v>
      </c>
      <c r="BJ332" s="17" t="s">
        <v>87</v>
      </c>
      <c r="BK332" s="203">
        <f>ROUND(I332*H332,2)</f>
        <v>0</v>
      </c>
      <c r="BL332" s="17" t="s">
        <v>189</v>
      </c>
      <c r="BM332" s="202" t="s">
        <v>1237</v>
      </c>
    </row>
    <row r="333" spans="1:65" s="2" customFormat="1" ht="24.2" customHeight="1">
      <c r="A333" s="34"/>
      <c r="B333" s="35"/>
      <c r="C333" s="237" t="s">
        <v>490</v>
      </c>
      <c r="D333" s="237" t="s">
        <v>275</v>
      </c>
      <c r="E333" s="238" t="s">
        <v>1238</v>
      </c>
      <c r="F333" s="239" t="s">
        <v>1239</v>
      </c>
      <c r="G333" s="240" t="s">
        <v>481</v>
      </c>
      <c r="H333" s="241">
        <v>4</v>
      </c>
      <c r="I333" s="242"/>
      <c r="J333" s="243">
        <f>ROUND(I333*H333,2)</f>
        <v>0</v>
      </c>
      <c r="K333" s="239" t="s">
        <v>188</v>
      </c>
      <c r="L333" s="244"/>
      <c r="M333" s="245" t="s">
        <v>1</v>
      </c>
      <c r="N333" s="246" t="s">
        <v>45</v>
      </c>
      <c r="O333" s="71"/>
      <c r="P333" s="200">
        <f>O333*H333</f>
        <v>0</v>
      </c>
      <c r="Q333" s="200">
        <v>0.0034</v>
      </c>
      <c r="R333" s="200">
        <f>Q333*H333</f>
        <v>0.0136</v>
      </c>
      <c r="S333" s="200">
        <v>0</v>
      </c>
      <c r="T333" s="201">
        <f>S333*H333</f>
        <v>0</v>
      </c>
      <c r="U333" s="34"/>
      <c r="V333" s="34"/>
      <c r="W333" s="34"/>
      <c r="X333" s="34"/>
      <c r="Y333" s="34"/>
      <c r="Z333" s="34"/>
      <c r="AA333" s="34"/>
      <c r="AB333" s="34"/>
      <c r="AC333" s="34"/>
      <c r="AD333" s="34"/>
      <c r="AE333" s="34"/>
      <c r="AR333" s="202" t="s">
        <v>246</v>
      </c>
      <c r="AT333" s="202" t="s">
        <v>275</v>
      </c>
      <c r="AU333" s="202" t="s">
        <v>96</v>
      </c>
      <c r="AY333" s="17" t="s">
        <v>180</v>
      </c>
      <c r="BE333" s="203">
        <f>IF(N333="základní",J333,0)</f>
        <v>0</v>
      </c>
      <c r="BF333" s="203">
        <f>IF(N333="snížená",J333,0)</f>
        <v>0</v>
      </c>
      <c r="BG333" s="203">
        <f>IF(N333="zákl. přenesená",J333,0)</f>
        <v>0</v>
      </c>
      <c r="BH333" s="203">
        <f>IF(N333="sníž. přenesená",J333,0)</f>
        <v>0</v>
      </c>
      <c r="BI333" s="203">
        <f>IF(N333="nulová",J333,0)</f>
        <v>0</v>
      </c>
      <c r="BJ333" s="17" t="s">
        <v>87</v>
      </c>
      <c r="BK333" s="203">
        <f>ROUND(I333*H333,2)</f>
        <v>0</v>
      </c>
      <c r="BL333" s="17" t="s">
        <v>189</v>
      </c>
      <c r="BM333" s="202" t="s">
        <v>1240</v>
      </c>
    </row>
    <row r="334" spans="1:65" s="2" customFormat="1" ht="24.2" customHeight="1">
      <c r="A334" s="34"/>
      <c r="B334" s="35"/>
      <c r="C334" s="191" t="s">
        <v>496</v>
      </c>
      <c r="D334" s="191" t="s">
        <v>184</v>
      </c>
      <c r="E334" s="192" t="s">
        <v>1241</v>
      </c>
      <c r="F334" s="193" t="s">
        <v>1242</v>
      </c>
      <c r="G334" s="194" t="s">
        <v>481</v>
      </c>
      <c r="H334" s="195">
        <v>62</v>
      </c>
      <c r="I334" s="196"/>
      <c r="J334" s="197">
        <f>ROUND(I334*H334,2)</f>
        <v>0</v>
      </c>
      <c r="K334" s="193" t="s">
        <v>188</v>
      </c>
      <c r="L334" s="39"/>
      <c r="M334" s="198" t="s">
        <v>1</v>
      </c>
      <c r="N334" s="199" t="s">
        <v>45</v>
      </c>
      <c r="O334" s="71"/>
      <c r="P334" s="200">
        <f>O334*H334</f>
        <v>0</v>
      </c>
      <c r="Q334" s="200">
        <v>0.00468</v>
      </c>
      <c r="R334" s="200">
        <f>Q334*H334</f>
        <v>0.29016000000000003</v>
      </c>
      <c r="S334" s="200">
        <v>0</v>
      </c>
      <c r="T334" s="201">
        <f>S334*H334</f>
        <v>0</v>
      </c>
      <c r="U334" s="34"/>
      <c r="V334" s="34"/>
      <c r="W334" s="34"/>
      <c r="X334" s="34"/>
      <c r="Y334" s="34"/>
      <c r="Z334" s="34"/>
      <c r="AA334" s="34"/>
      <c r="AB334" s="34"/>
      <c r="AC334" s="34"/>
      <c r="AD334" s="34"/>
      <c r="AE334" s="34"/>
      <c r="AR334" s="202" t="s">
        <v>189</v>
      </c>
      <c r="AT334" s="202" t="s">
        <v>184</v>
      </c>
      <c r="AU334" s="202" t="s">
        <v>96</v>
      </c>
      <c r="AY334" s="17" t="s">
        <v>180</v>
      </c>
      <c r="BE334" s="203">
        <f>IF(N334="základní",J334,0)</f>
        <v>0</v>
      </c>
      <c r="BF334" s="203">
        <f>IF(N334="snížená",J334,0)</f>
        <v>0</v>
      </c>
      <c r="BG334" s="203">
        <f>IF(N334="zákl. přenesená",J334,0)</f>
        <v>0</v>
      </c>
      <c r="BH334" s="203">
        <f>IF(N334="sníž. přenesená",J334,0)</f>
        <v>0</v>
      </c>
      <c r="BI334" s="203">
        <f>IF(N334="nulová",J334,0)</f>
        <v>0</v>
      </c>
      <c r="BJ334" s="17" t="s">
        <v>87</v>
      </c>
      <c r="BK334" s="203">
        <f>ROUND(I334*H334,2)</f>
        <v>0</v>
      </c>
      <c r="BL334" s="17" t="s">
        <v>189</v>
      </c>
      <c r="BM334" s="202" t="s">
        <v>1243</v>
      </c>
    </row>
    <row r="335" spans="2:51" s="14" customFormat="1" ht="11.25">
      <c r="B335" s="215"/>
      <c r="C335" s="216"/>
      <c r="D335" s="206" t="s">
        <v>191</v>
      </c>
      <c r="E335" s="217" t="s">
        <v>1</v>
      </c>
      <c r="F335" s="218" t="s">
        <v>1244</v>
      </c>
      <c r="G335" s="216"/>
      <c r="H335" s="219">
        <v>29</v>
      </c>
      <c r="I335" s="220"/>
      <c r="J335" s="216"/>
      <c r="K335" s="216"/>
      <c r="L335" s="221"/>
      <c r="M335" s="222"/>
      <c r="N335" s="223"/>
      <c r="O335" s="223"/>
      <c r="P335" s="223"/>
      <c r="Q335" s="223"/>
      <c r="R335" s="223"/>
      <c r="S335" s="223"/>
      <c r="T335" s="224"/>
      <c r="AT335" s="225" t="s">
        <v>191</v>
      </c>
      <c r="AU335" s="225" t="s">
        <v>96</v>
      </c>
      <c r="AV335" s="14" t="s">
        <v>89</v>
      </c>
      <c r="AW335" s="14" t="s">
        <v>35</v>
      </c>
      <c r="AX335" s="14" t="s">
        <v>80</v>
      </c>
      <c r="AY335" s="225" t="s">
        <v>180</v>
      </c>
    </row>
    <row r="336" spans="2:51" s="14" customFormat="1" ht="11.25">
      <c r="B336" s="215"/>
      <c r="C336" s="216"/>
      <c r="D336" s="206" t="s">
        <v>191</v>
      </c>
      <c r="E336" s="217" t="s">
        <v>1</v>
      </c>
      <c r="F336" s="218" t="s">
        <v>1245</v>
      </c>
      <c r="G336" s="216"/>
      <c r="H336" s="219">
        <v>19</v>
      </c>
      <c r="I336" s="220"/>
      <c r="J336" s="216"/>
      <c r="K336" s="216"/>
      <c r="L336" s="221"/>
      <c r="M336" s="222"/>
      <c r="N336" s="223"/>
      <c r="O336" s="223"/>
      <c r="P336" s="223"/>
      <c r="Q336" s="223"/>
      <c r="R336" s="223"/>
      <c r="S336" s="223"/>
      <c r="T336" s="224"/>
      <c r="AT336" s="225" t="s">
        <v>191</v>
      </c>
      <c r="AU336" s="225" t="s">
        <v>96</v>
      </c>
      <c r="AV336" s="14" t="s">
        <v>89</v>
      </c>
      <c r="AW336" s="14" t="s">
        <v>35</v>
      </c>
      <c r="AX336" s="14" t="s">
        <v>80</v>
      </c>
      <c r="AY336" s="225" t="s">
        <v>180</v>
      </c>
    </row>
    <row r="337" spans="2:51" s="14" customFormat="1" ht="11.25">
      <c r="B337" s="215"/>
      <c r="C337" s="216"/>
      <c r="D337" s="206" t="s">
        <v>191</v>
      </c>
      <c r="E337" s="217" t="s">
        <v>1</v>
      </c>
      <c r="F337" s="218" t="s">
        <v>1246</v>
      </c>
      <c r="G337" s="216"/>
      <c r="H337" s="219">
        <v>14</v>
      </c>
      <c r="I337" s="220"/>
      <c r="J337" s="216"/>
      <c r="K337" s="216"/>
      <c r="L337" s="221"/>
      <c r="M337" s="222"/>
      <c r="N337" s="223"/>
      <c r="O337" s="223"/>
      <c r="P337" s="223"/>
      <c r="Q337" s="223"/>
      <c r="R337" s="223"/>
      <c r="S337" s="223"/>
      <c r="T337" s="224"/>
      <c r="AT337" s="225" t="s">
        <v>191</v>
      </c>
      <c r="AU337" s="225" t="s">
        <v>96</v>
      </c>
      <c r="AV337" s="14" t="s">
        <v>89</v>
      </c>
      <c r="AW337" s="14" t="s">
        <v>35</v>
      </c>
      <c r="AX337" s="14" t="s">
        <v>80</v>
      </c>
      <c r="AY337" s="225" t="s">
        <v>180</v>
      </c>
    </row>
    <row r="338" spans="2:51" s="15" customFormat="1" ht="11.25">
      <c r="B338" s="226"/>
      <c r="C338" s="227"/>
      <c r="D338" s="206" t="s">
        <v>191</v>
      </c>
      <c r="E338" s="228" t="s">
        <v>1</v>
      </c>
      <c r="F338" s="229" t="s">
        <v>201</v>
      </c>
      <c r="G338" s="227"/>
      <c r="H338" s="230">
        <v>62</v>
      </c>
      <c r="I338" s="231"/>
      <c r="J338" s="227"/>
      <c r="K338" s="227"/>
      <c r="L338" s="232"/>
      <c r="M338" s="233"/>
      <c r="N338" s="234"/>
      <c r="O338" s="234"/>
      <c r="P338" s="234"/>
      <c r="Q338" s="234"/>
      <c r="R338" s="234"/>
      <c r="S338" s="234"/>
      <c r="T338" s="235"/>
      <c r="AT338" s="236" t="s">
        <v>191</v>
      </c>
      <c r="AU338" s="236" t="s">
        <v>96</v>
      </c>
      <c r="AV338" s="15" t="s">
        <v>189</v>
      </c>
      <c r="AW338" s="15" t="s">
        <v>35</v>
      </c>
      <c r="AX338" s="15" t="s">
        <v>87</v>
      </c>
      <c r="AY338" s="236" t="s">
        <v>180</v>
      </c>
    </row>
    <row r="339" spans="1:65" s="2" customFormat="1" ht="33" customHeight="1">
      <c r="A339" s="34"/>
      <c r="B339" s="35"/>
      <c r="C339" s="237" t="s">
        <v>502</v>
      </c>
      <c r="D339" s="237" t="s">
        <v>275</v>
      </c>
      <c r="E339" s="238" t="s">
        <v>1247</v>
      </c>
      <c r="F339" s="239" t="s">
        <v>1248</v>
      </c>
      <c r="G339" s="240" t="s">
        <v>481</v>
      </c>
      <c r="H339" s="241">
        <v>62</v>
      </c>
      <c r="I339" s="242"/>
      <c r="J339" s="243">
        <f>ROUND(I339*H339,2)</f>
        <v>0</v>
      </c>
      <c r="K339" s="239" t="s">
        <v>188</v>
      </c>
      <c r="L339" s="244"/>
      <c r="M339" s="245" t="s">
        <v>1</v>
      </c>
      <c r="N339" s="246" t="s">
        <v>45</v>
      </c>
      <c r="O339" s="71"/>
      <c r="P339" s="200">
        <f>O339*H339</f>
        <v>0</v>
      </c>
      <c r="Q339" s="200">
        <v>0.0053</v>
      </c>
      <c r="R339" s="200">
        <f>Q339*H339</f>
        <v>0.3286</v>
      </c>
      <c r="S339" s="200">
        <v>0</v>
      </c>
      <c r="T339" s="201">
        <f>S339*H339</f>
        <v>0</v>
      </c>
      <c r="U339" s="34"/>
      <c r="V339" s="34"/>
      <c r="W339" s="34"/>
      <c r="X339" s="34"/>
      <c r="Y339" s="34"/>
      <c r="Z339" s="34"/>
      <c r="AA339" s="34"/>
      <c r="AB339" s="34"/>
      <c r="AC339" s="34"/>
      <c r="AD339" s="34"/>
      <c r="AE339" s="34"/>
      <c r="AR339" s="202" t="s">
        <v>246</v>
      </c>
      <c r="AT339" s="202" t="s">
        <v>275</v>
      </c>
      <c r="AU339" s="202" t="s">
        <v>96</v>
      </c>
      <c r="AY339" s="17" t="s">
        <v>180</v>
      </c>
      <c r="BE339" s="203">
        <f>IF(N339="základní",J339,0)</f>
        <v>0</v>
      </c>
      <c r="BF339" s="203">
        <f>IF(N339="snížená",J339,0)</f>
        <v>0</v>
      </c>
      <c r="BG339" s="203">
        <f>IF(N339="zákl. přenesená",J339,0)</f>
        <v>0</v>
      </c>
      <c r="BH339" s="203">
        <f>IF(N339="sníž. přenesená",J339,0)</f>
        <v>0</v>
      </c>
      <c r="BI339" s="203">
        <f>IF(N339="nulová",J339,0)</f>
        <v>0</v>
      </c>
      <c r="BJ339" s="17" t="s">
        <v>87</v>
      </c>
      <c r="BK339" s="203">
        <f>ROUND(I339*H339,2)</f>
        <v>0</v>
      </c>
      <c r="BL339" s="17" t="s">
        <v>189</v>
      </c>
      <c r="BM339" s="202" t="s">
        <v>1249</v>
      </c>
    </row>
    <row r="340" spans="2:51" s="14" customFormat="1" ht="11.25">
      <c r="B340" s="215"/>
      <c r="C340" s="216"/>
      <c r="D340" s="206" t="s">
        <v>191</v>
      </c>
      <c r="E340" s="217" t="s">
        <v>1</v>
      </c>
      <c r="F340" s="218" t="s">
        <v>1244</v>
      </c>
      <c r="G340" s="216"/>
      <c r="H340" s="219">
        <v>29</v>
      </c>
      <c r="I340" s="220"/>
      <c r="J340" s="216"/>
      <c r="K340" s="216"/>
      <c r="L340" s="221"/>
      <c r="M340" s="222"/>
      <c r="N340" s="223"/>
      <c r="O340" s="223"/>
      <c r="P340" s="223"/>
      <c r="Q340" s="223"/>
      <c r="R340" s="223"/>
      <c r="S340" s="223"/>
      <c r="T340" s="224"/>
      <c r="AT340" s="225" t="s">
        <v>191</v>
      </c>
      <c r="AU340" s="225" t="s">
        <v>96</v>
      </c>
      <c r="AV340" s="14" t="s">
        <v>89</v>
      </c>
      <c r="AW340" s="14" t="s">
        <v>35</v>
      </c>
      <c r="AX340" s="14" t="s">
        <v>80</v>
      </c>
      <c r="AY340" s="225" t="s">
        <v>180</v>
      </c>
    </row>
    <row r="341" spans="2:51" s="14" customFormat="1" ht="11.25">
      <c r="B341" s="215"/>
      <c r="C341" s="216"/>
      <c r="D341" s="206" t="s">
        <v>191</v>
      </c>
      <c r="E341" s="217" t="s">
        <v>1</v>
      </c>
      <c r="F341" s="218" t="s">
        <v>1245</v>
      </c>
      <c r="G341" s="216"/>
      <c r="H341" s="219">
        <v>19</v>
      </c>
      <c r="I341" s="220"/>
      <c r="J341" s="216"/>
      <c r="K341" s="216"/>
      <c r="L341" s="221"/>
      <c r="M341" s="222"/>
      <c r="N341" s="223"/>
      <c r="O341" s="223"/>
      <c r="P341" s="223"/>
      <c r="Q341" s="223"/>
      <c r="R341" s="223"/>
      <c r="S341" s="223"/>
      <c r="T341" s="224"/>
      <c r="AT341" s="225" t="s">
        <v>191</v>
      </c>
      <c r="AU341" s="225" t="s">
        <v>96</v>
      </c>
      <c r="AV341" s="14" t="s">
        <v>89</v>
      </c>
      <c r="AW341" s="14" t="s">
        <v>35</v>
      </c>
      <c r="AX341" s="14" t="s">
        <v>80</v>
      </c>
      <c r="AY341" s="225" t="s">
        <v>180</v>
      </c>
    </row>
    <row r="342" spans="2:51" s="14" customFormat="1" ht="11.25">
      <c r="B342" s="215"/>
      <c r="C342" s="216"/>
      <c r="D342" s="206" t="s">
        <v>191</v>
      </c>
      <c r="E342" s="217" t="s">
        <v>1</v>
      </c>
      <c r="F342" s="218" t="s">
        <v>1246</v>
      </c>
      <c r="G342" s="216"/>
      <c r="H342" s="219">
        <v>14</v>
      </c>
      <c r="I342" s="220"/>
      <c r="J342" s="216"/>
      <c r="K342" s="216"/>
      <c r="L342" s="221"/>
      <c r="M342" s="222"/>
      <c r="N342" s="223"/>
      <c r="O342" s="223"/>
      <c r="P342" s="223"/>
      <c r="Q342" s="223"/>
      <c r="R342" s="223"/>
      <c r="S342" s="223"/>
      <c r="T342" s="224"/>
      <c r="AT342" s="225" t="s">
        <v>191</v>
      </c>
      <c r="AU342" s="225" t="s">
        <v>96</v>
      </c>
      <c r="AV342" s="14" t="s">
        <v>89</v>
      </c>
      <c r="AW342" s="14" t="s">
        <v>35</v>
      </c>
      <c r="AX342" s="14" t="s">
        <v>80</v>
      </c>
      <c r="AY342" s="225" t="s">
        <v>180</v>
      </c>
    </row>
    <row r="343" spans="2:51" s="15" customFormat="1" ht="11.25">
      <c r="B343" s="226"/>
      <c r="C343" s="227"/>
      <c r="D343" s="206" t="s">
        <v>191</v>
      </c>
      <c r="E343" s="228" t="s">
        <v>1</v>
      </c>
      <c r="F343" s="229" t="s">
        <v>201</v>
      </c>
      <c r="G343" s="227"/>
      <c r="H343" s="230">
        <v>62</v>
      </c>
      <c r="I343" s="231"/>
      <c r="J343" s="227"/>
      <c r="K343" s="227"/>
      <c r="L343" s="232"/>
      <c r="M343" s="233"/>
      <c r="N343" s="234"/>
      <c r="O343" s="234"/>
      <c r="P343" s="234"/>
      <c r="Q343" s="234"/>
      <c r="R343" s="234"/>
      <c r="S343" s="234"/>
      <c r="T343" s="235"/>
      <c r="AT343" s="236" t="s">
        <v>191</v>
      </c>
      <c r="AU343" s="236" t="s">
        <v>96</v>
      </c>
      <c r="AV343" s="15" t="s">
        <v>189</v>
      </c>
      <c r="AW343" s="15" t="s">
        <v>35</v>
      </c>
      <c r="AX343" s="15" t="s">
        <v>87</v>
      </c>
      <c r="AY343" s="236" t="s">
        <v>180</v>
      </c>
    </row>
    <row r="344" spans="1:65" s="2" customFormat="1" ht="21.75" customHeight="1">
      <c r="A344" s="34"/>
      <c r="B344" s="35"/>
      <c r="C344" s="191" t="s">
        <v>507</v>
      </c>
      <c r="D344" s="191" t="s">
        <v>184</v>
      </c>
      <c r="E344" s="192" t="s">
        <v>1250</v>
      </c>
      <c r="F344" s="193" t="s">
        <v>1251</v>
      </c>
      <c r="G344" s="194" t="s">
        <v>313</v>
      </c>
      <c r="H344" s="195">
        <v>51</v>
      </c>
      <c r="I344" s="196"/>
      <c r="J344" s="197">
        <f>ROUND(I344*H344,2)</f>
        <v>0</v>
      </c>
      <c r="K344" s="193" t="s">
        <v>188</v>
      </c>
      <c r="L344" s="39"/>
      <c r="M344" s="198" t="s">
        <v>1</v>
      </c>
      <c r="N344" s="199" t="s">
        <v>45</v>
      </c>
      <c r="O344" s="71"/>
      <c r="P344" s="200">
        <f>O344*H344</f>
        <v>0</v>
      </c>
      <c r="Q344" s="200">
        <v>0</v>
      </c>
      <c r="R344" s="200">
        <f>Q344*H344</f>
        <v>0</v>
      </c>
      <c r="S344" s="200">
        <v>0</v>
      </c>
      <c r="T344" s="201">
        <f>S344*H344</f>
        <v>0</v>
      </c>
      <c r="U344" s="34"/>
      <c r="V344" s="34"/>
      <c r="W344" s="34"/>
      <c r="X344" s="34"/>
      <c r="Y344" s="34"/>
      <c r="Z344" s="34"/>
      <c r="AA344" s="34"/>
      <c r="AB344" s="34"/>
      <c r="AC344" s="34"/>
      <c r="AD344" s="34"/>
      <c r="AE344" s="34"/>
      <c r="AR344" s="202" t="s">
        <v>189</v>
      </c>
      <c r="AT344" s="202" t="s">
        <v>184</v>
      </c>
      <c r="AU344" s="202" t="s">
        <v>96</v>
      </c>
      <c r="AY344" s="17" t="s">
        <v>180</v>
      </c>
      <c r="BE344" s="203">
        <f>IF(N344="základní",J344,0)</f>
        <v>0</v>
      </c>
      <c r="BF344" s="203">
        <f>IF(N344="snížená",J344,0)</f>
        <v>0</v>
      </c>
      <c r="BG344" s="203">
        <f>IF(N344="zákl. přenesená",J344,0)</f>
        <v>0</v>
      </c>
      <c r="BH344" s="203">
        <f>IF(N344="sníž. přenesená",J344,0)</f>
        <v>0</v>
      </c>
      <c r="BI344" s="203">
        <f>IF(N344="nulová",J344,0)</f>
        <v>0</v>
      </c>
      <c r="BJ344" s="17" t="s">
        <v>87</v>
      </c>
      <c r="BK344" s="203">
        <f>ROUND(I344*H344,2)</f>
        <v>0</v>
      </c>
      <c r="BL344" s="17" t="s">
        <v>189</v>
      </c>
      <c r="BM344" s="202" t="s">
        <v>1252</v>
      </c>
    </row>
    <row r="345" spans="2:51" s="14" customFormat="1" ht="11.25">
      <c r="B345" s="215"/>
      <c r="C345" s="216"/>
      <c r="D345" s="206" t="s">
        <v>191</v>
      </c>
      <c r="E345" s="217" t="s">
        <v>1</v>
      </c>
      <c r="F345" s="218" t="s">
        <v>1228</v>
      </c>
      <c r="G345" s="216"/>
      <c r="H345" s="219">
        <v>36</v>
      </c>
      <c r="I345" s="220"/>
      <c r="J345" s="216"/>
      <c r="K345" s="216"/>
      <c r="L345" s="221"/>
      <c r="M345" s="222"/>
      <c r="N345" s="223"/>
      <c r="O345" s="223"/>
      <c r="P345" s="223"/>
      <c r="Q345" s="223"/>
      <c r="R345" s="223"/>
      <c r="S345" s="223"/>
      <c r="T345" s="224"/>
      <c r="AT345" s="225" t="s">
        <v>191</v>
      </c>
      <c r="AU345" s="225" t="s">
        <v>96</v>
      </c>
      <c r="AV345" s="14" t="s">
        <v>89</v>
      </c>
      <c r="AW345" s="14" t="s">
        <v>35</v>
      </c>
      <c r="AX345" s="14" t="s">
        <v>80</v>
      </c>
      <c r="AY345" s="225" t="s">
        <v>180</v>
      </c>
    </row>
    <row r="346" spans="2:51" s="14" customFormat="1" ht="11.25">
      <c r="B346" s="215"/>
      <c r="C346" s="216"/>
      <c r="D346" s="206" t="s">
        <v>191</v>
      </c>
      <c r="E346" s="217" t="s">
        <v>1</v>
      </c>
      <c r="F346" s="218" t="s">
        <v>1253</v>
      </c>
      <c r="G346" s="216"/>
      <c r="H346" s="219">
        <v>15</v>
      </c>
      <c r="I346" s="220"/>
      <c r="J346" s="216"/>
      <c r="K346" s="216"/>
      <c r="L346" s="221"/>
      <c r="M346" s="222"/>
      <c r="N346" s="223"/>
      <c r="O346" s="223"/>
      <c r="P346" s="223"/>
      <c r="Q346" s="223"/>
      <c r="R346" s="223"/>
      <c r="S346" s="223"/>
      <c r="T346" s="224"/>
      <c r="AT346" s="225" t="s">
        <v>191</v>
      </c>
      <c r="AU346" s="225" t="s">
        <v>96</v>
      </c>
      <c r="AV346" s="14" t="s">
        <v>89</v>
      </c>
      <c r="AW346" s="14" t="s">
        <v>35</v>
      </c>
      <c r="AX346" s="14" t="s">
        <v>80</v>
      </c>
      <c r="AY346" s="225" t="s">
        <v>180</v>
      </c>
    </row>
    <row r="347" spans="2:51" s="15" customFormat="1" ht="11.25">
      <c r="B347" s="226"/>
      <c r="C347" s="227"/>
      <c r="D347" s="206" t="s">
        <v>191</v>
      </c>
      <c r="E347" s="228" t="s">
        <v>1</v>
      </c>
      <c r="F347" s="229" t="s">
        <v>201</v>
      </c>
      <c r="G347" s="227"/>
      <c r="H347" s="230">
        <v>51</v>
      </c>
      <c r="I347" s="231"/>
      <c r="J347" s="227"/>
      <c r="K347" s="227"/>
      <c r="L347" s="232"/>
      <c r="M347" s="233"/>
      <c r="N347" s="234"/>
      <c r="O347" s="234"/>
      <c r="P347" s="234"/>
      <c r="Q347" s="234"/>
      <c r="R347" s="234"/>
      <c r="S347" s="234"/>
      <c r="T347" s="235"/>
      <c r="AT347" s="236" t="s">
        <v>191</v>
      </c>
      <c r="AU347" s="236" t="s">
        <v>96</v>
      </c>
      <c r="AV347" s="15" t="s">
        <v>189</v>
      </c>
      <c r="AW347" s="15" t="s">
        <v>35</v>
      </c>
      <c r="AX347" s="15" t="s">
        <v>87</v>
      </c>
      <c r="AY347" s="236" t="s">
        <v>180</v>
      </c>
    </row>
    <row r="348" spans="1:65" s="2" customFormat="1" ht="21.75" customHeight="1">
      <c r="A348" s="34"/>
      <c r="B348" s="35"/>
      <c r="C348" s="237" t="s">
        <v>511</v>
      </c>
      <c r="D348" s="237" t="s">
        <v>275</v>
      </c>
      <c r="E348" s="238" t="s">
        <v>1254</v>
      </c>
      <c r="F348" s="239" t="s">
        <v>1255</v>
      </c>
      <c r="G348" s="240" t="s">
        <v>214</v>
      </c>
      <c r="H348" s="241">
        <v>51</v>
      </c>
      <c r="I348" s="242"/>
      <c r="J348" s="243">
        <f>ROUND(I348*H348,2)</f>
        <v>0</v>
      </c>
      <c r="K348" s="239" t="s">
        <v>188</v>
      </c>
      <c r="L348" s="244"/>
      <c r="M348" s="245" t="s">
        <v>1</v>
      </c>
      <c r="N348" s="246" t="s">
        <v>45</v>
      </c>
      <c r="O348" s="71"/>
      <c r="P348" s="200">
        <f>O348*H348</f>
        <v>0</v>
      </c>
      <c r="Q348" s="200">
        <v>0.018</v>
      </c>
      <c r="R348" s="200">
        <f>Q348*H348</f>
        <v>0.9179999999999999</v>
      </c>
      <c r="S348" s="200">
        <v>0</v>
      </c>
      <c r="T348" s="201">
        <f>S348*H348</f>
        <v>0</v>
      </c>
      <c r="U348" s="34"/>
      <c r="V348" s="34"/>
      <c r="W348" s="34"/>
      <c r="X348" s="34"/>
      <c r="Y348" s="34"/>
      <c r="Z348" s="34"/>
      <c r="AA348" s="34"/>
      <c r="AB348" s="34"/>
      <c r="AC348" s="34"/>
      <c r="AD348" s="34"/>
      <c r="AE348" s="34"/>
      <c r="AR348" s="202" t="s">
        <v>246</v>
      </c>
      <c r="AT348" s="202" t="s">
        <v>275</v>
      </c>
      <c r="AU348" s="202" t="s">
        <v>96</v>
      </c>
      <c r="AY348" s="17" t="s">
        <v>180</v>
      </c>
      <c r="BE348" s="203">
        <f>IF(N348="základní",J348,0)</f>
        <v>0</v>
      </c>
      <c r="BF348" s="203">
        <f>IF(N348="snížená",J348,0)</f>
        <v>0</v>
      </c>
      <c r="BG348" s="203">
        <f>IF(N348="zákl. přenesená",J348,0)</f>
        <v>0</v>
      </c>
      <c r="BH348" s="203">
        <f>IF(N348="sníž. přenesená",J348,0)</f>
        <v>0</v>
      </c>
      <c r="BI348" s="203">
        <f>IF(N348="nulová",J348,0)</f>
        <v>0</v>
      </c>
      <c r="BJ348" s="17" t="s">
        <v>87</v>
      </c>
      <c r="BK348" s="203">
        <f>ROUND(I348*H348,2)</f>
        <v>0</v>
      </c>
      <c r="BL348" s="17" t="s">
        <v>189</v>
      </c>
      <c r="BM348" s="202" t="s">
        <v>1256</v>
      </c>
    </row>
    <row r="349" spans="2:51" s="14" customFormat="1" ht="11.25">
      <c r="B349" s="215"/>
      <c r="C349" s="216"/>
      <c r="D349" s="206" t="s">
        <v>191</v>
      </c>
      <c r="E349" s="217" t="s">
        <v>1</v>
      </c>
      <c r="F349" s="218" t="s">
        <v>1228</v>
      </c>
      <c r="G349" s="216"/>
      <c r="H349" s="219">
        <v>36</v>
      </c>
      <c r="I349" s="220"/>
      <c r="J349" s="216"/>
      <c r="K349" s="216"/>
      <c r="L349" s="221"/>
      <c r="M349" s="222"/>
      <c r="N349" s="223"/>
      <c r="O349" s="223"/>
      <c r="P349" s="223"/>
      <c r="Q349" s="223"/>
      <c r="R349" s="223"/>
      <c r="S349" s="223"/>
      <c r="T349" s="224"/>
      <c r="AT349" s="225" t="s">
        <v>191</v>
      </c>
      <c r="AU349" s="225" t="s">
        <v>96</v>
      </c>
      <c r="AV349" s="14" t="s">
        <v>89</v>
      </c>
      <c r="AW349" s="14" t="s">
        <v>35</v>
      </c>
      <c r="AX349" s="14" t="s">
        <v>80</v>
      </c>
      <c r="AY349" s="225" t="s">
        <v>180</v>
      </c>
    </row>
    <row r="350" spans="2:51" s="14" customFormat="1" ht="11.25">
      <c r="B350" s="215"/>
      <c r="C350" s="216"/>
      <c r="D350" s="206" t="s">
        <v>191</v>
      </c>
      <c r="E350" s="217" t="s">
        <v>1</v>
      </c>
      <c r="F350" s="218" t="s">
        <v>1253</v>
      </c>
      <c r="G350" s="216"/>
      <c r="H350" s="219">
        <v>15</v>
      </c>
      <c r="I350" s="220"/>
      <c r="J350" s="216"/>
      <c r="K350" s="216"/>
      <c r="L350" s="221"/>
      <c r="M350" s="222"/>
      <c r="N350" s="223"/>
      <c r="O350" s="223"/>
      <c r="P350" s="223"/>
      <c r="Q350" s="223"/>
      <c r="R350" s="223"/>
      <c r="S350" s="223"/>
      <c r="T350" s="224"/>
      <c r="AT350" s="225" t="s">
        <v>191</v>
      </c>
      <c r="AU350" s="225" t="s">
        <v>96</v>
      </c>
      <c r="AV350" s="14" t="s">
        <v>89</v>
      </c>
      <c r="AW350" s="14" t="s">
        <v>35</v>
      </c>
      <c r="AX350" s="14" t="s">
        <v>80</v>
      </c>
      <c r="AY350" s="225" t="s">
        <v>180</v>
      </c>
    </row>
    <row r="351" spans="2:51" s="15" customFormat="1" ht="11.25">
      <c r="B351" s="226"/>
      <c r="C351" s="227"/>
      <c r="D351" s="206" t="s">
        <v>191</v>
      </c>
      <c r="E351" s="228" t="s">
        <v>1</v>
      </c>
      <c r="F351" s="229" t="s">
        <v>201</v>
      </c>
      <c r="G351" s="227"/>
      <c r="H351" s="230">
        <v>51</v>
      </c>
      <c r="I351" s="231"/>
      <c r="J351" s="227"/>
      <c r="K351" s="227"/>
      <c r="L351" s="232"/>
      <c r="M351" s="233"/>
      <c r="N351" s="234"/>
      <c r="O351" s="234"/>
      <c r="P351" s="234"/>
      <c r="Q351" s="234"/>
      <c r="R351" s="234"/>
      <c r="S351" s="234"/>
      <c r="T351" s="235"/>
      <c r="AT351" s="236" t="s">
        <v>191</v>
      </c>
      <c r="AU351" s="236" t="s">
        <v>96</v>
      </c>
      <c r="AV351" s="15" t="s">
        <v>189</v>
      </c>
      <c r="AW351" s="15" t="s">
        <v>35</v>
      </c>
      <c r="AX351" s="15" t="s">
        <v>87</v>
      </c>
      <c r="AY351" s="236" t="s">
        <v>180</v>
      </c>
    </row>
    <row r="352" spans="1:65" s="2" customFormat="1" ht="16.5" customHeight="1">
      <c r="A352" s="34"/>
      <c r="B352" s="35"/>
      <c r="C352" s="191" t="s">
        <v>519</v>
      </c>
      <c r="D352" s="191" t="s">
        <v>184</v>
      </c>
      <c r="E352" s="192" t="s">
        <v>1257</v>
      </c>
      <c r="F352" s="193" t="s">
        <v>1258</v>
      </c>
      <c r="G352" s="194" t="s">
        <v>313</v>
      </c>
      <c r="H352" s="195">
        <v>30</v>
      </c>
      <c r="I352" s="196"/>
      <c r="J352" s="197">
        <f>ROUND(I352*H352,2)</f>
        <v>0</v>
      </c>
      <c r="K352" s="193" t="s">
        <v>188</v>
      </c>
      <c r="L352" s="39"/>
      <c r="M352" s="198" t="s">
        <v>1</v>
      </c>
      <c r="N352" s="199" t="s">
        <v>45</v>
      </c>
      <c r="O352" s="71"/>
      <c r="P352" s="200">
        <f>O352*H352</f>
        <v>0</v>
      </c>
      <c r="Q352" s="200">
        <v>0</v>
      </c>
      <c r="R352" s="200">
        <f>Q352*H352</f>
        <v>0</v>
      </c>
      <c r="S352" s="200">
        <v>0</v>
      </c>
      <c r="T352" s="201">
        <f>S352*H352</f>
        <v>0</v>
      </c>
      <c r="U352" s="34"/>
      <c r="V352" s="34"/>
      <c r="W352" s="34"/>
      <c r="X352" s="34"/>
      <c r="Y352" s="34"/>
      <c r="Z352" s="34"/>
      <c r="AA352" s="34"/>
      <c r="AB352" s="34"/>
      <c r="AC352" s="34"/>
      <c r="AD352" s="34"/>
      <c r="AE352" s="34"/>
      <c r="AR352" s="202" t="s">
        <v>189</v>
      </c>
      <c r="AT352" s="202" t="s">
        <v>184</v>
      </c>
      <c r="AU352" s="202" t="s">
        <v>96</v>
      </c>
      <c r="AY352" s="17" t="s">
        <v>180</v>
      </c>
      <c r="BE352" s="203">
        <f>IF(N352="základní",J352,0)</f>
        <v>0</v>
      </c>
      <c r="BF352" s="203">
        <f>IF(N352="snížená",J352,0)</f>
        <v>0</v>
      </c>
      <c r="BG352" s="203">
        <f>IF(N352="zákl. přenesená",J352,0)</f>
        <v>0</v>
      </c>
      <c r="BH352" s="203">
        <f>IF(N352="sníž. přenesená",J352,0)</f>
        <v>0</v>
      </c>
      <c r="BI352" s="203">
        <f>IF(N352="nulová",J352,0)</f>
        <v>0</v>
      </c>
      <c r="BJ352" s="17" t="s">
        <v>87</v>
      </c>
      <c r="BK352" s="203">
        <f>ROUND(I352*H352,2)</f>
        <v>0</v>
      </c>
      <c r="BL352" s="17" t="s">
        <v>189</v>
      </c>
      <c r="BM352" s="202" t="s">
        <v>1259</v>
      </c>
    </row>
    <row r="353" spans="2:51" s="14" customFormat="1" ht="11.25">
      <c r="B353" s="215"/>
      <c r="C353" s="216"/>
      <c r="D353" s="206" t="s">
        <v>191</v>
      </c>
      <c r="E353" s="217" t="s">
        <v>1</v>
      </c>
      <c r="F353" s="218" t="s">
        <v>1118</v>
      </c>
      <c r="G353" s="216"/>
      <c r="H353" s="219">
        <v>30</v>
      </c>
      <c r="I353" s="220"/>
      <c r="J353" s="216"/>
      <c r="K353" s="216"/>
      <c r="L353" s="221"/>
      <c r="M353" s="222"/>
      <c r="N353" s="223"/>
      <c r="O353" s="223"/>
      <c r="P353" s="223"/>
      <c r="Q353" s="223"/>
      <c r="R353" s="223"/>
      <c r="S353" s="223"/>
      <c r="T353" s="224"/>
      <c r="AT353" s="225" t="s">
        <v>191</v>
      </c>
      <c r="AU353" s="225" t="s">
        <v>96</v>
      </c>
      <c r="AV353" s="14" t="s">
        <v>89</v>
      </c>
      <c r="AW353" s="14" t="s">
        <v>35</v>
      </c>
      <c r="AX353" s="14" t="s">
        <v>87</v>
      </c>
      <c r="AY353" s="225" t="s">
        <v>180</v>
      </c>
    </row>
    <row r="354" spans="1:65" s="2" customFormat="1" ht="16.5" customHeight="1">
      <c r="A354" s="34"/>
      <c r="B354" s="35"/>
      <c r="C354" s="237" t="s">
        <v>524</v>
      </c>
      <c r="D354" s="237" t="s">
        <v>275</v>
      </c>
      <c r="E354" s="238" t="s">
        <v>1260</v>
      </c>
      <c r="F354" s="239" t="s">
        <v>1261</v>
      </c>
      <c r="G354" s="240" t="s">
        <v>481</v>
      </c>
      <c r="H354" s="241">
        <v>25</v>
      </c>
      <c r="I354" s="242"/>
      <c r="J354" s="243">
        <f>ROUND(I354*H354,2)</f>
        <v>0</v>
      </c>
      <c r="K354" s="239" t="s">
        <v>188</v>
      </c>
      <c r="L354" s="244"/>
      <c r="M354" s="245" t="s">
        <v>1</v>
      </c>
      <c r="N354" s="246" t="s">
        <v>45</v>
      </c>
      <c r="O354" s="71"/>
      <c r="P354" s="200">
        <f>O354*H354</f>
        <v>0</v>
      </c>
      <c r="Q354" s="200">
        <v>0.063</v>
      </c>
      <c r="R354" s="200">
        <f>Q354*H354</f>
        <v>1.575</v>
      </c>
      <c r="S354" s="200">
        <v>0</v>
      </c>
      <c r="T354" s="201">
        <f>S354*H354</f>
        <v>0</v>
      </c>
      <c r="U354" s="34"/>
      <c r="V354" s="34"/>
      <c r="W354" s="34"/>
      <c r="X354" s="34"/>
      <c r="Y354" s="34"/>
      <c r="Z354" s="34"/>
      <c r="AA354" s="34"/>
      <c r="AB354" s="34"/>
      <c r="AC354" s="34"/>
      <c r="AD354" s="34"/>
      <c r="AE354" s="34"/>
      <c r="AR354" s="202" t="s">
        <v>246</v>
      </c>
      <c r="AT354" s="202" t="s">
        <v>275</v>
      </c>
      <c r="AU354" s="202" t="s">
        <v>96</v>
      </c>
      <c r="AY354" s="17" t="s">
        <v>180</v>
      </c>
      <c r="BE354" s="203">
        <f>IF(N354="základní",J354,0)</f>
        <v>0</v>
      </c>
      <c r="BF354" s="203">
        <f>IF(N354="snížená",J354,0)</f>
        <v>0</v>
      </c>
      <c r="BG354" s="203">
        <f>IF(N354="zákl. přenesená",J354,0)</f>
        <v>0</v>
      </c>
      <c r="BH354" s="203">
        <f>IF(N354="sníž. přenesená",J354,0)</f>
        <v>0</v>
      </c>
      <c r="BI354" s="203">
        <f>IF(N354="nulová",J354,0)</f>
        <v>0</v>
      </c>
      <c r="BJ354" s="17" t="s">
        <v>87</v>
      </c>
      <c r="BK354" s="203">
        <f>ROUND(I354*H354,2)</f>
        <v>0</v>
      </c>
      <c r="BL354" s="17" t="s">
        <v>189</v>
      </c>
      <c r="BM354" s="202" t="s">
        <v>1262</v>
      </c>
    </row>
    <row r="355" spans="2:51" s="14" customFormat="1" ht="11.25">
      <c r="B355" s="215"/>
      <c r="C355" s="216"/>
      <c r="D355" s="206" t="s">
        <v>191</v>
      </c>
      <c r="E355" s="217" t="s">
        <v>1</v>
      </c>
      <c r="F355" s="218" t="s">
        <v>1263</v>
      </c>
      <c r="G355" s="216"/>
      <c r="H355" s="219">
        <v>25</v>
      </c>
      <c r="I355" s="220"/>
      <c r="J355" s="216"/>
      <c r="K355" s="216"/>
      <c r="L355" s="221"/>
      <c r="M355" s="222"/>
      <c r="N355" s="223"/>
      <c r="O355" s="223"/>
      <c r="P355" s="223"/>
      <c r="Q355" s="223"/>
      <c r="R355" s="223"/>
      <c r="S355" s="223"/>
      <c r="T355" s="224"/>
      <c r="AT355" s="225" t="s">
        <v>191</v>
      </c>
      <c r="AU355" s="225" t="s">
        <v>96</v>
      </c>
      <c r="AV355" s="14" t="s">
        <v>89</v>
      </c>
      <c r="AW355" s="14" t="s">
        <v>35</v>
      </c>
      <c r="AX355" s="14" t="s">
        <v>87</v>
      </c>
      <c r="AY355" s="225" t="s">
        <v>180</v>
      </c>
    </row>
    <row r="356" spans="1:65" s="2" customFormat="1" ht="24.2" customHeight="1">
      <c r="A356" s="34"/>
      <c r="B356" s="35"/>
      <c r="C356" s="191" t="s">
        <v>528</v>
      </c>
      <c r="D356" s="191" t="s">
        <v>184</v>
      </c>
      <c r="E356" s="192" t="s">
        <v>1264</v>
      </c>
      <c r="F356" s="193" t="s">
        <v>1265</v>
      </c>
      <c r="G356" s="194" t="s">
        <v>481</v>
      </c>
      <c r="H356" s="195">
        <v>2</v>
      </c>
      <c r="I356" s="196"/>
      <c r="J356" s="197">
        <f>ROUND(I356*H356,2)</f>
        <v>0</v>
      </c>
      <c r="K356" s="193" t="s">
        <v>188</v>
      </c>
      <c r="L356" s="39"/>
      <c r="M356" s="198" t="s">
        <v>1</v>
      </c>
      <c r="N356" s="199" t="s">
        <v>45</v>
      </c>
      <c r="O356" s="71"/>
      <c r="P356" s="200">
        <f>O356*H356</f>
        <v>0</v>
      </c>
      <c r="Q356" s="200">
        <v>0</v>
      </c>
      <c r="R356" s="200">
        <f>Q356*H356</f>
        <v>0</v>
      </c>
      <c r="S356" s="200">
        <v>0</v>
      </c>
      <c r="T356" s="201">
        <f>S356*H356</f>
        <v>0</v>
      </c>
      <c r="U356" s="34"/>
      <c r="V356" s="34"/>
      <c r="W356" s="34"/>
      <c r="X356" s="34"/>
      <c r="Y356" s="34"/>
      <c r="Z356" s="34"/>
      <c r="AA356" s="34"/>
      <c r="AB356" s="34"/>
      <c r="AC356" s="34"/>
      <c r="AD356" s="34"/>
      <c r="AE356" s="34"/>
      <c r="AR356" s="202" t="s">
        <v>189</v>
      </c>
      <c r="AT356" s="202" t="s">
        <v>184</v>
      </c>
      <c r="AU356" s="202" t="s">
        <v>96</v>
      </c>
      <c r="AY356" s="17" t="s">
        <v>180</v>
      </c>
      <c r="BE356" s="203">
        <f>IF(N356="základní",J356,0)</f>
        <v>0</v>
      </c>
      <c r="BF356" s="203">
        <f>IF(N356="snížená",J356,0)</f>
        <v>0</v>
      </c>
      <c r="BG356" s="203">
        <f>IF(N356="zákl. přenesená",J356,0)</f>
        <v>0</v>
      </c>
      <c r="BH356" s="203">
        <f>IF(N356="sníž. přenesená",J356,0)</f>
        <v>0</v>
      </c>
      <c r="BI356" s="203">
        <f>IF(N356="nulová",J356,0)</f>
        <v>0</v>
      </c>
      <c r="BJ356" s="17" t="s">
        <v>87</v>
      </c>
      <c r="BK356" s="203">
        <f>ROUND(I356*H356,2)</f>
        <v>0</v>
      </c>
      <c r="BL356" s="17" t="s">
        <v>189</v>
      </c>
      <c r="BM356" s="202" t="s">
        <v>1266</v>
      </c>
    </row>
    <row r="357" spans="2:51" s="14" customFormat="1" ht="11.25">
      <c r="B357" s="215"/>
      <c r="C357" s="216"/>
      <c r="D357" s="206" t="s">
        <v>191</v>
      </c>
      <c r="E357" s="217" t="s">
        <v>1</v>
      </c>
      <c r="F357" s="218" t="s">
        <v>1178</v>
      </c>
      <c r="G357" s="216"/>
      <c r="H357" s="219">
        <v>1</v>
      </c>
      <c r="I357" s="220"/>
      <c r="J357" s="216"/>
      <c r="K357" s="216"/>
      <c r="L357" s="221"/>
      <c r="M357" s="222"/>
      <c r="N357" s="223"/>
      <c r="O357" s="223"/>
      <c r="P357" s="223"/>
      <c r="Q357" s="223"/>
      <c r="R357" s="223"/>
      <c r="S357" s="223"/>
      <c r="T357" s="224"/>
      <c r="AT357" s="225" t="s">
        <v>191</v>
      </c>
      <c r="AU357" s="225" t="s">
        <v>96</v>
      </c>
      <c r="AV357" s="14" t="s">
        <v>89</v>
      </c>
      <c r="AW357" s="14" t="s">
        <v>35</v>
      </c>
      <c r="AX357" s="14" t="s">
        <v>80</v>
      </c>
      <c r="AY357" s="225" t="s">
        <v>180</v>
      </c>
    </row>
    <row r="358" spans="2:51" s="14" customFormat="1" ht="11.25">
      <c r="B358" s="215"/>
      <c r="C358" s="216"/>
      <c r="D358" s="206" t="s">
        <v>191</v>
      </c>
      <c r="E358" s="217" t="s">
        <v>1</v>
      </c>
      <c r="F358" s="218" t="s">
        <v>1180</v>
      </c>
      <c r="G358" s="216"/>
      <c r="H358" s="219">
        <v>1</v>
      </c>
      <c r="I358" s="220"/>
      <c r="J358" s="216"/>
      <c r="K358" s="216"/>
      <c r="L358" s="221"/>
      <c r="M358" s="222"/>
      <c r="N358" s="223"/>
      <c r="O358" s="223"/>
      <c r="P358" s="223"/>
      <c r="Q358" s="223"/>
      <c r="R358" s="223"/>
      <c r="S358" s="223"/>
      <c r="T358" s="224"/>
      <c r="AT358" s="225" t="s">
        <v>191</v>
      </c>
      <c r="AU358" s="225" t="s">
        <v>96</v>
      </c>
      <c r="AV358" s="14" t="s">
        <v>89</v>
      </c>
      <c r="AW358" s="14" t="s">
        <v>35</v>
      </c>
      <c r="AX358" s="14" t="s">
        <v>80</v>
      </c>
      <c r="AY358" s="225" t="s">
        <v>180</v>
      </c>
    </row>
    <row r="359" spans="2:51" s="15" customFormat="1" ht="11.25">
      <c r="B359" s="226"/>
      <c r="C359" s="227"/>
      <c r="D359" s="206" t="s">
        <v>191</v>
      </c>
      <c r="E359" s="228" t="s">
        <v>1</v>
      </c>
      <c r="F359" s="229" t="s">
        <v>201</v>
      </c>
      <c r="G359" s="227"/>
      <c r="H359" s="230">
        <v>2</v>
      </c>
      <c r="I359" s="231"/>
      <c r="J359" s="227"/>
      <c r="K359" s="227"/>
      <c r="L359" s="232"/>
      <c r="M359" s="233"/>
      <c r="N359" s="234"/>
      <c r="O359" s="234"/>
      <c r="P359" s="234"/>
      <c r="Q359" s="234"/>
      <c r="R359" s="234"/>
      <c r="S359" s="234"/>
      <c r="T359" s="235"/>
      <c r="AT359" s="236" t="s">
        <v>191</v>
      </c>
      <c r="AU359" s="236" t="s">
        <v>96</v>
      </c>
      <c r="AV359" s="15" t="s">
        <v>189</v>
      </c>
      <c r="AW359" s="15" t="s">
        <v>35</v>
      </c>
      <c r="AX359" s="15" t="s">
        <v>87</v>
      </c>
      <c r="AY359" s="236" t="s">
        <v>180</v>
      </c>
    </row>
    <row r="360" spans="1:65" s="2" customFormat="1" ht="16.5" customHeight="1">
      <c r="A360" s="34"/>
      <c r="B360" s="35"/>
      <c r="C360" s="237" t="s">
        <v>532</v>
      </c>
      <c r="D360" s="237" t="s">
        <v>275</v>
      </c>
      <c r="E360" s="238" t="s">
        <v>1267</v>
      </c>
      <c r="F360" s="239" t="s">
        <v>1268</v>
      </c>
      <c r="G360" s="240" t="s">
        <v>481</v>
      </c>
      <c r="H360" s="241">
        <v>2</v>
      </c>
      <c r="I360" s="242"/>
      <c r="J360" s="243">
        <f>ROUND(I360*H360,2)</f>
        <v>0</v>
      </c>
      <c r="K360" s="239" t="s">
        <v>188</v>
      </c>
      <c r="L360" s="244"/>
      <c r="M360" s="245" t="s">
        <v>1</v>
      </c>
      <c r="N360" s="246" t="s">
        <v>45</v>
      </c>
      <c r="O360" s="71"/>
      <c r="P360" s="200">
        <f>O360*H360</f>
        <v>0</v>
      </c>
      <c r="Q360" s="200">
        <v>0.0788</v>
      </c>
      <c r="R360" s="200">
        <f>Q360*H360</f>
        <v>0.1576</v>
      </c>
      <c r="S360" s="200">
        <v>0</v>
      </c>
      <c r="T360" s="201">
        <f>S360*H360</f>
        <v>0</v>
      </c>
      <c r="U360" s="34"/>
      <c r="V360" s="34"/>
      <c r="W360" s="34"/>
      <c r="X360" s="34"/>
      <c r="Y360" s="34"/>
      <c r="Z360" s="34"/>
      <c r="AA360" s="34"/>
      <c r="AB360" s="34"/>
      <c r="AC360" s="34"/>
      <c r="AD360" s="34"/>
      <c r="AE360" s="34"/>
      <c r="AR360" s="202" t="s">
        <v>246</v>
      </c>
      <c r="AT360" s="202" t="s">
        <v>275</v>
      </c>
      <c r="AU360" s="202" t="s">
        <v>96</v>
      </c>
      <c r="AY360" s="17" t="s">
        <v>180</v>
      </c>
      <c r="BE360" s="203">
        <f>IF(N360="základní",J360,0)</f>
        <v>0</v>
      </c>
      <c r="BF360" s="203">
        <f>IF(N360="snížená",J360,0)</f>
        <v>0</v>
      </c>
      <c r="BG360" s="203">
        <f>IF(N360="zákl. přenesená",J360,0)</f>
        <v>0</v>
      </c>
      <c r="BH360" s="203">
        <f>IF(N360="sníž. přenesená",J360,0)</f>
        <v>0</v>
      </c>
      <c r="BI360" s="203">
        <f>IF(N360="nulová",J360,0)</f>
        <v>0</v>
      </c>
      <c r="BJ360" s="17" t="s">
        <v>87</v>
      </c>
      <c r="BK360" s="203">
        <f>ROUND(I360*H360,2)</f>
        <v>0</v>
      </c>
      <c r="BL360" s="17" t="s">
        <v>189</v>
      </c>
      <c r="BM360" s="202" t="s">
        <v>1269</v>
      </c>
    </row>
    <row r="361" spans="2:51" s="14" customFormat="1" ht="11.25">
      <c r="B361" s="215"/>
      <c r="C361" s="216"/>
      <c r="D361" s="206" t="s">
        <v>191</v>
      </c>
      <c r="E361" s="217" t="s">
        <v>1</v>
      </c>
      <c r="F361" s="218" t="s">
        <v>1178</v>
      </c>
      <c r="G361" s="216"/>
      <c r="H361" s="219">
        <v>1</v>
      </c>
      <c r="I361" s="220"/>
      <c r="J361" s="216"/>
      <c r="K361" s="216"/>
      <c r="L361" s="221"/>
      <c r="M361" s="222"/>
      <c r="N361" s="223"/>
      <c r="O361" s="223"/>
      <c r="P361" s="223"/>
      <c r="Q361" s="223"/>
      <c r="R361" s="223"/>
      <c r="S361" s="223"/>
      <c r="T361" s="224"/>
      <c r="AT361" s="225" t="s">
        <v>191</v>
      </c>
      <c r="AU361" s="225" t="s">
        <v>96</v>
      </c>
      <c r="AV361" s="14" t="s">
        <v>89</v>
      </c>
      <c r="AW361" s="14" t="s">
        <v>35</v>
      </c>
      <c r="AX361" s="14" t="s">
        <v>80</v>
      </c>
      <c r="AY361" s="225" t="s">
        <v>180</v>
      </c>
    </row>
    <row r="362" spans="2:51" s="14" customFormat="1" ht="11.25">
      <c r="B362" s="215"/>
      <c r="C362" s="216"/>
      <c r="D362" s="206" t="s">
        <v>191</v>
      </c>
      <c r="E362" s="217" t="s">
        <v>1</v>
      </c>
      <c r="F362" s="218" t="s">
        <v>1180</v>
      </c>
      <c r="G362" s="216"/>
      <c r="H362" s="219">
        <v>1</v>
      </c>
      <c r="I362" s="220"/>
      <c r="J362" s="216"/>
      <c r="K362" s="216"/>
      <c r="L362" s="221"/>
      <c r="M362" s="222"/>
      <c r="N362" s="223"/>
      <c r="O362" s="223"/>
      <c r="P362" s="223"/>
      <c r="Q362" s="223"/>
      <c r="R362" s="223"/>
      <c r="S362" s="223"/>
      <c r="T362" s="224"/>
      <c r="AT362" s="225" t="s">
        <v>191</v>
      </c>
      <c r="AU362" s="225" t="s">
        <v>96</v>
      </c>
      <c r="AV362" s="14" t="s">
        <v>89</v>
      </c>
      <c r="AW362" s="14" t="s">
        <v>35</v>
      </c>
      <c r="AX362" s="14" t="s">
        <v>80</v>
      </c>
      <c r="AY362" s="225" t="s">
        <v>180</v>
      </c>
    </row>
    <row r="363" spans="2:51" s="15" customFormat="1" ht="11.25">
      <c r="B363" s="226"/>
      <c r="C363" s="227"/>
      <c r="D363" s="206" t="s">
        <v>191</v>
      </c>
      <c r="E363" s="228" t="s">
        <v>1</v>
      </c>
      <c r="F363" s="229" t="s">
        <v>201</v>
      </c>
      <c r="G363" s="227"/>
      <c r="H363" s="230">
        <v>2</v>
      </c>
      <c r="I363" s="231"/>
      <c r="J363" s="227"/>
      <c r="K363" s="227"/>
      <c r="L363" s="232"/>
      <c r="M363" s="233"/>
      <c r="N363" s="234"/>
      <c r="O363" s="234"/>
      <c r="P363" s="234"/>
      <c r="Q363" s="234"/>
      <c r="R363" s="234"/>
      <c r="S363" s="234"/>
      <c r="T363" s="235"/>
      <c r="AT363" s="236" t="s">
        <v>191</v>
      </c>
      <c r="AU363" s="236" t="s">
        <v>96</v>
      </c>
      <c r="AV363" s="15" t="s">
        <v>189</v>
      </c>
      <c r="AW363" s="15" t="s">
        <v>35</v>
      </c>
      <c r="AX363" s="15" t="s">
        <v>87</v>
      </c>
      <c r="AY363" s="236" t="s">
        <v>180</v>
      </c>
    </row>
    <row r="364" spans="1:65" s="2" customFormat="1" ht="24.2" customHeight="1">
      <c r="A364" s="34"/>
      <c r="B364" s="35"/>
      <c r="C364" s="191" t="s">
        <v>536</v>
      </c>
      <c r="D364" s="191" t="s">
        <v>184</v>
      </c>
      <c r="E364" s="192" t="s">
        <v>1270</v>
      </c>
      <c r="F364" s="193" t="s">
        <v>1271</v>
      </c>
      <c r="G364" s="194" t="s">
        <v>481</v>
      </c>
      <c r="H364" s="195">
        <v>3</v>
      </c>
      <c r="I364" s="196"/>
      <c r="J364" s="197">
        <f>ROUND(I364*H364,2)</f>
        <v>0</v>
      </c>
      <c r="K364" s="193" t="s">
        <v>188</v>
      </c>
      <c r="L364" s="39"/>
      <c r="M364" s="198" t="s">
        <v>1</v>
      </c>
      <c r="N364" s="199" t="s">
        <v>45</v>
      </c>
      <c r="O364" s="71"/>
      <c r="P364" s="200">
        <f>O364*H364</f>
        <v>0</v>
      </c>
      <c r="Q364" s="200">
        <v>0</v>
      </c>
      <c r="R364" s="200">
        <f>Q364*H364</f>
        <v>0</v>
      </c>
      <c r="S364" s="200">
        <v>0</v>
      </c>
      <c r="T364" s="201">
        <f>S364*H364</f>
        <v>0</v>
      </c>
      <c r="U364" s="34"/>
      <c r="V364" s="34"/>
      <c r="W364" s="34"/>
      <c r="X364" s="34"/>
      <c r="Y364" s="34"/>
      <c r="Z364" s="34"/>
      <c r="AA364" s="34"/>
      <c r="AB364" s="34"/>
      <c r="AC364" s="34"/>
      <c r="AD364" s="34"/>
      <c r="AE364" s="34"/>
      <c r="AR364" s="202" t="s">
        <v>189</v>
      </c>
      <c r="AT364" s="202" t="s">
        <v>184</v>
      </c>
      <c r="AU364" s="202" t="s">
        <v>96</v>
      </c>
      <c r="AY364" s="17" t="s">
        <v>180</v>
      </c>
      <c r="BE364" s="203">
        <f>IF(N364="základní",J364,0)</f>
        <v>0</v>
      </c>
      <c r="BF364" s="203">
        <f>IF(N364="snížená",J364,0)</f>
        <v>0</v>
      </c>
      <c r="BG364" s="203">
        <f>IF(N364="zákl. přenesená",J364,0)</f>
        <v>0</v>
      </c>
      <c r="BH364" s="203">
        <f>IF(N364="sníž. přenesená",J364,0)</f>
        <v>0</v>
      </c>
      <c r="BI364" s="203">
        <f>IF(N364="nulová",J364,0)</f>
        <v>0</v>
      </c>
      <c r="BJ364" s="17" t="s">
        <v>87</v>
      </c>
      <c r="BK364" s="203">
        <f>ROUND(I364*H364,2)</f>
        <v>0</v>
      </c>
      <c r="BL364" s="17" t="s">
        <v>189</v>
      </c>
      <c r="BM364" s="202" t="s">
        <v>1272</v>
      </c>
    </row>
    <row r="365" spans="2:51" s="14" customFormat="1" ht="11.25">
      <c r="B365" s="215"/>
      <c r="C365" s="216"/>
      <c r="D365" s="206" t="s">
        <v>191</v>
      </c>
      <c r="E365" s="217" t="s">
        <v>1</v>
      </c>
      <c r="F365" s="218" t="s">
        <v>1178</v>
      </c>
      <c r="G365" s="216"/>
      <c r="H365" s="219">
        <v>1</v>
      </c>
      <c r="I365" s="220"/>
      <c r="J365" s="216"/>
      <c r="K365" s="216"/>
      <c r="L365" s="221"/>
      <c r="M365" s="222"/>
      <c r="N365" s="223"/>
      <c r="O365" s="223"/>
      <c r="P365" s="223"/>
      <c r="Q365" s="223"/>
      <c r="R365" s="223"/>
      <c r="S365" s="223"/>
      <c r="T365" s="224"/>
      <c r="AT365" s="225" t="s">
        <v>191</v>
      </c>
      <c r="AU365" s="225" t="s">
        <v>96</v>
      </c>
      <c r="AV365" s="14" t="s">
        <v>89</v>
      </c>
      <c r="AW365" s="14" t="s">
        <v>35</v>
      </c>
      <c r="AX365" s="14" t="s">
        <v>80</v>
      </c>
      <c r="AY365" s="225" t="s">
        <v>180</v>
      </c>
    </row>
    <row r="366" spans="2:51" s="14" customFormat="1" ht="11.25">
      <c r="B366" s="215"/>
      <c r="C366" s="216"/>
      <c r="D366" s="206" t="s">
        <v>191</v>
      </c>
      <c r="E366" s="217" t="s">
        <v>1</v>
      </c>
      <c r="F366" s="218" t="s">
        <v>1180</v>
      </c>
      <c r="G366" s="216"/>
      <c r="H366" s="219">
        <v>1</v>
      </c>
      <c r="I366" s="220"/>
      <c r="J366" s="216"/>
      <c r="K366" s="216"/>
      <c r="L366" s="221"/>
      <c r="M366" s="222"/>
      <c r="N366" s="223"/>
      <c r="O366" s="223"/>
      <c r="P366" s="223"/>
      <c r="Q366" s="223"/>
      <c r="R366" s="223"/>
      <c r="S366" s="223"/>
      <c r="T366" s="224"/>
      <c r="AT366" s="225" t="s">
        <v>191</v>
      </c>
      <c r="AU366" s="225" t="s">
        <v>96</v>
      </c>
      <c r="AV366" s="14" t="s">
        <v>89</v>
      </c>
      <c r="AW366" s="14" t="s">
        <v>35</v>
      </c>
      <c r="AX366" s="14" t="s">
        <v>80</v>
      </c>
      <c r="AY366" s="225" t="s">
        <v>180</v>
      </c>
    </row>
    <row r="367" spans="2:51" s="14" customFormat="1" ht="11.25">
      <c r="B367" s="215"/>
      <c r="C367" s="216"/>
      <c r="D367" s="206" t="s">
        <v>191</v>
      </c>
      <c r="E367" s="217" t="s">
        <v>1</v>
      </c>
      <c r="F367" s="218" t="s">
        <v>1184</v>
      </c>
      <c r="G367" s="216"/>
      <c r="H367" s="219">
        <v>1</v>
      </c>
      <c r="I367" s="220"/>
      <c r="J367" s="216"/>
      <c r="K367" s="216"/>
      <c r="L367" s="221"/>
      <c r="M367" s="222"/>
      <c r="N367" s="223"/>
      <c r="O367" s="223"/>
      <c r="P367" s="223"/>
      <c r="Q367" s="223"/>
      <c r="R367" s="223"/>
      <c r="S367" s="223"/>
      <c r="T367" s="224"/>
      <c r="AT367" s="225" t="s">
        <v>191</v>
      </c>
      <c r="AU367" s="225" t="s">
        <v>96</v>
      </c>
      <c r="AV367" s="14" t="s">
        <v>89</v>
      </c>
      <c r="AW367" s="14" t="s">
        <v>35</v>
      </c>
      <c r="AX367" s="14" t="s">
        <v>80</v>
      </c>
      <c r="AY367" s="225" t="s">
        <v>180</v>
      </c>
    </row>
    <row r="368" spans="2:51" s="15" customFormat="1" ht="11.25">
      <c r="B368" s="226"/>
      <c r="C368" s="227"/>
      <c r="D368" s="206" t="s">
        <v>191</v>
      </c>
      <c r="E368" s="228" t="s">
        <v>1</v>
      </c>
      <c r="F368" s="229" t="s">
        <v>201</v>
      </c>
      <c r="G368" s="227"/>
      <c r="H368" s="230">
        <v>3</v>
      </c>
      <c r="I368" s="231"/>
      <c r="J368" s="227"/>
      <c r="K368" s="227"/>
      <c r="L368" s="232"/>
      <c r="M368" s="233"/>
      <c r="N368" s="234"/>
      <c r="O368" s="234"/>
      <c r="P368" s="234"/>
      <c r="Q368" s="234"/>
      <c r="R368" s="234"/>
      <c r="S368" s="234"/>
      <c r="T368" s="235"/>
      <c r="AT368" s="236" t="s">
        <v>191</v>
      </c>
      <c r="AU368" s="236" t="s">
        <v>96</v>
      </c>
      <c r="AV368" s="15" t="s">
        <v>189</v>
      </c>
      <c r="AW368" s="15" t="s">
        <v>35</v>
      </c>
      <c r="AX368" s="15" t="s">
        <v>87</v>
      </c>
      <c r="AY368" s="236" t="s">
        <v>180</v>
      </c>
    </row>
    <row r="369" spans="1:65" s="2" customFormat="1" ht="16.5" customHeight="1">
      <c r="A369" s="34"/>
      <c r="B369" s="35"/>
      <c r="C369" s="237" t="s">
        <v>540</v>
      </c>
      <c r="D369" s="237" t="s">
        <v>275</v>
      </c>
      <c r="E369" s="238" t="s">
        <v>1273</v>
      </c>
      <c r="F369" s="239" t="s">
        <v>1274</v>
      </c>
      <c r="G369" s="240" t="s">
        <v>481</v>
      </c>
      <c r="H369" s="241">
        <v>3</v>
      </c>
      <c r="I369" s="242"/>
      <c r="J369" s="243">
        <f>ROUND(I369*H369,2)</f>
        <v>0</v>
      </c>
      <c r="K369" s="239" t="s">
        <v>188</v>
      </c>
      <c r="L369" s="244"/>
      <c r="M369" s="245" t="s">
        <v>1</v>
      </c>
      <c r="N369" s="246" t="s">
        <v>45</v>
      </c>
      <c r="O369" s="71"/>
      <c r="P369" s="200">
        <f>O369*H369</f>
        <v>0</v>
      </c>
      <c r="Q369" s="200">
        <v>0.123</v>
      </c>
      <c r="R369" s="200">
        <f>Q369*H369</f>
        <v>0.369</v>
      </c>
      <c r="S369" s="200">
        <v>0</v>
      </c>
      <c r="T369" s="201">
        <f>S369*H369</f>
        <v>0</v>
      </c>
      <c r="U369" s="34"/>
      <c r="V369" s="34"/>
      <c r="W369" s="34"/>
      <c r="X369" s="34"/>
      <c r="Y369" s="34"/>
      <c r="Z369" s="34"/>
      <c r="AA369" s="34"/>
      <c r="AB369" s="34"/>
      <c r="AC369" s="34"/>
      <c r="AD369" s="34"/>
      <c r="AE369" s="34"/>
      <c r="AR369" s="202" t="s">
        <v>246</v>
      </c>
      <c r="AT369" s="202" t="s">
        <v>275</v>
      </c>
      <c r="AU369" s="202" t="s">
        <v>96</v>
      </c>
      <c r="AY369" s="17" t="s">
        <v>180</v>
      </c>
      <c r="BE369" s="203">
        <f>IF(N369="základní",J369,0)</f>
        <v>0</v>
      </c>
      <c r="BF369" s="203">
        <f>IF(N369="snížená",J369,0)</f>
        <v>0</v>
      </c>
      <c r="BG369" s="203">
        <f>IF(N369="zákl. přenesená",J369,0)</f>
        <v>0</v>
      </c>
      <c r="BH369" s="203">
        <f>IF(N369="sníž. přenesená",J369,0)</f>
        <v>0</v>
      </c>
      <c r="BI369" s="203">
        <f>IF(N369="nulová",J369,0)</f>
        <v>0</v>
      </c>
      <c r="BJ369" s="17" t="s">
        <v>87</v>
      </c>
      <c r="BK369" s="203">
        <f>ROUND(I369*H369,2)</f>
        <v>0</v>
      </c>
      <c r="BL369" s="17" t="s">
        <v>189</v>
      </c>
      <c r="BM369" s="202" t="s">
        <v>1275</v>
      </c>
    </row>
    <row r="370" spans="2:51" s="14" customFormat="1" ht="11.25">
      <c r="B370" s="215"/>
      <c r="C370" s="216"/>
      <c r="D370" s="206" t="s">
        <v>191</v>
      </c>
      <c r="E370" s="217" t="s">
        <v>1</v>
      </c>
      <c r="F370" s="218" t="s">
        <v>1178</v>
      </c>
      <c r="G370" s="216"/>
      <c r="H370" s="219">
        <v>1</v>
      </c>
      <c r="I370" s="220"/>
      <c r="J370" s="216"/>
      <c r="K370" s="216"/>
      <c r="L370" s="221"/>
      <c r="M370" s="222"/>
      <c r="N370" s="223"/>
      <c r="O370" s="223"/>
      <c r="P370" s="223"/>
      <c r="Q370" s="223"/>
      <c r="R370" s="223"/>
      <c r="S370" s="223"/>
      <c r="T370" s="224"/>
      <c r="AT370" s="225" t="s">
        <v>191</v>
      </c>
      <c r="AU370" s="225" t="s">
        <v>96</v>
      </c>
      <c r="AV370" s="14" t="s">
        <v>89</v>
      </c>
      <c r="AW370" s="14" t="s">
        <v>35</v>
      </c>
      <c r="AX370" s="14" t="s">
        <v>80</v>
      </c>
      <c r="AY370" s="225" t="s">
        <v>180</v>
      </c>
    </row>
    <row r="371" spans="2:51" s="14" customFormat="1" ht="11.25">
      <c r="B371" s="215"/>
      <c r="C371" s="216"/>
      <c r="D371" s="206" t="s">
        <v>191</v>
      </c>
      <c r="E371" s="217" t="s">
        <v>1</v>
      </c>
      <c r="F371" s="218" t="s">
        <v>1180</v>
      </c>
      <c r="G371" s="216"/>
      <c r="H371" s="219">
        <v>1</v>
      </c>
      <c r="I371" s="220"/>
      <c r="J371" s="216"/>
      <c r="K371" s="216"/>
      <c r="L371" s="221"/>
      <c r="M371" s="222"/>
      <c r="N371" s="223"/>
      <c r="O371" s="223"/>
      <c r="P371" s="223"/>
      <c r="Q371" s="223"/>
      <c r="R371" s="223"/>
      <c r="S371" s="223"/>
      <c r="T371" s="224"/>
      <c r="AT371" s="225" t="s">
        <v>191</v>
      </c>
      <c r="AU371" s="225" t="s">
        <v>96</v>
      </c>
      <c r="AV371" s="14" t="s">
        <v>89</v>
      </c>
      <c r="AW371" s="14" t="s">
        <v>35</v>
      </c>
      <c r="AX371" s="14" t="s">
        <v>80</v>
      </c>
      <c r="AY371" s="225" t="s">
        <v>180</v>
      </c>
    </row>
    <row r="372" spans="2:51" s="14" customFormat="1" ht="11.25">
      <c r="B372" s="215"/>
      <c r="C372" s="216"/>
      <c r="D372" s="206" t="s">
        <v>191</v>
      </c>
      <c r="E372" s="217" t="s">
        <v>1</v>
      </c>
      <c r="F372" s="218" t="s">
        <v>1184</v>
      </c>
      <c r="G372" s="216"/>
      <c r="H372" s="219">
        <v>1</v>
      </c>
      <c r="I372" s="220"/>
      <c r="J372" s="216"/>
      <c r="K372" s="216"/>
      <c r="L372" s="221"/>
      <c r="M372" s="222"/>
      <c r="N372" s="223"/>
      <c r="O372" s="223"/>
      <c r="P372" s="223"/>
      <c r="Q372" s="223"/>
      <c r="R372" s="223"/>
      <c r="S372" s="223"/>
      <c r="T372" s="224"/>
      <c r="AT372" s="225" t="s">
        <v>191</v>
      </c>
      <c r="AU372" s="225" t="s">
        <v>96</v>
      </c>
      <c r="AV372" s="14" t="s">
        <v>89</v>
      </c>
      <c r="AW372" s="14" t="s">
        <v>35</v>
      </c>
      <c r="AX372" s="14" t="s">
        <v>80</v>
      </c>
      <c r="AY372" s="225" t="s">
        <v>180</v>
      </c>
    </row>
    <row r="373" spans="2:51" s="15" customFormat="1" ht="11.25">
      <c r="B373" s="226"/>
      <c r="C373" s="227"/>
      <c r="D373" s="206" t="s">
        <v>191</v>
      </c>
      <c r="E373" s="228" t="s">
        <v>1</v>
      </c>
      <c r="F373" s="229" t="s">
        <v>201</v>
      </c>
      <c r="G373" s="227"/>
      <c r="H373" s="230">
        <v>3</v>
      </c>
      <c r="I373" s="231"/>
      <c r="J373" s="227"/>
      <c r="K373" s="227"/>
      <c r="L373" s="232"/>
      <c r="M373" s="233"/>
      <c r="N373" s="234"/>
      <c r="O373" s="234"/>
      <c r="P373" s="234"/>
      <c r="Q373" s="234"/>
      <c r="R373" s="234"/>
      <c r="S373" s="234"/>
      <c r="T373" s="235"/>
      <c r="AT373" s="236" t="s">
        <v>191</v>
      </c>
      <c r="AU373" s="236" t="s">
        <v>96</v>
      </c>
      <c r="AV373" s="15" t="s">
        <v>189</v>
      </c>
      <c r="AW373" s="15" t="s">
        <v>35</v>
      </c>
      <c r="AX373" s="15" t="s">
        <v>87</v>
      </c>
      <c r="AY373" s="236" t="s">
        <v>180</v>
      </c>
    </row>
    <row r="374" spans="2:63" s="12" customFormat="1" ht="22.9" customHeight="1">
      <c r="B374" s="175"/>
      <c r="C374" s="176"/>
      <c r="D374" s="177" t="s">
        <v>79</v>
      </c>
      <c r="E374" s="189" t="s">
        <v>211</v>
      </c>
      <c r="F374" s="189" t="s">
        <v>337</v>
      </c>
      <c r="G374" s="176"/>
      <c r="H374" s="176"/>
      <c r="I374" s="179"/>
      <c r="J374" s="190">
        <f>BK374</f>
        <v>0</v>
      </c>
      <c r="K374" s="176"/>
      <c r="L374" s="181"/>
      <c r="M374" s="182"/>
      <c r="N374" s="183"/>
      <c r="O374" s="183"/>
      <c r="P374" s="184">
        <f>P375+P391+P403+P413</f>
        <v>0</v>
      </c>
      <c r="Q374" s="183"/>
      <c r="R374" s="184">
        <f>R375+R391+R403+R413</f>
        <v>39.433840000000004</v>
      </c>
      <c r="S374" s="183"/>
      <c r="T374" s="185">
        <f>T375+T391+T403+T413</f>
        <v>0</v>
      </c>
      <c r="AR374" s="186" t="s">
        <v>87</v>
      </c>
      <c r="AT374" s="187" t="s">
        <v>79</v>
      </c>
      <c r="AU374" s="187" t="s">
        <v>87</v>
      </c>
      <c r="AY374" s="186" t="s">
        <v>180</v>
      </c>
      <c r="BK374" s="188">
        <f>BK375+BK391+BK403+BK413</f>
        <v>0</v>
      </c>
    </row>
    <row r="375" spans="2:63" s="12" customFormat="1" ht="20.85" customHeight="1">
      <c r="B375" s="175"/>
      <c r="C375" s="176"/>
      <c r="D375" s="177" t="s">
        <v>79</v>
      </c>
      <c r="E375" s="189" t="s">
        <v>338</v>
      </c>
      <c r="F375" s="189" t="s">
        <v>339</v>
      </c>
      <c r="G375" s="176"/>
      <c r="H375" s="176"/>
      <c r="I375" s="179"/>
      <c r="J375" s="190">
        <f>BK375</f>
        <v>0</v>
      </c>
      <c r="K375" s="176"/>
      <c r="L375" s="181"/>
      <c r="M375" s="182"/>
      <c r="N375" s="183"/>
      <c r="O375" s="183"/>
      <c r="P375" s="184">
        <f>SUM(P376:P390)</f>
        <v>0</v>
      </c>
      <c r="Q375" s="183"/>
      <c r="R375" s="184">
        <f>SUM(R376:R390)</f>
        <v>0</v>
      </c>
      <c r="S375" s="183"/>
      <c r="T375" s="185">
        <f>SUM(T376:T390)</f>
        <v>0</v>
      </c>
      <c r="AR375" s="186" t="s">
        <v>87</v>
      </c>
      <c r="AT375" s="187" t="s">
        <v>79</v>
      </c>
      <c r="AU375" s="187" t="s">
        <v>89</v>
      </c>
      <c r="AY375" s="186" t="s">
        <v>180</v>
      </c>
      <c r="BK375" s="188">
        <f>SUM(BK376:BK390)</f>
        <v>0</v>
      </c>
    </row>
    <row r="376" spans="1:65" s="2" customFormat="1" ht="21.75" customHeight="1">
      <c r="A376" s="34"/>
      <c r="B376" s="35"/>
      <c r="C376" s="191" t="s">
        <v>544</v>
      </c>
      <c r="D376" s="191" t="s">
        <v>184</v>
      </c>
      <c r="E376" s="192" t="s">
        <v>341</v>
      </c>
      <c r="F376" s="193" t="s">
        <v>342</v>
      </c>
      <c r="G376" s="194" t="s">
        <v>214</v>
      </c>
      <c r="H376" s="195">
        <v>148.47</v>
      </c>
      <c r="I376" s="196"/>
      <c r="J376" s="197">
        <f>ROUND(I376*H376,2)</f>
        <v>0</v>
      </c>
      <c r="K376" s="193" t="s">
        <v>188</v>
      </c>
      <c r="L376" s="39"/>
      <c r="M376" s="198" t="s">
        <v>1</v>
      </c>
      <c r="N376" s="199" t="s">
        <v>45</v>
      </c>
      <c r="O376" s="71"/>
      <c r="P376" s="200">
        <f>O376*H376</f>
        <v>0</v>
      </c>
      <c r="Q376" s="200">
        <v>0</v>
      </c>
      <c r="R376" s="200">
        <f>Q376*H376</f>
        <v>0</v>
      </c>
      <c r="S376" s="200">
        <v>0</v>
      </c>
      <c r="T376" s="201">
        <f>S376*H376</f>
        <v>0</v>
      </c>
      <c r="U376" s="34"/>
      <c r="V376" s="34"/>
      <c r="W376" s="34"/>
      <c r="X376" s="34"/>
      <c r="Y376" s="34"/>
      <c r="Z376" s="34"/>
      <c r="AA376" s="34"/>
      <c r="AB376" s="34"/>
      <c r="AC376" s="34"/>
      <c r="AD376" s="34"/>
      <c r="AE376" s="34"/>
      <c r="AR376" s="202" t="s">
        <v>189</v>
      </c>
      <c r="AT376" s="202" t="s">
        <v>184</v>
      </c>
      <c r="AU376" s="202" t="s">
        <v>96</v>
      </c>
      <c r="AY376" s="17" t="s">
        <v>180</v>
      </c>
      <c r="BE376" s="203">
        <f>IF(N376="základní",J376,0)</f>
        <v>0</v>
      </c>
      <c r="BF376" s="203">
        <f>IF(N376="snížená",J376,0)</f>
        <v>0</v>
      </c>
      <c r="BG376" s="203">
        <f>IF(N376="zákl. přenesená",J376,0)</f>
        <v>0</v>
      </c>
      <c r="BH376" s="203">
        <f>IF(N376="sníž. přenesená",J376,0)</f>
        <v>0</v>
      </c>
      <c r="BI376" s="203">
        <f>IF(N376="nulová",J376,0)</f>
        <v>0</v>
      </c>
      <c r="BJ376" s="17" t="s">
        <v>87</v>
      </c>
      <c r="BK376" s="203">
        <f>ROUND(I376*H376,2)</f>
        <v>0</v>
      </c>
      <c r="BL376" s="17" t="s">
        <v>189</v>
      </c>
      <c r="BM376" s="202" t="s">
        <v>343</v>
      </c>
    </row>
    <row r="377" spans="2:51" s="13" customFormat="1" ht="11.25">
      <c r="B377" s="204"/>
      <c r="C377" s="205"/>
      <c r="D377" s="206" t="s">
        <v>191</v>
      </c>
      <c r="E377" s="207" t="s">
        <v>1</v>
      </c>
      <c r="F377" s="208" t="s">
        <v>344</v>
      </c>
      <c r="G377" s="205"/>
      <c r="H377" s="207" t="s">
        <v>1</v>
      </c>
      <c r="I377" s="209"/>
      <c r="J377" s="205"/>
      <c r="K377" s="205"/>
      <c r="L377" s="210"/>
      <c r="M377" s="211"/>
      <c r="N377" s="212"/>
      <c r="O377" s="212"/>
      <c r="P377" s="212"/>
      <c r="Q377" s="212"/>
      <c r="R377" s="212"/>
      <c r="S377" s="212"/>
      <c r="T377" s="213"/>
      <c r="AT377" s="214" t="s">
        <v>191</v>
      </c>
      <c r="AU377" s="214" t="s">
        <v>96</v>
      </c>
      <c r="AV377" s="13" t="s">
        <v>87</v>
      </c>
      <c r="AW377" s="13" t="s">
        <v>35</v>
      </c>
      <c r="AX377" s="13" t="s">
        <v>80</v>
      </c>
      <c r="AY377" s="214" t="s">
        <v>180</v>
      </c>
    </row>
    <row r="378" spans="2:51" s="14" customFormat="1" ht="11.25">
      <c r="B378" s="215"/>
      <c r="C378" s="216"/>
      <c r="D378" s="206" t="s">
        <v>191</v>
      </c>
      <c r="E378" s="217" t="s">
        <v>1</v>
      </c>
      <c r="F378" s="218" t="s">
        <v>1276</v>
      </c>
      <c r="G378" s="216"/>
      <c r="H378" s="219">
        <v>73.26</v>
      </c>
      <c r="I378" s="220"/>
      <c r="J378" s="216"/>
      <c r="K378" s="216"/>
      <c r="L378" s="221"/>
      <c r="M378" s="222"/>
      <c r="N378" s="223"/>
      <c r="O378" s="223"/>
      <c r="P378" s="223"/>
      <c r="Q378" s="223"/>
      <c r="R378" s="223"/>
      <c r="S378" s="223"/>
      <c r="T378" s="224"/>
      <c r="AT378" s="225" t="s">
        <v>191</v>
      </c>
      <c r="AU378" s="225" t="s">
        <v>96</v>
      </c>
      <c r="AV378" s="14" t="s">
        <v>89</v>
      </c>
      <c r="AW378" s="14" t="s">
        <v>35</v>
      </c>
      <c r="AX378" s="14" t="s">
        <v>80</v>
      </c>
      <c r="AY378" s="225" t="s">
        <v>180</v>
      </c>
    </row>
    <row r="379" spans="2:51" s="14" customFormat="1" ht="11.25">
      <c r="B379" s="215"/>
      <c r="C379" s="216"/>
      <c r="D379" s="206" t="s">
        <v>191</v>
      </c>
      <c r="E379" s="217" t="s">
        <v>1</v>
      </c>
      <c r="F379" s="218" t="s">
        <v>1277</v>
      </c>
      <c r="G379" s="216"/>
      <c r="H379" s="219">
        <v>24.15</v>
      </c>
      <c r="I379" s="220"/>
      <c r="J379" s="216"/>
      <c r="K379" s="216"/>
      <c r="L379" s="221"/>
      <c r="M379" s="222"/>
      <c r="N379" s="223"/>
      <c r="O379" s="223"/>
      <c r="P379" s="223"/>
      <c r="Q379" s="223"/>
      <c r="R379" s="223"/>
      <c r="S379" s="223"/>
      <c r="T379" s="224"/>
      <c r="AT379" s="225" t="s">
        <v>191</v>
      </c>
      <c r="AU379" s="225" t="s">
        <v>96</v>
      </c>
      <c r="AV379" s="14" t="s">
        <v>89</v>
      </c>
      <c r="AW379" s="14" t="s">
        <v>35</v>
      </c>
      <c r="AX379" s="14" t="s">
        <v>80</v>
      </c>
      <c r="AY379" s="225" t="s">
        <v>180</v>
      </c>
    </row>
    <row r="380" spans="2:51" s="13" customFormat="1" ht="11.25">
      <c r="B380" s="204"/>
      <c r="C380" s="205"/>
      <c r="D380" s="206" t="s">
        <v>191</v>
      </c>
      <c r="E380" s="207" t="s">
        <v>1</v>
      </c>
      <c r="F380" s="208" t="s">
        <v>347</v>
      </c>
      <c r="G380" s="205"/>
      <c r="H380" s="207" t="s">
        <v>1</v>
      </c>
      <c r="I380" s="209"/>
      <c r="J380" s="205"/>
      <c r="K380" s="205"/>
      <c r="L380" s="210"/>
      <c r="M380" s="211"/>
      <c r="N380" s="212"/>
      <c r="O380" s="212"/>
      <c r="P380" s="212"/>
      <c r="Q380" s="212"/>
      <c r="R380" s="212"/>
      <c r="S380" s="212"/>
      <c r="T380" s="213"/>
      <c r="AT380" s="214" t="s">
        <v>191</v>
      </c>
      <c r="AU380" s="214" t="s">
        <v>96</v>
      </c>
      <c r="AV380" s="13" t="s">
        <v>87</v>
      </c>
      <c r="AW380" s="13" t="s">
        <v>35</v>
      </c>
      <c r="AX380" s="13" t="s">
        <v>80</v>
      </c>
      <c r="AY380" s="214" t="s">
        <v>180</v>
      </c>
    </row>
    <row r="381" spans="2:51" s="14" customFormat="1" ht="11.25">
      <c r="B381" s="215"/>
      <c r="C381" s="216"/>
      <c r="D381" s="206" t="s">
        <v>191</v>
      </c>
      <c r="E381" s="217" t="s">
        <v>1</v>
      </c>
      <c r="F381" s="218" t="s">
        <v>1278</v>
      </c>
      <c r="G381" s="216"/>
      <c r="H381" s="219">
        <v>51.06</v>
      </c>
      <c r="I381" s="220"/>
      <c r="J381" s="216"/>
      <c r="K381" s="216"/>
      <c r="L381" s="221"/>
      <c r="M381" s="222"/>
      <c r="N381" s="223"/>
      <c r="O381" s="223"/>
      <c r="P381" s="223"/>
      <c r="Q381" s="223"/>
      <c r="R381" s="223"/>
      <c r="S381" s="223"/>
      <c r="T381" s="224"/>
      <c r="AT381" s="225" t="s">
        <v>191</v>
      </c>
      <c r="AU381" s="225" t="s">
        <v>96</v>
      </c>
      <c r="AV381" s="14" t="s">
        <v>89</v>
      </c>
      <c r="AW381" s="14" t="s">
        <v>35</v>
      </c>
      <c r="AX381" s="14" t="s">
        <v>80</v>
      </c>
      <c r="AY381" s="225" t="s">
        <v>180</v>
      </c>
    </row>
    <row r="382" spans="2:51" s="15" customFormat="1" ht="11.25">
      <c r="B382" s="226"/>
      <c r="C382" s="227"/>
      <c r="D382" s="206" t="s">
        <v>191</v>
      </c>
      <c r="E382" s="228" t="s">
        <v>1</v>
      </c>
      <c r="F382" s="229" t="s">
        <v>201</v>
      </c>
      <c r="G382" s="227"/>
      <c r="H382" s="230">
        <v>148.47</v>
      </c>
      <c r="I382" s="231"/>
      <c r="J382" s="227"/>
      <c r="K382" s="227"/>
      <c r="L382" s="232"/>
      <c r="M382" s="233"/>
      <c r="N382" s="234"/>
      <c r="O382" s="234"/>
      <c r="P382" s="234"/>
      <c r="Q382" s="234"/>
      <c r="R382" s="234"/>
      <c r="S382" s="234"/>
      <c r="T382" s="235"/>
      <c r="AT382" s="236" t="s">
        <v>191</v>
      </c>
      <c r="AU382" s="236" t="s">
        <v>96</v>
      </c>
      <c r="AV382" s="15" t="s">
        <v>189</v>
      </c>
      <c r="AW382" s="15" t="s">
        <v>35</v>
      </c>
      <c r="AX382" s="15" t="s">
        <v>87</v>
      </c>
      <c r="AY382" s="236" t="s">
        <v>180</v>
      </c>
    </row>
    <row r="383" spans="1:65" s="2" customFormat="1" ht="21.75" customHeight="1">
      <c r="A383" s="34"/>
      <c r="B383" s="35"/>
      <c r="C383" s="191" t="s">
        <v>548</v>
      </c>
      <c r="D383" s="191" t="s">
        <v>184</v>
      </c>
      <c r="E383" s="192" t="s">
        <v>350</v>
      </c>
      <c r="F383" s="193" t="s">
        <v>351</v>
      </c>
      <c r="G383" s="194" t="s">
        <v>214</v>
      </c>
      <c r="H383" s="195">
        <v>360.75</v>
      </c>
      <c r="I383" s="196"/>
      <c r="J383" s="197">
        <f>ROUND(I383*H383,2)</f>
        <v>0</v>
      </c>
      <c r="K383" s="193" t="s">
        <v>188</v>
      </c>
      <c r="L383" s="39"/>
      <c r="M383" s="198" t="s">
        <v>1</v>
      </c>
      <c r="N383" s="199" t="s">
        <v>45</v>
      </c>
      <c r="O383" s="71"/>
      <c r="P383" s="200">
        <f>O383*H383</f>
        <v>0</v>
      </c>
      <c r="Q383" s="200">
        <v>0</v>
      </c>
      <c r="R383" s="200">
        <f>Q383*H383</f>
        <v>0</v>
      </c>
      <c r="S383" s="200">
        <v>0</v>
      </c>
      <c r="T383" s="201">
        <f>S383*H383</f>
        <v>0</v>
      </c>
      <c r="U383" s="34"/>
      <c r="V383" s="34"/>
      <c r="W383" s="34"/>
      <c r="X383" s="34"/>
      <c r="Y383" s="34"/>
      <c r="Z383" s="34"/>
      <c r="AA383" s="34"/>
      <c r="AB383" s="34"/>
      <c r="AC383" s="34"/>
      <c r="AD383" s="34"/>
      <c r="AE383" s="34"/>
      <c r="AR383" s="202" t="s">
        <v>189</v>
      </c>
      <c r="AT383" s="202" t="s">
        <v>184</v>
      </c>
      <c r="AU383" s="202" t="s">
        <v>96</v>
      </c>
      <c r="AY383" s="17" t="s">
        <v>180</v>
      </c>
      <c r="BE383" s="203">
        <f>IF(N383="základní",J383,0)</f>
        <v>0</v>
      </c>
      <c r="BF383" s="203">
        <f>IF(N383="snížená",J383,0)</f>
        <v>0</v>
      </c>
      <c r="BG383" s="203">
        <f>IF(N383="zákl. přenesená",J383,0)</f>
        <v>0</v>
      </c>
      <c r="BH383" s="203">
        <f>IF(N383="sníž. přenesená",J383,0)</f>
        <v>0</v>
      </c>
      <c r="BI383" s="203">
        <f>IF(N383="nulová",J383,0)</f>
        <v>0</v>
      </c>
      <c r="BJ383" s="17" t="s">
        <v>87</v>
      </c>
      <c r="BK383" s="203">
        <f>ROUND(I383*H383,2)</f>
        <v>0</v>
      </c>
      <c r="BL383" s="17" t="s">
        <v>189</v>
      </c>
      <c r="BM383" s="202" t="s">
        <v>1279</v>
      </c>
    </row>
    <row r="384" spans="2:51" s="13" customFormat="1" ht="11.25">
      <c r="B384" s="204"/>
      <c r="C384" s="205"/>
      <c r="D384" s="206" t="s">
        <v>191</v>
      </c>
      <c r="E384" s="207" t="s">
        <v>1</v>
      </c>
      <c r="F384" s="208" t="s">
        <v>353</v>
      </c>
      <c r="G384" s="205"/>
      <c r="H384" s="207" t="s">
        <v>1</v>
      </c>
      <c r="I384" s="209"/>
      <c r="J384" s="205"/>
      <c r="K384" s="205"/>
      <c r="L384" s="210"/>
      <c r="M384" s="211"/>
      <c r="N384" s="212"/>
      <c r="O384" s="212"/>
      <c r="P384" s="212"/>
      <c r="Q384" s="212"/>
      <c r="R384" s="212"/>
      <c r="S384" s="212"/>
      <c r="T384" s="213"/>
      <c r="AT384" s="214" t="s">
        <v>191</v>
      </c>
      <c r="AU384" s="214" t="s">
        <v>96</v>
      </c>
      <c r="AV384" s="13" t="s">
        <v>87</v>
      </c>
      <c r="AW384" s="13" t="s">
        <v>35</v>
      </c>
      <c r="AX384" s="13" t="s">
        <v>80</v>
      </c>
      <c r="AY384" s="214" t="s">
        <v>180</v>
      </c>
    </row>
    <row r="385" spans="2:51" s="14" customFormat="1" ht="11.25">
      <c r="B385" s="215"/>
      <c r="C385" s="216"/>
      <c r="D385" s="206" t="s">
        <v>191</v>
      </c>
      <c r="E385" s="217" t="s">
        <v>1</v>
      </c>
      <c r="F385" s="218" t="s">
        <v>1276</v>
      </c>
      <c r="G385" s="216"/>
      <c r="H385" s="219">
        <v>73.26</v>
      </c>
      <c r="I385" s="220"/>
      <c r="J385" s="216"/>
      <c r="K385" s="216"/>
      <c r="L385" s="221"/>
      <c r="M385" s="222"/>
      <c r="N385" s="223"/>
      <c r="O385" s="223"/>
      <c r="P385" s="223"/>
      <c r="Q385" s="223"/>
      <c r="R385" s="223"/>
      <c r="S385" s="223"/>
      <c r="T385" s="224"/>
      <c r="AT385" s="225" t="s">
        <v>191</v>
      </c>
      <c r="AU385" s="225" t="s">
        <v>96</v>
      </c>
      <c r="AV385" s="14" t="s">
        <v>89</v>
      </c>
      <c r="AW385" s="14" t="s">
        <v>35</v>
      </c>
      <c r="AX385" s="14" t="s">
        <v>80</v>
      </c>
      <c r="AY385" s="225" t="s">
        <v>180</v>
      </c>
    </row>
    <row r="386" spans="2:51" s="14" customFormat="1" ht="11.25">
      <c r="B386" s="215"/>
      <c r="C386" s="216"/>
      <c r="D386" s="206" t="s">
        <v>191</v>
      </c>
      <c r="E386" s="217" t="s">
        <v>1</v>
      </c>
      <c r="F386" s="218" t="s">
        <v>1280</v>
      </c>
      <c r="G386" s="216"/>
      <c r="H386" s="219">
        <v>287.49</v>
      </c>
      <c r="I386" s="220"/>
      <c r="J386" s="216"/>
      <c r="K386" s="216"/>
      <c r="L386" s="221"/>
      <c r="M386" s="222"/>
      <c r="N386" s="223"/>
      <c r="O386" s="223"/>
      <c r="P386" s="223"/>
      <c r="Q386" s="223"/>
      <c r="R386" s="223"/>
      <c r="S386" s="223"/>
      <c r="T386" s="224"/>
      <c r="AT386" s="225" t="s">
        <v>191</v>
      </c>
      <c r="AU386" s="225" t="s">
        <v>96</v>
      </c>
      <c r="AV386" s="14" t="s">
        <v>89</v>
      </c>
      <c r="AW386" s="14" t="s">
        <v>35</v>
      </c>
      <c r="AX386" s="14" t="s">
        <v>80</v>
      </c>
      <c r="AY386" s="225" t="s">
        <v>180</v>
      </c>
    </row>
    <row r="387" spans="2:51" s="15" customFormat="1" ht="11.25">
      <c r="B387" s="226"/>
      <c r="C387" s="227"/>
      <c r="D387" s="206" t="s">
        <v>191</v>
      </c>
      <c r="E387" s="228" t="s">
        <v>1</v>
      </c>
      <c r="F387" s="229" t="s">
        <v>201</v>
      </c>
      <c r="G387" s="227"/>
      <c r="H387" s="230">
        <v>360.75</v>
      </c>
      <c r="I387" s="231"/>
      <c r="J387" s="227"/>
      <c r="K387" s="227"/>
      <c r="L387" s="232"/>
      <c r="M387" s="233"/>
      <c r="N387" s="234"/>
      <c r="O387" s="234"/>
      <c r="P387" s="234"/>
      <c r="Q387" s="234"/>
      <c r="R387" s="234"/>
      <c r="S387" s="234"/>
      <c r="T387" s="235"/>
      <c r="AT387" s="236" t="s">
        <v>191</v>
      </c>
      <c r="AU387" s="236" t="s">
        <v>96</v>
      </c>
      <c r="AV387" s="15" t="s">
        <v>189</v>
      </c>
      <c r="AW387" s="15" t="s">
        <v>35</v>
      </c>
      <c r="AX387" s="15" t="s">
        <v>87</v>
      </c>
      <c r="AY387" s="236" t="s">
        <v>180</v>
      </c>
    </row>
    <row r="388" spans="1:65" s="2" customFormat="1" ht="21.75" customHeight="1">
      <c r="A388" s="34"/>
      <c r="B388" s="35"/>
      <c r="C388" s="191" t="s">
        <v>552</v>
      </c>
      <c r="D388" s="191" t="s">
        <v>184</v>
      </c>
      <c r="E388" s="192" t="s">
        <v>362</v>
      </c>
      <c r="F388" s="193" t="s">
        <v>363</v>
      </c>
      <c r="G388" s="194" t="s">
        <v>214</v>
      </c>
      <c r="H388" s="195">
        <v>135.975</v>
      </c>
      <c r="I388" s="196"/>
      <c r="J388" s="197">
        <f>ROUND(I388*H388,2)</f>
        <v>0</v>
      </c>
      <c r="K388" s="193" t="s">
        <v>188</v>
      </c>
      <c r="L388" s="39"/>
      <c r="M388" s="198" t="s">
        <v>1</v>
      </c>
      <c r="N388" s="199" t="s">
        <v>45</v>
      </c>
      <c r="O388" s="71"/>
      <c r="P388" s="200">
        <f>O388*H388</f>
        <v>0</v>
      </c>
      <c r="Q388" s="200">
        <v>0</v>
      </c>
      <c r="R388" s="200">
        <f>Q388*H388</f>
        <v>0</v>
      </c>
      <c r="S388" s="200">
        <v>0</v>
      </c>
      <c r="T388" s="201">
        <f>S388*H388</f>
        <v>0</v>
      </c>
      <c r="U388" s="34"/>
      <c r="V388" s="34"/>
      <c r="W388" s="34"/>
      <c r="X388" s="34"/>
      <c r="Y388" s="34"/>
      <c r="Z388" s="34"/>
      <c r="AA388" s="34"/>
      <c r="AB388" s="34"/>
      <c r="AC388" s="34"/>
      <c r="AD388" s="34"/>
      <c r="AE388" s="34"/>
      <c r="AR388" s="202" t="s">
        <v>189</v>
      </c>
      <c r="AT388" s="202" t="s">
        <v>184</v>
      </c>
      <c r="AU388" s="202" t="s">
        <v>96</v>
      </c>
      <c r="AY388" s="17" t="s">
        <v>180</v>
      </c>
      <c r="BE388" s="203">
        <f>IF(N388="základní",J388,0)</f>
        <v>0</v>
      </c>
      <c r="BF388" s="203">
        <f>IF(N388="snížená",J388,0)</f>
        <v>0</v>
      </c>
      <c r="BG388" s="203">
        <f>IF(N388="zákl. přenesená",J388,0)</f>
        <v>0</v>
      </c>
      <c r="BH388" s="203">
        <f>IF(N388="sníž. přenesená",J388,0)</f>
        <v>0</v>
      </c>
      <c r="BI388" s="203">
        <f>IF(N388="nulová",J388,0)</f>
        <v>0</v>
      </c>
      <c r="BJ388" s="17" t="s">
        <v>87</v>
      </c>
      <c r="BK388" s="203">
        <f>ROUND(I388*H388,2)</f>
        <v>0</v>
      </c>
      <c r="BL388" s="17" t="s">
        <v>189</v>
      </c>
      <c r="BM388" s="202" t="s">
        <v>364</v>
      </c>
    </row>
    <row r="389" spans="2:51" s="13" customFormat="1" ht="11.25">
      <c r="B389" s="204"/>
      <c r="C389" s="205"/>
      <c r="D389" s="206" t="s">
        <v>191</v>
      </c>
      <c r="E389" s="207" t="s">
        <v>1</v>
      </c>
      <c r="F389" s="208" t="s">
        <v>344</v>
      </c>
      <c r="G389" s="205"/>
      <c r="H389" s="207" t="s">
        <v>1</v>
      </c>
      <c r="I389" s="209"/>
      <c r="J389" s="205"/>
      <c r="K389" s="205"/>
      <c r="L389" s="210"/>
      <c r="M389" s="211"/>
      <c r="N389" s="212"/>
      <c r="O389" s="212"/>
      <c r="P389" s="212"/>
      <c r="Q389" s="212"/>
      <c r="R389" s="212"/>
      <c r="S389" s="212"/>
      <c r="T389" s="213"/>
      <c r="AT389" s="214" t="s">
        <v>191</v>
      </c>
      <c r="AU389" s="214" t="s">
        <v>96</v>
      </c>
      <c r="AV389" s="13" t="s">
        <v>87</v>
      </c>
      <c r="AW389" s="13" t="s">
        <v>35</v>
      </c>
      <c r="AX389" s="13" t="s">
        <v>80</v>
      </c>
      <c r="AY389" s="214" t="s">
        <v>180</v>
      </c>
    </row>
    <row r="390" spans="2:51" s="14" customFormat="1" ht="11.25">
      <c r="B390" s="215"/>
      <c r="C390" s="216"/>
      <c r="D390" s="206" t="s">
        <v>191</v>
      </c>
      <c r="E390" s="217" t="s">
        <v>1</v>
      </c>
      <c r="F390" s="218" t="s">
        <v>1281</v>
      </c>
      <c r="G390" s="216"/>
      <c r="H390" s="219">
        <v>135.975</v>
      </c>
      <c r="I390" s="220"/>
      <c r="J390" s="216"/>
      <c r="K390" s="216"/>
      <c r="L390" s="221"/>
      <c r="M390" s="222"/>
      <c r="N390" s="223"/>
      <c r="O390" s="223"/>
      <c r="P390" s="223"/>
      <c r="Q390" s="223"/>
      <c r="R390" s="223"/>
      <c r="S390" s="223"/>
      <c r="T390" s="224"/>
      <c r="AT390" s="225" t="s">
        <v>191</v>
      </c>
      <c r="AU390" s="225" t="s">
        <v>96</v>
      </c>
      <c r="AV390" s="14" t="s">
        <v>89</v>
      </c>
      <c r="AW390" s="14" t="s">
        <v>35</v>
      </c>
      <c r="AX390" s="14" t="s">
        <v>87</v>
      </c>
      <c r="AY390" s="225" t="s">
        <v>180</v>
      </c>
    </row>
    <row r="391" spans="2:63" s="12" customFormat="1" ht="20.85" customHeight="1">
      <c r="B391" s="175"/>
      <c r="C391" s="176"/>
      <c r="D391" s="177" t="s">
        <v>79</v>
      </c>
      <c r="E391" s="189" t="s">
        <v>371</v>
      </c>
      <c r="F391" s="189" t="s">
        <v>372</v>
      </c>
      <c r="G391" s="176"/>
      <c r="H391" s="176"/>
      <c r="I391" s="179"/>
      <c r="J391" s="190">
        <f>BK391</f>
        <v>0</v>
      </c>
      <c r="K391" s="176"/>
      <c r="L391" s="181"/>
      <c r="M391" s="182"/>
      <c r="N391" s="183"/>
      <c r="O391" s="183"/>
      <c r="P391" s="184">
        <f>SUM(P392:P402)</f>
        <v>0</v>
      </c>
      <c r="Q391" s="183"/>
      <c r="R391" s="184">
        <f>SUM(R392:R402)</f>
        <v>0.19832999999999998</v>
      </c>
      <c r="S391" s="183"/>
      <c r="T391" s="185">
        <f>SUM(T392:T402)</f>
        <v>0</v>
      </c>
      <c r="AR391" s="186" t="s">
        <v>87</v>
      </c>
      <c r="AT391" s="187" t="s">
        <v>79</v>
      </c>
      <c r="AU391" s="187" t="s">
        <v>89</v>
      </c>
      <c r="AY391" s="186" t="s">
        <v>180</v>
      </c>
      <c r="BK391" s="188">
        <f>SUM(BK392:BK402)</f>
        <v>0</v>
      </c>
    </row>
    <row r="392" spans="1:65" s="2" customFormat="1" ht="33" customHeight="1">
      <c r="A392" s="34"/>
      <c r="B392" s="35"/>
      <c r="C392" s="191" t="s">
        <v>556</v>
      </c>
      <c r="D392" s="191" t="s">
        <v>184</v>
      </c>
      <c r="E392" s="192" t="s">
        <v>374</v>
      </c>
      <c r="F392" s="193" t="s">
        <v>375</v>
      </c>
      <c r="G392" s="194" t="s">
        <v>214</v>
      </c>
      <c r="H392" s="195">
        <v>33</v>
      </c>
      <c r="I392" s="196"/>
      <c r="J392" s="197">
        <f>ROUND(I392*H392,2)</f>
        <v>0</v>
      </c>
      <c r="K392" s="193" t="s">
        <v>188</v>
      </c>
      <c r="L392" s="39"/>
      <c r="M392" s="198" t="s">
        <v>1</v>
      </c>
      <c r="N392" s="199" t="s">
        <v>45</v>
      </c>
      <c r="O392" s="71"/>
      <c r="P392" s="200">
        <f>O392*H392</f>
        <v>0</v>
      </c>
      <c r="Q392" s="200">
        <v>0</v>
      </c>
      <c r="R392" s="200">
        <f>Q392*H392</f>
        <v>0</v>
      </c>
      <c r="S392" s="200">
        <v>0</v>
      </c>
      <c r="T392" s="201">
        <f>S392*H392</f>
        <v>0</v>
      </c>
      <c r="U392" s="34"/>
      <c r="V392" s="34"/>
      <c r="W392" s="34"/>
      <c r="X392" s="34"/>
      <c r="Y392" s="34"/>
      <c r="Z392" s="34"/>
      <c r="AA392" s="34"/>
      <c r="AB392" s="34"/>
      <c r="AC392" s="34"/>
      <c r="AD392" s="34"/>
      <c r="AE392" s="34"/>
      <c r="AR392" s="202" t="s">
        <v>189</v>
      </c>
      <c r="AT392" s="202" t="s">
        <v>184</v>
      </c>
      <c r="AU392" s="202" t="s">
        <v>96</v>
      </c>
      <c r="AY392" s="17" t="s">
        <v>180</v>
      </c>
      <c r="BE392" s="203">
        <f>IF(N392="základní",J392,0)</f>
        <v>0</v>
      </c>
      <c r="BF392" s="203">
        <f>IF(N392="snížená",J392,0)</f>
        <v>0</v>
      </c>
      <c r="BG392" s="203">
        <f>IF(N392="zákl. přenesená",J392,0)</f>
        <v>0</v>
      </c>
      <c r="BH392" s="203">
        <f>IF(N392="sníž. přenesená",J392,0)</f>
        <v>0</v>
      </c>
      <c r="BI392" s="203">
        <f>IF(N392="nulová",J392,0)</f>
        <v>0</v>
      </c>
      <c r="BJ392" s="17" t="s">
        <v>87</v>
      </c>
      <c r="BK392" s="203">
        <f>ROUND(I392*H392,2)</f>
        <v>0</v>
      </c>
      <c r="BL392" s="17" t="s">
        <v>189</v>
      </c>
      <c r="BM392" s="202" t="s">
        <v>1282</v>
      </c>
    </row>
    <row r="393" spans="2:51" s="14" customFormat="1" ht="11.25">
      <c r="B393" s="215"/>
      <c r="C393" s="216"/>
      <c r="D393" s="206" t="s">
        <v>191</v>
      </c>
      <c r="E393" s="217" t="s">
        <v>1</v>
      </c>
      <c r="F393" s="218" t="s">
        <v>1283</v>
      </c>
      <c r="G393" s="216"/>
      <c r="H393" s="219">
        <v>33</v>
      </c>
      <c r="I393" s="220"/>
      <c r="J393" s="216"/>
      <c r="K393" s="216"/>
      <c r="L393" s="221"/>
      <c r="M393" s="222"/>
      <c r="N393" s="223"/>
      <c r="O393" s="223"/>
      <c r="P393" s="223"/>
      <c r="Q393" s="223"/>
      <c r="R393" s="223"/>
      <c r="S393" s="223"/>
      <c r="T393" s="224"/>
      <c r="AT393" s="225" t="s">
        <v>191</v>
      </c>
      <c r="AU393" s="225" t="s">
        <v>96</v>
      </c>
      <c r="AV393" s="14" t="s">
        <v>89</v>
      </c>
      <c r="AW393" s="14" t="s">
        <v>35</v>
      </c>
      <c r="AX393" s="14" t="s">
        <v>87</v>
      </c>
      <c r="AY393" s="225" t="s">
        <v>180</v>
      </c>
    </row>
    <row r="394" spans="1:65" s="2" customFormat="1" ht="24.2" customHeight="1">
      <c r="A394" s="34"/>
      <c r="B394" s="35"/>
      <c r="C394" s="191" t="s">
        <v>560</v>
      </c>
      <c r="D394" s="191" t="s">
        <v>184</v>
      </c>
      <c r="E394" s="192" t="s">
        <v>380</v>
      </c>
      <c r="F394" s="193" t="s">
        <v>381</v>
      </c>
      <c r="G394" s="194" t="s">
        <v>214</v>
      </c>
      <c r="H394" s="195">
        <v>66</v>
      </c>
      <c r="I394" s="196"/>
      <c r="J394" s="197">
        <f>ROUND(I394*H394,2)</f>
        <v>0</v>
      </c>
      <c r="K394" s="193" t="s">
        <v>188</v>
      </c>
      <c r="L394" s="39"/>
      <c r="M394" s="198" t="s">
        <v>1</v>
      </c>
      <c r="N394" s="199" t="s">
        <v>45</v>
      </c>
      <c r="O394" s="71"/>
      <c r="P394" s="200">
        <f>O394*H394</f>
        <v>0</v>
      </c>
      <c r="Q394" s="200">
        <v>0</v>
      </c>
      <c r="R394" s="200">
        <f>Q394*H394</f>
        <v>0</v>
      </c>
      <c r="S394" s="200">
        <v>0</v>
      </c>
      <c r="T394" s="201">
        <f>S394*H394</f>
        <v>0</v>
      </c>
      <c r="U394" s="34"/>
      <c r="V394" s="34"/>
      <c r="W394" s="34"/>
      <c r="X394" s="34"/>
      <c r="Y394" s="34"/>
      <c r="Z394" s="34"/>
      <c r="AA394" s="34"/>
      <c r="AB394" s="34"/>
      <c r="AC394" s="34"/>
      <c r="AD394" s="34"/>
      <c r="AE394" s="34"/>
      <c r="AR394" s="202" t="s">
        <v>189</v>
      </c>
      <c r="AT394" s="202" t="s">
        <v>184</v>
      </c>
      <c r="AU394" s="202" t="s">
        <v>96</v>
      </c>
      <c r="AY394" s="17" t="s">
        <v>180</v>
      </c>
      <c r="BE394" s="203">
        <f>IF(N394="základní",J394,0)</f>
        <v>0</v>
      </c>
      <c r="BF394" s="203">
        <f>IF(N394="snížená",J394,0)</f>
        <v>0</v>
      </c>
      <c r="BG394" s="203">
        <f>IF(N394="zákl. přenesená",J394,0)</f>
        <v>0</v>
      </c>
      <c r="BH394" s="203">
        <f>IF(N394="sníž. přenesená",J394,0)</f>
        <v>0</v>
      </c>
      <c r="BI394" s="203">
        <f>IF(N394="nulová",J394,0)</f>
        <v>0</v>
      </c>
      <c r="BJ394" s="17" t="s">
        <v>87</v>
      </c>
      <c r="BK394" s="203">
        <f>ROUND(I394*H394,2)</f>
        <v>0</v>
      </c>
      <c r="BL394" s="17" t="s">
        <v>189</v>
      </c>
      <c r="BM394" s="202" t="s">
        <v>1284</v>
      </c>
    </row>
    <row r="395" spans="2:51" s="13" customFormat="1" ht="11.25">
      <c r="B395" s="204"/>
      <c r="C395" s="205"/>
      <c r="D395" s="206" t="s">
        <v>191</v>
      </c>
      <c r="E395" s="207" t="s">
        <v>1</v>
      </c>
      <c r="F395" s="208" t="s">
        <v>383</v>
      </c>
      <c r="G395" s="205"/>
      <c r="H395" s="207" t="s">
        <v>1</v>
      </c>
      <c r="I395" s="209"/>
      <c r="J395" s="205"/>
      <c r="K395" s="205"/>
      <c r="L395" s="210"/>
      <c r="M395" s="211"/>
      <c r="N395" s="212"/>
      <c r="O395" s="212"/>
      <c r="P395" s="212"/>
      <c r="Q395" s="212"/>
      <c r="R395" s="212"/>
      <c r="S395" s="212"/>
      <c r="T395" s="213"/>
      <c r="AT395" s="214" t="s">
        <v>191</v>
      </c>
      <c r="AU395" s="214" t="s">
        <v>96</v>
      </c>
      <c r="AV395" s="13" t="s">
        <v>87</v>
      </c>
      <c r="AW395" s="13" t="s">
        <v>35</v>
      </c>
      <c r="AX395" s="13" t="s">
        <v>80</v>
      </c>
      <c r="AY395" s="214" t="s">
        <v>180</v>
      </c>
    </row>
    <row r="396" spans="2:51" s="14" customFormat="1" ht="11.25">
      <c r="B396" s="215"/>
      <c r="C396" s="216"/>
      <c r="D396" s="206" t="s">
        <v>191</v>
      </c>
      <c r="E396" s="217" t="s">
        <v>1</v>
      </c>
      <c r="F396" s="218" t="s">
        <v>1285</v>
      </c>
      <c r="G396" s="216"/>
      <c r="H396" s="219">
        <v>66</v>
      </c>
      <c r="I396" s="220"/>
      <c r="J396" s="216"/>
      <c r="K396" s="216"/>
      <c r="L396" s="221"/>
      <c r="M396" s="222"/>
      <c r="N396" s="223"/>
      <c r="O396" s="223"/>
      <c r="P396" s="223"/>
      <c r="Q396" s="223"/>
      <c r="R396" s="223"/>
      <c r="S396" s="223"/>
      <c r="T396" s="224"/>
      <c r="AT396" s="225" t="s">
        <v>191</v>
      </c>
      <c r="AU396" s="225" t="s">
        <v>96</v>
      </c>
      <c r="AV396" s="14" t="s">
        <v>89</v>
      </c>
      <c r="AW396" s="14" t="s">
        <v>35</v>
      </c>
      <c r="AX396" s="14" t="s">
        <v>87</v>
      </c>
      <c r="AY396" s="225" t="s">
        <v>180</v>
      </c>
    </row>
    <row r="397" spans="1:65" s="2" customFormat="1" ht="24.2" customHeight="1">
      <c r="A397" s="34"/>
      <c r="B397" s="35"/>
      <c r="C397" s="191" t="s">
        <v>564</v>
      </c>
      <c r="D397" s="191" t="s">
        <v>184</v>
      </c>
      <c r="E397" s="192" t="s">
        <v>387</v>
      </c>
      <c r="F397" s="193" t="s">
        <v>388</v>
      </c>
      <c r="G397" s="194" t="s">
        <v>214</v>
      </c>
      <c r="H397" s="195">
        <v>33</v>
      </c>
      <c r="I397" s="196"/>
      <c r="J397" s="197">
        <f>ROUND(I397*H397,2)</f>
        <v>0</v>
      </c>
      <c r="K397" s="193" t="s">
        <v>188</v>
      </c>
      <c r="L397" s="39"/>
      <c r="M397" s="198" t="s">
        <v>1</v>
      </c>
      <c r="N397" s="199" t="s">
        <v>45</v>
      </c>
      <c r="O397" s="71"/>
      <c r="P397" s="200">
        <f>O397*H397</f>
        <v>0</v>
      </c>
      <c r="Q397" s="200">
        <v>0</v>
      </c>
      <c r="R397" s="200">
        <f>Q397*H397</f>
        <v>0</v>
      </c>
      <c r="S397" s="200">
        <v>0</v>
      </c>
      <c r="T397" s="201">
        <f>S397*H397</f>
        <v>0</v>
      </c>
      <c r="U397" s="34"/>
      <c r="V397" s="34"/>
      <c r="W397" s="34"/>
      <c r="X397" s="34"/>
      <c r="Y397" s="34"/>
      <c r="Z397" s="34"/>
      <c r="AA397" s="34"/>
      <c r="AB397" s="34"/>
      <c r="AC397" s="34"/>
      <c r="AD397" s="34"/>
      <c r="AE397" s="34"/>
      <c r="AR397" s="202" t="s">
        <v>189</v>
      </c>
      <c r="AT397" s="202" t="s">
        <v>184</v>
      </c>
      <c r="AU397" s="202" t="s">
        <v>96</v>
      </c>
      <c r="AY397" s="17" t="s">
        <v>180</v>
      </c>
      <c r="BE397" s="203">
        <f>IF(N397="základní",J397,0)</f>
        <v>0</v>
      </c>
      <c r="BF397" s="203">
        <f>IF(N397="snížená",J397,0)</f>
        <v>0</v>
      </c>
      <c r="BG397" s="203">
        <f>IF(N397="zákl. přenesená",J397,0)</f>
        <v>0</v>
      </c>
      <c r="BH397" s="203">
        <f>IF(N397="sníž. přenesená",J397,0)</f>
        <v>0</v>
      </c>
      <c r="BI397" s="203">
        <f>IF(N397="nulová",J397,0)</f>
        <v>0</v>
      </c>
      <c r="BJ397" s="17" t="s">
        <v>87</v>
      </c>
      <c r="BK397" s="203">
        <f>ROUND(I397*H397,2)</f>
        <v>0</v>
      </c>
      <c r="BL397" s="17" t="s">
        <v>189</v>
      </c>
      <c r="BM397" s="202" t="s">
        <v>1286</v>
      </c>
    </row>
    <row r="398" spans="2:51" s="14" customFormat="1" ht="11.25">
      <c r="B398" s="215"/>
      <c r="C398" s="216"/>
      <c r="D398" s="206" t="s">
        <v>191</v>
      </c>
      <c r="E398" s="217" t="s">
        <v>1</v>
      </c>
      <c r="F398" s="218" t="s">
        <v>1283</v>
      </c>
      <c r="G398" s="216"/>
      <c r="H398" s="219">
        <v>33</v>
      </c>
      <c r="I398" s="220"/>
      <c r="J398" s="216"/>
      <c r="K398" s="216"/>
      <c r="L398" s="221"/>
      <c r="M398" s="222"/>
      <c r="N398" s="223"/>
      <c r="O398" s="223"/>
      <c r="P398" s="223"/>
      <c r="Q398" s="223"/>
      <c r="R398" s="223"/>
      <c r="S398" s="223"/>
      <c r="T398" s="224"/>
      <c r="AT398" s="225" t="s">
        <v>191</v>
      </c>
      <c r="AU398" s="225" t="s">
        <v>96</v>
      </c>
      <c r="AV398" s="14" t="s">
        <v>89</v>
      </c>
      <c r="AW398" s="14" t="s">
        <v>35</v>
      </c>
      <c r="AX398" s="14" t="s">
        <v>87</v>
      </c>
      <c r="AY398" s="225" t="s">
        <v>180</v>
      </c>
    </row>
    <row r="399" spans="1:65" s="2" customFormat="1" ht="33" customHeight="1">
      <c r="A399" s="34"/>
      <c r="B399" s="35"/>
      <c r="C399" s="191" t="s">
        <v>568</v>
      </c>
      <c r="D399" s="191" t="s">
        <v>184</v>
      </c>
      <c r="E399" s="192" t="s">
        <v>1287</v>
      </c>
      <c r="F399" s="193" t="s">
        <v>1288</v>
      </c>
      <c r="G399" s="194" t="s">
        <v>214</v>
      </c>
      <c r="H399" s="195">
        <v>33</v>
      </c>
      <c r="I399" s="196"/>
      <c r="J399" s="197">
        <f>ROUND(I399*H399,2)</f>
        <v>0</v>
      </c>
      <c r="K399" s="193" t="s">
        <v>188</v>
      </c>
      <c r="L399" s="39"/>
      <c r="M399" s="198" t="s">
        <v>1</v>
      </c>
      <c r="N399" s="199" t="s">
        <v>45</v>
      </c>
      <c r="O399" s="71"/>
      <c r="P399" s="200">
        <f>O399*H399</f>
        <v>0</v>
      </c>
      <c r="Q399" s="200">
        <v>0</v>
      </c>
      <c r="R399" s="200">
        <f>Q399*H399</f>
        <v>0</v>
      </c>
      <c r="S399" s="200">
        <v>0</v>
      </c>
      <c r="T399" s="201">
        <f>S399*H399</f>
        <v>0</v>
      </c>
      <c r="U399" s="34"/>
      <c r="V399" s="34"/>
      <c r="W399" s="34"/>
      <c r="X399" s="34"/>
      <c r="Y399" s="34"/>
      <c r="Z399" s="34"/>
      <c r="AA399" s="34"/>
      <c r="AB399" s="34"/>
      <c r="AC399" s="34"/>
      <c r="AD399" s="34"/>
      <c r="AE399" s="34"/>
      <c r="AR399" s="202" t="s">
        <v>189</v>
      </c>
      <c r="AT399" s="202" t="s">
        <v>184</v>
      </c>
      <c r="AU399" s="202" t="s">
        <v>96</v>
      </c>
      <c r="AY399" s="17" t="s">
        <v>180</v>
      </c>
      <c r="BE399" s="203">
        <f>IF(N399="základní",J399,0)</f>
        <v>0</v>
      </c>
      <c r="BF399" s="203">
        <f>IF(N399="snížená",J399,0)</f>
        <v>0</v>
      </c>
      <c r="BG399" s="203">
        <f>IF(N399="zákl. přenesená",J399,0)</f>
        <v>0</v>
      </c>
      <c r="BH399" s="203">
        <f>IF(N399="sníž. přenesená",J399,0)</f>
        <v>0</v>
      </c>
      <c r="BI399" s="203">
        <f>IF(N399="nulová",J399,0)</f>
        <v>0</v>
      </c>
      <c r="BJ399" s="17" t="s">
        <v>87</v>
      </c>
      <c r="BK399" s="203">
        <f>ROUND(I399*H399,2)</f>
        <v>0</v>
      </c>
      <c r="BL399" s="17" t="s">
        <v>189</v>
      </c>
      <c r="BM399" s="202" t="s">
        <v>1289</v>
      </c>
    </row>
    <row r="400" spans="2:51" s="14" customFormat="1" ht="11.25">
      <c r="B400" s="215"/>
      <c r="C400" s="216"/>
      <c r="D400" s="206" t="s">
        <v>191</v>
      </c>
      <c r="E400" s="217" t="s">
        <v>1</v>
      </c>
      <c r="F400" s="218" t="s">
        <v>1283</v>
      </c>
      <c r="G400" s="216"/>
      <c r="H400" s="219">
        <v>33</v>
      </c>
      <c r="I400" s="220"/>
      <c r="J400" s="216"/>
      <c r="K400" s="216"/>
      <c r="L400" s="221"/>
      <c r="M400" s="222"/>
      <c r="N400" s="223"/>
      <c r="O400" s="223"/>
      <c r="P400" s="223"/>
      <c r="Q400" s="223"/>
      <c r="R400" s="223"/>
      <c r="S400" s="223"/>
      <c r="T400" s="224"/>
      <c r="AT400" s="225" t="s">
        <v>191</v>
      </c>
      <c r="AU400" s="225" t="s">
        <v>96</v>
      </c>
      <c r="AV400" s="14" t="s">
        <v>89</v>
      </c>
      <c r="AW400" s="14" t="s">
        <v>35</v>
      </c>
      <c r="AX400" s="14" t="s">
        <v>87</v>
      </c>
      <c r="AY400" s="225" t="s">
        <v>180</v>
      </c>
    </row>
    <row r="401" spans="1:65" s="2" customFormat="1" ht="24.2" customHeight="1">
      <c r="A401" s="34"/>
      <c r="B401" s="35"/>
      <c r="C401" s="191" t="s">
        <v>572</v>
      </c>
      <c r="D401" s="191" t="s">
        <v>184</v>
      </c>
      <c r="E401" s="192" t="s">
        <v>396</v>
      </c>
      <c r="F401" s="193" t="s">
        <v>397</v>
      </c>
      <c r="G401" s="194" t="s">
        <v>214</v>
      </c>
      <c r="H401" s="195">
        <v>33</v>
      </c>
      <c r="I401" s="196"/>
      <c r="J401" s="197">
        <f>ROUND(I401*H401,2)</f>
        <v>0</v>
      </c>
      <c r="K401" s="193" t="s">
        <v>188</v>
      </c>
      <c r="L401" s="39"/>
      <c r="M401" s="198" t="s">
        <v>1</v>
      </c>
      <c r="N401" s="199" t="s">
        <v>45</v>
      </c>
      <c r="O401" s="71"/>
      <c r="P401" s="200">
        <f>O401*H401</f>
        <v>0</v>
      </c>
      <c r="Q401" s="200">
        <v>0.00601</v>
      </c>
      <c r="R401" s="200">
        <f>Q401*H401</f>
        <v>0.19832999999999998</v>
      </c>
      <c r="S401" s="200">
        <v>0</v>
      </c>
      <c r="T401" s="201">
        <f>S401*H401</f>
        <v>0</v>
      </c>
      <c r="U401" s="34"/>
      <c r="V401" s="34"/>
      <c r="W401" s="34"/>
      <c r="X401" s="34"/>
      <c r="Y401" s="34"/>
      <c r="Z401" s="34"/>
      <c r="AA401" s="34"/>
      <c r="AB401" s="34"/>
      <c r="AC401" s="34"/>
      <c r="AD401" s="34"/>
      <c r="AE401" s="34"/>
      <c r="AR401" s="202" t="s">
        <v>189</v>
      </c>
      <c r="AT401" s="202" t="s">
        <v>184</v>
      </c>
      <c r="AU401" s="202" t="s">
        <v>96</v>
      </c>
      <c r="AY401" s="17" t="s">
        <v>180</v>
      </c>
      <c r="BE401" s="203">
        <f>IF(N401="základní",J401,0)</f>
        <v>0</v>
      </c>
      <c r="BF401" s="203">
        <f>IF(N401="snížená",J401,0)</f>
        <v>0</v>
      </c>
      <c r="BG401" s="203">
        <f>IF(N401="zákl. přenesená",J401,0)</f>
        <v>0</v>
      </c>
      <c r="BH401" s="203">
        <f>IF(N401="sníž. přenesená",J401,0)</f>
        <v>0</v>
      </c>
      <c r="BI401" s="203">
        <f>IF(N401="nulová",J401,0)</f>
        <v>0</v>
      </c>
      <c r="BJ401" s="17" t="s">
        <v>87</v>
      </c>
      <c r="BK401" s="203">
        <f>ROUND(I401*H401,2)</f>
        <v>0</v>
      </c>
      <c r="BL401" s="17" t="s">
        <v>189</v>
      </c>
      <c r="BM401" s="202" t="s">
        <v>1290</v>
      </c>
    </row>
    <row r="402" spans="2:51" s="14" customFormat="1" ht="11.25">
      <c r="B402" s="215"/>
      <c r="C402" s="216"/>
      <c r="D402" s="206" t="s">
        <v>191</v>
      </c>
      <c r="E402" s="217" t="s">
        <v>1</v>
      </c>
      <c r="F402" s="218" t="s">
        <v>1283</v>
      </c>
      <c r="G402" s="216"/>
      <c r="H402" s="219">
        <v>33</v>
      </c>
      <c r="I402" s="220"/>
      <c r="J402" s="216"/>
      <c r="K402" s="216"/>
      <c r="L402" s="221"/>
      <c r="M402" s="222"/>
      <c r="N402" s="223"/>
      <c r="O402" s="223"/>
      <c r="P402" s="223"/>
      <c r="Q402" s="223"/>
      <c r="R402" s="223"/>
      <c r="S402" s="223"/>
      <c r="T402" s="224"/>
      <c r="AT402" s="225" t="s">
        <v>191</v>
      </c>
      <c r="AU402" s="225" t="s">
        <v>96</v>
      </c>
      <c r="AV402" s="14" t="s">
        <v>89</v>
      </c>
      <c r="AW402" s="14" t="s">
        <v>35</v>
      </c>
      <c r="AX402" s="14" t="s">
        <v>87</v>
      </c>
      <c r="AY402" s="225" t="s">
        <v>180</v>
      </c>
    </row>
    <row r="403" spans="2:63" s="12" customFormat="1" ht="20.85" customHeight="1">
      <c r="B403" s="175"/>
      <c r="C403" s="176"/>
      <c r="D403" s="177" t="s">
        <v>79</v>
      </c>
      <c r="E403" s="189" t="s">
        <v>399</v>
      </c>
      <c r="F403" s="189" t="s">
        <v>400</v>
      </c>
      <c r="G403" s="176"/>
      <c r="H403" s="176"/>
      <c r="I403" s="179"/>
      <c r="J403" s="190">
        <f>BK403</f>
        <v>0</v>
      </c>
      <c r="K403" s="176"/>
      <c r="L403" s="181"/>
      <c r="M403" s="182"/>
      <c r="N403" s="183"/>
      <c r="O403" s="183"/>
      <c r="P403" s="184">
        <f>SUM(P404:P412)</f>
        <v>0</v>
      </c>
      <c r="Q403" s="183"/>
      <c r="R403" s="184">
        <f>SUM(R404:R412)</f>
        <v>34.53247</v>
      </c>
      <c r="S403" s="183"/>
      <c r="T403" s="185">
        <f>SUM(T404:T412)</f>
        <v>0</v>
      </c>
      <c r="AR403" s="186" t="s">
        <v>87</v>
      </c>
      <c r="AT403" s="187" t="s">
        <v>79</v>
      </c>
      <c r="AU403" s="187" t="s">
        <v>89</v>
      </c>
      <c r="AY403" s="186" t="s">
        <v>180</v>
      </c>
      <c r="BK403" s="188">
        <f>SUM(BK404:BK412)</f>
        <v>0</v>
      </c>
    </row>
    <row r="404" spans="1:65" s="2" customFormat="1" ht="24.2" customHeight="1">
      <c r="A404" s="34"/>
      <c r="B404" s="35"/>
      <c r="C404" s="191" t="s">
        <v>576</v>
      </c>
      <c r="D404" s="191" t="s">
        <v>184</v>
      </c>
      <c r="E404" s="192" t="s">
        <v>402</v>
      </c>
      <c r="F404" s="193" t="s">
        <v>403</v>
      </c>
      <c r="G404" s="194" t="s">
        <v>214</v>
      </c>
      <c r="H404" s="195">
        <v>129.5</v>
      </c>
      <c r="I404" s="196"/>
      <c r="J404" s="197">
        <f>ROUND(I404*H404,2)</f>
        <v>0</v>
      </c>
      <c r="K404" s="193" t="s">
        <v>188</v>
      </c>
      <c r="L404" s="39"/>
      <c r="M404" s="198" t="s">
        <v>1</v>
      </c>
      <c r="N404" s="199" t="s">
        <v>45</v>
      </c>
      <c r="O404" s="71"/>
      <c r="P404" s="200">
        <f>O404*H404</f>
        <v>0</v>
      </c>
      <c r="Q404" s="200">
        <v>0.11162</v>
      </c>
      <c r="R404" s="200">
        <f>Q404*H404</f>
        <v>14.45479</v>
      </c>
      <c r="S404" s="200">
        <v>0</v>
      </c>
      <c r="T404" s="201">
        <f>S404*H404</f>
        <v>0</v>
      </c>
      <c r="U404" s="34"/>
      <c r="V404" s="34"/>
      <c r="W404" s="34"/>
      <c r="X404" s="34"/>
      <c r="Y404" s="34"/>
      <c r="Z404" s="34"/>
      <c r="AA404" s="34"/>
      <c r="AB404" s="34"/>
      <c r="AC404" s="34"/>
      <c r="AD404" s="34"/>
      <c r="AE404" s="34"/>
      <c r="AR404" s="202" t="s">
        <v>189</v>
      </c>
      <c r="AT404" s="202" t="s">
        <v>184</v>
      </c>
      <c r="AU404" s="202" t="s">
        <v>96</v>
      </c>
      <c r="AY404" s="17" t="s">
        <v>180</v>
      </c>
      <c r="BE404" s="203">
        <f>IF(N404="základní",J404,0)</f>
        <v>0</v>
      </c>
      <c r="BF404" s="203">
        <f>IF(N404="snížená",J404,0)</f>
        <v>0</v>
      </c>
      <c r="BG404" s="203">
        <f>IF(N404="zákl. přenesená",J404,0)</f>
        <v>0</v>
      </c>
      <c r="BH404" s="203">
        <f>IF(N404="sníž. přenesená",J404,0)</f>
        <v>0</v>
      </c>
      <c r="BI404" s="203">
        <f>IF(N404="nulová",J404,0)</f>
        <v>0</v>
      </c>
      <c r="BJ404" s="17" t="s">
        <v>87</v>
      </c>
      <c r="BK404" s="203">
        <f>ROUND(I404*H404,2)</f>
        <v>0</v>
      </c>
      <c r="BL404" s="17" t="s">
        <v>189</v>
      </c>
      <c r="BM404" s="202" t="s">
        <v>404</v>
      </c>
    </row>
    <row r="405" spans="2:51" s="14" customFormat="1" ht="22.5">
      <c r="B405" s="215"/>
      <c r="C405" s="216"/>
      <c r="D405" s="206" t="s">
        <v>191</v>
      </c>
      <c r="E405" s="217" t="s">
        <v>1</v>
      </c>
      <c r="F405" s="218" t="s">
        <v>1291</v>
      </c>
      <c r="G405" s="216"/>
      <c r="H405" s="219">
        <v>93</v>
      </c>
      <c r="I405" s="220"/>
      <c r="J405" s="216"/>
      <c r="K405" s="216"/>
      <c r="L405" s="221"/>
      <c r="M405" s="222"/>
      <c r="N405" s="223"/>
      <c r="O405" s="223"/>
      <c r="P405" s="223"/>
      <c r="Q405" s="223"/>
      <c r="R405" s="223"/>
      <c r="S405" s="223"/>
      <c r="T405" s="224"/>
      <c r="AT405" s="225" t="s">
        <v>191</v>
      </c>
      <c r="AU405" s="225" t="s">
        <v>96</v>
      </c>
      <c r="AV405" s="14" t="s">
        <v>89</v>
      </c>
      <c r="AW405" s="14" t="s">
        <v>35</v>
      </c>
      <c r="AX405" s="14" t="s">
        <v>80</v>
      </c>
      <c r="AY405" s="225" t="s">
        <v>180</v>
      </c>
    </row>
    <row r="406" spans="2:51" s="14" customFormat="1" ht="11.25">
      <c r="B406" s="215"/>
      <c r="C406" s="216"/>
      <c r="D406" s="206" t="s">
        <v>191</v>
      </c>
      <c r="E406" s="217" t="s">
        <v>1</v>
      </c>
      <c r="F406" s="218" t="s">
        <v>409</v>
      </c>
      <c r="G406" s="216"/>
      <c r="H406" s="219">
        <v>36.5</v>
      </c>
      <c r="I406" s="220"/>
      <c r="J406" s="216"/>
      <c r="K406" s="216"/>
      <c r="L406" s="221"/>
      <c r="M406" s="222"/>
      <c r="N406" s="223"/>
      <c r="O406" s="223"/>
      <c r="P406" s="223"/>
      <c r="Q406" s="223"/>
      <c r="R406" s="223"/>
      <c r="S406" s="223"/>
      <c r="T406" s="224"/>
      <c r="AT406" s="225" t="s">
        <v>191</v>
      </c>
      <c r="AU406" s="225" t="s">
        <v>96</v>
      </c>
      <c r="AV406" s="14" t="s">
        <v>89</v>
      </c>
      <c r="AW406" s="14" t="s">
        <v>35</v>
      </c>
      <c r="AX406" s="14" t="s">
        <v>80</v>
      </c>
      <c r="AY406" s="225" t="s">
        <v>180</v>
      </c>
    </row>
    <row r="407" spans="2:51" s="15" customFormat="1" ht="11.25">
      <c r="B407" s="226"/>
      <c r="C407" s="227"/>
      <c r="D407" s="206" t="s">
        <v>191</v>
      </c>
      <c r="E407" s="228" t="s">
        <v>1</v>
      </c>
      <c r="F407" s="229" t="s">
        <v>201</v>
      </c>
      <c r="G407" s="227"/>
      <c r="H407" s="230">
        <v>129.5</v>
      </c>
      <c r="I407" s="231"/>
      <c r="J407" s="227"/>
      <c r="K407" s="227"/>
      <c r="L407" s="232"/>
      <c r="M407" s="233"/>
      <c r="N407" s="234"/>
      <c r="O407" s="234"/>
      <c r="P407" s="234"/>
      <c r="Q407" s="234"/>
      <c r="R407" s="234"/>
      <c r="S407" s="234"/>
      <c r="T407" s="235"/>
      <c r="AT407" s="236" t="s">
        <v>191</v>
      </c>
      <c r="AU407" s="236" t="s">
        <v>96</v>
      </c>
      <c r="AV407" s="15" t="s">
        <v>189</v>
      </c>
      <c r="AW407" s="15" t="s">
        <v>35</v>
      </c>
      <c r="AX407" s="15" t="s">
        <v>87</v>
      </c>
      <c r="AY407" s="236" t="s">
        <v>180</v>
      </c>
    </row>
    <row r="408" spans="1:65" s="2" customFormat="1" ht="16.5" customHeight="1">
      <c r="A408" s="34"/>
      <c r="B408" s="35"/>
      <c r="C408" s="237" t="s">
        <v>583</v>
      </c>
      <c r="D408" s="237" t="s">
        <v>275</v>
      </c>
      <c r="E408" s="238" t="s">
        <v>412</v>
      </c>
      <c r="F408" s="239" t="s">
        <v>413</v>
      </c>
      <c r="G408" s="240" t="s">
        <v>214</v>
      </c>
      <c r="H408" s="241">
        <v>132.09</v>
      </c>
      <c r="I408" s="242"/>
      <c r="J408" s="243">
        <f>ROUND(I408*H408,2)</f>
        <v>0</v>
      </c>
      <c r="K408" s="239" t="s">
        <v>188</v>
      </c>
      <c r="L408" s="244"/>
      <c r="M408" s="245" t="s">
        <v>1</v>
      </c>
      <c r="N408" s="246" t="s">
        <v>45</v>
      </c>
      <c r="O408" s="71"/>
      <c r="P408" s="200">
        <f>O408*H408</f>
        <v>0</v>
      </c>
      <c r="Q408" s="200">
        <v>0.152</v>
      </c>
      <c r="R408" s="200">
        <f>Q408*H408</f>
        <v>20.07768</v>
      </c>
      <c r="S408" s="200">
        <v>0</v>
      </c>
      <c r="T408" s="201">
        <f>S408*H408</f>
        <v>0</v>
      </c>
      <c r="U408" s="34"/>
      <c r="V408" s="34"/>
      <c r="W408" s="34"/>
      <c r="X408" s="34"/>
      <c r="Y408" s="34"/>
      <c r="Z408" s="34"/>
      <c r="AA408" s="34"/>
      <c r="AB408" s="34"/>
      <c r="AC408" s="34"/>
      <c r="AD408" s="34"/>
      <c r="AE408" s="34"/>
      <c r="AR408" s="202" t="s">
        <v>246</v>
      </c>
      <c r="AT408" s="202" t="s">
        <v>275</v>
      </c>
      <c r="AU408" s="202" t="s">
        <v>96</v>
      </c>
      <c r="AY408" s="17" t="s">
        <v>180</v>
      </c>
      <c r="BE408" s="203">
        <f>IF(N408="základní",J408,0)</f>
        <v>0</v>
      </c>
      <c r="BF408" s="203">
        <f>IF(N408="snížená",J408,0)</f>
        <v>0</v>
      </c>
      <c r="BG408" s="203">
        <f>IF(N408="zákl. přenesená",J408,0)</f>
        <v>0</v>
      </c>
      <c r="BH408" s="203">
        <f>IF(N408="sníž. přenesená",J408,0)</f>
        <v>0</v>
      </c>
      <c r="BI408" s="203">
        <f>IF(N408="nulová",J408,0)</f>
        <v>0</v>
      </c>
      <c r="BJ408" s="17" t="s">
        <v>87</v>
      </c>
      <c r="BK408" s="203">
        <f>ROUND(I408*H408,2)</f>
        <v>0</v>
      </c>
      <c r="BL408" s="17" t="s">
        <v>189</v>
      </c>
      <c r="BM408" s="202" t="s">
        <v>414</v>
      </c>
    </row>
    <row r="409" spans="2:51" s="14" customFormat="1" ht="22.5">
      <c r="B409" s="215"/>
      <c r="C409" s="216"/>
      <c r="D409" s="206" t="s">
        <v>191</v>
      </c>
      <c r="E409" s="217" t="s">
        <v>1</v>
      </c>
      <c r="F409" s="218" t="s">
        <v>1291</v>
      </c>
      <c r="G409" s="216"/>
      <c r="H409" s="219">
        <v>93</v>
      </c>
      <c r="I409" s="220"/>
      <c r="J409" s="216"/>
      <c r="K409" s="216"/>
      <c r="L409" s="221"/>
      <c r="M409" s="222"/>
      <c r="N409" s="223"/>
      <c r="O409" s="223"/>
      <c r="P409" s="223"/>
      <c r="Q409" s="223"/>
      <c r="R409" s="223"/>
      <c r="S409" s="223"/>
      <c r="T409" s="224"/>
      <c r="AT409" s="225" t="s">
        <v>191</v>
      </c>
      <c r="AU409" s="225" t="s">
        <v>96</v>
      </c>
      <c r="AV409" s="14" t="s">
        <v>89</v>
      </c>
      <c r="AW409" s="14" t="s">
        <v>35</v>
      </c>
      <c r="AX409" s="14" t="s">
        <v>80</v>
      </c>
      <c r="AY409" s="225" t="s">
        <v>180</v>
      </c>
    </row>
    <row r="410" spans="2:51" s="14" customFormat="1" ht="11.25">
      <c r="B410" s="215"/>
      <c r="C410" s="216"/>
      <c r="D410" s="206" t="s">
        <v>191</v>
      </c>
      <c r="E410" s="217" t="s">
        <v>1</v>
      </c>
      <c r="F410" s="218" t="s">
        <v>409</v>
      </c>
      <c r="G410" s="216"/>
      <c r="H410" s="219">
        <v>36.5</v>
      </c>
      <c r="I410" s="220"/>
      <c r="J410" s="216"/>
      <c r="K410" s="216"/>
      <c r="L410" s="221"/>
      <c r="M410" s="222"/>
      <c r="N410" s="223"/>
      <c r="O410" s="223"/>
      <c r="P410" s="223"/>
      <c r="Q410" s="223"/>
      <c r="R410" s="223"/>
      <c r="S410" s="223"/>
      <c r="T410" s="224"/>
      <c r="AT410" s="225" t="s">
        <v>191</v>
      </c>
      <c r="AU410" s="225" t="s">
        <v>96</v>
      </c>
      <c r="AV410" s="14" t="s">
        <v>89</v>
      </c>
      <c r="AW410" s="14" t="s">
        <v>35</v>
      </c>
      <c r="AX410" s="14" t="s">
        <v>80</v>
      </c>
      <c r="AY410" s="225" t="s">
        <v>180</v>
      </c>
    </row>
    <row r="411" spans="2:51" s="15" customFormat="1" ht="11.25">
      <c r="B411" s="226"/>
      <c r="C411" s="227"/>
      <c r="D411" s="206" t="s">
        <v>191</v>
      </c>
      <c r="E411" s="228" t="s">
        <v>1</v>
      </c>
      <c r="F411" s="229" t="s">
        <v>201</v>
      </c>
      <c r="G411" s="227"/>
      <c r="H411" s="230">
        <v>129.5</v>
      </c>
      <c r="I411" s="231"/>
      <c r="J411" s="227"/>
      <c r="K411" s="227"/>
      <c r="L411" s="232"/>
      <c r="M411" s="233"/>
      <c r="N411" s="234"/>
      <c r="O411" s="234"/>
      <c r="P411" s="234"/>
      <c r="Q411" s="234"/>
      <c r="R411" s="234"/>
      <c r="S411" s="234"/>
      <c r="T411" s="235"/>
      <c r="AT411" s="236" t="s">
        <v>191</v>
      </c>
      <c r="AU411" s="236" t="s">
        <v>96</v>
      </c>
      <c r="AV411" s="15" t="s">
        <v>189</v>
      </c>
      <c r="AW411" s="15" t="s">
        <v>35</v>
      </c>
      <c r="AX411" s="15" t="s">
        <v>87</v>
      </c>
      <c r="AY411" s="236" t="s">
        <v>180</v>
      </c>
    </row>
    <row r="412" spans="2:51" s="14" customFormat="1" ht="11.25">
      <c r="B412" s="215"/>
      <c r="C412" s="216"/>
      <c r="D412" s="206" t="s">
        <v>191</v>
      </c>
      <c r="E412" s="216"/>
      <c r="F412" s="218" t="s">
        <v>1292</v>
      </c>
      <c r="G412" s="216"/>
      <c r="H412" s="219">
        <v>132.09</v>
      </c>
      <c r="I412" s="220"/>
      <c r="J412" s="216"/>
      <c r="K412" s="216"/>
      <c r="L412" s="221"/>
      <c r="M412" s="222"/>
      <c r="N412" s="223"/>
      <c r="O412" s="223"/>
      <c r="P412" s="223"/>
      <c r="Q412" s="223"/>
      <c r="R412" s="223"/>
      <c r="S412" s="223"/>
      <c r="T412" s="224"/>
      <c r="AT412" s="225" t="s">
        <v>191</v>
      </c>
      <c r="AU412" s="225" t="s">
        <v>96</v>
      </c>
      <c r="AV412" s="14" t="s">
        <v>89</v>
      </c>
      <c r="AW412" s="14" t="s">
        <v>4</v>
      </c>
      <c r="AX412" s="14" t="s">
        <v>87</v>
      </c>
      <c r="AY412" s="225" t="s">
        <v>180</v>
      </c>
    </row>
    <row r="413" spans="2:63" s="12" customFormat="1" ht="20.85" customHeight="1">
      <c r="B413" s="175"/>
      <c r="C413" s="176"/>
      <c r="D413" s="177" t="s">
        <v>79</v>
      </c>
      <c r="E413" s="189" t="s">
        <v>434</v>
      </c>
      <c r="F413" s="189" t="s">
        <v>435</v>
      </c>
      <c r="G413" s="176"/>
      <c r="H413" s="176"/>
      <c r="I413" s="179"/>
      <c r="J413" s="190">
        <f>BK413</f>
        <v>0</v>
      </c>
      <c r="K413" s="176"/>
      <c r="L413" s="181"/>
      <c r="M413" s="182"/>
      <c r="N413" s="183"/>
      <c r="O413" s="183"/>
      <c r="P413" s="184">
        <f>SUM(P414:P419)</f>
        <v>0</v>
      </c>
      <c r="Q413" s="183"/>
      <c r="R413" s="184">
        <f>SUM(R414:R419)</f>
        <v>4.70304</v>
      </c>
      <c r="S413" s="183"/>
      <c r="T413" s="185">
        <f>SUM(T414:T419)</f>
        <v>0</v>
      </c>
      <c r="AR413" s="186" t="s">
        <v>87</v>
      </c>
      <c r="AT413" s="187" t="s">
        <v>79</v>
      </c>
      <c r="AU413" s="187" t="s">
        <v>89</v>
      </c>
      <c r="AY413" s="186" t="s">
        <v>180</v>
      </c>
      <c r="BK413" s="188">
        <f>SUM(BK414:BK419)</f>
        <v>0</v>
      </c>
    </row>
    <row r="414" spans="1:65" s="2" customFormat="1" ht="24.2" customHeight="1">
      <c r="A414" s="34"/>
      <c r="B414" s="35"/>
      <c r="C414" s="191" t="s">
        <v>589</v>
      </c>
      <c r="D414" s="191" t="s">
        <v>184</v>
      </c>
      <c r="E414" s="192" t="s">
        <v>437</v>
      </c>
      <c r="F414" s="193" t="s">
        <v>438</v>
      </c>
      <c r="G414" s="194" t="s">
        <v>214</v>
      </c>
      <c r="H414" s="195">
        <v>23</v>
      </c>
      <c r="I414" s="196"/>
      <c r="J414" s="197">
        <f>ROUND(I414*H414,2)</f>
        <v>0</v>
      </c>
      <c r="K414" s="193" t="s">
        <v>188</v>
      </c>
      <c r="L414" s="39"/>
      <c r="M414" s="198" t="s">
        <v>1</v>
      </c>
      <c r="N414" s="199" t="s">
        <v>45</v>
      </c>
      <c r="O414" s="71"/>
      <c r="P414" s="200">
        <f>O414*H414</f>
        <v>0</v>
      </c>
      <c r="Q414" s="200">
        <v>0.08922</v>
      </c>
      <c r="R414" s="200">
        <f>Q414*H414</f>
        <v>2.05206</v>
      </c>
      <c r="S414" s="200">
        <v>0</v>
      </c>
      <c r="T414" s="201">
        <f>S414*H414</f>
        <v>0</v>
      </c>
      <c r="U414" s="34"/>
      <c r="V414" s="34"/>
      <c r="W414" s="34"/>
      <c r="X414" s="34"/>
      <c r="Y414" s="34"/>
      <c r="Z414" s="34"/>
      <c r="AA414" s="34"/>
      <c r="AB414" s="34"/>
      <c r="AC414" s="34"/>
      <c r="AD414" s="34"/>
      <c r="AE414" s="34"/>
      <c r="AR414" s="202" t="s">
        <v>189</v>
      </c>
      <c r="AT414" s="202" t="s">
        <v>184</v>
      </c>
      <c r="AU414" s="202" t="s">
        <v>96</v>
      </c>
      <c r="AY414" s="17" t="s">
        <v>180</v>
      </c>
      <c r="BE414" s="203">
        <f>IF(N414="základní",J414,0)</f>
        <v>0</v>
      </c>
      <c r="BF414" s="203">
        <f>IF(N414="snížená",J414,0)</f>
        <v>0</v>
      </c>
      <c r="BG414" s="203">
        <f>IF(N414="zákl. přenesená",J414,0)</f>
        <v>0</v>
      </c>
      <c r="BH414" s="203">
        <f>IF(N414="sníž. přenesená",J414,0)</f>
        <v>0</v>
      </c>
      <c r="BI414" s="203">
        <f>IF(N414="nulová",J414,0)</f>
        <v>0</v>
      </c>
      <c r="BJ414" s="17" t="s">
        <v>87</v>
      </c>
      <c r="BK414" s="203">
        <f>ROUND(I414*H414,2)</f>
        <v>0</v>
      </c>
      <c r="BL414" s="17" t="s">
        <v>189</v>
      </c>
      <c r="BM414" s="202" t="s">
        <v>1293</v>
      </c>
    </row>
    <row r="415" spans="2:51" s="13" customFormat="1" ht="11.25">
      <c r="B415" s="204"/>
      <c r="C415" s="205"/>
      <c r="D415" s="206" t="s">
        <v>191</v>
      </c>
      <c r="E415" s="207" t="s">
        <v>1</v>
      </c>
      <c r="F415" s="208" t="s">
        <v>440</v>
      </c>
      <c r="G415" s="205"/>
      <c r="H415" s="207" t="s">
        <v>1</v>
      </c>
      <c r="I415" s="209"/>
      <c r="J415" s="205"/>
      <c r="K415" s="205"/>
      <c r="L415" s="210"/>
      <c r="M415" s="211"/>
      <c r="N415" s="212"/>
      <c r="O415" s="212"/>
      <c r="P415" s="212"/>
      <c r="Q415" s="212"/>
      <c r="R415" s="212"/>
      <c r="S415" s="212"/>
      <c r="T415" s="213"/>
      <c r="AT415" s="214" t="s">
        <v>191</v>
      </c>
      <c r="AU415" s="214" t="s">
        <v>96</v>
      </c>
      <c r="AV415" s="13" t="s">
        <v>87</v>
      </c>
      <c r="AW415" s="13" t="s">
        <v>35</v>
      </c>
      <c r="AX415" s="13" t="s">
        <v>80</v>
      </c>
      <c r="AY415" s="214" t="s">
        <v>180</v>
      </c>
    </row>
    <row r="416" spans="2:51" s="14" customFormat="1" ht="11.25">
      <c r="B416" s="215"/>
      <c r="C416" s="216"/>
      <c r="D416" s="206" t="s">
        <v>191</v>
      </c>
      <c r="E416" s="217" t="s">
        <v>1</v>
      </c>
      <c r="F416" s="218" t="s">
        <v>1294</v>
      </c>
      <c r="G416" s="216"/>
      <c r="H416" s="219">
        <v>23</v>
      </c>
      <c r="I416" s="220"/>
      <c r="J416" s="216"/>
      <c r="K416" s="216"/>
      <c r="L416" s="221"/>
      <c r="M416" s="222"/>
      <c r="N416" s="223"/>
      <c r="O416" s="223"/>
      <c r="P416" s="223"/>
      <c r="Q416" s="223"/>
      <c r="R416" s="223"/>
      <c r="S416" s="223"/>
      <c r="T416" s="224"/>
      <c r="AT416" s="225" t="s">
        <v>191</v>
      </c>
      <c r="AU416" s="225" t="s">
        <v>96</v>
      </c>
      <c r="AV416" s="14" t="s">
        <v>89</v>
      </c>
      <c r="AW416" s="14" t="s">
        <v>35</v>
      </c>
      <c r="AX416" s="14" t="s">
        <v>87</v>
      </c>
      <c r="AY416" s="225" t="s">
        <v>180</v>
      </c>
    </row>
    <row r="417" spans="1:65" s="2" customFormat="1" ht="16.5" customHeight="1">
      <c r="A417" s="34"/>
      <c r="B417" s="35"/>
      <c r="C417" s="237" t="s">
        <v>596</v>
      </c>
      <c r="D417" s="237" t="s">
        <v>275</v>
      </c>
      <c r="E417" s="238" t="s">
        <v>447</v>
      </c>
      <c r="F417" s="239" t="s">
        <v>448</v>
      </c>
      <c r="G417" s="240" t="s">
        <v>214</v>
      </c>
      <c r="H417" s="241">
        <v>23.46</v>
      </c>
      <c r="I417" s="242"/>
      <c r="J417" s="243">
        <f>ROUND(I417*H417,2)</f>
        <v>0</v>
      </c>
      <c r="K417" s="239" t="s">
        <v>188</v>
      </c>
      <c r="L417" s="244"/>
      <c r="M417" s="245" t="s">
        <v>1</v>
      </c>
      <c r="N417" s="246" t="s">
        <v>45</v>
      </c>
      <c r="O417" s="71"/>
      <c r="P417" s="200">
        <f>O417*H417</f>
        <v>0</v>
      </c>
      <c r="Q417" s="200">
        <v>0.113</v>
      </c>
      <c r="R417" s="200">
        <f>Q417*H417</f>
        <v>2.65098</v>
      </c>
      <c r="S417" s="200">
        <v>0</v>
      </c>
      <c r="T417" s="201">
        <f>S417*H417</f>
        <v>0</v>
      </c>
      <c r="U417" s="34"/>
      <c r="V417" s="34"/>
      <c r="W417" s="34"/>
      <c r="X417" s="34"/>
      <c r="Y417" s="34"/>
      <c r="Z417" s="34"/>
      <c r="AA417" s="34"/>
      <c r="AB417" s="34"/>
      <c r="AC417" s="34"/>
      <c r="AD417" s="34"/>
      <c r="AE417" s="34"/>
      <c r="AR417" s="202" t="s">
        <v>246</v>
      </c>
      <c r="AT417" s="202" t="s">
        <v>275</v>
      </c>
      <c r="AU417" s="202" t="s">
        <v>96</v>
      </c>
      <c r="AY417" s="17" t="s">
        <v>180</v>
      </c>
      <c r="BE417" s="203">
        <f>IF(N417="základní",J417,0)</f>
        <v>0</v>
      </c>
      <c r="BF417" s="203">
        <f>IF(N417="snížená",J417,0)</f>
        <v>0</v>
      </c>
      <c r="BG417" s="203">
        <f>IF(N417="zákl. přenesená",J417,0)</f>
        <v>0</v>
      </c>
      <c r="BH417" s="203">
        <f>IF(N417="sníž. přenesená",J417,0)</f>
        <v>0</v>
      </c>
      <c r="BI417" s="203">
        <f>IF(N417="nulová",J417,0)</f>
        <v>0</v>
      </c>
      <c r="BJ417" s="17" t="s">
        <v>87</v>
      </c>
      <c r="BK417" s="203">
        <f>ROUND(I417*H417,2)</f>
        <v>0</v>
      </c>
      <c r="BL417" s="17" t="s">
        <v>189</v>
      </c>
      <c r="BM417" s="202" t="s">
        <v>1295</v>
      </c>
    </row>
    <row r="418" spans="2:51" s="14" customFormat="1" ht="11.25">
      <c r="B418" s="215"/>
      <c r="C418" s="216"/>
      <c r="D418" s="206" t="s">
        <v>191</v>
      </c>
      <c r="E418" s="217" t="s">
        <v>1</v>
      </c>
      <c r="F418" s="218" t="s">
        <v>1296</v>
      </c>
      <c r="G418" s="216"/>
      <c r="H418" s="219">
        <v>23</v>
      </c>
      <c r="I418" s="220"/>
      <c r="J418" s="216"/>
      <c r="K418" s="216"/>
      <c r="L418" s="221"/>
      <c r="M418" s="222"/>
      <c r="N418" s="223"/>
      <c r="O418" s="223"/>
      <c r="P418" s="223"/>
      <c r="Q418" s="223"/>
      <c r="R418" s="223"/>
      <c r="S418" s="223"/>
      <c r="T418" s="224"/>
      <c r="AT418" s="225" t="s">
        <v>191</v>
      </c>
      <c r="AU418" s="225" t="s">
        <v>96</v>
      </c>
      <c r="AV418" s="14" t="s">
        <v>89</v>
      </c>
      <c r="AW418" s="14" t="s">
        <v>35</v>
      </c>
      <c r="AX418" s="14" t="s">
        <v>87</v>
      </c>
      <c r="AY418" s="225" t="s">
        <v>180</v>
      </c>
    </row>
    <row r="419" spans="2:51" s="14" customFormat="1" ht="11.25">
      <c r="B419" s="215"/>
      <c r="C419" s="216"/>
      <c r="D419" s="206" t="s">
        <v>191</v>
      </c>
      <c r="E419" s="216"/>
      <c r="F419" s="218" t="s">
        <v>1297</v>
      </c>
      <c r="G419" s="216"/>
      <c r="H419" s="219">
        <v>23.46</v>
      </c>
      <c r="I419" s="220"/>
      <c r="J419" s="216"/>
      <c r="K419" s="216"/>
      <c r="L419" s="221"/>
      <c r="M419" s="222"/>
      <c r="N419" s="223"/>
      <c r="O419" s="223"/>
      <c r="P419" s="223"/>
      <c r="Q419" s="223"/>
      <c r="R419" s="223"/>
      <c r="S419" s="223"/>
      <c r="T419" s="224"/>
      <c r="AT419" s="225" t="s">
        <v>191</v>
      </c>
      <c r="AU419" s="225" t="s">
        <v>96</v>
      </c>
      <c r="AV419" s="14" t="s">
        <v>89</v>
      </c>
      <c r="AW419" s="14" t="s">
        <v>4</v>
      </c>
      <c r="AX419" s="14" t="s">
        <v>87</v>
      </c>
      <c r="AY419" s="225" t="s">
        <v>180</v>
      </c>
    </row>
    <row r="420" spans="2:63" s="12" customFormat="1" ht="22.9" customHeight="1">
      <c r="B420" s="175"/>
      <c r="C420" s="176"/>
      <c r="D420" s="177" t="s">
        <v>79</v>
      </c>
      <c r="E420" s="189" t="s">
        <v>251</v>
      </c>
      <c r="F420" s="189" t="s">
        <v>580</v>
      </c>
      <c r="G420" s="176"/>
      <c r="H420" s="176"/>
      <c r="I420" s="179"/>
      <c r="J420" s="190">
        <f>BK420</f>
        <v>0</v>
      </c>
      <c r="K420" s="176"/>
      <c r="L420" s="181"/>
      <c r="M420" s="182"/>
      <c r="N420" s="183"/>
      <c r="O420" s="183"/>
      <c r="P420" s="184">
        <f>P421+P435+P454+P478+P481+P498</f>
        <v>0</v>
      </c>
      <c r="Q420" s="183"/>
      <c r="R420" s="184">
        <f>R421+R435+R454+R478+R481+R498</f>
        <v>34.25646352</v>
      </c>
      <c r="S420" s="183"/>
      <c r="T420" s="185">
        <f>T421+T435+T454+T478+T481+T498</f>
        <v>113.19520000000001</v>
      </c>
      <c r="AR420" s="186" t="s">
        <v>87</v>
      </c>
      <c r="AT420" s="187" t="s">
        <v>79</v>
      </c>
      <c r="AU420" s="187" t="s">
        <v>87</v>
      </c>
      <c r="AY420" s="186" t="s">
        <v>180</v>
      </c>
      <c r="BK420" s="188">
        <f>BK421+BK435+BK454+BK478+BK481+BK498</f>
        <v>0</v>
      </c>
    </row>
    <row r="421" spans="2:63" s="12" customFormat="1" ht="20.85" customHeight="1">
      <c r="B421" s="175"/>
      <c r="C421" s="176"/>
      <c r="D421" s="177" t="s">
        <v>79</v>
      </c>
      <c r="E421" s="189" t="s">
        <v>1298</v>
      </c>
      <c r="F421" s="189" t="s">
        <v>1299</v>
      </c>
      <c r="G421" s="176"/>
      <c r="H421" s="176"/>
      <c r="I421" s="179"/>
      <c r="J421" s="190">
        <f>BK421</f>
        <v>0</v>
      </c>
      <c r="K421" s="176"/>
      <c r="L421" s="181"/>
      <c r="M421" s="182"/>
      <c r="N421" s="183"/>
      <c r="O421" s="183"/>
      <c r="P421" s="184">
        <f>SUM(P422:P434)</f>
        <v>0</v>
      </c>
      <c r="Q421" s="183"/>
      <c r="R421" s="184">
        <f>SUM(R422:R434)</f>
        <v>0.00549</v>
      </c>
      <c r="S421" s="183"/>
      <c r="T421" s="185">
        <f>SUM(T422:T434)</f>
        <v>31.5442</v>
      </c>
      <c r="AR421" s="186" t="s">
        <v>87</v>
      </c>
      <c r="AT421" s="187" t="s">
        <v>79</v>
      </c>
      <c r="AU421" s="187" t="s">
        <v>89</v>
      </c>
      <c r="AY421" s="186" t="s">
        <v>180</v>
      </c>
      <c r="BK421" s="188">
        <f>SUM(BK422:BK434)</f>
        <v>0</v>
      </c>
    </row>
    <row r="422" spans="1:65" s="2" customFormat="1" ht="16.5" customHeight="1">
      <c r="A422" s="34"/>
      <c r="B422" s="35"/>
      <c r="C422" s="191" t="s">
        <v>602</v>
      </c>
      <c r="D422" s="191" t="s">
        <v>184</v>
      </c>
      <c r="E422" s="192" t="s">
        <v>1300</v>
      </c>
      <c r="F422" s="193" t="s">
        <v>1301</v>
      </c>
      <c r="G422" s="194" t="s">
        <v>313</v>
      </c>
      <c r="H422" s="195">
        <v>9</v>
      </c>
      <c r="I422" s="196"/>
      <c r="J422" s="197">
        <f>ROUND(I422*H422,2)</f>
        <v>0</v>
      </c>
      <c r="K422" s="193" t="s">
        <v>188</v>
      </c>
      <c r="L422" s="39"/>
      <c r="M422" s="198" t="s">
        <v>1</v>
      </c>
      <c r="N422" s="199" t="s">
        <v>45</v>
      </c>
      <c r="O422" s="71"/>
      <c r="P422" s="200">
        <f>O422*H422</f>
        <v>0</v>
      </c>
      <c r="Q422" s="200">
        <v>0</v>
      </c>
      <c r="R422" s="200">
        <f>Q422*H422</f>
        <v>0</v>
      </c>
      <c r="S422" s="200">
        <v>0</v>
      </c>
      <c r="T422" s="201">
        <f>S422*H422</f>
        <v>0</v>
      </c>
      <c r="U422" s="34"/>
      <c r="V422" s="34"/>
      <c r="W422" s="34"/>
      <c r="X422" s="34"/>
      <c r="Y422" s="34"/>
      <c r="Z422" s="34"/>
      <c r="AA422" s="34"/>
      <c r="AB422" s="34"/>
      <c r="AC422" s="34"/>
      <c r="AD422" s="34"/>
      <c r="AE422" s="34"/>
      <c r="AR422" s="202" t="s">
        <v>189</v>
      </c>
      <c r="AT422" s="202" t="s">
        <v>184</v>
      </c>
      <c r="AU422" s="202" t="s">
        <v>96</v>
      </c>
      <c r="AY422" s="17" t="s">
        <v>180</v>
      </c>
      <c r="BE422" s="203">
        <f>IF(N422="základní",J422,0)</f>
        <v>0</v>
      </c>
      <c r="BF422" s="203">
        <f>IF(N422="snížená",J422,0)</f>
        <v>0</v>
      </c>
      <c r="BG422" s="203">
        <f>IF(N422="zákl. přenesená",J422,0)</f>
        <v>0</v>
      </c>
      <c r="BH422" s="203">
        <f>IF(N422="sníž. přenesená",J422,0)</f>
        <v>0</v>
      </c>
      <c r="BI422" s="203">
        <f>IF(N422="nulová",J422,0)</f>
        <v>0</v>
      </c>
      <c r="BJ422" s="17" t="s">
        <v>87</v>
      </c>
      <c r="BK422" s="203">
        <f>ROUND(I422*H422,2)</f>
        <v>0</v>
      </c>
      <c r="BL422" s="17" t="s">
        <v>189</v>
      </c>
      <c r="BM422" s="202" t="s">
        <v>1302</v>
      </c>
    </row>
    <row r="423" spans="2:51" s="14" customFormat="1" ht="11.25">
      <c r="B423" s="215"/>
      <c r="C423" s="216"/>
      <c r="D423" s="206" t="s">
        <v>191</v>
      </c>
      <c r="E423" s="217" t="s">
        <v>1</v>
      </c>
      <c r="F423" s="218" t="s">
        <v>1303</v>
      </c>
      <c r="G423" s="216"/>
      <c r="H423" s="219">
        <v>9</v>
      </c>
      <c r="I423" s="220"/>
      <c r="J423" s="216"/>
      <c r="K423" s="216"/>
      <c r="L423" s="221"/>
      <c r="M423" s="222"/>
      <c r="N423" s="223"/>
      <c r="O423" s="223"/>
      <c r="P423" s="223"/>
      <c r="Q423" s="223"/>
      <c r="R423" s="223"/>
      <c r="S423" s="223"/>
      <c r="T423" s="224"/>
      <c r="AT423" s="225" t="s">
        <v>191</v>
      </c>
      <c r="AU423" s="225" t="s">
        <v>96</v>
      </c>
      <c r="AV423" s="14" t="s">
        <v>89</v>
      </c>
      <c r="AW423" s="14" t="s">
        <v>35</v>
      </c>
      <c r="AX423" s="14" t="s">
        <v>87</v>
      </c>
      <c r="AY423" s="225" t="s">
        <v>180</v>
      </c>
    </row>
    <row r="424" spans="1:65" s="2" customFormat="1" ht="24.2" customHeight="1">
      <c r="A424" s="34"/>
      <c r="B424" s="35"/>
      <c r="C424" s="191" t="s">
        <v>611</v>
      </c>
      <c r="D424" s="191" t="s">
        <v>184</v>
      </c>
      <c r="E424" s="192" t="s">
        <v>1304</v>
      </c>
      <c r="F424" s="193" t="s">
        <v>1305</v>
      </c>
      <c r="G424" s="194" t="s">
        <v>313</v>
      </c>
      <c r="H424" s="195">
        <v>9</v>
      </c>
      <c r="I424" s="196"/>
      <c r="J424" s="197">
        <f>ROUND(I424*H424,2)</f>
        <v>0</v>
      </c>
      <c r="K424" s="193" t="s">
        <v>188</v>
      </c>
      <c r="L424" s="39"/>
      <c r="M424" s="198" t="s">
        <v>1</v>
      </c>
      <c r="N424" s="199" t="s">
        <v>45</v>
      </c>
      <c r="O424" s="71"/>
      <c r="P424" s="200">
        <f>O424*H424</f>
        <v>0</v>
      </c>
      <c r="Q424" s="200">
        <v>0</v>
      </c>
      <c r="R424" s="200">
        <f>Q424*H424</f>
        <v>0</v>
      </c>
      <c r="S424" s="200">
        <v>0</v>
      </c>
      <c r="T424" s="201">
        <f>S424*H424</f>
        <v>0</v>
      </c>
      <c r="U424" s="34"/>
      <c r="V424" s="34"/>
      <c r="W424" s="34"/>
      <c r="X424" s="34"/>
      <c r="Y424" s="34"/>
      <c r="Z424" s="34"/>
      <c r="AA424" s="34"/>
      <c r="AB424" s="34"/>
      <c r="AC424" s="34"/>
      <c r="AD424" s="34"/>
      <c r="AE424" s="34"/>
      <c r="AR424" s="202" t="s">
        <v>189</v>
      </c>
      <c r="AT424" s="202" t="s">
        <v>184</v>
      </c>
      <c r="AU424" s="202" t="s">
        <v>96</v>
      </c>
      <c r="AY424" s="17" t="s">
        <v>180</v>
      </c>
      <c r="BE424" s="203">
        <f>IF(N424="základní",J424,0)</f>
        <v>0</v>
      </c>
      <c r="BF424" s="203">
        <f>IF(N424="snížená",J424,0)</f>
        <v>0</v>
      </c>
      <c r="BG424" s="203">
        <f>IF(N424="zákl. přenesená",J424,0)</f>
        <v>0</v>
      </c>
      <c r="BH424" s="203">
        <f>IF(N424="sníž. přenesená",J424,0)</f>
        <v>0</v>
      </c>
      <c r="BI424" s="203">
        <f>IF(N424="nulová",J424,0)</f>
        <v>0</v>
      </c>
      <c r="BJ424" s="17" t="s">
        <v>87</v>
      </c>
      <c r="BK424" s="203">
        <f>ROUND(I424*H424,2)</f>
        <v>0</v>
      </c>
      <c r="BL424" s="17" t="s">
        <v>189</v>
      </c>
      <c r="BM424" s="202" t="s">
        <v>1306</v>
      </c>
    </row>
    <row r="425" spans="2:51" s="14" customFormat="1" ht="11.25">
      <c r="B425" s="215"/>
      <c r="C425" s="216"/>
      <c r="D425" s="206" t="s">
        <v>191</v>
      </c>
      <c r="E425" s="217" t="s">
        <v>1</v>
      </c>
      <c r="F425" s="218" t="s">
        <v>1303</v>
      </c>
      <c r="G425" s="216"/>
      <c r="H425" s="219">
        <v>9</v>
      </c>
      <c r="I425" s="220"/>
      <c r="J425" s="216"/>
      <c r="K425" s="216"/>
      <c r="L425" s="221"/>
      <c r="M425" s="222"/>
      <c r="N425" s="223"/>
      <c r="O425" s="223"/>
      <c r="P425" s="223"/>
      <c r="Q425" s="223"/>
      <c r="R425" s="223"/>
      <c r="S425" s="223"/>
      <c r="T425" s="224"/>
      <c r="AT425" s="225" t="s">
        <v>191</v>
      </c>
      <c r="AU425" s="225" t="s">
        <v>96</v>
      </c>
      <c r="AV425" s="14" t="s">
        <v>89</v>
      </c>
      <c r="AW425" s="14" t="s">
        <v>35</v>
      </c>
      <c r="AX425" s="14" t="s">
        <v>87</v>
      </c>
      <c r="AY425" s="225" t="s">
        <v>180</v>
      </c>
    </row>
    <row r="426" spans="1:65" s="2" customFormat="1" ht="33" customHeight="1">
      <c r="A426" s="34"/>
      <c r="B426" s="35"/>
      <c r="C426" s="191" t="s">
        <v>616</v>
      </c>
      <c r="D426" s="191" t="s">
        <v>184</v>
      </c>
      <c r="E426" s="192" t="s">
        <v>1307</v>
      </c>
      <c r="F426" s="193" t="s">
        <v>1308</v>
      </c>
      <c r="G426" s="194" t="s">
        <v>313</v>
      </c>
      <c r="H426" s="195">
        <v>9</v>
      </c>
      <c r="I426" s="196"/>
      <c r="J426" s="197">
        <f>ROUND(I426*H426,2)</f>
        <v>0</v>
      </c>
      <c r="K426" s="193" t="s">
        <v>188</v>
      </c>
      <c r="L426" s="39"/>
      <c r="M426" s="198" t="s">
        <v>1</v>
      </c>
      <c r="N426" s="199" t="s">
        <v>45</v>
      </c>
      <c r="O426" s="71"/>
      <c r="P426" s="200">
        <f>O426*H426</f>
        <v>0</v>
      </c>
      <c r="Q426" s="200">
        <v>0.00061</v>
      </c>
      <c r="R426" s="200">
        <f>Q426*H426</f>
        <v>0.00549</v>
      </c>
      <c r="S426" s="200">
        <v>0</v>
      </c>
      <c r="T426" s="201">
        <f>S426*H426</f>
        <v>0</v>
      </c>
      <c r="U426" s="34"/>
      <c r="V426" s="34"/>
      <c r="W426" s="34"/>
      <c r="X426" s="34"/>
      <c r="Y426" s="34"/>
      <c r="Z426" s="34"/>
      <c r="AA426" s="34"/>
      <c r="AB426" s="34"/>
      <c r="AC426" s="34"/>
      <c r="AD426" s="34"/>
      <c r="AE426" s="34"/>
      <c r="AR426" s="202" t="s">
        <v>189</v>
      </c>
      <c r="AT426" s="202" t="s">
        <v>184</v>
      </c>
      <c r="AU426" s="202" t="s">
        <v>96</v>
      </c>
      <c r="AY426" s="17" t="s">
        <v>180</v>
      </c>
      <c r="BE426" s="203">
        <f>IF(N426="základní",J426,0)</f>
        <v>0</v>
      </c>
      <c r="BF426" s="203">
        <f>IF(N426="snížená",J426,0)</f>
        <v>0</v>
      </c>
      <c r="BG426" s="203">
        <f>IF(N426="zákl. přenesená",J426,0)</f>
        <v>0</v>
      </c>
      <c r="BH426" s="203">
        <f>IF(N426="sníž. přenesená",J426,0)</f>
        <v>0</v>
      </c>
      <c r="BI426" s="203">
        <f>IF(N426="nulová",J426,0)</f>
        <v>0</v>
      </c>
      <c r="BJ426" s="17" t="s">
        <v>87</v>
      </c>
      <c r="BK426" s="203">
        <f>ROUND(I426*H426,2)</f>
        <v>0</v>
      </c>
      <c r="BL426" s="17" t="s">
        <v>189</v>
      </c>
      <c r="BM426" s="202" t="s">
        <v>1309</v>
      </c>
    </row>
    <row r="427" spans="2:51" s="14" customFormat="1" ht="11.25">
      <c r="B427" s="215"/>
      <c r="C427" s="216"/>
      <c r="D427" s="206" t="s">
        <v>191</v>
      </c>
      <c r="E427" s="217" t="s">
        <v>1</v>
      </c>
      <c r="F427" s="218" t="s">
        <v>1303</v>
      </c>
      <c r="G427" s="216"/>
      <c r="H427" s="219">
        <v>9</v>
      </c>
      <c r="I427" s="220"/>
      <c r="J427" s="216"/>
      <c r="K427" s="216"/>
      <c r="L427" s="221"/>
      <c r="M427" s="222"/>
      <c r="N427" s="223"/>
      <c r="O427" s="223"/>
      <c r="P427" s="223"/>
      <c r="Q427" s="223"/>
      <c r="R427" s="223"/>
      <c r="S427" s="223"/>
      <c r="T427" s="224"/>
      <c r="AT427" s="225" t="s">
        <v>191</v>
      </c>
      <c r="AU427" s="225" t="s">
        <v>96</v>
      </c>
      <c r="AV427" s="14" t="s">
        <v>89</v>
      </c>
      <c r="AW427" s="14" t="s">
        <v>35</v>
      </c>
      <c r="AX427" s="14" t="s">
        <v>87</v>
      </c>
      <c r="AY427" s="225" t="s">
        <v>180</v>
      </c>
    </row>
    <row r="428" spans="1:65" s="2" customFormat="1" ht="24.2" customHeight="1">
      <c r="A428" s="34"/>
      <c r="B428" s="35"/>
      <c r="C428" s="191" t="s">
        <v>621</v>
      </c>
      <c r="D428" s="191" t="s">
        <v>184</v>
      </c>
      <c r="E428" s="192" t="s">
        <v>1310</v>
      </c>
      <c r="F428" s="193" t="s">
        <v>1311</v>
      </c>
      <c r="G428" s="194" t="s">
        <v>214</v>
      </c>
      <c r="H428" s="195">
        <v>1577.21</v>
      </c>
      <c r="I428" s="196"/>
      <c r="J428" s="197">
        <f>ROUND(I428*H428,2)</f>
        <v>0</v>
      </c>
      <c r="K428" s="193" t="s">
        <v>188</v>
      </c>
      <c r="L428" s="39"/>
      <c r="M428" s="198" t="s">
        <v>1</v>
      </c>
      <c r="N428" s="199" t="s">
        <v>45</v>
      </c>
      <c r="O428" s="71"/>
      <c r="P428" s="200">
        <f>O428*H428</f>
        <v>0</v>
      </c>
      <c r="Q428" s="200">
        <v>0</v>
      </c>
      <c r="R428" s="200">
        <f>Q428*H428</f>
        <v>0</v>
      </c>
      <c r="S428" s="200">
        <v>0.02</v>
      </c>
      <c r="T428" s="201">
        <f>S428*H428</f>
        <v>31.5442</v>
      </c>
      <c r="U428" s="34"/>
      <c r="V428" s="34"/>
      <c r="W428" s="34"/>
      <c r="X428" s="34"/>
      <c r="Y428" s="34"/>
      <c r="Z428" s="34"/>
      <c r="AA428" s="34"/>
      <c r="AB428" s="34"/>
      <c r="AC428" s="34"/>
      <c r="AD428" s="34"/>
      <c r="AE428" s="34"/>
      <c r="AR428" s="202" t="s">
        <v>189</v>
      </c>
      <c r="AT428" s="202" t="s">
        <v>184</v>
      </c>
      <c r="AU428" s="202" t="s">
        <v>96</v>
      </c>
      <c r="AY428" s="17" t="s">
        <v>180</v>
      </c>
      <c r="BE428" s="203">
        <f>IF(N428="základní",J428,0)</f>
        <v>0</v>
      </c>
      <c r="BF428" s="203">
        <f>IF(N428="snížená",J428,0)</f>
        <v>0</v>
      </c>
      <c r="BG428" s="203">
        <f>IF(N428="zákl. přenesená",J428,0)</f>
        <v>0</v>
      </c>
      <c r="BH428" s="203">
        <f>IF(N428="sníž. přenesená",J428,0)</f>
        <v>0</v>
      </c>
      <c r="BI428" s="203">
        <f>IF(N428="nulová",J428,0)</f>
        <v>0</v>
      </c>
      <c r="BJ428" s="17" t="s">
        <v>87</v>
      </c>
      <c r="BK428" s="203">
        <f>ROUND(I428*H428,2)</f>
        <v>0</v>
      </c>
      <c r="BL428" s="17" t="s">
        <v>189</v>
      </c>
      <c r="BM428" s="202" t="s">
        <v>1312</v>
      </c>
    </row>
    <row r="429" spans="2:51" s="14" customFormat="1" ht="11.25">
      <c r="B429" s="215"/>
      <c r="C429" s="216"/>
      <c r="D429" s="206" t="s">
        <v>191</v>
      </c>
      <c r="E429" s="217" t="s">
        <v>1</v>
      </c>
      <c r="F429" s="218" t="s">
        <v>1313</v>
      </c>
      <c r="G429" s="216"/>
      <c r="H429" s="219">
        <v>678.46</v>
      </c>
      <c r="I429" s="220"/>
      <c r="J429" s="216"/>
      <c r="K429" s="216"/>
      <c r="L429" s="221"/>
      <c r="M429" s="222"/>
      <c r="N429" s="223"/>
      <c r="O429" s="223"/>
      <c r="P429" s="223"/>
      <c r="Q429" s="223"/>
      <c r="R429" s="223"/>
      <c r="S429" s="223"/>
      <c r="T429" s="224"/>
      <c r="AT429" s="225" t="s">
        <v>191</v>
      </c>
      <c r="AU429" s="225" t="s">
        <v>96</v>
      </c>
      <c r="AV429" s="14" t="s">
        <v>89</v>
      </c>
      <c r="AW429" s="14" t="s">
        <v>35</v>
      </c>
      <c r="AX429" s="14" t="s">
        <v>80</v>
      </c>
      <c r="AY429" s="225" t="s">
        <v>180</v>
      </c>
    </row>
    <row r="430" spans="2:51" s="14" customFormat="1" ht="11.25">
      <c r="B430" s="215"/>
      <c r="C430" s="216"/>
      <c r="D430" s="206" t="s">
        <v>191</v>
      </c>
      <c r="E430" s="217" t="s">
        <v>1</v>
      </c>
      <c r="F430" s="218" t="s">
        <v>1314</v>
      </c>
      <c r="G430" s="216"/>
      <c r="H430" s="219">
        <v>160.25</v>
      </c>
      <c r="I430" s="220"/>
      <c r="J430" s="216"/>
      <c r="K430" s="216"/>
      <c r="L430" s="221"/>
      <c r="M430" s="222"/>
      <c r="N430" s="223"/>
      <c r="O430" s="223"/>
      <c r="P430" s="223"/>
      <c r="Q430" s="223"/>
      <c r="R430" s="223"/>
      <c r="S430" s="223"/>
      <c r="T430" s="224"/>
      <c r="AT430" s="225" t="s">
        <v>191</v>
      </c>
      <c r="AU430" s="225" t="s">
        <v>96</v>
      </c>
      <c r="AV430" s="14" t="s">
        <v>89</v>
      </c>
      <c r="AW430" s="14" t="s">
        <v>35</v>
      </c>
      <c r="AX430" s="14" t="s">
        <v>80</v>
      </c>
      <c r="AY430" s="225" t="s">
        <v>180</v>
      </c>
    </row>
    <row r="431" spans="2:51" s="14" customFormat="1" ht="11.25">
      <c r="B431" s="215"/>
      <c r="C431" s="216"/>
      <c r="D431" s="206" t="s">
        <v>191</v>
      </c>
      <c r="E431" s="217" t="s">
        <v>1</v>
      </c>
      <c r="F431" s="218" t="s">
        <v>1315</v>
      </c>
      <c r="G431" s="216"/>
      <c r="H431" s="219">
        <v>13</v>
      </c>
      <c r="I431" s="220"/>
      <c r="J431" s="216"/>
      <c r="K431" s="216"/>
      <c r="L431" s="221"/>
      <c r="M431" s="222"/>
      <c r="N431" s="223"/>
      <c r="O431" s="223"/>
      <c r="P431" s="223"/>
      <c r="Q431" s="223"/>
      <c r="R431" s="223"/>
      <c r="S431" s="223"/>
      <c r="T431" s="224"/>
      <c r="AT431" s="225" t="s">
        <v>191</v>
      </c>
      <c r="AU431" s="225" t="s">
        <v>96</v>
      </c>
      <c r="AV431" s="14" t="s">
        <v>89</v>
      </c>
      <c r="AW431" s="14" t="s">
        <v>35</v>
      </c>
      <c r="AX431" s="14" t="s">
        <v>80</v>
      </c>
      <c r="AY431" s="225" t="s">
        <v>180</v>
      </c>
    </row>
    <row r="432" spans="2:51" s="14" customFormat="1" ht="11.25">
      <c r="B432" s="215"/>
      <c r="C432" s="216"/>
      <c r="D432" s="206" t="s">
        <v>191</v>
      </c>
      <c r="E432" s="217" t="s">
        <v>1</v>
      </c>
      <c r="F432" s="218" t="s">
        <v>1316</v>
      </c>
      <c r="G432" s="216"/>
      <c r="H432" s="219">
        <v>325.5</v>
      </c>
      <c r="I432" s="220"/>
      <c r="J432" s="216"/>
      <c r="K432" s="216"/>
      <c r="L432" s="221"/>
      <c r="M432" s="222"/>
      <c r="N432" s="223"/>
      <c r="O432" s="223"/>
      <c r="P432" s="223"/>
      <c r="Q432" s="223"/>
      <c r="R432" s="223"/>
      <c r="S432" s="223"/>
      <c r="T432" s="224"/>
      <c r="AT432" s="225" t="s">
        <v>191</v>
      </c>
      <c r="AU432" s="225" t="s">
        <v>96</v>
      </c>
      <c r="AV432" s="14" t="s">
        <v>89</v>
      </c>
      <c r="AW432" s="14" t="s">
        <v>35</v>
      </c>
      <c r="AX432" s="14" t="s">
        <v>80</v>
      </c>
      <c r="AY432" s="225" t="s">
        <v>180</v>
      </c>
    </row>
    <row r="433" spans="2:51" s="14" customFormat="1" ht="11.25">
      <c r="B433" s="215"/>
      <c r="C433" s="216"/>
      <c r="D433" s="206" t="s">
        <v>191</v>
      </c>
      <c r="E433" s="217" t="s">
        <v>1</v>
      </c>
      <c r="F433" s="218" t="s">
        <v>1317</v>
      </c>
      <c r="G433" s="216"/>
      <c r="H433" s="219">
        <v>400</v>
      </c>
      <c r="I433" s="220"/>
      <c r="J433" s="216"/>
      <c r="K433" s="216"/>
      <c r="L433" s="221"/>
      <c r="M433" s="222"/>
      <c r="N433" s="223"/>
      <c r="O433" s="223"/>
      <c r="P433" s="223"/>
      <c r="Q433" s="223"/>
      <c r="R433" s="223"/>
      <c r="S433" s="223"/>
      <c r="T433" s="224"/>
      <c r="AT433" s="225" t="s">
        <v>191</v>
      </c>
      <c r="AU433" s="225" t="s">
        <v>96</v>
      </c>
      <c r="AV433" s="14" t="s">
        <v>89</v>
      </c>
      <c r="AW433" s="14" t="s">
        <v>35</v>
      </c>
      <c r="AX433" s="14" t="s">
        <v>80</v>
      </c>
      <c r="AY433" s="225" t="s">
        <v>180</v>
      </c>
    </row>
    <row r="434" spans="2:51" s="15" customFormat="1" ht="11.25">
      <c r="B434" s="226"/>
      <c r="C434" s="227"/>
      <c r="D434" s="206" t="s">
        <v>191</v>
      </c>
      <c r="E434" s="228" t="s">
        <v>1</v>
      </c>
      <c r="F434" s="229" t="s">
        <v>201</v>
      </c>
      <c r="G434" s="227"/>
      <c r="H434" s="230">
        <v>1577.21</v>
      </c>
      <c r="I434" s="231"/>
      <c r="J434" s="227"/>
      <c r="K434" s="227"/>
      <c r="L434" s="232"/>
      <c r="M434" s="233"/>
      <c r="N434" s="234"/>
      <c r="O434" s="234"/>
      <c r="P434" s="234"/>
      <c r="Q434" s="234"/>
      <c r="R434" s="234"/>
      <c r="S434" s="234"/>
      <c r="T434" s="235"/>
      <c r="AT434" s="236" t="s">
        <v>191</v>
      </c>
      <c r="AU434" s="236" t="s">
        <v>96</v>
      </c>
      <c r="AV434" s="15" t="s">
        <v>189</v>
      </c>
      <c r="AW434" s="15" t="s">
        <v>35</v>
      </c>
      <c r="AX434" s="15" t="s">
        <v>87</v>
      </c>
      <c r="AY434" s="236" t="s">
        <v>180</v>
      </c>
    </row>
    <row r="435" spans="2:63" s="12" customFormat="1" ht="20.85" customHeight="1">
      <c r="B435" s="175"/>
      <c r="C435" s="176"/>
      <c r="D435" s="177" t="s">
        <v>79</v>
      </c>
      <c r="E435" s="189" t="s">
        <v>581</v>
      </c>
      <c r="F435" s="189" t="s">
        <v>582</v>
      </c>
      <c r="G435" s="176"/>
      <c r="H435" s="176"/>
      <c r="I435" s="179"/>
      <c r="J435" s="190">
        <f>BK435</f>
        <v>0</v>
      </c>
      <c r="K435" s="176"/>
      <c r="L435" s="181"/>
      <c r="M435" s="182"/>
      <c r="N435" s="183"/>
      <c r="O435" s="183"/>
      <c r="P435" s="184">
        <f>SUM(P436:P453)</f>
        <v>0</v>
      </c>
      <c r="Q435" s="183"/>
      <c r="R435" s="184">
        <f>SUM(R436:R453)</f>
        <v>33.88384</v>
      </c>
      <c r="S435" s="183"/>
      <c r="T435" s="185">
        <f>SUM(T436:T453)</f>
        <v>0</v>
      </c>
      <c r="AR435" s="186" t="s">
        <v>87</v>
      </c>
      <c r="AT435" s="187" t="s">
        <v>79</v>
      </c>
      <c r="AU435" s="187" t="s">
        <v>89</v>
      </c>
      <c r="AY435" s="186" t="s">
        <v>180</v>
      </c>
      <c r="BK435" s="188">
        <f>SUM(BK436:BK453)</f>
        <v>0</v>
      </c>
    </row>
    <row r="436" spans="1:65" s="2" customFormat="1" ht="33" customHeight="1">
      <c r="A436" s="34"/>
      <c r="B436" s="35"/>
      <c r="C436" s="191" t="s">
        <v>627</v>
      </c>
      <c r="D436" s="191" t="s">
        <v>184</v>
      </c>
      <c r="E436" s="192" t="s">
        <v>584</v>
      </c>
      <c r="F436" s="193" t="s">
        <v>585</v>
      </c>
      <c r="G436" s="194" t="s">
        <v>313</v>
      </c>
      <c r="H436" s="195">
        <v>42</v>
      </c>
      <c r="I436" s="196"/>
      <c r="J436" s="197">
        <f>ROUND(I436*H436,2)</f>
        <v>0</v>
      </c>
      <c r="K436" s="193" t="s">
        <v>188</v>
      </c>
      <c r="L436" s="39"/>
      <c r="M436" s="198" t="s">
        <v>1</v>
      </c>
      <c r="N436" s="199" t="s">
        <v>45</v>
      </c>
      <c r="O436" s="71"/>
      <c r="P436" s="200">
        <f>O436*H436</f>
        <v>0</v>
      </c>
      <c r="Q436" s="200">
        <v>0.1554</v>
      </c>
      <c r="R436" s="200">
        <f>Q436*H436</f>
        <v>6.526800000000001</v>
      </c>
      <c r="S436" s="200">
        <v>0</v>
      </c>
      <c r="T436" s="201">
        <f>S436*H436</f>
        <v>0</v>
      </c>
      <c r="U436" s="34"/>
      <c r="V436" s="34"/>
      <c r="W436" s="34"/>
      <c r="X436" s="34"/>
      <c r="Y436" s="34"/>
      <c r="Z436" s="34"/>
      <c r="AA436" s="34"/>
      <c r="AB436" s="34"/>
      <c r="AC436" s="34"/>
      <c r="AD436" s="34"/>
      <c r="AE436" s="34"/>
      <c r="AR436" s="202" t="s">
        <v>189</v>
      </c>
      <c r="AT436" s="202" t="s">
        <v>184</v>
      </c>
      <c r="AU436" s="202" t="s">
        <v>96</v>
      </c>
      <c r="AY436" s="17" t="s">
        <v>180</v>
      </c>
      <c r="BE436" s="203">
        <f>IF(N436="základní",J436,0)</f>
        <v>0</v>
      </c>
      <c r="BF436" s="203">
        <f>IF(N436="snížená",J436,0)</f>
        <v>0</v>
      </c>
      <c r="BG436" s="203">
        <f>IF(N436="zákl. přenesená",J436,0)</f>
        <v>0</v>
      </c>
      <c r="BH436" s="203">
        <f>IF(N436="sníž. přenesená",J436,0)</f>
        <v>0</v>
      </c>
      <c r="BI436" s="203">
        <f>IF(N436="nulová",J436,0)</f>
        <v>0</v>
      </c>
      <c r="BJ436" s="17" t="s">
        <v>87</v>
      </c>
      <c r="BK436" s="203">
        <f>ROUND(I436*H436,2)</f>
        <v>0</v>
      </c>
      <c r="BL436" s="17" t="s">
        <v>189</v>
      </c>
      <c r="BM436" s="202" t="s">
        <v>586</v>
      </c>
    </row>
    <row r="437" spans="2:51" s="14" customFormat="1" ht="11.25">
      <c r="B437" s="215"/>
      <c r="C437" s="216"/>
      <c r="D437" s="206" t="s">
        <v>191</v>
      </c>
      <c r="E437" s="217" t="s">
        <v>1</v>
      </c>
      <c r="F437" s="218" t="s">
        <v>1318</v>
      </c>
      <c r="G437" s="216"/>
      <c r="H437" s="219">
        <v>42</v>
      </c>
      <c r="I437" s="220"/>
      <c r="J437" s="216"/>
      <c r="K437" s="216"/>
      <c r="L437" s="221"/>
      <c r="M437" s="222"/>
      <c r="N437" s="223"/>
      <c r="O437" s="223"/>
      <c r="P437" s="223"/>
      <c r="Q437" s="223"/>
      <c r="R437" s="223"/>
      <c r="S437" s="223"/>
      <c r="T437" s="224"/>
      <c r="AT437" s="225" t="s">
        <v>191</v>
      </c>
      <c r="AU437" s="225" t="s">
        <v>96</v>
      </c>
      <c r="AV437" s="14" t="s">
        <v>89</v>
      </c>
      <c r="AW437" s="14" t="s">
        <v>35</v>
      </c>
      <c r="AX437" s="14" t="s">
        <v>87</v>
      </c>
      <c r="AY437" s="225" t="s">
        <v>180</v>
      </c>
    </row>
    <row r="438" spans="1:65" s="2" customFormat="1" ht="16.5" customHeight="1">
      <c r="A438" s="34"/>
      <c r="B438" s="35"/>
      <c r="C438" s="237" t="s">
        <v>632</v>
      </c>
      <c r="D438" s="237" t="s">
        <v>275</v>
      </c>
      <c r="E438" s="238" t="s">
        <v>603</v>
      </c>
      <c r="F438" s="239" t="s">
        <v>604</v>
      </c>
      <c r="G438" s="240" t="s">
        <v>313</v>
      </c>
      <c r="H438" s="241">
        <v>41.004</v>
      </c>
      <c r="I438" s="242"/>
      <c r="J438" s="243">
        <f>ROUND(I438*H438,2)</f>
        <v>0</v>
      </c>
      <c r="K438" s="239" t="s">
        <v>188</v>
      </c>
      <c r="L438" s="244"/>
      <c r="M438" s="245" t="s">
        <v>1</v>
      </c>
      <c r="N438" s="246" t="s">
        <v>45</v>
      </c>
      <c r="O438" s="71"/>
      <c r="P438" s="200">
        <f>O438*H438</f>
        <v>0</v>
      </c>
      <c r="Q438" s="200">
        <v>0.08</v>
      </c>
      <c r="R438" s="200">
        <f>Q438*H438</f>
        <v>3.2803199999999997</v>
      </c>
      <c r="S438" s="200">
        <v>0</v>
      </c>
      <c r="T438" s="201">
        <f>S438*H438</f>
        <v>0</v>
      </c>
      <c r="U438" s="34"/>
      <c r="V438" s="34"/>
      <c r="W438" s="34"/>
      <c r="X438" s="34"/>
      <c r="Y438" s="34"/>
      <c r="Z438" s="34"/>
      <c r="AA438" s="34"/>
      <c r="AB438" s="34"/>
      <c r="AC438" s="34"/>
      <c r="AD438" s="34"/>
      <c r="AE438" s="34"/>
      <c r="AR438" s="202" t="s">
        <v>246</v>
      </c>
      <c r="AT438" s="202" t="s">
        <v>275</v>
      </c>
      <c r="AU438" s="202" t="s">
        <v>96</v>
      </c>
      <c r="AY438" s="17" t="s">
        <v>180</v>
      </c>
      <c r="BE438" s="203">
        <f>IF(N438="základní",J438,0)</f>
        <v>0</v>
      </c>
      <c r="BF438" s="203">
        <f>IF(N438="snížená",J438,0)</f>
        <v>0</v>
      </c>
      <c r="BG438" s="203">
        <f>IF(N438="zákl. přenesená",J438,0)</f>
        <v>0</v>
      </c>
      <c r="BH438" s="203">
        <f>IF(N438="sníž. přenesená",J438,0)</f>
        <v>0</v>
      </c>
      <c r="BI438" s="203">
        <f>IF(N438="nulová",J438,0)</f>
        <v>0</v>
      </c>
      <c r="BJ438" s="17" t="s">
        <v>87</v>
      </c>
      <c r="BK438" s="203">
        <f>ROUND(I438*H438,2)</f>
        <v>0</v>
      </c>
      <c r="BL438" s="17" t="s">
        <v>189</v>
      </c>
      <c r="BM438" s="202" t="s">
        <v>605</v>
      </c>
    </row>
    <row r="439" spans="2:51" s="14" customFormat="1" ht="11.25">
      <c r="B439" s="215"/>
      <c r="C439" s="216"/>
      <c r="D439" s="206" t="s">
        <v>191</v>
      </c>
      <c r="E439" s="217" t="s">
        <v>1</v>
      </c>
      <c r="F439" s="218" t="s">
        <v>1318</v>
      </c>
      <c r="G439" s="216"/>
      <c r="H439" s="219">
        <v>42</v>
      </c>
      <c r="I439" s="220"/>
      <c r="J439" s="216"/>
      <c r="K439" s="216"/>
      <c r="L439" s="221"/>
      <c r="M439" s="222"/>
      <c r="N439" s="223"/>
      <c r="O439" s="223"/>
      <c r="P439" s="223"/>
      <c r="Q439" s="223"/>
      <c r="R439" s="223"/>
      <c r="S439" s="223"/>
      <c r="T439" s="224"/>
      <c r="AT439" s="225" t="s">
        <v>191</v>
      </c>
      <c r="AU439" s="225" t="s">
        <v>96</v>
      </c>
      <c r="AV439" s="14" t="s">
        <v>89</v>
      </c>
      <c r="AW439" s="14" t="s">
        <v>35</v>
      </c>
      <c r="AX439" s="14" t="s">
        <v>80</v>
      </c>
      <c r="AY439" s="225" t="s">
        <v>180</v>
      </c>
    </row>
    <row r="440" spans="2:51" s="14" customFormat="1" ht="11.25">
      <c r="B440" s="215"/>
      <c r="C440" s="216"/>
      <c r="D440" s="206" t="s">
        <v>191</v>
      </c>
      <c r="E440" s="217" t="s">
        <v>1</v>
      </c>
      <c r="F440" s="218" t="s">
        <v>1319</v>
      </c>
      <c r="G440" s="216"/>
      <c r="H440" s="219">
        <v>-1.8</v>
      </c>
      <c r="I440" s="220"/>
      <c r="J440" s="216"/>
      <c r="K440" s="216"/>
      <c r="L440" s="221"/>
      <c r="M440" s="222"/>
      <c r="N440" s="223"/>
      <c r="O440" s="223"/>
      <c r="P440" s="223"/>
      <c r="Q440" s="223"/>
      <c r="R440" s="223"/>
      <c r="S440" s="223"/>
      <c r="T440" s="224"/>
      <c r="AT440" s="225" t="s">
        <v>191</v>
      </c>
      <c r="AU440" s="225" t="s">
        <v>96</v>
      </c>
      <c r="AV440" s="14" t="s">
        <v>89</v>
      </c>
      <c r="AW440" s="14" t="s">
        <v>35</v>
      </c>
      <c r="AX440" s="14" t="s">
        <v>80</v>
      </c>
      <c r="AY440" s="225" t="s">
        <v>180</v>
      </c>
    </row>
    <row r="441" spans="2:51" s="15" customFormat="1" ht="11.25">
      <c r="B441" s="226"/>
      <c r="C441" s="227"/>
      <c r="D441" s="206" t="s">
        <v>191</v>
      </c>
      <c r="E441" s="228" t="s">
        <v>1</v>
      </c>
      <c r="F441" s="229" t="s">
        <v>201</v>
      </c>
      <c r="G441" s="227"/>
      <c r="H441" s="230">
        <v>40.2</v>
      </c>
      <c r="I441" s="231"/>
      <c r="J441" s="227"/>
      <c r="K441" s="227"/>
      <c r="L441" s="232"/>
      <c r="M441" s="233"/>
      <c r="N441" s="234"/>
      <c r="O441" s="234"/>
      <c r="P441" s="234"/>
      <c r="Q441" s="234"/>
      <c r="R441" s="234"/>
      <c r="S441" s="234"/>
      <c r="T441" s="235"/>
      <c r="AT441" s="236" t="s">
        <v>191</v>
      </c>
      <c r="AU441" s="236" t="s">
        <v>96</v>
      </c>
      <c r="AV441" s="15" t="s">
        <v>189</v>
      </c>
      <c r="AW441" s="15" t="s">
        <v>35</v>
      </c>
      <c r="AX441" s="15" t="s">
        <v>87</v>
      </c>
      <c r="AY441" s="236" t="s">
        <v>180</v>
      </c>
    </row>
    <row r="442" spans="2:51" s="14" customFormat="1" ht="11.25">
      <c r="B442" s="215"/>
      <c r="C442" s="216"/>
      <c r="D442" s="206" t="s">
        <v>191</v>
      </c>
      <c r="E442" s="216"/>
      <c r="F442" s="218" t="s">
        <v>1320</v>
      </c>
      <c r="G442" s="216"/>
      <c r="H442" s="219">
        <v>41.004</v>
      </c>
      <c r="I442" s="220"/>
      <c r="J442" s="216"/>
      <c r="K442" s="216"/>
      <c r="L442" s="221"/>
      <c r="M442" s="222"/>
      <c r="N442" s="223"/>
      <c r="O442" s="223"/>
      <c r="P442" s="223"/>
      <c r="Q442" s="223"/>
      <c r="R442" s="223"/>
      <c r="S442" s="223"/>
      <c r="T442" s="224"/>
      <c r="AT442" s="225" t="s">
        <v>191</v>
      </c>
      <c r="AU442" s="225" t="s">
        <v>96</v>
      </c>
      <c r="AV442" s="14" t="s">
        <v>89</v>
      </c>
      <c r="AW442" s="14" t="s">
        <v>4</v>
      </c>
      <c r="AX442" s="14" t="s">
        <v>87</v>
      </c>
      <c r="AY442" s="225" t="s">
        <v>180</v>
      </c>
    </row>
    <row r="443" spans="1:65" s="2" customFormat="1" ht="21.75" customHeight="1">
      <c r="A443" s="34"/>
      <c r="B443" s="35"/>
      <c r="C443" s="237" t="s">
        <v>638</v>
      </c>
      <c r="D443" s="237" t="s">
        <v>275</v>
      </c>
      <c r="E443" s="238" t="s">
        <v>612</v>
      </c>
      <c r="F443" s="239" t="s">
        <v>613</v>
      </c>
      <c r="G443" s="240" t="s">
        <v>313</v>
      </c>
      <c r="H443" s="241">
        <v>1.8</v>
      </c>
      <c r="I443" s="242"/>
      <c r="J443" s="243">
        <f>ROUND(I443*H443,2)</f>
        <v>0</v>
      </c>
      <c r="K443" s="239" t="s">
        <v>188</v>
      </c>
      <c r="L443" s="244"/>
      <c r="M443" s="245" t="s">
        <v>1</v>
      </c>
      <c r="N443" s="246" t="s">
        <v>45</v>
      </c>
      <c r="O443" s="71"/>
      <c r="P443" s="200">
        <f>O443*H443</f>
        <v>0</v>
      </c>
      <c r="Q443" s="200">
        <v>0.061</v>
      </c>
      <c r="R443" s="200">
        <f>Q443*H443</f>
        <v>0.1098</v>
      </c>
      <c r="S443" s="200">
        <v>0</v>
      </c>
      <c r="T443" s="201">
        <f>S443*H443</f>
        <v>0</v>
      </c>
      <c r="U443" s="34"/>
      <c r="V443" s="34"/>
      <c r="W443" s="34"/>
      <c r="X443" s="34"/>
      <c r="Y443" s="34"/>
      <c r="Z443" s="34"/>
      <c r="AA443" s="34"/>
      <c r="AB443" s="34"/>
      <c r="AC443" s="34"/>
      <c r="AD443" s="34"/>
      <c r="AE443" s="34"/>
      <c r="AR443" s="202" t="s">
        <v>246</v>
      </c>
      <c r="AT443" s="202" t="s">
        <v>275</v>
      </c>
      <c r="AU443" s="202" t="s">
        <v>96</v>
      </c>
      <c r="AY443" s="17" t="s">
        <v>180</v>
      </c>
      <c r="BE443" s="203">
        <f>IF(N443="základní",J443,0)</f>
        <v>0</v>
      </c>
      <c r="BF443" s="203">
        <f>IF(N443="snížená",J443,0)</f>
        <v>0</v>
      </c>
      <c r="BG443" s="203">
        <f>IF(N443="zákl. přenesená",J443,0)</f>
        <v>0</v>
      </c>
      <c r="BH443" s="203">
        <f>IF(N443="sníž. přenesená",J443,0)</f>
        <v>0</v>
      </c>
      <c r="BI443" s="203">
        <f>IF(N443="nulová",J443,0)</f>
        <v>0</v>
      </c>
      <c r="BJ443" s="17" t="s">
        <v>87</v>
      </c>
      <c r="BK443" s="203">
        <f>ROUND(I443*H443,2)</f>
        <v>0</v>
      </c>
      <c r="BL443" s="17" t="s">
        <v>189</v>
      </c>
      <c r="BM443" s="202" t="s">
        <v>614</v>
      </c>
    </row>
    <row r="444" spans="2:51" s="14" customFormat="1" ht="11.25">
      <c r="B444" s="215"/>
      <c r="C444" s="216"/>
      <c r="D444" s="206" t="s">
        <v>191</v>
      </c>
      <c r="E444" s="217" t="s">
        <v>1</v>
      </c>
      <c r="F444" s="218" t="s">
        <v>1321</v>
      </c>
      <c r="G444" s="216"/>
      <c r="H444" s="219">
        <v>1.8</v>
      </c>
      <c r="I444" s="220"/>
      <c r="J444" s="216"/>
      <c r="K444" s="216"/>
      <c r="L444" s="221"/>
      <c r="M444" s="222"/>
      <c r="N444" s="223"/>
      <c r="O444" s="223"/>
      <c r="P444" s="223"/>
      <c r="Q444" s="223"/>
      <c r="R444" s="223"/>
      <c r="S444" s="223"/>
      <c r="T444" s="224"/>
      <c r="AT444" s="225" t="s">
        <v>191</v>
      </c>
      <c r="AU444" s="225" t="s">
        <v>96</v>
      </c>
      <c r="AV444" s="14" t="s">
        <v>89</v>
      </c>
      <c r="AW444" s="14" t="s">
        <v>35</v>
      </c>
      <c r="AX444" s="14" t="s">
        <v>87</v>
      </c>
      <c r="AY444" s="225" t="s">
        <v>180</v>
      </c>
    </row>
    <row r="445" spans="1:65" s="2" customFormat="1" ht="33" customHeight="1">
      <c r="A445" s="34"/>
      <c r="B445" s="35"/>
      <c r="C445" s="191" t="s">
        <v>643</v>
      </c>
      <c r="D445" s="191" t="s">
        <v>184</v>
      </c>
      <c r="E445" s="192" t="s">
        <v>617</v>
      </c>
      <c r="F445" s="193" t="s">
        <v>618</v>
      </c>
      <c r="G445" s="194" t="s">
        <v>313</v>
      </c>
      <c r="H445" s="195">
        <v>111</v>
      </c>
      <c r="I445" s="196"/>
      <c r="J445" s="197">
        <f>ROUND(I445*H445,2)</f>
        <v>0</v>
      </c>
      <c r="K445" s="193" t="s">
        <v>188</v>
      </c>
      <c r="L445" s="39"/>
      <c r="M445" s="198" t="s">
        <v>1</v>
      </c>
      <c r="N445" s="199" t="s">
        <v>45</v>
      </c>
      <c r="O445" s="71"/>
      <c r="P445" s="200">
        <f>O445*H445</f>
        <v>0</v>
      </c>
      <c r="Q445" s="200">
        <v>0.1295</v>
      </c>
      <c r="R445" s="200">
        <f>Q445*H445</f>
        <v>14.374500000000001</v>
      </c>
      <c r="S445" s="200">
        <v>0</v>
      </c>
      <c r="T445" s="201">
        <f>S445*H445</f>
        <v>0</v>
      </c>
      <c r="U445" s="34"/>
      <c r="V445" s="34"/>
      <c r="W445" s="34"/>
      <c r="X445" s="34"/>
      <c r="Y445" s="34"/>
      <c r="Z445" s="34"/>
      <c r="AA445" s="34"/>
      <c r="AB445" s="34"/>
      <c r="AC445" s="34"/>
      <c r="AD445" s="34"/>
      <c r="AE445" s="34"/>
      <c r="AR445" s="202" t="s">
        <v>189</v>
      </c>
      <c r="AT445" s="202" t="s">
        <v>184</v>
      </c>
      <c r="AU445" s="202" t="s">
        <v>96</v>
      </c>
      <c r="AY445" s="17" t="s">
        <v>180</v>
      </c>
      <c r="BE445" s="203">
        <f>IF(N445="základní",J445,0)</f>
        <v>0</v>
      </c>
      <c r="BF445" s="203">
        <f>IF(N445="snížená",J445,0)</f>
        <v>0</v>
      </c>
      <c r="BG445" s="203">
        <f>IF(N445="zákl. přenesená",J445,0)</f>
        <v>0</v>
      </c>
      <c r="BH445" s="203">
        <f>IF(N445="sníž. přenesená",J445,0)</f>
        <v>0</v>
      </c>
      <c r="BI445" s="203">
        <f>IF(N445="nulová",J445,0)</f>
        <v>0</v>
      </c>
      <c r="BJ445" s="17" t="s">
        <v>87</v>
      </c>
      <c r="BK445" s="203">
        <f>ROUND(I445*H445,2)</f>
        <v>0</v>
      </c>
      <c r="BL445" s="17" t="s">
        <v>189</v>
      </c>
      <c r="BM445" s="202" t="s">
        <v>1322</v>
      </c>
    </row>
    <row r="446" spans="2:51" s="14" customFormat="1" ht="22.5">
      <c r="B446" s="215"/>
      <c r="C446" s="216"/>
      <c r="D446" s="206" t="s">
        <v>191</v>
      </c>
      <c r="E446" s="217" t="s">
        <v>1</v>
      </c>
      <c r="F446" s="218" t="s">
        <v>1323</v>
      </c>
      <c r="G446" s="216"/>
      <c r="H446" s="219">
        <v>111</v>
      </c>
      <c r="I446" s="220"/>
      <c r="J446" s="216"/>
      <c r="K446" s="216"/>
      <c r="L446" s="221"/>
      <c r="M446" s="222"/>
      <c r="N446" s="223"/>
      <c r="O446" s="223"/>
      <c r="P446" s="223"/>
      <c r="Q446" s="223"/>
      <c r="R446" s="223"/>
      <c r="S446" s="223"/>
      <c r="T446" s="224"/>
      <c r="AT446" s="225" t="s">
        <v>191</v>
      </c>
      <c r="AU446" s="225" t="s">
        <v>96</v>
      </c>
      <c r="AV446" s="14" t="s">
        <v>89</v>
      </c>
      <c r="AW446" s="14" t="s">
        <v>35</v>
      </c>
      <c r="AX446" s="14" t="s">
        <v>87</v>
      </c>
      <c r="AY446" s="225" t="s">
        <v>180</v>
      </c>
    </row>
    <row r="447" spans="1:65" s="2" customFormat="1" ht="16.5" customHeight="1">
      <c r="A447" s="34"/>
      <c r="B447" s="35"/>
      <c r="C447" s="237" t="s">
        <v>649</v>
      </c>
      <c r="D447" s="237" t="s">
        <v>275</v>
      </c>
      <c r="E447" s="238" t="s">
        <v>622</v>
      </c>
      <c r="F447" s="239" t="s">
        <v>623</v>
      </c>
      <c r="G447" s="240" t="s">
        <v>313</v>
      </c>
      <c r="H447" s="241">
        <v>113.22</v>
      </c>
      <c r="I447" s="242"/>
      <c r="J447" s="243">
        <f>ROUND(I447*H447,2)</f>
        <v>0</v>
      </c>
      <c r="K447" s="239" t="s">
        <v>188</v>
      </c>
      <c r="L447" s="244"/>
      <c r="M447" s="245" t="s">
        <v>1</v>
      </c>
      <c r="N447" s="246" t="s">
        <v>45</v>
      </c>
      <c r="O447" s="71"/>
      <c r="P447" s="200">
        <f>O447*H447</f>
        <v>0</v>
      </c>
      <c r="Q447" s="200">
        <v>0.046</v>
      </c>
      <c r="R447" s="200">
        <f>Q447*H447</f>
        <v>5.20812</v>
      </c>
      <c r="S447" s="200">
        <v>0</v>
      </c>
      <c r="T447" s="201">
        <f>S447*H447</f>
        <v>0</v>
      </c>
      <c r="U447" s="34"/>
      <c r="V447" s="34"/>
      <c r="W447" s="34"/>
      <c r="X447" s="34"/>
      <c r="Y447" s="34"/>
      <c r="Z447" s="34"/>
      <c r="AA447" s="34"/>
      <c r="AB447" s="34"/>
      <c r="AC447" s="34"/>
      <c r="AD447" s="34"/>
      <c r="AE447" s="34"/>
      <c r="AR447" s="202" t="s">
        <v>246</v>
      </c>
      <c r="AT447" s="202" t="s">
        <v>275</v>
      </c>
      <c r="AU447" s="202" t="s">
        <v>96</v>
      </c>
      <c r="AY447" s="17" t="s">
        <v>180</v>
      </c>
      <c r="BE447" s="203">
        <f>IF(N447="základní",J447,0)</f>
        <v>0</v>
      </c>
      <c r="BF447" s="203">
        <f>IF(N447="snížená",J447,0)</f>
        <v>0</v>
      </c>
      <c r="BG447" s="203">
        <f>IF(N447="zákl. přenesená",J447,0)</f>
        <v>0</v>
      </c>
      <c r="BH447" s="203">
        <f>IF(N447="sníž. přenesená",J447,0)</f>
        <v>0</v>
      </c>
      <c r="BI447" s="203">
        <f>IF(N447="nulová",J447,0)</f>
        <v>0</v>
      </c>
      <c r="BJ447" s="17" t="s">
        <v>87</v>
      </c>
      <c r="BK447" s="203">
        <f>ROUND(I447*H447,2)</f>
        <v>0</v>
      </c>
      <c r="BL447" s="17" t="s">
        <v>189</v>
      </c>
      <c r="BM447" s="202" t="s">
        <v>1324</v>
      </c>
    </row>
    <row r="448" spans="2:51" s="14" customFormat="1" ht="11.25">
      <c r="B448" s="215"/>
      <c r="C448" s="216"/>
      <c r="D448" s="206" t="s">
        <v>191</v>
      </c>
      <c r="E448" s="217" t="s">
        <v>1</v>
      </c>
      <c r="F448" s="218" t="s">
        <v>1325</v>
      </c>
      <c r="G448" s="216"/>
      <c r="H448" s="219">
        <v>111</v>
      </c>
      <c r="I448" s="220"/>
      <c r="J448" s="216"/>
      <c r="K448" s="216"/>
      <c r="L448" s="221"/>
      <c r="M448" s="222"/>
      <c r="N448" s="223"/>
      <c r="O448" s="223"/>
      <c r="P448" s="223"/>
      <c r="Q448" s="223"/>
      <c r="R448" s="223"/>
      <c r="S448" s="223"/>
      <c r="T448" s="224"/>
      <c r="AT448" s="225" t="s">
        <v>191</v>
      </c>
      <c r="AU448" s="225" t="s">
        <v>96</v>
      </c>
      <c r="AV448" s="14" t="s">
        <v>89</v>
      </c>
      <c r="AW448" s="14" t="s">
        <v>35</v>
      </c>
      <c r="AX448" s="14" t="s">
        <v>87</v>
      </c>
      <c r="AY448" s="225" t="s">
        <v>180</v>
      </c>
    </row>
    <row r="449" spans="2:51" s="14" customFormat="1" ht="11.25">
      <c r="B449" s="215"/>
      <c r="C449" s="216"/>
      <c r="D449" s="206" t="s">
        <v>191</v>
      </c>
      <c r="E449" s="216"/>
      <c r="F449" s="218" t="s">
        <v>1326</v>
      </c>
      <c r="G449" s="216"/>
      <c r="H449" s="219">
        <v>113.22</v>
      </c>
      <c r="I449" s="220"/>
      <c r="J449" s="216"/>
      <c r="K449" s="216"/>
      <c r="L449" s="221"/>
      <c r="M449" s="222"/>
      <c r="N449" s="223"/>
      <c r="O449" s="223"/>
      <c r="P449" s="223"/>
      <c r="Q449" s="223"/>
      <c r="R449" s="223"/>
      <c r="S449" s="223"/>
      <c r="T449" s="224"/>
      <c r="AT449" s="225" t="s">
        <v>191</v>
      </c>
      <c r="AU449" s="225" t="s">
        <v>96</v>
      </c>
      <c r="AV449" s="14" t="s">
        <v>89</v>
      </c>
      <c r="AW449" s="14" t="s">
        <v>4</v>
      </c>
      <c r="AX449" s="14" t="s">
        <v>87</v>
      </c>
      <c r="AY449" s="225" t="s">
        <v>180</v>
      </c>
    </row>
    <row r="450" spans="1:65" s="2" customFormat="1" ht="24.2" customHeight="1">
      <c r="A450" s="34"/>
      <c r="B450" s="35"/>
      <c r="C450" s="191" t="s">
        <v>654</v>
      </c>
      <c r="D450" s="191" t="s">
        <v>184</v>
      </c>
      <c r="E450" s="192" t="s">
        <v>628</v>
      </c>
      <c r="F450" s="193" t="s">
        <v>629</v>
      </c>
      <c r="G450" s="194" t="s">
        <v>313</v>
      </c>
      <c r="H450" s="195">
        <v>34</v>
      </c>
      <c r="I450" s="196"/>
      <c r="J450" s="197">
        <f>ROUND(I450*H450,2)</f>
        <v>0</v>
      </c>
      <c r="K450" s="193" t="s">
        <v>188</v>
      </c>
      <c r="L450" s="39"/>
      <c r="M450" s="198" t="s">
        <v>1</v>
      </c>
      <c r="N450" s="199" t="s">
        <v>45</v>
      </c>
      <c r="O450" s="71"/>
      <c r="P450" s="200">
        <f>O450*H450</f>
        <v>0</v>
      </c>
      <c r="Q450" s="200">
        <v>0.10095</v>
      </c>
      <c r="R450" s="200">
        <f>Q450*H450</f>
        <v>3.4323</v>
      </c>
      <c r="S450" s="200">
        <v>0</v>
      </c>
      <c r="T450" s="201">
        <f>S450*H450</f>
        <v>0</v>
      </c>
      <c r="U450" s="34"/>
      <c r="V450" s="34"/>
      <c r="W450" s="34"/>
      <c r="X450" s="34"/>
      <c r="Y450" s="34"/>
      <c r="Z450" s="34"/>
      <c r="AA450" s="34"/>
      <c r="AB450" s="34"/>
      <c r="AC450" s="34"/>
      <c r="AD450" s="34"/>
      <c r="AE450" s="34"/>
      <c r="AR450" s="202" t="s">
        <v>189</v>
      </c>
      <c r="AT450" s="202" t="s">
        <v>184</v>
      </c>
      <c r="AU450" s="202" t="s">
        <v>96</v>
      </c>
      <c r="AY450" s="17" t="s">
        <v>180</v>
      </c>
      <c r="BE450" s="203">
        <f>IF(N450="základní",J450,0)</f>
        <v>0</v>
      </c>
      <c r="BF450" s="203">
        <f>IF(N450="snížená",J450,0)</f>
        <v>0</v>
      </c>
      <c r="BG450" s="203">
        <f>IF(N450="zákl. přenesená",J450,0)</f>
        <v>0</v>
      </c>
      <c r="BH450" s="203">
        <f>IF(N450="sníž. přenesená",J450,0)</f>
        <v>0</v>
      </c>
      <c r="BI450" s="203">
        <f>IF(N450="nulová",J450,0)</f>
        <v>0</v>
      </c>
      <c r="BJ450" s="17" t="s">
        <v>87</v>
      </c>
      <c r="BK450" s="203">
        <f>ROUND(I450*H450,2)</f>
        <v>0</v>
      </c>
      <c r="BL450" s="17" t="s">
        <v>189</v>
      </c>
      <c r="BM450" s="202" t="s">
        <v>630</v>
      </c>
    </row>
    <row r="451" spans="2:51" s="14" customFormat="1" ht="11.25">
      <c r="B451" s="215"/>
      <c r="C451" s="216"/>
      <c r="D451" s="206" t="s">
        <v>191</v>
      </c>
      <c r="E451" s="217" t="s">
        <v>1</v>
      </c>
      <c r="F451" s="218" t="s">
        <v>1327</v>
      </c>
      <c r="G451" s="216"/>
      <c r="H451" s="219">
        <v>34</v>
      </c>
      <c r="I451" s="220"/>
      <c r="J451" s="216"/>
      <c r="K451" s="216"/>
      <c r="L451" s="221"/>
      <c r="M451" s="222"/>
      <c r="N451" s="223"/>
      <c r="O451" s="223"/>
      <c r="P451" s="223"/>
      <c r="Q451" s="223"/>
      <c r="R451" s="223"/>
      <c r="S451" s="223"/>
      <c r="T451" s="224"/>
      <c r="AT451" s="225" t="s">
        <v>191</v>
      </c>
      <c r="AU451" s="225" t="s">
        <v>96</v>
      </c>
      <c r="AV451" s="14" t="s">
        <v>89</v>
      </c>
      <c r="AW451" s="14" t="s">
        <v>35</v>
      </c>
      <c r="AX451" s="14" t="s">
        <v>87</v>
      </c>
      <c r="AY451" s="225" t="s">
        <v>180</v>
      </c>
    </row>
    <row r="452" spans="1:65" s="2" customFormat="1" ht="16.5" customHeight="1">
      <c r="A452" s="34"/>
      <c r="B452" s="35"/>
      <c r="C452" s="237" t="s">
        <v>659</v>
      </c>
      <c r="D452" s="237" t="s">
        <v>275</v>
      </c>
      <c r="E452" s="238" t="s">
        <v>633</v>
      </c>
      <c r="F452" s="239" t="s">
        <v>634</v>
      </c>
      <c r="G452" s="240" t="s">
        <v>313</v>
      </c>
      <c r="H452" s="241">
        <v>34</v>
      </c>
      <c r="I452" s="242"/>
      <c r="J452" s="243">
        <f>ROUND(I452*H452,2)</f>
        <v>0</v>
      </c>
      <c r="K452" s="239" t="s">
        <v>188</v>
      </c>
      <c r="L452" s="244"/>
      <c r="M452" s="245" t="s">
        <v>1</v>
      </c>
      <c r="N452" s="246" t="s">
        <v>45</v>
      </c>
      <c r="O452" s="71"/>
      <c r="P452" s="200">
        <f>O452*H452</f>
        <v>0</v>
      </c>
      <c r="Q452" s="200">
        <v>0.028</v>
      </c>
      <c r="R452" s="200">
        <f>Q452*H452</f>
        <v>0.9520000000000001</v>
      </c>
      <c r="S452" s="200">
        <v>0</v>
      </c>
      <c r="T452" s="201">
        <f>S452*H452</f>
        <v>0</v>
      </c>
      <c r="U452" s="34"/>
      <c r="V452" s="34"/>
      <c r="W452" s="34"/>
      <c r="X452" s="34"/>
      <c r="Y452" s="34"/>
      <c r="Z452" s="34"/>
      <c r="AA452" s="34"/>
      <c r="AB452" s="34"/>
      <c r="AC452" s="34"/>
      <c r="AD452" s="34"/>
      <c r="AE452" s="34"/>
      <c r="AR452" s="202" t="s">
        <v>246</v>
      </c>
      <c r="AT452" s="202" t="s">
        <v>275</v>
      </c>
      <c r="AU452" s="202" t="s">
        <v>96</v>
      </c>
      <c r="AY452" s="17" t="s">
        <v>180</v>
      </c>
      <c r="BE452" s="203">
        <f>IF(N452="základní",J452,0)</f>
        <v>0</v>
      </c>
      <c r="BF452" s="203">
        <f>IF(N452="snížená",J452,0)</f>
        <v>0</v>
      </c>
      <c r="BG452" s="203">
        <f>IF(N452="zákl. přenesená",J452,0)</f>
        <v>0</v>
      </c>
      <c r="BH452" s="203">
        <f>IF(N452="sníž. přenesená",J452,0)</f>
        <v>0</v>
      </c>
      <c r="BI452" s="203">
        <f>IF(N452="nulová",J452,0)</f>
        <v>0</v>
      </c>
      <c r="BJ452" s="17" t="s">
        <v>87</v>
      </c>
      <c r="BK452" s="203">
        <f>ROUND(I452*H452,2)</f>
        <v>0</v>
      </c>
      <c r="BL452" s="17" t="s">
        <v>189</v>
      </c>
      <c r="BM452" s="202" t="s">
        <v>635</v>
      </c>
    </row>
    <row r="453" spans="2:51" s="14" customFormat="1" ht="11.25">
      <c r="B453" s="215"/>
      <c r="C453" s="216"/>
      <c r="D453" s="206" t="s">
        <v>191</v>
      </c>
      <c r="E453" s="217" t="s">
        <v>1</v>
      </c>
      <c r="F453" s="218" t="s">
        <v>1328</v>
      </c>
      <c r="G453" s="216"/>
      <c r="H453" s="219">
        <v>34</v>
      </c>
      <c r="I453" s="220"/>
      <c r="J453" s="216"/>
      <c r="K453" s="216"/>
      <c r="L453" s="221"/>
      <c r="M453" s="222"/>
      <c r="N453" s="223"/>
      <c r="O453" s="223"/>
      <c r="P453" s="223"/>
      <c r="Q453" s="223"/>
      <c r="R453" s="223"/>
      <c r="S453" s="223"/>
      <c r="T453" s="224"/>
      <c r="AT453" s="225" t="s">
        <v>191</v>
      </c>
      <c r="AU453" s="225" t="s">
        <v>96</v>
      </c>
      <c r="AV453" s="14" t="s">
        <v>89</v>
      </c>
      <c r="AW453" s="14" t="s">
        <v>35</v>
      </c>
      <c r="AX453" s="14" t="s">
        <v>87</v>
      </c>
      <c r="AY453" s="225" t="s">
        <v>180</v>
      </c>
    </row>
    <row r="454" spans="2:63" s="12" customFormat="1" ht="20.85" customHeight="1">
      <c r="B454" s="175"/>
      <c r="C454" s="176"/>
      <c r="D454" s="177" t="s">
        <v>79</v>
      </c>
      <c r="E454" s="189" t="s">
        <v>665</v>
      </c>
      <c r="F454" s="189" t="s">
        <v>666</v>
      </c>
      <c r="G454" s="176"/>
      <c r="H454" s="176"/>
      <c r="I454" s="179"/>
      <c r="J454" s="190">
        <f>BK454</f>
        <v>0</v>
      </c>
      <c r="K454" s="176"/>
      <c r="L454" s="181"/>
      <c r="M454" s="182"/>
      <c r="N454" s="183"/>
      <c r="O454" s="183"/>
      <c r="P454" s="184">
        <f>SUM(P455:P477)</f>
        <v>0</v>
      </c>
      <c r="Q454" s="183"/>
      <c r="R454" s="184">
        <f>SUM(R455:R477)</f>
        <v>0.009218519999999997</v>
      </c>
      <c r="S454" s="183"/>
      <c r="T454" s="185">
        <f>SUM(T455:T477)</f>
        <v>81.501</v>
      </c>
      <c r="AR454" s="186" t="s">
        <v>87</v>
      </c>
      <c r="AT454" s="187" t="s">
        <v>79</v>
      </c>
      <c r="AU454" s="187" t="s">
        <v>89</v>
      </c>
      <c r="AY454" s="186" t="s">
        <v>180</v>
      </c>
      <c r="BK454" s="188">
        <f>SUM(BK455:BK477)</f>
        <v>0</v>
      </c>
    </row>
    <row r="455" spans="1:65" s="2" customFormat="1" ht="33" customHeight="1">
      <c r="A455" s="34"/>
      <c r="B455" s="35"/>
      <c r="C455" s="191" t="s">
        <v>667</v>
      </c>
      <c r="D455" s="191" t="s">
        <v>184</v>
      </c>
      <c r="E455" s="192" t="s">
        <v>668</v>
      </c>
      <c r="F455" s="193" t="s">
        <v>669</v>
      </c>
      <c r="G455" s="194" t="s">
        <v>214</v>
      </c>
      <c r="H455" s="195">
        <v>36</v>
      </c>
      <c r="I455" s="196"/>
      <c r="J455" s="197">
        <f>ROUND(I455*H455,2)</f>
        <v>0</v>
      </c>
      <c r="K455" s="193" t="s">
        <v>188</v>
      </c>
      <c r="L455" s="39"/>
      <c r="M455" s="198" t="s">
        <v>1</v>
      </c>
      <c r="N455" s="199" t="s">
        <v>45</v>
      </c>
      <c r="O455" s="71"/>
      <c r="P455" s="200">
        <f>O455*H455</f>
        <v>0</v>
      </c>
      <c r="Q455" s="200">
        <v>5.607E-05</v>
      </c>
      <c r="R455" s="200">
        <f>Q455*H455</f>
        <v>0.0020185199999999998</v>
      </c>
      <c r="S455" s="200">
        <v>0.092</v>
      </c>
      <c r="T455" s="201">
        <f>S455*H455</f>
        <v>3.312</v>
      </c>
      <c r="U455" s="34"/>
      <c r="V455" s="34"/>
      <c r="W455" s="34"/>
      <c r="X455" s="34"/>
      <c r="Y455" s="34"/>
      <c r="Z455" s="34"/>
      <c r="AA455" s="34"/>
      <c r="AB455" s="34"/>
      <c r="AC455" s="34"/>
      <c r="AD455" s="34"/>
      <c r="AE455" s="34"/>
      <c r="AR455" s="202" t="s">
        <v>189</v>
      </c>
      <c r="AT455" s="202" t="s">
        <v>184</v>
      </c>
      <c r="AU455" s="202" t="s">
        <v>96</v>
      </c>
      <c r="AY455" s="17" t="s">
        <v>180</v>
      </c>
      <c r="BE455" s="203">
        <f>IF(N455="základní",J455,0)</f>
        <v>0</v>
      </c>
      <c r="BF455" s="203">
        <f>IF(N455="snížená",J455,0)</f>
        <v>0</v>
      </c>
      <c r="BG455" s="203">
        <f>IF(N455="zákl. přenesená",J455,0)</f>
        <v>0</v>
      </c>
      <c r="BH455" s="203">
        <f>IF(N455="sníž. přenesená",J455,0)</f>
        <v>0</v>
      </c>
      <c r="BI455" s="203">
        <f>IF(N455="nulová",J455,0)</f>
        <v>0</v>
      </c>
      <c r="BJ455" s="17" t="s">
        <v>87</v>
      </c>
      <c r="BK455" s="203">
        <f>ROUND(I455*H455,2)</f>
        <v>0</v>
      </c>
      <c r="BL455" s="17" t="s">
        <v>189</v>
      </c>
      <c r="BM455" s="202" t="s">
        <v>1329</v>
      </c>
    </row>
    <row r="456" spans="2:51" s="14" customFormat="1" ht="11.25">
      <c r="B456" s="215"/>
      <c r="C456" s="216"/>
      <c r="D456" s="206" t="s">
        <v>191</v>
      </c>
      <c r="E456" s="217" t="s">
        <v>1</v>
      </c>
      <c r="F456" s="218" t="s">
        <v>1330</v>
      </c>
      <c r="G456" s="216"/>
      <c r="H456" s="219">
        <v>36</v>
      </c>
      <c r="I456" s="220"/>
      <c r="J456" s="216"/>
      <c r="K456" s="216"/>
      <c r="L456" s="221"/>
      <c r="M456" s="222"/>
      <c r="N456" s="223"/>
      <c r="O456" s="223"/>
      <c r="P456" s="223"/>
      <c r="Q456" s="223"/>
      <c r="R456" s="223"/>
      <c r="S456" s="223"/>
      <c r="T456" s="224"/>
      <c r="AT456" s="225" t="s">
        <v>191</v>
      </c>
      <c r="AU456" s="225" t="s">
        <v>96</v>
      </c>
      <c r="AV456" s="14" t="s">
        <v>89</v>
      </c>
      <c r="AW456" s="14" t="s">
        <v>35</v>
      </c>
      <c r="AX456" s="14" t="s">
        <v>87</v>
      </c>
      <c r="AY456" s="225" t="s">
        <v>180</v>
      </c>
    </row>
    <row r="457" spans="1:65" s="2" customFormat="1" ht="33" customHeight="1">
      <c r="A457" s="34"/>
      <c r="B457" s="35"/>
      <c r="C457" s="191" t="s">
        <v>672</v>
      </c>
      <c r="D457" s="191" t="s">
        <v>184</v>
      </c>
      <c r="E457" s="192" t="s">
        <v>673</v>
      </c>
      <c r="F457" s="193" t="s">
        <v>674</v>
      </c>
      <c r="G457" s="194" t="s">
        <v>214</v>
      </c>
      <c r="H457" s="195">
        <v>36</v>
      </c>
      <c r="I457" s="196"/>
      <c r="J457" s="197">
        <f>ROUND(I457*H457,2)</f>
        <v>0</v>
      </c>
      <c r="K457" s="193" t="s">
        <v>188</v>
      </c>
      <c r="L457" s="39"/>
      <c r="M457" s="198" t="s">
        <v>1</v>
      </c>
      <c r="N457" s="199" t="s">
        <v>45</v>
      </c>
      <c r="O457" s="71"/>
      <c r="P457" s="200">
        <f>O457*H457</f>
        <v>0</v>
      </c>
      <c r="Q457" s="200">
        <v>7E-05</v>
      </c>
      <c r="R457" s="200">
        <f>Q457*H457</f>
        <v>0.0025199999999999997</v>
      </c>
      <c r="S457" s="200">
        <v>0.115</v>
      </c>
      <c r="T457" s="201">
        <f>S457*H457</f>
        <v>4.140000000000001</v>
      </c>
      <c r="U457" s="34"/>
      <c r="V457" s="34"/>
      <c r="W457" s="34"/>
      <c r="X457" s="34"/>
      <c r="Y457" s="34"/>
      <c r="Z457" s="34"/>
      <c r="AA457" s="34"/>
      <c r="AB457" s="34"/>
      <c r="AC457" s="34"/>
      <c r="AD457" s="34"/>
      <c r="AE457" s="34"/>
      <c r="AR457" s="202" t="s">
        <v>189</v>
      </c>
      <c r="AT457" s="202" t="s">
        <v>184</v>
      </c>
      <c r="AU457" s="202" t="s">
        <v>96</v>
      </c>
      <c r="AY457" s="17" t="s">
        <v>180</v>
      </c>
      <c r="BE457" s="203">
        <f>IF(N457="základní",J457,0)</f>
        <v>0</v>
      </c>
      <c r="BF457" s="203">
        <f>IF(N457="snížená",J457,0)</f>
        <v>0</v>
      </c>
      <c r="BG457" s="203">
        <f>IF(N457="zákl. přenesená",J457,0)</f>
        <v>0</v>
      </c>
      <c r="BH457" s="203">
        <f>IF(N457="sníž. přenesená",J457,0)</f>
        <v>0</v>
      </c>
      <c r="BI457" s="203">
        <f>IF(N457="nulová",J457,0)</f>
        <v>0</v>
      </c>
      <c r="BJ457" s="17" t="s">
        <v>87</v>
      </c>
      <c r="BK457" s="203">
        <f>ROUND(I457*H457,2)</f>
        <v>0</v>
      </c>
      <c r="BL457" s="17" t="s">
        <v>189</v>
      </c>
      <c r="BM457" s="202" t="s">
        <v>1331</v>
      </c>
    </row>
    <row r="458" spans="2:51" s="14" customFormat="1" ht="11.25">
      <c r="B458" s="215"/>
      <c r="C458" s="216"/>
      <c r="D458" s="206" t="s">
        <v>191</v>
      </c>
      <c r="E458" s="217" t="s">
        <v>1</v>
      </c>
      <c r="F458" s="218" t="s">
        <v>1330</v>
      </c>
      <c r="G458" s="216"/>
      <c r="H458" s="219">
        <v>36</v>
      </c>
      <c r="I458" s="220"/>
      <c r="J458" s="216"/>
      <c r="K458" s="216"/>
      <c r="L458" s="221"/>
      <c r="M458" s="222"/>
      <c r="N458" s="223"/>
      <c r="O458" s="223"/>
      <c r="P458" s="223"/>
      <c r="Q458" s="223"/>
      <c r="R458" s="223"/>
      <c r="S458" s="223"/>
      <c r="T458" s="224"/>
      <c r="AT458" s="225" t="s">
        <v>191</v>
      </c>
      <c r="AU458" s="225" t="s">
        <v>96</v>
      </c>
      <c r="AV458" s="14" t="s">
        <v>89</v>
      </c>
      <c r="AW458" s="14" t="s">
        <v>35</v>
      </c>
      <c r="AX458" s="14" t="s">
        <v>87</v>
      </c>
      <c r="AY458" s="225" t="s">
        <v>180</v>
      </c>
    </row>
    <row r="459" spans="1:65" s="2" customFormat="1" ht="33" customHeight="1">
      <c r="A459" s="34"/>
      <c r="B459" s="35"/>
      <c r="C459" s="191" t="s">
        <v>677</v>
      </c>
      <c r="D459" s="191" t="s">
        <v>184</v>
      </c>
      <c r="E459" s="192" t="s">
        <v>678</v>
      </c>
      <c r="F459" s="193" t="s">
        <v>679</v>
      </c>
      <c r="G459" s="194" t="s">
        <v>214</v>
      </c>
      <c r="H459" s="195">
        <v>36</v>
      </c>
      <c r="I459" s="196"/>
      <c r="J459" s="197">
        <f>ROUND(I459*H459,2)</f>
        <v>0</v>
      </c>
      <c r="K459" s="193" t="s">
        <v>188</v>
      </c>
      <c r="L459" s="39"/>
      <c r="M459" s="198" t="s">
        <v>1</v>
      </c>
      <c r="N459" s="199" t="s">
        <v>45</v>
      </c>
      <c r="O459" s="71"/>
      <c r="P459" s="200">
        <f>O459*H459</f>
        <v>0</v>
      </c>
      <c r="Q459" s="200">
        <v>0.00013</v>
      </c>
      <c r="R459" s="200">
        <f>Q459*H459</f>
        <v>0.004679999999999999</v>
      </c>
      <c r="S459" s="200">
        <v>0.23</v>
      </c>
      <c r="T459" s="201">
        <f>S459*H459</f>
        <v>8.280000000000001</v>
      </c>
      <c r="U459" s="34"/>
      <c r="V459" s="34"/>
      <c r="W459" s="34"/>
      <c r="X459" s="34"/>
      <c r="Y459" s="34"/>
      <c r="Z459" s="34"/>
      <c r="AA459" s="34"/>
      <c r="AB459" s="34"/>
      <c r="AC459" s="34"/>
      <c r="AD459" s="34"/>
      <c r="AE459" s="34"/>
      <c r="AR459" s="202" t="s">
        <v>189</v>
      </c>
      <c r="AT459" s="202" t="s">
        <v>184</v>
      </c>
      <c r="AU459" s="202" t="s">
        <v>96</v>
      </c>
      <c r="AY459" s="17" t="s">
        <v>180</v>
      </c>
      <c r="BE459" s="203">
        <f>IF(N459="základní",J459,0)</f>
        <v>0</v>
      </c>
      <c r="BF459" s="203">
        <f>IF(N459="snížená",J459,0)</f>
        <v>0</v>
      </c>
      <c r="BG459" s="203">
        <f>IF(N459="zákl. přenesená",J459,0)</f>
        <v>0</v>
      </c>
      <c r="BH459" s="203">
        <f>IF(N459="sníž. přenesená",J459,0)</f>
        <v>0</v>
      </c>
      <c r="BI459" s="203">
        <f>IF(N459="nulová",J459,0)</f>
        <v>0</v>
      </c>
      <c r="BJ459" s="17" t="s">
        <v>87</v>
      </c>
      <c r="BK459" s="203">
        <f>ROUND(I459*H459,2)</f>
        <v>0</v>
      </c>
      <c r="BL459" s="17" t="s">
        <v>189</v>
      </c>
      <c r="BM459" s="202" t="s">
        <v>1332</v>
      </c>
    </row>
    <row r="460" spans="2:51" s="14" customFormat="1" ht="11.25">
      <c r="B460" s="215"/>
      <c r="C460" s="216"/>
      <c r="D460" s="206" t="s">
        <v>191</v>
      </c>
      <c r="E460" s="217" t="s">
        <v>1</v>
      </c>
      <c r="F460" s="218" t="s">
        <v>1330</v>
      </c>
      <c r="G460" s="216"/>
      <c r="H460" s="219">
        <v>36</v>
      </c>
      <c r="I460" s="220"/>
      <c r="J460" s="216"/>
      <c r="K460" s="216"/>
      <c r="L460" s="221"/>
      <c r="M460" s="222"/>
      <c r="N460" s="223"/>
      <c r="O460" s="223"/>
      <c r="P460" s="223"/>
      <c r="Q460" s="223"/>
      <c r="R460" s="223"/>
      <c r="S460" s="223"/>
      <c r="T460" s="224"/>
      <c r="AT460" s="225" t="s">
        <v>191</v>
      </c>
      <c r="AU460" s="225" t="s">
        <v>96</v>
      </c>
      <c r="AV460" s="14" t="s">
        <v>89</v>
      </c>
      <c r="AW460" s="14" t="s">
        <v>35</v>
      </c>
      <c r="AX460" s="14" t="s">
        <v>87</v>
      </c>
      <c r="AY460" s="225" t="s">
        <v>180</v>
      </c>
    </row>
    <row r="461" spans="1:65" s="2" customFormat="1" ht="24.2" customHeight="1">
      <c r="A461" s="34"/>
      <c r="B461" s="35"/>
      <c r="C461" s="191" t="s">
        <v>681</v>
      </c>
      <c r="D461" s="191" t="s">
        <v>184</v>
      </c>
      <c r="E461" s="192" t="s">
        <v>682</v>
      </c>
      <c r="F461" s="193" t="s">
        <v>683</v>
      </c>
      <c r="G461" s="194" t="s">
        <v>214</v>
      </c>
      <c r="H461" s="195">
        <v>36</v>
      </c>
      <c r="I461" s="196"/>
      <c r="J461" s="197">
        <f>ROUND(I461*H461,2)</f>
        <v>0</v>
      </c>
      <c r="K461" s="193" t="s">
        <v>188</v>
      </c>
      <c r="L461" s="39"/>
      <c r="M461" s="198" t="s">
        <v>1</v>
      </c>
      <c r="N461" s="199" t="s">
        <v>45</v>
      </c>
      <c r="O461" s="71"/>
      <c r="P461" s="200">
        <f>O461*H461</f>
        <v>0</v>
      </c>
      <c r="Q461" s="200">
        <v>0</v>
      </c>
      <c r="R461" s="200">
        <f>Q461*H461</f>
        <v>0</v>
      </c>
      <c r="S461" s="200">
        <v>0.44</v>
      </c>
      <c r="T461" s="201">
        <f>S461*H461</f>
        <v>15.84</v>
      </c>
      <c r="U461" s="34"/>
      <c r="V461" s="34"/>
      <c r="W461" s="34"/>
      <c r="X461" s="34"/>
      <c r="Y461" s="34"/>
      <c r="Z461" s="34"/>
      <c r="AA461" s="34"/>
      <c r="AB461" s="34"/>
      <c r="AC461" s="34"/>
      <c r="AD461" s="34"/>
      <c r="AE461" s="34"/>
      <c r="AR461" s="202" t="s">
        <v>189</v>
      </c>
      <c r="AT461" s="202" t="s">
        <v>184</v>
      </c>
      <c r="AU461" s="202" t="s">
        <v>96</v>
      </c>
      <c r="AY461" s="17" t="s">
        <v>180</v>
      </c>
      <c r="BE461" s="203">
        <f>IF(N461="základní",J461,0)</f>
        <v>0</v>
      </c>
      <c r="BF461" s="203">
        <f>IF(N461="snížená",J461,0)</f>
        <v>0</v>
      </c>
      <c r="BG461" s="203">
        <f>IF(N461="zákl. přenesená",J461,0)</f>
        <v>0</v>
      </c>
      <c r="BH461" s="203">
        <f>IF(N461="sníž. přenesená",J461,0)</f>
        <v>0</v>
      </c>
      <c r="BI461" s="203">
        <f>IF(N461="nulová",J461,0)</f>
        <v>0</v>
      </c>
      <c r="BJ461" s="17" t="s">
        <v>87</v>
      </c>
      <c r="BK461" s="203">
        <f>ROUND(I461*H461,2)</f>
        <v>0</v>
      </c>
      <c r="BL461" s="17" t="s">
        <v>189</v>
      </c>
      <c r="BM461" s="202" t="s">
        <v>1333</v>
      </c>
    </row>
    <row r="462" spans="2:51" s="14" customFormat="1" ht="11.25">
      <c r="B462" s="215"/>
      <c r="C462" s="216"/>
      <c r="D462" s="206" t="s">
        <v>191</v>
      </c>
      <c r="E462" s="217" t="s">
        <v>1</v>
      </c>
      <c r="F462" s="218" t="s">
        <v>1330</v>
      </c>
      <c r="G462" s="216"/>
      <c r="H462" s="219">
        <v>36</v>
      </c>
      <c r="I462" s="220"/>
      <c r="J462" s="216"/>
      <c r="K462" s="216"/>
      <c r="L462" s="221"/>
      <c r="M462" s="222"/>
      <c r="N462" s="223"/>
      <c r="O462" s="223"/>
      <c r="P462" s="223"/>
      <c r="Q462" s="223"/>
      <c r="R462" s="223"/>
      <c r="S462" s="223"/>
      <c r="T462" s="224"/>
      <c r="AT462" s="225" t="s">
        <v>191</v>
      </c>
      <c r="AU462" s="225" t="s">
        <v>96</v>
      </c>
      <c r="AV462" s="14" t="s">
        <v>89</v>
      </c>
      <c r="AW462" s="14" t="s">
        <v>35</v>
      </c>
      <c r="AX462" s="14" t="s">
        <v>87</v>
      </c>
      <c r="AY462" s="225" t="s">
        <v>180</v>
      </c>
    </row>
    <row r="463" spans="1:65" s="2" customFormat="1" ht="33" customHeight="1">
      <c r="A463" s="34"/>
      <c r="B463" s="35"/>
      <c r="C463" s="191" t="s">
        <v>686</v>
      </c>
      <c r="D463" s="191" t="s">
        <v>184</v>
      </c>
      <c r="E463" s="192" t="s">
        <v>687</v>
      </c>
      <c r="F463" s="193" t="s">
        <v>688</v>
      </c>
      <c r="G463" s="194" t="s">
        <v>214</v>
      </c>
      <c r="H463" s="195">
        <v>23</v>
      </c>
      <c r="I463" s="196"/>
      <c r="J463" s="197">
        <f>ROUND(I463*H463,2)</f>
        <v>0</v>
      </c>
      <c r="K463" s="193" t="s">
        <v>188</v>
      </c>
      <c r="L463" s="39"/>
      <c r="M463" s="198" t="s">
        <v>1</v>
      </c>
      <c r="N463" s="199" t="s">
        <v>45</v>
      </c>
      <c r="O463" s="71"/>
      <c r="P463" s="200">
        <f>O463*H463</f>
        <v>0</v>
      </c>
      <c r="Q463" s="200">
        <v>0</v>
      </c>
      <c r="R463" s="200">
        <f>Q463*H463</f>
        <v>0</v>
      </c>
      <c r="S463" s="200">
        <v>0.255</v>
      </c>
      <c r="T463" s="201">
        <f>S463*H463</f>
        <v>5.865</v>
      </c>
      <c r="U463" s="34"/>
      <c r="V463" s="34"/>
      <c r="W463" s="34"/>
      <c r="X463" s="34"/>
      <c r="Y463" s="34"/>
      <c r="Z463" s="34"/>
      <c r="AA463" s="34"/>
      <c r="AB463" s="34"/>
      <c r="AC463" s="34"/>
      <c r="AD463" s="34"/>
      <c r="AE463" s="34"/>
      <c r="AR463" s="202" t="s">
        <v>189</v>
      </c>
      <c r="AT463" s="202" t="s">
        <v>184</v>
      </c>
      <c r="AU463" s="202" t="s">
        <v>96</v>
      </c>
      <c r="AY463" s="17" t="s">
        <v>180</v>
      </c>
      <c r="BE463" s="203">
        <f>IF(N463="základní",J463,0)</f>
        <v>0</v>
      </c>
      <c r="BF463" s="203">
        <f>IF(N463="snížená",J463,0)</f>
        <v>0</v>
      </c>
      <c r="BG463" s="203">
        <f>IF(N463="zákl. přenesená",J463,0)</f>
        <v>0</v>
      </c>
      <c r="BH463" s="203">
        <f>IF(N463="sníž. přenesená",J463,0)</f>
        <v>0</v>
      </c>
      <c r="BI463" s="203">
        <f>IF(N463="nulová",J463,0)</f>
        <v>0</v>
      </c>
      <c r="BJ463" s="17" t="s">
        <v>87</v>
      </c>
      <c r="BK463" s="203">
        <f>ROUND(I463*H463,2)</f>
        <v>0</v>
      </c>
      <c r="BL463" s="17" t="s">
        <v>189</v>
      </c>
      <c r="BM463" s="202" t="s">
        <v>689</v>
      </c>
    </row>
    <row r="464" spans="2:51" s="14" customFormat="1" ht="11.25">
      <c r="B464" s="215"/>
      <c r="C464" s="216"/>
      <c r="D464" s="206" t="s">
        <v>191</v>
      </c>
      <c r="E464" s="217" t="s">
        <v>1</v>
      </c>
      <c r="F464" s="218" t="s">
        <v>1334</v>
      </c>
      <c r="G464" s="216"/>
      <c r="H464" s="219">
        <v>23</v>
      </c>
      <c r="I464" s="220"/>
      <c r="J464" s="216"/>
      <c r="K464" s="216"/>
      <c r="L464" s="221"/>
      <c r="M464" s="222"/>
      <c r="N464" s="223"/>
      <c r="O464" s="223"/>
      <c r="P464" s="223"/>
      <c r="Q464" s="223"/>
      <c r="R464" s="223"/>
      <c r="S464" s="223"/>
      <c r="T464" s="224"/>
      <c r="AT464" s="225" t="s">
        <v>191</v>
      </c>
      <c r="AU464" s="225" t="s">
        <v>96</v>
      </c>
      <c r="AV464" s="14" t="s">
        <v>89</v>
      </c>
      <c r="AW464" s="14" t="s">
        <v>35</v>
      </c>
      <c r="AX464" s="14" t="s">
        <v>87</v>
      </c>
      <c r="AY464" s="225" t="s">
        <v>180</v>
      </c>
    </row>
    <row r="465" spans="1:65" s="2" customFormat="1" ht="24.2" customHeight="1">
      <c r="A465" s="34"/>
      <c r="B465" s="35"/>
      <c r="C465" s="191" t="s">
        <v>691</v>
      </c>
      <c r="D465" s="191" t="s">
        <v>184</v>
      </c>
      <c r="E465" s="192" t="s">
        <v>697</v>
      </c>
      <c r="F465" s="193" t="s">
        <v>698</v>
      </c>
      <c r="G465" s="194" t="s">
        <v>214</v>
      </c>
      <c r="H465" s="195">
        <v>3</v>
      </c>
      <c r="I465" s="196"/>
      <c r="J465" s="197">
        <f>ROUND(I465*H465,2)</f>
        <v>0</v>
      </c>
      <c r="K465" s="193" t="s">
        <v>188</v>
      </c>
      <c r="L465" s="39"/>
      <c r="M465" s="198" t="s">
        <v>1</v>
      </c>
      <c r="N465" s="199" t="s">
        <v>45</v>
      </c>
      <c r="O465" s="71"/>
      <c r="P465" s="200">
        <f>O465*H465</f>
        <v>0</v>
      </c>
      <c r="Q465" s="200">
        <v>0</v>
      </c>
      <c r="R465" s="200">
        <f>Q465*H465</f>
        <v>0</v>
      </c>
      <c r="S465" s="200">
        <v>0.408</v>
      </c>
      <c r="T465" s="201">
        <f>S465*H465</f>
        <v>1.224</v>
      </c>
      <c r="U465" s="34"/>
      <c r="V465" s="34"/>
      <c r="W465" s="34"/>
      <c r="X465" s="34"/>
      <c r="Y465" s="34"/>
      <c r="Z465" s="34"/>
      <c r="AA465" s="34"/>
      <c r="AB465" s="34"/>
      <c r="AC465" s="34"/>
      <c r="AD465" s="34"/>
      <c r="AE465" s="34"/>
      <c r="AR465" s="202" t="s">
        <v>189</v>
      </c>
      <c r="AT465" s="202" t="s">
        <v>184</v>
      </c>
      <c r="AU465" s="202" t="s">
        <v>96</v>
      </c>
      <c r="AY465" s="17" t="s">
        <v>180</v>
      </c>
      <c r="BE465" s="203">
        <f>IF(N465="základní",J465,0)</f>
        <v>0</v>
      </c>
      <c r="BF465" s="203">
        <f>IF(N465="snížená",J465,0)</f>
        <v>0</v>
      </c>
      <c r="BG465" s="203">
        <f>IF(N465="zákl. přenesená",J465,0)</f>
        <v>0</v>
      </c>
      <c r="BH465" s="203">
        <f>IF(N465="sníž. přenesená",J465,0)</f>
        <v>0</v>
      </c>
      <c r="BI465" s="203">
        <f>IF(N465="nulová",J465,0)</f>
        <v>0</v>
      </c>
      <c r="BJ465" s="17" t="s">
        <v>87</v>
      </c>
      <c r="BK465" s="203">
        <f>ROUND(I465*H465,2)</f>
        <v>0</v>
      </c>
      <c r="BL465" s="17" t="s">
        <v>189</v>
      </c>
      <c r="BM465" s="202" t="s">
        <v>1335</v>
      </c>
    </row>
    <row r="466" spans="2:51" s="14" customFormat="1" ht="11.25">
      <c r="B466" s="215"/>
      <c r="C466" s="216"/>
      <c r="D466" s="206" t="s">
        <v>191</v>
      </c>
      <c r="E466" s="217" t="s">
        <v>1</v>
      </c>
      <c r="F466" s="218" t="s">
        <v>1336</v>
      </c>
      <c r="G466" s="216"/>
      <c r="H466" s="219">
        <v>3</v>
      </c>
      <c r="I466" s="220"/>
      <c r="J466" s="216"/>
      <c r="K466" s="216"/>
      <c r="L466" s="221"/>
      <c r="M466" s="222"/>
      <c r="N466" s="223"/>
      <c r="O466" s="223"/>
      <c r="P466" s="223"/>
      <c r="Q466" s="223"/>
      <c r="R466" s="223"/>
      <c r="S466" s="223"/>
      <c r="T466" s="224"/>
      <c r="AT466" s="225" t="s">
        <v>191</v>
      </c>
      <c r="AU466" s="225" t="s">
        <v>96</v>
      </c>
      <c r="AV466" s="14" t="s">
        <v>89</v>
      </c>
      <c r="AW466" s="14" t="s">
        <v>35</v>
      </c>
      <c r="AX466" s="14" t="s">
        <v>87</v>
      </c>
      <c r="AY466" s="225" t="s">
        <v>180</v>
      </c>
    </row>
    <row r="467" spans="1:65" s="2" customFormat="1" ht="24.2" customHeight="1">
      <c r="A467" s="34"/>
      <c r="B467" s="35"/>
      <c r="C467" s="191" t="s">
        <v>696</v>
      </c>
      <c r="D467" s="191" t="s">
        <v>184</v>
      </c>
      <c r="E467" s="192" t="s">
        <v>708</v>
      </c>
      <c r="F467" s="193" t="s">
        <v>709</v>
      </c>
      <c r="G467" s="194" t="s">
        <v>214</v>
      </c>
      <c r="H467" s="195">
        <v>6</v>
      </c>
      <c r="I467" s="196"/>
      <c r="J467" s="197">
        <f>ROUND(I467*H467,2)</f>
        <v>0</v>
      </c>
      <c r="K467" s="193" t="s">
        <v>188</v>
      </c>
      <c r="L467" s="39"/>
      <c r="M467" s="198" t="s">
        <v>1</v>
      </c>
      <c r="N467" s="199" t="s">
        <v>45</v>
      </c>
      <c r="O467" s="71"/>
      <c r="P467" s="200">
        <f>O467*H467</f>
        <v>0</v>
      </c>
      <c r="Q467" s="200">
        <v>0</v>
      </c>
      <c r="R467" s="200">
        <f>Q467*H467</f>
        <v>0</v>
      </c>
      <c r="S467" s="200">
        <v>0.325</v>
      </c>
      <c r="T467" s="201">
        <f>S467*H467</f>
        <v>1.9500000000000002</v>
      </c>
      <c r="U467" s="34"/>
      <c r="V467" s="34"/>
      <c r="W467" s="34"/>
      <c r="X467" s="34"/>
      <c r="Y467" s="34"/>
      <c r="Z467" s="34"/>
      <c r="AA467" s="34"/>
      <c r="AB467" s="34"/>
      <c r="AC467" s="34"/>
      <c r="AD467" s="34"/>
      <c r="AE467" s="34"/>
      <c r="AR467" s="202" t="s">
        <v>189</v>
      </c>
      <c r="AT467" s="202" t="s">
        <v>184</v>
      </c>
      <c r="AU467" s="202" t="s">
        <v>96</v>
      </c>
      <c r="AY467" s="17" t="s">
        <v>180</v>
      </c>
      <c r="BE467" s="203">
        <f>IF(N467="základní",J467,0)</f>
        <v>0</v>
      </c>
      <c r="BF467" s="203">
        <f>IF(N467="snížená",J467,0)</f>
        <v>0</v>
      </c>
      <c r="BG467" s="203">
        <f>IF(N467="zákl. přenesená",J467,0)</f>
        <v>0</v>
      </c>
      <c r="BH467" s="203">
        <f>IF(N467="sníž. přenesená",J467,0)</f>
        <v>0</v>
      </c>
      <c r="BI467" s="203">
        <f>IF(N467="nulová",J467,0)</f>
        <v>0</v>
      </c>
      <c r="BJ467" s="17" t="s">
        <v>87</v>
      </c>
      <c r="BK467" s="203">
        <f>ROUND(I467*H467,2)</f>
        <v>0</v>
      </c>
      <c r="BL467" s="17" t="s">
        <v>189</v>
      </c>
      <c r="BM467" s="202" t="s">
        <v>710</v>
      </c>
    </row>
    <row r="468" spans="2:51" s="13" customFormat="1" ht="11.25">
      <c r="B468" s="204"/>
      <c r="C468" s="205"/>
      <c r="D468" s="206" t="s">
        <v>191</v>
      </c>
      <c r="E468" s="207" t="s">
        <v>1</v>
      </c>
      <c r="F468" s="208" t="s">
        <v>711</v>
      </c>
      <c r="G468" s="205"/>
      <c r="H468" s="207" t="s">
        <v>1</v>
      </c>
      <c r="I468" s="209"/>
      <c r="J468" s="205"/>
      <c r="K468" s="205"/>
      <c r="L468" s="210"/>
      <c r="M468" s="211"/>
      <c r="N468" s="212"/>
      <c r="O468" s="212"/>
      <c r="P468" s="212"/>
      <c r="Q468" s="212"/>
      <c r="R468" s="212"/>
      <c r="S468" s="212"/>
      <c r="T468" s="213"/>
      <c r="AT468" s="214" t="s">
        <v>191</v>
      </c>
      <c r="AU468" s="214" t="s">
        <v>96</v>
      </c>
      <c r="AV468" s="13" t="s">
        <v>87</v>
      </c>
      <c r="AW468" s="13" t="s">
        <v>35</v>
      </c>
      <c r="AX468" s="13" t="s">
        <v>80</v>
      </c>
      <c r="AY468" s="214" t="s">
        <v>180</v>
      </c>
    </row>
    <row r="469" spans="2:51" s="14" customFormat="1" ht="11.25">
      <c r="B469" s="215"/>
      <c r="C469" s="216"/>
      <c r="D469" s="206" t="s">
        <v>191</v>
      </c>
      <c r="E469" s="217" t="s">
        <v>1</v>
      </c>
      <c r="F469" s="218" t="s">
        <v>1337</v>
      </c>
      <c r="G469" s="216"/>
      <c r="H469" s="219">
        <v>6</v>
      </c>
      <c r="I469" s="220"/>
      <c r="J469" s="216"/>
      <c r="K469" s="216"/>
      <c r="L469" s="221"/>
      <c r="M469" s="222"/>
      <c r="N469" s="223"/>
      <c r="O469" s="223"/>
      <c r="P469" s="223"/>
      <c r="Q469" s="223"/>
      <c r="R469" s="223"/>
      <c r="S469" s="223"/>
      <c r="T469" s="224"/>
      <c r="AT469" s="225" t="s">
        <v>191</v>
      </c>
      <c r="AU469" s="225" t="s">
        <v>96</v>
      </c>
      <c r="AV469" s="14" t="s">
        <v>89</v>
      </c>
      <c r="AW469" s="14" t="s">
        <v>35</v>
      </c>
      <c r="AX469" s="14" t="s">
        <v>87</v>
      </c>
      <c r="AY469" s="225" t="s">
        <v>180</v>
      </c>
    </row>
    <row r="470" spans="1:65" s="2" customFormat="1" ht="24.2" customHeight="1">
      <c r="A470" s="34"/>
      <c r="B470" s="35"/>
      <c r="C470" s="191" t="s">
        <v>702</v>
      </c>
      <c r="D470" s="191" t="s">
        <v>184</v>
      </c>
      <c r="E470" s="192" t="s">
        <v>715</v>
      </c>
      <c r="F470" s="193" t="s">
        <v>716</v>
      </c>
      <c r="G470" s="194" t="s">
        <v>214</v>
      </c>
      <c r="H470" s="195">
        <v>141</v>
      </c>
      <c r="I470" s="196"/>
      <c r="J470" s="197">
        <f>ROUND(I470*H470,2)</f>
        <v>0</v>
      </c>
      <c r="K470" s="193" t="s">
        <v>188</v>
      </c>
      <c r="L470" s="39"/>
      <c r="M470" s="198" t="s">
        <v>1</v>
      </c>
      <c r="N470" s="199" t="s">
        <v>45</v>
      </c>
      <c r="O470" s="71"/>
      <c r="P470" s="200">
        <f>O470*H470</f>
        <v>0</v>
      </c>
      <c r="Q470" s="200">
        <v>0</v>
      </c>
      <c r="R470" s="200">
        <f>Q470*H470</f>
        <v>0</v>
      </c>
      <c r="S470" s="200">
        <v>0.29</v>
      </c>
      <c r="T470" s="201">
        <f>S470*H470</f>
        <v>40.89</v>
      </c>
      <c r="U470" s="34"/>
      <c r="V470" s="34"/>
      <c r="W470" s="34"/>
      <c r="X470" s="34"/>
      <c r="Y470" s="34"/>
      <c r="Z470" s="34"/>
      <c r="AA470" s="34"/>
      <c r="AB470" s="34"/>
      <c r="AC470" s="34"/>
      <c r="AD470" s="34"/>
      <c r="AE470" s="34"/>
      <c r="AR470" s="202" t="s">
        <v>189</v>
      </c>
      <c r="AT470" s="202" t="s">
        <v>184</v>
      </c>
      <c r="AU470" s="202" t="s">
        <v>96</v>
      </c>
      <c r="AY470" s="17" t="s">
        <v>180</v>
      </c>
      <c r="BE470" s="203">
        <f>IF(N470="základní",J470,0)</f>
        <v>0</v>
      </c>
      <c r="BF470" s="203">
        <f>IF(N470="snížená",J470,0)</f>
        <v>0</v>
      </c>
      <c r="BG470" s="203">
        <f>IF(N470="zákl. přenesená",J470,0)</f>
        <v>0</v>
      </c>
      <c r="BH470" s="203">
        <f>IF(N470="sníž. přenesená",J470,0)</f>
        <v>0</v>
      </c>
      <c r="BI470" s="203">
        <f>IF(N470="nulová",J470,0)</f>
        <v>0</v>
      </c>
      <c r="BJ470" s="17" t="s">
        <v>87</v>
      </c>
      <c r="BK470" s="203">
        <f>ROUND(I470*H470,2)</f>
        <v>0</v>
      </c>
      <c r="BL470" s="17" t="s">
        <v>189</v>
      </c>
      <c r="BM470" s="202" t="s">
        <v>717</v>
      </c>
    </row>
    <row r="471" spans="2:51" s="13" customFormat="1" ht="11.25">
      <c r="B471" s="204"/>
      <c r="C471" s="205"/>
      <c r="D471" s="206" t="s">
        <v>191</v>
      </c>
      <c r="E471" s="207" t="s">
        <v>1</v>
      </c>
      <c r="F471" s="208" t="s">
        <v>718</v>
      </c>
      <c r="G471" s="205"/>
      <c r="H471" s="207" t="s">
        <v>1</v>
      </c>
      <c r="I471" s="209"/>
      <c r="J471" s="205"/>
      <c r="K471" s="205"/>
      <c r="L471" s="210"/>
      <c r="M471" s="211"/>
      <c r="N471" s="212"/>
      <c r="O471" s="212"/>
      <c r="P471" s="212"/>
      <c r="Q471" s="212"/>
      <c r="R471" s="212"/>
      <c r="S471" s="212"/>
      <c r="T471" s="213"/>
      <c r="AT471" s="214" t="s">
        <v>191</v>
      </c>
      <c r="AU471" s="214" t="s">
        <v>96</v>
      </c>
      <c r="AV471" s="13" t="s">
        <v>87</v>
      </c>
      <c r="AW471" s="13" t="s">
        <v>35</v>
      </c>
      <c r="AX471" s="13" t="s">
        <v>80</v>
      </c>
      <c r="AY471" s="214" t="s">
        <v>180</v>
      </c>
    </row>
    <row r="472" spans="2:51" s="14" customFormat="1" ht="11.25">
      <c r="B472" s="215"/>
      <c r="C472" s="216"/>
      <c r="D472" s="206" t="s">
        <v>191</v>
      </c>
      <c r="E472" s="217" t="s">
        <v>1</v>
      </c>
      <c r="F472" s="218" t="s">
        <v>1338</v>
      </c>
      <c r="G472" s="216"/>
      <c r="H472" s="219">
        <v>23</v>
      </c>
      <c r="I472" s="220"/>
      <c r="J472" s="216"/>
      <c r="K472" s="216"/>
      <c r="L472" s="221"/>
      <c r="M472" s="222"/>
      <c r="N472" s="223"/>
      <c r="O472" s="223"/>
      <c r="P472" s="223"/>
      <c r="Q472" s="223"/>
      <c r="R472" s="223"/>
      <c r="S472" s="223"/>
      <c r="T472" s="224"/>
      <c r="AT472" s="225" t="s">
        <v>191</v>
      </c>
      <c r="AU472" s="225" t="s">
        <v>96</v>
      </c>
      <c r="AV472" s="14" t="s">
        <v>89</v>
      </c>
      <c r="AW472" s="14" t="s">
        <v>35</v>
      </c>
      <c r="AX472" s="14" t="s">
        <v>80</v>
      </c>
      <c r="AY472" s="225" t="s">
        <v>180</v>
      </c>
    </row>
    <row r="473" spans="2:51" s="14" customFormat="1" ht="11.25">
      <c r="B473" s="215"/>
      <c r="C473" s="216"/>
      <c r="D473" s="206" t="s">
        <v>191</v>
      </c>
      <c r="E473" s="217" t="s">
        <v>1</v>
      </c>
      <c r="F473" s="218" t="s">
        <v>1339</v>
      </c>
      <c r="G473" s="216"/>
      <c r="H473" s="219">
        <v>3</v>
      </c>
      <c r="I473" s="220"/>
      <c r="J473" s="216"/>
      <c r="K473" s="216"/>
      <c r="L473" s="221"/>
      <c r="M473" s="222"/>
      <c r="N473" s="223"/>
      <c r="O473" s="223"/>
      <c r="P473" s="223"/>
      <c r="Q473" s="223"/>
      <c r="R473" s="223"/>
      <c r="S473" s="223"/>
      <c r="T473" s="224"/>
      <c r="AT473" s="225" t="s">
        <v>191</v>
      </c>
      <c r="AU473" s="225" t="s">
        <v>96</v>
      </c>
      <c r="AV473" s="14" t="s">
        <v>89</v>
      </c>
      <c r="AW473" s="14" t="s">
        <v>35</v>
      </c>
      <c r="AX473" s="14" t="s">
        <v>80</v>
      </c>
      <c r="AY473" s="225" t="s">
        <v>180</v>
      </c>
    </row>
    <row r="474" spans="2:51" s="14" customFormat="1" ht="11.25">
      <c r="B474" s="215"/>
      <c r="C474" s="216"/>
      <c r="D474" s="206" t="s">
        <v>191</v>
      </c>
      <c r="E474" s="217" t="s">
        <v>1</v>
      </c>
      <c r="F474" s="218" t="s">
        <v>1340</v>
      </c>
      <c r="G474" s="216"/>
      <c r="H474" s="219">
        <v>6</v>
      </c>
      <c r="I474" s="220"/>
      <c r="J474" s="216"/>
      <c r="K474" s="216"/>
      <c r="L474" s="221"/>
      <c r="M474" s="222"/>
      <c r="N474" s="223"/>
      <c r="O474" s="223"/>
      <c r="P474" s="223"/>
      <c r="Q474" s="223"/>
      <c r="R474" s="223"/>
      <c r="S474" s="223"/>
      <c r="T474" s="224"/>
      <c r="AT474" s="225" t="s">
        <v>191</v>
      </c>
      <c r="AU474" s="225" t="s">
        <v>96</v>
      </c>
      <c r="AV474" s="14" t="s">
        <v>89</v>
      </c>
      <c r="AW474" s="14" t="s">
        <v>35</v>
      </c>
      <c r="AX474" s="14" t="s">
        <v>80</v>
      </c>
      <c r="AY474" s="225" t="s">
        <v>180</v>
      </c>
    </row>
    <row r="475" spans="2:51" s="13" customFormat="1" ht="11.25">
      <c r="B475" s="204"/>
      <c r="C475" s="205"/>
      <c r="D475" s="206" t="s">
        <v>191</v>
      </c>
      <c r="E475" s="207" t="s">
        <v>1</v>
      </c>
      <c r="F475" s="208" t="s">
        <v>1341</v>
      </c>
      <c r="G475" s="205"/>
      <c r="H475" s="207" t="s">
        <v>1</v>
      </c>
      <c r="I475" s="209"/>
      <c r="J475" s="205"/>
      <c r="K475" s="205"/>
      <c r="L475" s="210"/>
      <c r="M475" s="211"/>
      <c r="N475" s="212"/>
      <c r="O475" s="212"/>
      <c r="P475" s="212"/>
      <c r="Q475" s="212"/>
      <c r="R475" s="212"/>
      <c r="S475" s="212"/>
      <c r="T475" s="213"/>
      <c r="AT475" s="214" t="s">
        <v>191</v>
      </c>
      <c r="AU475" s="214" t="s">
        <v>96</v>
      </c>
      <c r="AV475" s="13" t="s">
        <v>87</v>
      </c>
      <c r="AW475" s="13" t="s">
        <v>35</v>
      </c>
      <c r="AX475" s="13" t="s">
        <v>80</v>
      </c>
      <c r="AY475" s="214" t="s">
        <v>180</v>
      </c>
    </row>
    <row r="476" spans="2:51" s="14" customFormat="1" ht="22.5">
      <c r="B476" s="215"/>
      <c r="C476" s="216"/>
      <c r="D476" s="206" t="s">
        <v>191</v>
      </c>
      <c r="E476" s="217" t="s">
        <v>1</v>
      </c>
      <c r="F476" s="218" t="s">
        <v>1342</v>
      </c>
      <c r="G476" s="216"/>
      <c r="H476" s="219">
        <v>109</v>
      </c>
      <c r="I476" s="220"/>
      <c r="J476" s="216"/>
      <c r="K476" s="216"/>
      <c r="L476" s="221"/>
      <c r="M476" s="222"/>
      <c r="N476" s="223"/>
      <c r="O476" s="223"/>
      <c r="P476" s="223"/>
      <c r="Q476" s="223"/>
      <c r="R476" s="223"/>
      <c r="S476" s="223"/>
      <c r="T476" s="224"/>
      <c r="AT476" s="225" t="s">
        <v>191</v>
      </c>
      <c r="AU476" s="225" t="s">
        <v>96</v>
      </c>
      <c r="AV476" s="14" t="s">
        <v>89</v>
      </c>
      <c r="AW476" s="14" t="s">
        <v>35</v>
      </c>
      <c r="AX476" s="14" t="s">
        <v>80</v>
      </c>
      <c r="AY476" s="225" t="s">
        <v>180</v>
      </c>
    </row>
    <row r="477" spans="2:51" s="15" customFormat="1" ht="11.25">
      <c r="B477" s="226"/>
      <c r="C477" s="227"/>
      <c r="D477" s="206" t="s">
        <v>191</v>
      </c>
      <c r="E477" s="228" t="s">
        <v>1</v>
      </c>
      <c r="F477" s="229" t="s">
        <v>201</v>
      </c>
      <c r="G477" s="227"/>
      <c r="H477" s="230">
        <v>141</v>
      </c>
      <c r="I477" s="231"/>
      <c r="J477" s="227"/>
      <c r="K477" s="227"/>
      <c r="L477" s="232"/>
      <c r="M477" s="233"/>
      <c r="N477" s="234"/>
      <c r="O477" s="234"/>
      <c r="P477" s="234"/>
      <c r="Q477" s="234"/>
      <c r="R477" s="234"/>
      <c r="S477" s="234"/>
      <c r="T477" s="235"/>
      <c r="AT477" s="236" t="s">
        <v>191</v>
      </c>
      <c r="AU477" s="236" t="s">
        <v>96</v>
      </c>
      <c r="AV477" s="15" t="s">
        <v>189</v>
      </c>
      <c r="AW477" s="15" t="s">
        <v>35</v>
      </c>
      <c r="AX477" s="15" t="s">
        <v>87</v>
      </c>
      <c r="AY477" s="236" t="s">
        <v>180</v>
      </c>
    </row>
    <row r="478" spans="2:63" s="12" customFormat="1" ht="20.85" customHeight="1">
      <c r="B478" s="175"/>
      <c r="C478" s="176"/>
      <c r="D478" s="177" t="s">
        <v>79</v>
      </c>
      <c r="E478" s="189" t="s">
        <v>741</v>
      </c>
      <c r="F478" s="189" t="s">
        <v>742</v>
      </c>
      <c r="G478" s="176"/>
      <c r="H478" s="176"/>
      <c r="I478" s="179"/>
      <c r="J478" s="190">
        <f>BK478</f>
        <v>0</v>
      </c>
      <c r="K478" s="176"/>
      <c r="L478" s="181"/>
      <c r="M478" s="182"/>
      <c r="N478" s="183"/>
      <c r="O478" s="183"/>
      <c r="P478" s="184">
        <f>SUM(P479:P480)</f>
        <v>0</v>
      </c>
      <c r="Q478" s="183"/>
      <c r="R478" s="184">
        <f>SUM(R479:R480)</f>
        <v>0</v>
      </c>
      <c r="S478" s="183"/>
      <c r="T478" s="185">
        <f>SUM(T479:T480)</f>
        <v>0.15</v>
      </c>
      <c r="AR478" s="186" t="s">
        <v>87</v>
      </c>
      <c r="AT478" s="187" t="s">
        <v>79</v>
      </c>
      <c r="AU478" s="187" t="s">
        <v>89</v>
      </c>
      <c r="AY478" s="186" t="s">
        <v>180</v>
      </c>
      <c r="BK478" s="188">
        <f>SUM(BK479:BK480)</f>
        <v>0</v>
      </c>
    </row>
    <row r="479" spans="1:65" s="2" customFormat="1" ht="24.2" customHeight="1">
      <c r="A479" s="34"/>
      <c r="B479" s="35"/>
      <c r="C479" s="191" t="s">
        <v>707</v>
      </c>
      <c r="D479" s="191" t="s">
        <v>184</v>
      </c>
      <c r="E479" s="192" t="s">
        <v>1343</v>
      </c>
      <c r="F479" s="193" t="s">
        <v>1344</v>
      </c>
      <c r="G479" s="194" t="s">
        <v>1084</v>
      </c>
      <c r="H479" s="195">
        <v>150</v>
      </c>
      <c r="I479" s="196"/>
      <c r="J479" s="197">
        <f>ROUND(I479*H479,2)</f>
        <v>0</v>
      </c>
      <c r="K479" s="193" t="s">
        <v>188</v>
      </c>
      <c r="L479" s="39"/>
      <c r="M479" s="198" t="s">
        <v>1</v>
      </c>
      <c r="N479" s="199" t="s">
        <v>45</v>
      </c>
      <c r="O479" s="71"/>
      <c r="P479" s="200">
        <f>O479*H479</f>
        <v>0</v>
      </c>
      <c r="Q479" s="200">
        <v>0</v>
      </c>
      <c r="R479" s="200">
        <f>Q479*H479</f>
        <v>0</v>
      </c>
      <c r="S479" s="200">
        <v>0.001</v>
      </c>
      <c r="T479" s="201">
        <f>S479*H479</f>
        <v>0.15</v>
      </c>
      <c r="U479" s="34"/>
      <c r="V479" s="34"/>
      <c r="W479" s="34"/>
      <c r="X479" s="34"/>
      <c r="Y479" s="34"/>
      <c r="Z479" s="34"/>
      <c r="AA479" s="34"/>
      <c r="AB479" s="34"/>
      <c r="AC479" s="34"/>
      <c r="AD479" s="34"/>
      <c r="AE479" s="34"/>
      <c r="AR479" s="202" t="s">
        <v>189</v>
      </c>
      <c r="AT479" s="202" t="s">
        <v>184</v>
      </c>
      <c r="AU479" s="202" t="s">
        <v>96</v>
      </c>
      <c r="AY479" s="17" t="s">
        <v>180</v>
      </c>
      <c r="BE479" s="203">
        <f>IF(N479="základní",J479,0)</f>
        <v>0</v>
      </c>
      <c r="BF479" s="203">
        <f>IF(N479="snížená",J479,0)</f>
        <v>0</v>
      </c>
      <c r="BG479" s="203">
        <f>IF(N479="zákl. přenesená",J479,0)</f>
        <v>0</v>
      </c>
      <c r="BH479" s="203">
        <f>IF(N479="sníž. přenesená",J479,0)</f>
        <v>0</v>
      </c>
      <c r="BI479" s="203">
        <f>IF(N479="nulová",J479,0)</f>
        <v>0</v>
      </c>
      <c r="BJ479" s="17" t="s">
        <v>87</v>
      </c>
      <c r="BK479" s="203">
        <f>ROUND(I479*H479,2)</f>
        <v>0</v>
      </c>
      <c r="BL479" s="17" t="s">
        <v>189</v>
      </c>
      <c r="BM479" s="202" t="s">
        <v>1345</v>
      </c>
    </row>
    <row r="480" spans="2:51" s="14" customFormat="1" ht="11.25">
      <c r="B480" s="215"/>
      <c r="C480" s="216"/>
      <c r="D480" s="206" t="s">
        <v>191</v>
      </c>
      <c r="E480" s="217" t="s">
        <v>1</v>
      </c>
      <c r="F480" s="218" t="s">
        <v>1346</v>
      </c>
      <c r="G480" s="216"/>
      <c r="H480" s="219">
        <v>150</v>
      </c>
      <c r="I480" s="220"/>
      <c r="J480" s="216"/>
      <c r="K480" s="216"/>
      <c r="L480" s="221"/>
      <c r="M480" s="222"/>
      <c r="N480" s="223"/>
      <c r="O480" s="223"/>
      <c r="P480" s="223"/>
      <c r="Q480" s="223"/>
      <c r="R480" s="223"/>
      <c r="S480" s="223"/>
      <c r="T480" s="224"/>
      <c r="AT480" s="225" t="s">
        <v>191</v>
      </c>
      <c r="AU480" s="225" t="s">
        <v>96</v>
      </c>
      <c r="AV480" s="14" t="s">
        <v>89</v>
      </c>
      <c r="AW480" s="14" t="s">
        <v>35</v>
      </c>
      <c r="AX480" s="14" t="s">
        <v>87</v>
      </c>
      <c r="AY480" s="225" t="s">
        <v>180</v>
      </c>
    </row>
    <row r="481" spans="2:63" s="12" customFormat="1" ht="20.85" customHeight="1">
      <c r="B481" s="175"/>
      <c r="C481" s="176"/>
      <c r="D481" s="177" t="s">
        <v>79</v>
      </c>
      <c r="E481" s="189" t="s">
        <v>801</v>
      </c>
      <c r="F481" s="189" t="s">
        <v>802</v>
      </c>
      <c r="G481" s="176"/>
      <c r="H481" s="176"/>
      <c r="I481" s="179"/>
      <c r="J481" s="190">
        <f>BK481</f>
        <v>0</v>
      </c>
      <c r="K481" s="176"/>
      <c r="L481" s="181"/>
      <c r="M481" s="182"/>
      <c r="N481" s="183"/>
      <c r="O481" s="183"/>
      <c r="P481" s="184">
        <f>SUM(P482:P497)</f>
        <v>0</v>
      </c>
      <c r="Q481" s="183"/>
      <c r="R481" s="184">
        <f>SUM(R482:R497)</f>
        <v>0.35791500000000004</v>
      </c>
      <c r="S481" s="183"/>
      <c r="T481" s="185">
        <f>SUM(T482:T497)</f>
        <v>0</v>
      </c>
      <c r="AR481" s="186" t="s">
        <v>87</v>
      </c>
      <c r="AT481" s="187" t="s">
        <v>79</v>
      </c>
      <c r="AU481" s="187" t="s">
        <v>89</v>
      </c>
      <c r="AY481" s="186" t="s">
        <v>180</v>
      </c>
      <c r="BK481" s="188">
        <f>SUM(BK482:BK497)</f>
        <v>0</v>
      </c>
    </row>
    <row r="482" spans="1:65" s="2" customFormat="1" ht="24.2" customHeight="1">
      <c r="A482" s="34"/>
      <c r="B482" s="35"/>
      <c r="C482" s="191" t="s">
        <v>714</v>
      </c>
      <c r="D482" s="191" t="s">
        <v>184</v>
      </c>
      <c r="E482" s="192" t="s">
        <v>804</v>
      </c>
      <c r="F482" s="193" t="s">
        <v>805</v>
      </c>
      <c r="G482" s="194" t="s">
        <v>481</v>
      </c>
      <c r="H482" s="195">
        <v>3</v>
      </c>
      <c r="I482" s="196"/>
      <c r="J482" s="197">
        <f>ROUND(I482*H482,2)</f>
        <v>0</v>
      </c>
      <c r="K482" s="193" t="s">
        <v>188</v>
      </c>
      <c r="L482" s="39"/>
      <c r="M482" s="198" t="s">
        <v>1</v>
      </c>
      <c r="N482" s="199" t="s">
        <v>45</v>
      </c>
      <c r="O482" s="71"/>
      <c r="P482" s="200">
        <f>O482*H482</f>
        <v>0</v>
      </c>
      <c r="Q482" s="200">
        <v>0.109405</v>
      </c>
      <c r="R482" s="200">
        <f>Q482*H482</f>
        <v>0.32821500000000003</v>
      </c>
      <c r="S482" s="200">
        <v>0</v>
      </c>
      <c r="T482" s="201">
        <f>S482*H482</f>
        <v>0</v>
      </c>
      <c r="U482" s="34"/>
      <c r="V482" s="34"/>
      <c r="W482" s="34"/>
      <c r="X482" s="34"/>
      <c r="Y482" s="34"/>
      <c r="Z482" s="34"/>
      <c r="AA482" s="34"/>
      <c r="AB482" s="34"/>
      <c r="AC482" s="34"/>
      <c r="AD482" s="34"/>
      <c r="AE482" s="34"/>
      <c r="AR482" s="202" t="s">
        <v>189</v>
      </c>
      <c r="AT482" s="202" t="s">
        <v>184</v>
      </c>
      <c r="AU482" s="202" t="s">
        <v>96</v>
      </c>
      <c r="AY482" s="17" t="s">
        <v>180</v>
      </c>
      <c r="BE482" s="203">
        <f>IF(N482="základní",J482,0)</f>
        <v>0</v>
      </c>
      <c r="BF482" s="203">
        <f>IF(N482="snížená",J482,0)</f>
        <v>0</v>
      </c>
      <c r="BG482" s="203">
        <f>IF(N482="zákl. přenesená",J482,0)</f>
        <v>0</v>
      </c>
      <c r="BH482" s="203">
        <f>IF(N482="sníž. přenesená",J482,0)</f>
        <v>0</v>
      </c>
      <c r="BI482" s="203">
        <f>IF(N482="nulová",J482,0)</f>
        <v>0</v>
      </c>
      <c r="BJ482" s="17" t="s">
        <v>87</v>
      </c>
      <c r="BK482" s="203">
        <f>ROUND(I482*H482,2)</f>
        <v>0</v>
      </c>
      <c r="BL482" s="17" t="s">
        <v>189</v>
      </c>
      <c r="BM482" s="202" t="s">
        <v>806</v>
      </c>
    </row>
    <row r="483" spans="2:51" s="14" customFormat="1" ht="11.25">
      <c r="B483" s="215"/>
      <c r="C483" s="216"/>
      <c r="D483" s="206" t="s">
        <v>191</v>
      </c>
      <c r="E483" s="217" t="s">
        <v>1</v>
      </c>
      <c r="F483" s="218" t="s">
        <v>1347</v>
      </c>
      <c r="G483" s="216"/>
      <c r="H483" s="219">
        <v>2</v>
      </c>
      <c r="I483" s="220"/>
      <c r="J483" s="216"/>
      <c r="K483" s="216"/>
      <c r="L483" s="221"/>
      <c r="M483" s="222"/>
      <c r="N483" s="223"/>
      <c r="O483" s="223"/>
      <c r="P483" s="223"/>
      <c r="Q483" s="223"/>
      <c r="R483" s="223"/>
      <c r="S483" s="223"/>
      <c r="T483" s="224"/>
      <c r="AT483" s="225" t="s">
        <v>191</v>
      </c>
      <c r="AU483" s="225" t="s">
        <v>96</v>
      </c>
      <c r="AV483" s="14" t="s">
        <v>89</v>
      </c>
      <c r="AW483" s="14" t="s">
        <v>35</v>
      </c>
      <c r="AX483" s="14" t="s">
        <v>80</v>
      </c>
      <c r="AY483" s="225" t="s">
        <v>180</v>
      </c>
    </row>
    <row r="484" spans="2:51" s="14" customFormat="1" ht="11.25">
      <c r="B484" s="215"/>
      <c r="C484" s="216"/>
      <c r="D484" s="206" t="s">
        <v>191</v>
      </c>
      <c r="E484" s="217" t="s">
        <v>1</v>
      </c>
      <c r="F484" s="218" t="s">
        <v>808</v>
      </c>
      <c r="G484" s="216"/>
      <c r="H484" s="219">
        <v>1</v>
      </c>
      <c r="I484" s="220"/>
      <c r="J484" s="216"/>
      <c r="K484" s="216"/>
      <c r="L484" s="221"/>
      <c r="M484" s="222"/>
      <c r="N484" s="223"/>
      <c r="O484" s="223"/>
      <c r="P484" s="223"/>
      <c r="Q484" s="223"/>
      <c r="R484" s="223"/>
      <c r="S484" s="223"/>
      <c r="T484" s="224"/>
      <c r="AT484" s="225" t="s">
        <v>191</v>
      </c>
      <c r="AU484" s="225" t="s">
        <v>96</v>
      </c>
      <c r="AV484" s="14" t="s">
        <v>89</v>
      </c>
      <c r="AW484" s="14" t="s">
        <v>35</v>
      </c>
      <c r="AX484" s="14" t="s">
        <v>80</v>
      </c>
      <c r="AY484" s="225" t="s">
        <v>180</v>
      </c>
    </row>
    <row r="485" spans="2:51" s="15" customFormat="1" ht="11.25">
      <c r="B485" s="226"/>
      <c r="C485" s="227"/>
      <c r="D485" s="206" t="s">
        <v>191</v>
      </c>
      <c r="E485" s="228" t="s">
        <v>1</v>
      </c>
      <c r="F485" s="229" t="s">
        <v>201</v>
      </c>
      <c r="G485" s="227"/>
      <c r="H485" s="230">
        <v>3</v>
      </c>
      <c r="I485" s="231"/>
      <c r="J485" s="227"/>
      <c r="K485" s="227"/>
      <c r="L485" s="232"/>
      <c r="M485" s="233"/>
      <c r="N485" s="234"/>
      <c r="O485" s="234"/>
      <c r="P485" s="234"/>
      <c r="Q485" s="234"/>
      <c r="R485" s="234"/>
      <c r="S485" s="234"/>
      <c r="T485" s="235"/>
      <c r="AT485" s="236" t="s">
        <v>191</v>
      </c>
      <c r="AU485" s="236" t="s">
        <v>96</v>
      </c>
      <c r="AV485" s="15" t="s">
        <v>189</v>
      </c>
      <c r="AW485" s="15" t="s">
        <v>35</v>
      </c>
      <c r="AX485" s="15" t="s">
        <v>87</v>
      </c>
      <c r="AY485" s="236" t="s">
        <v>180</v>
      </c>
    </row>
    <row r="486" spans="1:65" s="2" customFormat="1" ht="21.75" customHeight="1">
      <c r="A486" s="34"/>
      <c r="B486" s="35"/>
      <c r="C486" s="237" t="s">
        <v>726</v>
      </c>
      <c r="D486" s="237" t="s">
        <v>275</v>
      </c>
      <c r="E486" s="238" t="s">
        <v>810</v>
      </c>
      <c r="F486" s="239" t="s">
        <v>811</v>
      </c>
      <c r="G486" s="240" t="s">
        <v>481</v>
      </c>
      <c r="H486" s="241">
        <v>3</v>
      </c>
      <c r="I486" s="242"/>
      <c r="J486" s="243">
        <f>ROUND(I486*H486,2)</f>
        <v>0</v>
      </c>
      <c r="K486" s="239" t="s">
        <v>188</v>
      </c>
      <c r="L486" s="244"/>
      <c r="M486" s="245" t="s">
        <v>1</v>
      </c>
      <c r="N486" s="246" t="s">
        <v>45</v>
      </c>
      <c r="O486" s="71"/>
      <c r="P486" s="200">
        <f>O486*H486</f>
        <v>0</v>
      </c>
      <c r="Q486" s="200">
        <v>0.0061</v>
      </c>
      <c r="R486" s="200">
        <f>Q486*H486</f>
        <v>0.0183</v>
      </c>
      <c r="S486" s="200">
        <v>0</v>
      </c>
      <c r="T486" s="201">
        <f>S486*H486</f>
        <v>0</v>
      </c>
      <c r="U486" s="34"/>
      <c r="V486" s="34"/>
      <c r="W486" s="34"/>
      <c r="X486" s="34"/>
      <c r="Y486" s="34"/>
      <c r="Z486" s="34"/>
      <c r="AA486" s="34"/>
      <c r="AB486" s="34"/>
      <c r="AC486" s="34"/>
      <c r="AD486" s="34"/>
      <c r="AE486" s="34"/>
      <c r="AR486" s="202" t="s">
        <v>246</v>
      </c>
      <c r="AT486" s="202" t="s">
        <v>275</v>
      </c>
      <c r="AU486" s="202" t="s">
        <v>96</v>
      </c>
      <c r="AY486" s="17" t="s">
        <v>180</v>
      </c>
      <c r="BE486" s="203">
        <f>IF(N486="základní",J486,0)</f>
        <v>0</v>
      </c>
      <c r="BF486" s="203">
        <f>IF(N486="snížená",J486,0)</f>
        <v>0</v>
      </c>
      <c r="BG486" s="203">
        <f>IF(N486="zákl. přenesená",J486,0)</f>
        <v>0</v>
      </c>
      <c r="BH486" s="203">
        <f>IF(N486="sníž. přenesená",J486,0)</f>
        <v>0</v>
      </c>
      <c r="BI486" s="203">
        <f>IF(N486="nulová",J486,0)</f>
        <v>0</v>
      </c>
      <c r="BJ486" s="17" t="s">
        <v>87</v>
      </c>
      <c r="BK486" s="203">
        <f>ROUND(I486*H486,2)</f>
        <v>0</v>
      </c>
      <c r="BL486" s="17" t="s">
        <v>189</v>
      </c>
      <c r="BM486" s="202" t="s">
        <v>812</v>
      </c>
    </row>
    <row r="487" spans="2:51" s="14" customFormat="1" ht="11.25">
      <c r="B487" s="215"/>
      <c r="C487" s="216"/>
      <c r="D487" s="206" t="s">
        <v>191</v>
      </c>
      <c r="E487" s="217" t="s">
        <v>1</v>
      </c>
      <c r="F487" s="218" t="s">
        <v>1347</v>
      </c>
      <c r="G487" s="216"/>
      <c r="H487" s="219">
        <v>2</v>
      </c>
      <c r="I487" s="220"/>
      <c r="J487" s="216"/>
      <c r="K487" s="216"/>
      <c r="L487" s="221"/>
      <c r="M487" s="222"/>
      <c r="N487" s="223"/>
      <c r="O487" s="223"/>
      <c r="P487" s="223"/>
      <c r="Q487" s="223"/>
      <c r="R487" s="223"/>
      <c r="S487" s="223"/>
      <c r="T487" s="224"/>
      <c r="AT487" s="225" t="s">
        <v>191</v>
      </c>
      <c r="AU487" s="225" t="s">
        <v>96</v>
      </c>
      <c r="AV487" s="14" t="s">
        <v>89</v>
      </c>
      <c r="AW487" s="14" t="s">
        <v>35</v>
      </c>
      <c r="AX487" s="14" t="s">
        <v>80</v>
      </c>
      <c r="AY487" s="225" t="s">
        <v>180</v>
      </c>
    </row>
    <row r="488" spans="2:51" s="14" customFormat="1" ht="11.25">
      <c r="B488" s="215"/>
      <c r="C488" s="216"/>
      <c r="D488" s="206" t="s">
        <v>191</v>
      </c>
      <c r="E488" s="217" t="s">
        <v>1</v>
      </c>
      <c r="F488" s="218" t="s">
        <v>808</v>
      </c>
      <c r="G488" s="216"/>
      <c r="H488" s="219">
        <v>1</v>
      </c>
      <c r="I488" s="220"/>
      <c r="J488" s="216"/>
      <c r="K488" s="216"/>
      <c r="L488" s="221"/>
      <c r="M488" s="222"/>
      <c r="N488" s="223"/>
      <c r="O488" s="223"/>
      <c r="P488" s="223"/>
      <c r="Q488" s="223"/>
      <c r="R488" s="223"/>
      <c r="S488" s="223"/>
      <c r="T488" s="224"/>
      <c r="AT488" s="225" t="s">
        <v>191</v>
      </c>
      <c r="AU488" s="225" t="s">
        <v>96</v>
      </c>
      <c r="AV488" s="14" t="s">
        <v>89</v>
      </c>
      <c r="AW488" s="14" t="s">
        <v>35</v>
      </c>
      <c r="AX488" s="14" t="s">
        <v>80</v>
      </c>
      <c r="AY488" s="225" t="s">
        <v>180</v>
      </c>
    </row>
    <row r="489" spans="2:51" s="15" customFormat="1" ht="11.25">
      <c r="B489" s="226"/>
      <c r="C489" s="227"/>
      <c r="D489" s="206" t="s">
        <v>191</v>
      </c>
      <c r="E489" s="228" t="s">
        <v>1</v>
      </c>
      <c r="F489" s="229" t="s">
        <v>201</v>
      </c>
      <c r="G489" s="227"/>
      <c r="H489" s="230">
        <v>3</v>
      </c>
      <c r="I489" s="231"/>
      <c r="J489" s="227"/>
      <c r="K489" s="227"/>
      <c r="L489" s="232"/>
      <c r="M489" s="233"/>
      <c r="N489" s="234"/>
      <c r="O489" s="234"/>
      <c r="P489" s="234"/>
      <c r="Q489" s="234"/>
      <c r="R489" s="234"/>
      <c r="S489" s="234"/>
      <c r="T489" s="235"/>
      <c r="AT489" s="236" t="s">
        <v>191</v>
      </c>
      <c r="AU489" s="236" t="s">
        <v>96</v>
      </c>
      <c r="AV489" s="15" t="s">
        <v>189</v>
      </c>
      <c r="AW489" s="15" t="s">
        <v>35</v>
      </c>
      <c r="AX489" s="15" t="s">
        <v>87</v>
      </c>
      <c r="AY489" s="236" t="s">
        <v>180</v>
      </c>
    </row>
    <row r="490" spans="1:65" s="2" customFormat="1" ht="24.2" customHeight="1">
      <c r="A490" s="34"/>
      <c r="B490" s="35"/>
      <c r="C490" s="191" t="s">
        <v>731</v>
      </c>
      <c r="D490" s="191" t="s">
        <v>184</v>
      </c>
      <c r="E490" s="192" t="s">
        <v>814</v>
      </c>
      <c r="F490" s="193" t="s">
        <v>815</v>
      </c>
      <c r="G490" s="194" t="s">
        <v>481</v>
      </c>
      <c r="H490" s="195">
        <v>4</v>
      </c>
      <c r="I490" s="196"/>
      <c r="J490" s="197">
        <f>ROUND(I490*H490,2)</f>
        <v>0</v>
      </c>
      <c r="K490" s="193" t="s">
        <v>188</v>
      </c>
      <c r="L490" s="39"/>
      <c r="M490" s="198" t="s">
        <v>1</v>
      </c>
      <c r="N490" s="199" t="s">
        <v>45</v>
      </c>
      <c r="O490" s="71"/>
      <c r="P490" s="200">
        <f>O490*H490</f>
        <v>0</v>
      </c>
      <c r="Q490" s="200">
        <v>0.0007</v>
      </c>
      <c r="R490" s="200">
        <f>Q490*H490</f>
        <v>0.0028</v>
      </c>
      <c r="S490" s="200">
        <v>0</v>
      </c>
      <c r="T490" s="201">
        <f>S490*H490</f>
        <v>0</v>
      </c>
      <c r="U490" s="34"/>
      <c r="V490" s="34"/>
      <c r="W490" s="34"/>
      <c r="X490" s="34"/>
      <c r="Y490" s="34"/>
      <c r="Z490" s="34"/>
      <c r="AA490" s="34"/>
      <c r="AB490" s="34"/>
      <c r="AC490" s="34"/>
      <c r="AD490" s="34"/>
      <c r="AE490" s="34"/>
      <c r="AR490" s="202" t="s">
        <v>189</v>
      </c>
      <c r="AT490" s="202" t="s">
        <v>184</v>
      </c>
      <c r="AU490" s="202" t="s">
        <v>96</v>
      </c>
      <c r="AY490" s="17" t="s">
        <v>180</v>
      </c>
      <c r="BE490" s="203">
        <f>IF(N490="základní",J490,0)</f>
        <v>0</v>
      </c>
      <c r="BF490" s="203">
        <f>IF(N490="snížená",J490,0)</f>
        <v>0</v>
      </c>
      <c r="BG490" s="203">
        <f>IF(N490="zákl. přenesená",J490,0)</f>
        <v>0</v>
      </c>
      <c r="BH490" s="203">
        <f>IF(N490="sníž. přenesená",J490,0)</f>
        <v>0</v>
      </c>
      <c r="BI490" s="203">
        <f>IF(N490="nulová",J490,0)</f>
        <v>0</v>
      </c>
      <c r="BJ490" s="17" t="s">
        <v>87</v>
      </c>
      <c r="BK490" s="203">
        <f>ROUND(I490*H490,2)</f>
        <v>0</v>
      </c>
      <c r="BL490" s="17" t="s">
        <v>189</v>
      </c>
      <c r="BM490" s="202" t="s">
        <v>816</v>
      </c>
    </row>
    <row r="491" spans="2:51" s="14" customFormat="1" ht="11.25">
      <c r="B491" s="215"/>
      <c r="C491" s="216"/>
      <c r="D491" s="206" t="s">
        <v>191</v>
      </c>
      <c r="E491" s="217" t="s">
        <v>1</v>
      </c>
      <c r="F491" s="218" t="s">
        <v>1348</v>
      </c>
      <c r="G491" s="216"/>
      <c r="H491" s="219">
        <v>4</v>
      </c>
      <c r="I491" s="220"/>
      <c r="J491" s="216"/>
      <c r="K491" s="216"/>
      <c r="L491" s="221"/>
      <c r="M491" s="222"/>
      <c r="N491" s="223"/>
      <c r="O491" s="223"/>
      <c r="P491" s="223"/>
      <c r="Q491" s="223"/>
      <c r="R491" s="223"/>
      <c r="S491" s="223"/>
      <c r="T491" s="224"/>
      <c r="AT491" s="225" t="s">
        <v>191</v>
      </c>
      <c r="AU491" s="225" t="s">
        <v>96</v>
      </c>
      <c r="AV491" s="14" t="s">
        <v>89</v>
      </c>
      <c r="AW491" s="14" t="s">
        <v>35</v>
      </c>
      <c r="AX491" s="14" t="s">
        <v>87</v>
      </c>
      <c r="AY491" s="225" t="s">
        <v>180</v>
      </c>
    </row>
    <row r="492" spans="1:65" s="2" customFormat="1" ht="16.5" customHeight="1">
      <c r="A492" s="34"/>
      <c r="B492" s="35"/>
      <c r="C492" s="237" t="s">
        <v>736</v>
      </c>
      <c r="D492" s="237" t="s">
        <v>275</v>
      </c>
      <c r="E492" s="238" t="s">
        <v>1349</v>
      </c>
      <c r="F492" s="239" t="s">
        <v>1350</v>
      </c>
      <c r="G492" s="240" t="s">
        <v>481</v>
      </c>
      <c r="H492" s="241">
        <v>2</v>
      </c>
      <c r="I492" s="242"/>
      <c r="J492" s="243">
        <f>ROUND(I492*H492,2)</f>
        <v>0</v>
      </c>
      <c r="K492" s="239" t="s">
        <v>188</v>
      </c>
      <c r="L492" s="244"/>
      <c r="M492" s="245" t="s">
        <v>1</v>
      </c>
      <c r="N492" s="246" t="s">
        <v>45</v>
      </c>
      <c r="O492" s="71"/>
      <c r="P492" s="200">
        <f>O492*H492</f>
        <v>0</v>
      </c>
      <c r="Q492" s="200">
        <v>0.0013</v>
      </c>
      <c r="R492" s="200">
        <f>Q492*H492</f>
        <v>0.0026</v>
      </c>
      <c r="S492" s="200">
        <v>0</v>
      </c>
      <c r="T492" s="201">
        <f>S492*H492</f>
        <v>0</v>
      </c>
      <c r="U492" s="34"/>
      <c r="V492" s="34"/>
      <c r="W492" s="34"/>
      <c r="X492" s="34"/>
      <c r="Y492" s="34"/>
      <c r="Z492" s="34"/>
      <c r="AA492" s="34"/>
      <c r="AB492" s="34"/>
      <c r="AC492" s="34"/>
      <c r="AD492" s="34"/>
      <c r="AE492" s="34"/>
      <c r="AR492" s="202" t="s">
        <v>246</v>
      </c>
      <c r="AT492" s="202" t="s">
        <v>275</v>
      </c>
      <c r="AU492" s="202" t="s">
        <v>96</v>
      </c>
      <c r="AY492" s="17" t="s">
        <v>180</v>
      </c>
      <c r="BE492" s="203">
        <f>IF(N492="základní",J492,0)</f>
        <v>0</v>
      </c>
      <c r="BF492" s="203">
        <f>IF(N492="snížená",J492,0)</f>
        <v>0</v>
      </c>
      <c r="BG492" s="203">
        <f>IF(N492="zákl. přenesená",J492,0)</f>
        <v>0</v>
      </c>
      <c r="BH492" s="203">
        <f>IF(N492="sníž. přenesená",J492,0)</f>
        <v>0</v>
      </c>
      <c r="BI492" s="203">
        <f>IF(N492="nulová",J492,0)</f>
        <v>0</v>
      </c>
      <c r="BJ492" s="17" t="s">
        <v>87</v>
      </c>
      <c r="BK492" s="203">
        <f>ROUND(I492*H492,2)</f>
        <v>0</v>
      </c>
      <c r="BL492" s="17" t="s">
        <v>189</v>
      </c>
      <c r="BM492" s="202" t="s">
        <v>1351</v>
      </c>
    </row>
    <row r="493" spans="2:51" s="14" customFormat="1" ht="11.25">
      <c r="B493" s="215"/>
      <c r="C493" s="216"/>
      <c r="D493" s="206" t="s">
        <v>191</v>
      </c>
      <c r="E493" s="217" t="s">
        <v>1</v>
      </c>
      <c r="F493" s="218" t="s">
        <v>1352</v>
      </c>
      <c r="G493" s="216"/>
      <c r="H493" s="219">
        <v>2</v>
      </c>
      <c r="I493" s="220"/>
      <c r="J493" s="216"/>
      <c r="K493" s="216"/>
      <c r="L493" s="221"/>
      <c r="M493" s="222"/>
      <c r="N493" s="223"/>
      <c r="O493" s="223"/>
      <c r="P493" s="223"/>
      <c r="Q493" s="223"/>
      <c r="R493" s="223"/>
      <c r="S493" s="223"/>
      <c r="T493" s="224"/>
      <c r="AT493" s="225" t="s">
        <v>191</v>
      </c>
      <c r="AU493" s="225" t="s">
        <v>96</v>
      </c>
      <c r="AV493" s="14" t="s">
        <v>89</v>
      </c>
      <c r="AW493" s="14" t="s">
        <v>35</v>
      </c>
      <c r="AX493" s="14" t="s">
        <v>87</v>
      </c>
      <c r="AY493" s="225" t="s">
        <v>180</v>
      </c>
    </row>
    <row r="494" spans="1:65" s="2" customFormat="1" ht="24.2" customHeight="1">
      <c r="A494" s="34"/>
      <c r="B494" s="35"/>
      <c r="C494" s="237" t="s">
        <v>743</v>
      </c>
      <c r="D494" s="237" t="s">
        <v>275</v>
      </c>
      <c r="E494" s="238" t="s">
        <v>834</v>
      </c>
      <c r="F494" s="239" t="s">
        <v>835</v>
      </c>
      <c r="G494" s="240" t="s">
        <v>481</v>
      </c>
      <c r="H494" s="241">
        <v>1</v>
      </c>
      <c r="I494" s="242"/>
      <c r="J494" s="243">
        <f>ROUND(I494*H494,2)</f>
        <v>0</v>
      </c>
      <c r="K494" s="239" t="s">
        <v>188</v>
      </c>
      <c r="L494" s="244"/>
      <c r="M494" s="245" t="s">
        <v>1</v>
      </c>
      <c r="N494" s="246" t="s">
        <v>45</v>
      </c>
      <c r="O494" s="71"/>
      <c r="P494" s="200">
        <f>O494*H494</f>
        <v>0</v>
      </c>
      <c r="Q494" s="200">
        <v>0.0025</v>
      </c>
      <c r="R494" s="200">
        <f>Q494*H494</f>
        <v>0.0025</v>
      </c>
      <c r="S494" s="200">
        <v>0</v>
      </c>
      <c r="T494" s="201">
        <f>S494*H494</f>
        <v>0</v>
      </c>
      <c r="U494" s="34"/>
      <c r="V494" s="34"/>
      <c r="W494" s="34"/>
      <c r="X494" s="34"/>
      <c r="Y494" s="34"/>
      <c r="Z494" s="34"/>
      <c r="AA494" s="34"/>
      <c r="AB494" s="34"/>
      <c r="AC494" s="34"/>
      <c r="AD494" s="34"/>
      <c r="AE494" s="34"/>
      <c r="AR494" s="202" t="s">
        <v>246</v>
      </c>
      <c r="AT494" s="202" t="s">
        <v>275</v>
      </c>
      <c r="AU494" s="202" t="s">
        <v>96</v>
      </c>
      <c r="AY494" s="17" t="s">
        <v>180</v>
      </c>
      <c r="BE494" s="203">
        <f>IF(N494="základní",J494,0)</f>
        <v>0</v>
      </c>
      <c r="BF494" s="203">
        <f>IF(N494="snížená",J494,0)</f>
        <v>0</v>
      </c>
      <c r="BG494" s="203">
        <f>IF(N494="zákl. přenesená",J494,0)</f>
        <v>0</v>
      </c>
      <c r="BH494" s="203">
        <f>IF(N494="sníž. přenesená",J494,0)</f>
        <v>0</v>
      </c>
      <c r="BI494" s="203">
        <f>IF(N494="nulová",J494,0)</f>
        <v>0</v>
      </c>
      <c r="BJ494" s="17" t="s">
        <v>87</v>
      </c>
      <c r="BK494" s="203">
        <f>ROUND(I494*H494,2)</f>
        <v>0</v>
      </c>
      <c r="BL494" s="17" t="s">
        <v>189</v>
      </c>
      <c r="BM494" s="202" t="s">
        <v>1353</v>
      </c>
    </row>
    <row r="495" spans="2:51" s="14" customFormat="1" ht="11.25">
      <c r="B495" s="215"/>
      <c r="C495" s="216"/>
      <c r="D495" s="206" t="s">
        <v>191</v>
      </c>
      <c r="E495" s="217" t="s">
        <v>1</v>
      </c>
      <c r="F495" s="218" t="s">
        <v>1354</v>
      </c>
      <c r="G495" s="216"/>
      <c r="H495" s="219">
        <v>1</v>
      </c>
      <c r="I495" s="220"/>
      <c r="J495" s="216"/>
      <c r="K495" s="216"/>
      <c r="L495" s="221"/>
      <c r="M495" s="222"/>
      <c r="N495" s="223"/>
      <c r="O495" s="223"/>
      <c r="P495" s="223"/>
      <c r="Q495" s="223"/>
      <c r="R495" s="223"/>
      <c r="S495" s="223"/>
      <c r="T495" s="224"/>
      <c r="AT495" s="225" t="s">
        <v>191</v>
      </c>
      <c r="AU495" s="225" t="s">
        <v>96</v>
      </c>
      <c r="AV495" s="14" t="s">
        <v>89</v>
      </c>
      <c r="AW495" s="14" t="s">
        <v>35</v>
      </c>
      <c r="AX495" s="14" t="s">
        <v>87</v>
      </c>
      <c r="AY495" s="225" t="s">
        <v>180</v>
      </c>
    </row>
    <row r="496" spans="1:65" s="2" customFormat="1" ht="24.2" customHeight="1">
      <c r="A496" s="34"/>
      <c r="B496" s="35"/>
      <c r="C496" s="237" t="s">
        <v>747</v>
      </c>
      <c r="D496" s="237" t="s">
        <v>275</v>
      </c>
      <c r="E496" s="238" t="s">
        <v>1355</v>
      </c>
      <c r="F496" s="239" t="s">
        <v>1356</v>
      </c>
      <c r="G496" s="240" t="s">
        <v>481</v>
      </c>
      <c r="H496" s="241">
        <v>1</v>
      </c>
      <c r="I496" s="242"/>
      <c r="J496" s="243">
        <f>ROUND(I496*H496,2)</f>
        <v>0</v>
      </c>
      <c r="K496" s="239" t="s">
        <v>188</v>
      </c>
      <c r="L496" s="244"/>
      <c r="M496" s="245" t="s">
        <v>1</v>
      </c>
      <c r="N496" s="246" t="s">
        <v>45</v>
      </c>
      <c r="O496" s="71"/>
      <c r="P496" s="200">
        <f>O496*H496</f>
        <v>0</v>
      </c>
      <c r="Q496" s="200">
        <v>0.0035</v>
      </c>
      <c r="R496" s="200">
        <f>Q496*H496</f>
        <v>0.0035</v>
      </c>
      <c r="S496" s="200">
        <v>0</v>
      </c>
      <c r="T496" s="201">
        <f>S496*H496</f>
        <v>0</v>
      </c>
      <c r="U496" s="34"/>
      <c r="V496" s="34"/>
      <c r="W496" s="34"/>
      <c r="X496" s="34"/>
      <c r="Y496" s="34"/>
      <c r="Z496" s="34"/>
      <c r="AA496" s="34"/>
      <c r="AB496" s="34"/>
      <c r="AC496" s="34"/>
      <c r="AD496" s="34"/>
      <c r="AE496" s="34"/>
      <c r="AR496" s="202" t="s">
        <v>246</v>
      </c>
      <c r="AT496" s="202" t="s">
        <v>275</v>
      </c>
      <c r="AU496" s="202" t="s">
        <v>96</v>
      </c>
      <c r="AY496" s="17" t="s">
        <v>180</v>
      </c>
      <c r="BE496" s="203">
        <f>IF(N496="základní",J496,0)</f>
        <v>0</v>
      </c>
      <c r="BF496" s="203">
        <f>IF(N496="snížená",J496,0)</f>
        <v>0</v>
      </c>
      <c r="BG496" s="203">
        <f>IF(N496="zákl. přenesená",J496,0)</f>
        <v>0</v>
      </c>
      <c r="BH496" s="203">
        <f>IF(N496="sníž. přenesená",J496,0)</f>
        <v>0</v>
      </c>
      <c r="BI496" s="203">
        <f>IF(N496="nulová",J496,0)</f>
        <v>0</v>
      </c>
      <c r="BJ496" s="17" t="s">
        <v>87</v>
      </c>
      <c r="BK496" s="203">
        <f>ROUND(I496*H496,2)</f>
        <v>0</v>
      </c>
      <c r="BL496" s="17" t="s">
        <v>189</v>
      </c>
      <c r="BM496" s="202" t="s">
        <v>1357</v>
      </c>
    </row>
    <row r="497" spans="2:51" s="14" customFormat="1" ht="11.25">
      <c r="B497" s="215"/>
      <c r="C497" s="216"/>
      <c r="D497" s="206" t="s">
        <v>191</v>
      </c>
      <c r="E497" s="217" t="s">
        <v>1</v>
      </c>
      <c r="F497" s="218" t="s">
        <v>1358</v>
      </c>
      <c r="G497" s="216"/>
      <c r="H497" s="219">
        <v>1</v>
      </c>
      <c r="I497" s="220"/>
      <c r="J497" s="216"/>
      <c r="K497" s="216"/>
      <c r="L497" s="221"/>
      <c r="M497" s="222"/>
      <c r="N497" s="223"/>
      <c r="O497" s="223"/>
      <c r="P497" s="223"/>
      <c r="Q497" s="223"/>
      <c r="R497" s="223"/>
      <c r="S497" s="223"/>
      <c r="T497" s="224"/>
      <c r="AT497" s="225" t="s">
        <v>191</v>
      </c>
      <c r="AU497" s="225" t="s">
        <v>96</v>
      </c>
      <c r="AV497" s="14" t="s">
        <v>89</v>
      </c>
      <c r="AW497" s="14" t="s">
        <v>35</v>
      </c>
      <c r="AX497" s="14" t="s">
        <v>87</v>
      </c>
      <c r="AY497" s="225" t="s">
        <v>180</v>
      </c>
    </row>
    <row r="498" spans="2:63" s="12" customFormat="1" ht="20.85" customHeight="1">
      <c r="B498" s="175"/>
      <c r="C498" s="176"/>
      <c r="D498" s="177" t="s">
        <v>79</v>
      </c>
      <c r="E498" s="189" t="s">
        <v>771</v>
      </c>
      <c r="F498" s="189" t="s">
        <v>838</v>
      </c>
      <c r="G498" s="176"/>
      <c r="H498" s="176"/>
      <c r="I498" s="179"/>
      <c r="J498" s="190">
        <f>BK498</f>
        <v>0</v>
      </c>
      <c r="K498" s="176"/>
      <c r="L498" s="181"/>
      <c r="M498" s="182"/>
      <c r="N498" s="183"/>
      <c r="O498" s="183"/>
      <c r="P498" s="184">
        <f>SUM(P499:P505)</f>
        <v>0</v>
      </c>
      <c r="Q498" s="183"/>
      <c r="R498" s="184">
        <f>SUM(R499:R505)</f>
        <v>0</v>
      </c>
      <c r="S498" s="183"/>
      <c r="T498" s="185">
        <f>SUM(T499:T505)</f>
        <v>0</v>
      </c>
      <c r="AR498" s="186" t="s">
        <v>87</v>
      </c>
      <c r="AT498" s="187" t="s">
        <v>79</v>
      </c>
      <c r="AU498" s="187" t="s">
        <v>89</v>
      </c>
      <c r="AY498" s="186" t="s">
        <v>180</v>
      </c>
      <c r="BK498" s="188">
        <f>SUM(BK499:BK505)</f>
        <v>0</v>
      </c>
    </row>
    <row r="499" spans="1:65" s="2" customFormat="1" ht="33" customHeight="1">
      <c r="A499" s="34"/>
      <c r="B499" s="35"/>
      <c r="C499" s="191" t="s">
        <v>751</v>
      </c>
      <c r="D499" s="191" t="s">
        <v>184</v>
      </c>
      <c r="E499" s="192" t="s">
        <v>840</v>
      </c>
      <c r="F499" s="193" t="s">
        <v>841</v>
      </c>
      <c r="G499" s="194" t="s">
        <v>208</v>
      </c>
      <c r="H499" s="195">
        <v>15.732</v>
      </c>
      <c r="I499" s="196"/>
      <c r="J499" s="197">
        <f>ROUND(I499*H499,2)</f>
        <v>0</v>
      </c>
      <c r="K499" s="193" t="s">
        <v>1</v>
      </c>
      <c r="L499" s="39"/>
      <c r="M499" s="198" t="s">
        <v>1</v>
      </c>
      <c r="N499" s="199" t="s">
        <v>45</v>
      </c>
      <c r="O499" s="71"/>
      <c r="P499" s="200">
        <f>O499*H499</f>
        <v>0</v>
      </c>
      <c r="Q499" s="200">
        <v>0</v>
      </c>
      <c r="R499" s="200">
        <f>Q499*H499</f>
        <v>0</v>
      </c>
      <c r="S499" s="200">
        <v>0</v>
      </c>
      <c r="T499" s="201">
        <f>S499*H499</f>
        <v>0</v>
      </c>
      <c r="U499" s="34"/>
      <c r="V499" s="34"/>
      <c r="W499" s="34"/>
      <c r="X499" s="34"/>
      <c r="Y499" s="34"/>
      <c r="Z499" s="34"/>
      <c r="AA499" s="34"/>
      <c r="AB499" s="34"/>
      <c r="AC499" s="34"/>
      <c r="AD499" s="34"/>
      <c r="AE499" s="34"/>
      <c r="AR499" s="202" t="s">
        <v>189</v>
      </c>
      <c r="AT499" s="202" t="s">
        <v>184</v>
      </c>
      <c r="AU499" s="202" t="s">
        <v>96</v>
      </c>
      <c r="AY499" s="17" t="s">
        <v>180</v>
      </c>
      <c r="BE499" s="203">
        <f>IF(N499="základní",J499,0)</f>
        <v>0</v>
      </c>
      <c r="BF499" s="203">
        <f>IF(N499="snížená",J499,0)</f>
        <v>0</v>
      </c>
      <c r="BG499" s="203">
        <f>IF(N499="zákl. přenesená",J499,0)</f>
        <v>0</v>
      </c>
      <c r="BH499" s="203">
        <f>IF(N499="sníž. přenesená",J499,0)</f>
        <v>0</v>
      </c>
      <c r="BI499" s="203">
        <f>IF(N499="nulová",J499,0)</f>
        <v>0</v>
      </c>
      <c r="BJ499" s="17" t="s">
        <v>87</v>
      </c>
      <c r="BK499" s="203">
        <f>ROUND(I499*H499,2)</f>
        <v>0</v>
      </c>
      <c r="BL499" s="17" t="s">
        <v>189</v>
      </c>
      <c r="BM499" s="202" t="s">
        <v>1359</v>
      </c>
    </row>
    <row r="500" spans="1:65" s="2" customFormat="1" ht="24.2" customHeight="1">
      <c r="A500" s="34"/>
      <c r="B500" s="35"/>
      <c r="C500" s="191" t="s">
        <v>756</v>
      </c>
      <c r="D500" s="191" t="s">
        <v>184</v>
      </c>
      <c r="E500" s="192" t="s">
        <v>845</v>
      </c>
      <c r="F500" s="193" t="s">
        <v>846</v>
      </c>
      <c r="G500" s="194" t="s">
        <v>208</v>
      </c>
      <c r="H500" s="195">
        <v>234.702</v>
      </c>
      <c r="I500" s="196"/>
      <c r="J500" s="197">
        <f>ROUND(I500*H500,2)</f>
        <v>0</v>
      </c>
      <c r="K500" s="193" t="s">
        <v>1</v>
      </c>
      <c r="L500" s="39"/>
      <c r="M500" s="198" t="s">
        <v>1</v>
      </c>
      <c r="N500" s="199" t="s">
        <v>45</v>
      </c>
      <c r="O500" s="71"/>
      <c r="P500" s="200">
        <f>O500*H500</f>
        <v>0</v>
      </c>
      <c r="Q500" s="200">
        <v>0</v>
      </c>
      <c r="R500" s="200">
        <f>Q500*H500</f>
        <v>0</v>
      </c>
      <c r="S500" s="200">
        <v>0</v>
      </c>
      <c r="T500" s="201">
        <f>S500*H500</f>
        <v>0</v>
      </c>
      <c r="U500" s="34"/>
      <c r="V500" s="34"/>
      <c r="W500" s="34"/>
      <c r="X500" s="34"/>
      <c r="Y500" s="34"/>
      <c r="Z500" s="34"/>
      <c r="AA500" s="34"/>
      <c r="AB500" s="34"/>
      <c r="AC500" s="34"/>
      <c r="AD500" s="34"/>
      <c r="AE500" s="34"/>
      <c r="AR500" s="202" t="s">
        <v>189</v>
      </c>
      <c r="AT500" s="202" t="s">
        <v>184</v>
      </c>
      <c r="AU500" s="202" t="s">
        <v>96</v>
      </c>
      <c r="AY500" s="17" t="s">
        <v>180</v>
      </c>
      <c r="BE500" s="203">
        <f>IF(N500="základní",J500,0)</f>
        <v>0</v>
      </c>
      <c r="BF500" s="203">
        <f>IF(N500="snížená",J500,0)</f>
        <v>0</v>
      </c>
      <c r="BG500" s="203">
        <f>IF(N500="zákl. přenesená",J500,0)</f>
        <v>0</v>
      </c>
      <c r="BH500" s="203">
        <f>IF(N500="sníž. přenesená",J500,0)</f>
        <v>0</v>
      </c>
      <c r="BI500" s="203">
        <f>IF(N500="nulová",J500,0)</f>
        <v>0</v>
      </c>
      <c r="BJ500" s="17" t="s">
        <v>87</v>
      </c>
      <c r="BK500" s="203">
        <f>ROUND(I500*H500,2)</f>
        <v>0</v>
      </c>
      <c r="BL500" s="17" t="s">
        <v>189</v>
      </c>
      <c r="BM500" s="202" t="s">
        <v>1360</v>
      </c>
    </row>
    <row r="501" spans="2:51" s="14" customFormat="1" ht="11.25">
      <c r="B501" s="215"/>
      <c r="C501" s="216"/>
      <c r="D501" s="206" t="s">
        <v>191</v>
      </c>
      <c r="E501" s="217" t="s">
        <v>1</v>
      </c>
      <c r="F501" s="218" t="s">
        <v>1361</v>
      </c>
      <c r="G501" s="216"/>
      <c r="H501" s="219">
        <v>234.702</v>
      </c>
      <c r="I501" s="220"/>
      <c r="J501" s="216"/>
      <c r="K501" s="216"/>
      <c r="L501" s="221"/>
      <c r="M501" s="222"/>
      <c r="N501" s="223"/>
      <c r="O501" s="223"/>
      <c r="P501" s="223"/>
      <c r="Q501" s="223"/>
      <c r="R501" s="223"/>
      <c r="S501" s="223"/>
      <c r="T501" s="224"/>
      <c r="AT501" s="225" t="s">
        <v>191</v>
      </c>
      <c r="AU501" s="225" t="s">
        <v>96</v>
      </c>
      <c r="AV501" s="14" t="s">
        <v>89</v>
      </c>
      <c r="AW501" s="14" t="s">
        <v>35</v>
      </c>
      <c r="AX501" s="14" t="s">
        <v>87</v>
      </c>
      <c r="AY501" s="225" t="s">
        <v>180</v>
      </c>
    </row>
    <row r="502" spans="1:65" s="2" customFormat="1" ht="44.25" customHeight="1">
      <c r="A502" s="34"/>
      <c r="B502" s="35"/>
      <c r="C502" s="191" t="s">
        <v>760</v>
      </c>
      <c r="D502" s="191" t="s">
        <v>184</v>
      </c>
      <c r="E502" s="192" t="s">
        <v>850</v>
      </c>
      <c r="F502" s="193" t="s">
        <v>851</v>
      </c>
      <c r="G502" s="194" t="s">
        <v>208</v>
      </c>
      <c r="H502" s="195">
        <v>15.732</v>
      </c>
      <c r="I502" s="196"/>
      <c r="J502" s="197">
        <f>ROUND(I502*H502,2)</f>
        <v>0</v>
      </c>
      <c r="K502" s="193" t="s">
        <v>188</v>
      </c>
      <c r="L502" s="39"/>
      <c r="M502" s="198" t="s">
        <v>1</v>
      </c>
      <c r="N502" s="199" t="s">
        <v>45</v>
      </c>
      <c r="O502" s="71"/>
      <c r="P502" s="200">
        <f>O502*H502</f>
        <v>0</v>
      </c>
      <c r="Q502" s="200">
        <v>0</v>
      </c>
      <c r="R502" s="200">
        <f>Q502*H502</f>
        <v>0</v>
      </c>
      <c r="S502" s="200">
        <v>0</v>
      </c>
      <c r="T502" s="201">
        <f>S502*H502</f>
        <v>0</v>
      </c>
      <c r="U502" s="34"/>
      <c r="V502" s="34"/>
      <c r="W502" s="34"/>
      <c r="X502" s="34"/>
      <c r="Y502" s="34"/>
      <c r="Z502" s="34"/>
      <c r="AA502" s="34"/>
      <c r="AB502" s="34"/>
      <c r="AC502" s="34"/>
      <c r="AD502" s="34"/>
      <c r="AE502" s="34"/>
      <c r="AR502" s="202" t="s">
        <v>189</v>
      </c>
      <c r="AT502" s="202" t="s">
        <v>184</v>
      </c>
      <c r="AU502" s="202" t="s">
        <v>96</v>
      </c>
      <c r="AY502" s="17" t="s">
        <v>180</v>
      </c>
      <c r="BE502" s="203">
        <f>IF(N502="základní",J502,0)</f>
        <v>0</v>
      </c>
      <c r="BF502" s="203">
        <f>IF(N502="snížená",J502,0)</f>
        <v>0</v>
      </c>
      <c r="BG502" s="203">
        <f>IF(N502="zákl. přenesená",J502,0)</f>
        <v>0</v>
      </c>
      <c r="BH502" s="203">
        <f>IF(N502="sníž. přenesená",J502,0)</f>
        <v>0</v>
      </c>
      <c r="BI502" s="203">
        <f>IF(N502="nulová",J502,0)</f>
        <v>0</v>
      </c>
      <c r="BJ502" s="17" t="s">
        <v>87</v>
      </c>
      <c r="BK502" s="203">
        <f>ROUND(I502*H502,2)</f>
        <v>0</v>
      </c>
      <c r="BL502" s="17" t="s">
        <v>189</v>
      </c>
      <c r="BM502" s="202" t="s">
        <v>1362</v>
      </c>
    </row>
    <row r="503" spans="1:65" s="2" customFormat="1" ht="33" customHeight="1">
      <c r="A503" s="34"/>
      <c r="B503" s="35"/>
      <c r="C503" s="191" t="s">
        <v>764</v>
      </c>
      <c r="D503" s="191" t="s">
        <v>184</v>
      </c>
      <c r="E503" s="192" t="s">
        <v>854</v>
      </c>
      <c r="F503" s="193" t="s">
        <v>855</v>
      </c>
      <c r="G503" s="194" t="s">
        <v>208</v>
      </c>
      <c r="H503" s="195">
        <v>234.702</v>
      </c>
      <c r="I503" s="196"/>
      <c r="J503" s="197">
        <f>ROUND(I503*H503,2)</f>
        <v>0</v>
      </c>
      <c r="K503" s="193" t="s">
        <v>1</v>
      </c>
      <c r="L503" s="39"/>
      <c r="M503" s="198" t="s">
        <v>1</v>
      </c>
      <c r="N503" s="199" t="s">
        <v>45</v>
      </c>
      <c r="O503" s="71"/>
      <c r="P503" s="200">
        <f>O503*H503</f>
        <v>0</v>
      </c>
      <c r="Q503" s="200">
        <v>0</v>
      </c>
      <c r="R503" s="200">
        <f>Q503*H503</f>
        <v>0</v>
      </c>
      <c r="S503" s="200">
        <v>0</v>
      </c>
      <c r="T503" s="201">
        <f>S503*H503</f>
        <v>0</v>
      </c>
      <c r="U503" s="34"/>
      <c r="V503" s="34"/>
      <c r="W503" s="34"/>
      <c r="X503" s="34"/>
      <c r="Y503" s="34"/>
      <c r="Z503" s="34"/>
      <c r="AA503" s="34"/>
      <c r="AB503" s="34"/>
      <c r="AC503" s="34"/>
      <c r="AD503" s="34"/>
      <c r="AE503" s="34"/>
      <c r="AR503" s="202" t="s">
        <v>189</v>
      </c>
      <c r="AT503" s="202" t="s">
        <v>184</v>
      </c>
      <c r="AU503" s="202" t="s">
        <v>96</v>
      </c>
      <c r="AY503" s="17" t="s">
        <v>180</v>
      </c>
      <c r="BE503" s="203">
        <f>IF(N503="základní",J503,0)</f>
        <v>0</v>
      </c>
      <c r="BF503" s="203">
        <f>IF(N503="snížená",J503,0)</f>
        <v>0</v>
      </c>
      <c r="BG503" s="203">
        <f>IF(N503="zákl. přenesená",J503,0)</f>
        <v>0</v>
      </c>
      <c r="BH503" s="203">
        <f>IF(N503="sníž. přenesená",J503,0)</f>
        <v>0</v>
      </c>
      <c r="BI503" s="203">
        <f>IF(N503="nulová",J503,0)</f>
        <v>0</v>
      </c>
      <c r="BJ503" s="17" t="s">
        <v>87</v>
      </c>
      <c r="BK503" s="203">
        <f>ROUND(I503*H503,2)</f>
        <v>0</v>
      </c>
      <c r="BL503" s="17" t="s">
        <v>189</v>
      </c>
      <c r="BM503" s="202" t="s">
        <v>1363</v>
      </c>
    </row>
    <row r="504" spans="2:51" s="14" customFormat="1" ht="11.25">
      <c r="B504" s="215"/>
      <c r="C504" s="216"/>
      <c r="D504" s="206" t="s">
        <v>191</v>
      </c>
      <c r="E504" s="217" t="s">
        <v>1</v>
      </c>
      <c r="F504" s="218" t="s">
        <v>1361</v>
      </c>
      <c r="G504" s="216"/>
      <c r="H504" s="219">
        <v>234.702</v>
      </c>
      <c r="I504" s="220"/>
      <c r="J504" s="216"/>
      <c r="K504" s="216"/>
      <c r="L504" s="221"/>
      <c r="M504" s="222"/>
      <c r="N504" s="223"/>
      <c r="O504" s="223"/>
      <c r="P504" s="223"/>
      <c r="Q504" s="223"/>
      <c r="R504" s="223"/>
      <c r="S504" s="223"/>
      <c r="T504" s="224"/>
      <c r="AT504" s="225" t="s">
        <v>191</v>
      </c>
      <c r="AU504" s="225" t="s">
        <v>96</v>
      </c>
      <c r="AV504" s="14" t="s">
        <v>89</v>
      </c>
      <c r="AW504" s="14" t="s">
        <v>35</v>
      </c>
      <c r="AX504" s="14" t="s">
        <v>87</v>
      </c>
      <c r="AY504" s="225" t="s">
        <v>180</v>
      </c>
    </row>
    <row r="505" spans="1:65" s="2" customFormat="1" ht="24.2" customHeight="1">
      <c r="A505" s="34"/>
      <c r="B505" s="35"/>
      <c r="C505" s="191" t="s">
        <v>771</v>
      </c>
      <c r="D505" s="191" t="s">
        <v>184</v>
      </c>
      <c r="E505" s="192" t="s">
        <v>858</v>
      </c>
      <c r="F505" s="193" t="s">
        <v>859</v>
      </c>
      <c r="G505" s="194" t="s">
        <v>208</v>
      </c>
      <c r="H505" s="195">
        <v>218.131</v>
      </c>
      <c r="I505" s="196"/>
      <c r="J505" s="197">
        <f>ROUND(I505*H505,2)</f>
        <v>0</v>
      </c>
      <c r="K505" s="193" t="s">
        <v>188</v>
      </c>
      <c r="L505" s="39"/>
      <c r="M505" s="247" t="s">
        <v>1</v>
      </c>
      <c r="N505" s="248" t="s">
        <v>45</v>
      </c>
      <c r="O505" s="249"/>
      <c r="P505" s="250">
        <f>O505*H505</f>
        <v>0</v>
      </c>
      <c r="Q505" s="250">
        <v>0</v>
      </c>
      <c r="R505" s="250">
        <f>Q505*H505</f>
        <v>0</v>
      </c>
      <c r="S505" s="250">
        <v>0</v>
      </c>
      <c r="T505" s="251">
        <f>S505*H505</f>
        <v>0</v>
      </c>
      <c r="U505" s="34"/>
      <c r="V505" s="34"/>
      <c r="W505" s="34"/>
      <c r="X505" s="34"/>
      <c r="Y505" s="34"/>
      <c r="Z505" s="34"/>
      <c r="AA505" s="34"/>
      <c r="AB505" s="34"/>
      <c r="AC505" s="34"/>
      <c r="AD505" s="34"/>
      <c r="AE505" s="34"/>
      <c r="AR505" s="202" t="s">
        <v>189</v>
      </c>
      <c r="AT505" s="202" t="s">
        <v>184</v>
      </c>
      <c r="AU505" s="202" t="s">
        <v>96</v>
      </c>
      <c r="AY505" s="17" t="s">
        <v>180</v>
      </c>
      <c r="BE505" s="203">
        <f>IF(N505="základní",J505,0)</f>
        <v>0</v>
      </c>
      <c r="BF505" s="203">
        <f>IF(N505="snížená",J505,0)</f>
        <v>0</v>
      </c>
      <c r="BG505" s="203">
        <f>IF(N505="zákl. přenesená",J505,0)</f>
        <v>0</v>
      </c>
      <c r="BH505" s="203">
        <f>IF(N505="sníž. přenesená",J505,0)</f>
        <v>0</v>
      </c>
      <c r="BI505" s="203">
        <f>IF(N505="nulová",J505,0)</f>
        <v>0</v>
      </c>
      <c r="BJ505" s="17" t="s">
        <v>87</v>
      </c>
      <c r="BK505" s="203">
        <f>ROUND(I505*H505,2)</f>
        <v>0</v>
      </c>
      <c r="BL505" s="17" t="s">
        <v>189</v>
      </c>
      <c r="BM505" s="202" t="s">
        <v>860</v>
      </c>
    </row>
    <row r="506" spans="1:31" s="2" customFormat="1" ht="6.95" customHeight="1">
      <c r="A506" s="34"/>
      <c r="B506" s="54"/>
      <c r="C506" s="55"/>
      <c r="D506" s="55"/>
      <c r="E506" s="55"/>
      <c r="F506" s="55"/>
      <c r="G506" s="55"/>
      <c r="H506" s="55"/>
      <c r="I506" s="55"/>
      <c r="J506" s="55"/>
      <c r="K506" s="55"/>
      <c r="L506" s="39"/>
      <c r="M506" s="34"/>
      <c r="O506" s="34"/>
      <c r="P506" s="34"/>
      <c r="Q506" s="34"/>
      <c r="R506" s="34"/>
      <c r="S506" s="34"/>
      <c r="T506" s="34"/>
      <c r="U506" s="34"/>
      <c r="V506" s="34"/>
      <c r="W506" s="34"/>
      <c r="X506" s="34"/>
      <c r="Y506" s="34"/>
      <c r="Z506" s="34"/>
      <c r="AA506" s="34"/>
      <c r="AB506" s="34"/>
      <c r="AC506" s="34"/>
      <c r="AD506" s="34"/>
      <c r="AE506" s="34"/>
    </row>
  </sheetData>
  <sheetProtection algorithmName="SHA-512" hashValue="pDSkCTA7ImDRcljHY8Jv/N0iVyo66l9+DArYrgwyqjW+sQkCOfcSWpDvs/N7t6h5P9jVtUVdWM2huUMLQeCCTQ==" saltValue="PJum5D2UtZGWEnx7FPL5ka5DtXXmfbVRpcHgXhJ2XoPJ47UufhV+rt+8wULypmceifODV6DwPJtuX/tfJ6ttoQ==" spinCount="100000" sheet="1" objects="1" scenarios="1" formatColumns="0" formatRows="0" autoFilter="0"/>
  <autoFilter ref="C147:K505"/>
  <mergeCells count="15">
    <mergeCell ref="E134:H134"/>
    <mergeCell ref="E138:H138"/>
    <mergeCell ref="E136:H136"/>
    <mergeCell ref="E140:H140"/>
    <mergeCell ref="L2:V2"/>
    <mergeCell ref="E31:H31"/>
    <mergeCell ref="E85:H85"/>
    <mergeCell ref="E89:H89"/>
    <mergeCell ref="E87:H87"/>
    <mergeCell ref="E91:H91"/>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111</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ht="12.75">
      <c r="B8" s="20"/>
      <c r="D8" s="119" t="s">
        <v>128</v>
      </c>
      <c r="L8" s="20"/>
    </row>
    <row r="9" spans="2:12" s="1" customFormat="1" ht="16.5" customHeight="1">
      <c r="B9" s="20"/>
      <c r="E9" s="298" t="s">
        <v>129</v>
      </c>
      <c r="F9" s="279"/>
      <c r="G9" s="279"/>
      <c r="H9" s="279"/>
      <c r="L9" s="20"/>
    </row>
    <row r="10" spans="2:12" s="1" customFormat="1" ht="12" customHeight="1">
      <c r="B10" s="20"/>
      <c r="D10" s="119" t="s">
        <v>130</v>
      </c>
      <c r="L10" s="20"/>
    </row>
    <row r="11" spans="1:31" s="2" customFormat="1" ht="16.5" customHeight="1">
      <c r="A11" s="34"/>
      <c r="B11" s="39"/>
      <c r="C11" s="34"/>
      <c r="D11" s="34"/>
      <c r="E11" s="300" t="s">
        <v>1021</v>
      </c>
      <c r="F11" s="301"/>
      <c r="G11" s="301"/>
      <c r="H11" s="301"/>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132</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02" t="s">
        <v>1364</v>
      </c>
      <c r="F13" s="301"/>
      <c r="G13" s="301"/>
      <c r="H13" s="301"/>
      <c r="I13" s="34"/>
      <c r="J13" s="34"/>
      <c r="K13" s="34"/>
      <c r="L13" s="51"/>
      <c r="S13" s="34"/>
      <c r="T13" s="34"/>
      <c r="U13" s="34"/>
      <c r="V13" s="34"/>
      <c r="W13" s="34"/>
      <c r="X13" s="34"/>
      <c r="Y13" s="34"/>
      <c r="Z13" s="34"/>
      <c r="AA13" s="34"/>
      <c r="AB13" s="34"/>
      <c r="AC13" s="34"/>
      <c r="AD13" s="34"/>
      <c r="AE13" s="34"/>
    </row>
    <row r="14" spans="1:31" s="2" customFormat="1" ht="11.25">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09" t="s">
        <v>1</v>
      </c>
      <c r="G15" s="34"/>
      <c r="H15" s="34"/>
      <c r="I15" s="119" t="s">
        <v>19</v>
      </c>
      <c r="J15" s="109"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09" t="s">
        <v>21</v>
      </c>
      <c r="G16" s="34"/>
      <c r="H16" s="34"/>
      <c r="I16" s="119" t="s">
        <v>22</v>
      </c>
      <c r="J16" s="121" t="str">
        <f>'Rekapitulace stavby'!AN8</f>
        <v>24. 1. 2022</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24</v>
      </c>
      <c r="E18" s="34"/>
      <c r="F18" s="34"/>
      <c r="G18" s="34"/>
      <c r="H18" s="34"/>
      <c r="I18" s="119" t="s">
        <v>25</v>
      </c>
      <c r="J18" s="109" t="s">
        <v>26</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09" t="s">
        <v>27</v>
      </c>
      <c r="F19" s="34"/>
      <c r="G19" s="34"/>
      <c r="H19" s="34"/>
      <c r="I19" s="119" t="s">
        <v>28</v>
      </c>
      <c r="J19" s="109"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29</v>
      </c>
      <c r="E21" s="34"/>
      <c r="F21" s="34"/>
      <c r="G21" s="34"/>
      <c r="H21" s="34"/>
      <c r="I21" s="119" t="s">
        <v>25</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03" t="str">
        <f>'Rekapitulace stavby'!E14</f>
        <v>Vyplň údaj</v>
      </c>
      <c r="F22" s="304"/>
      <c r="G22" s="304"/>
      <c r="H22" s="304"/>
      <c r="I22" s="119" t="s">
        <v>28</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31</v>
      </c>
      <c r="E24" s="34"/>
      <c r="F24" s="34"/>
      <c r="G24" s="34"/>
      <c r="H24" s="34"/>
      <c r="I24" s="119" t="s">
        <v>25</v>
      </c>
      <c r="J24" s="109" t="s">
        <v>1</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09" t="s">
        <v>862</v>
      </c>
      <c r="F25" s="34"/>
      <c r="G25" s="34"/>
      <c r="H25" s="34"/>
      <c r="I25" s="119" t="s">
        <v>28</v>
      </c>
      <c r="J25" s="109" t="s">
        <v>1</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36</v>
      </c>
      <c r="E27" s="34"/>
      <c r="F27" s="34"/>
      <c r="G27" s="34"/>
      <c r="H27" s="34"/>
      <c r="I27" s="119" t="s">
        <v>25</v>
      </c>
      <c r="J27" s="109" t="s">
        <v>1</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09" t="s">
        <v>863</v>
      </c>
      <c r="F28" s="34"/>
      <c r="G28" s="34"/>
      <c r="H28" s="34"/>
      <c r="I28" s="119" t="s">
        <v>28</v>
      </c>
      <c r="J28" s="109" t="s">
        <v>1</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38</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2"/>
      <c r="B31" s="123"/>
      <c r="C31" s="122"/>
      <c r="D31" s="122"/>
      <c r="E31" s="305" t="s">
        <v>1</v>
      </c>
      <c r="F31" s="305"/>
      <c r="G31" s="305"/>
      <c r="H31" s="305"/>
      <c r="I31" s="122"/>
      <c r="J31" s="122"/>
      <c r="K31" s="122"/>
      <c r="L31" s="124"/>
      <c r="S31" s="122"/>
      <c r="T31" s="122"/>
      <c r="U31" s="122"/>
      <c r="V31" s="122"/>
      <c r="W31" s="122"/>
      <c r="X31" s="122"/>
      <c r="Y31" s="122"/>
      <c r="Z31" s="122"/>
      <c r="AA31" s="122"/>
      <c r="AB31" s="122"/>
      <c r="AC31" s="122"/>
      <c r="AD31" s="122"/>
      <c r="AE31" s="122"/>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25.35" customHeight="1">
      <c r="A34" s="34"/>
      <c r="B34" s="39"/>
      <c r="C34" s="34"/>
      <c r="D34" s="126" t="s">
        <v>40</v>
      </c>
      <c r="E34" s="34"/>
      <c r="F34" s="34"/>
      <c r="G34" s="34"/>
      <c r="H34" s="34"/>
      <c r="I34" s="34"/>
      <c r="J34" s="127">
        <f>ROUNDUP(J127,2)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5"/>
      <c r="E35" s="125"/>
      <c r="F35" s="125"/>
      <c r="G35" s="125"/>
      <c r="H35" s="125"/>
      <c r="I35" s="125"/>
      <c r="J35" s="125"/>
      <c r="K35" s="125"/>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8" t="s">
        <v>42</v>
      </c>
      <c r="G36" s="34"/>
      <c r="H36" s="34"/>
      <c r="I36" s="128" t="s">
        <v>41</v>
      </c>
      <c r="J36" s="128" t="s">
        <v>43</v>
      </c>
      <c r="K36" s="34"/>
      <c r="L36" s="51"/>
      <c r="S36" s="34"/>
      <c r="T36" s="34"/>
      <c r="U36" s="34"/>
      <c r="V36" s="34"/>
      <c r="W36" s="34"/>
      <c r="X36" s="34"/>
      <c r="Y36" s="34"/>
      <c r="Z36" s="34"/>
      <c r="AA36" s="34"/>
      <c r="AB36" s="34"/>
      <c r="AC36" s="34"/>
      <c r="AD36" s="34"/>
      <c r="AE36" s="34"/>
    </row>
    <row r="37" spans="1:31" s="2" customFormat="1" ht="14.45" customHeight="1">
      <c r="A37" s="34"/>
      <c r="B37" s="39"/>
      <c r="C37" s="34"/>
      <c r="D37" s="120" t="s">
        <v>44</v>
      </c>
      <c r="E37" s="119" t="s">
        <v>45</v>
      </c>
      <c r="F37" s="129">
        <f>ROUNDUP((SUM(BE127:BE186)),2)</f>
        <v>0</v>
      </c>
      <c r="G37" s="34"/>
      <c r="H37" s="34"/>
      <c r="I37" s="130">
        <v>0.21</v>
      </c>
      <c r="J37" s="129">
        <f>ROUNDUP(((SUM(BE127:BE186))*I37),2)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46</v>
      </c>
      <c r="F38" s="129">
        <f>ROUNDUP((SUM(BF127:BF186)),2)</f>
        <v>0</v>
      </c>
      <c r="G38" s="34"/>
      <c r="H38" s="34"/>
      <c r="I38" s="130">
        <v>0.15</v>
      </c>
      <c r="J38" s="129">
        <f>ROUNDUP(((SUM(BF127:BF186))*I38),2)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47</v>
      </c>
      <c r="F39" s="129">
        <f>ROUNDUP((SUM(BG127:BG186)),2)</f>
        <v>0</v>
      </c>
      <c r="G39" s="34"/>
      <c r="H39" s="34"/>
      <c r="I39" s="130">
        <v>0.21</v>
      </c>
      <c r="J39" s="129">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48</v>
      </c>
      <c r="F40" s="129">
        <f>ROUNDUP((SUM(BH127:BH186)),2)</f>
        <v>0</v>
      </c>
      <c r="G40" s="34"/>
      <c r="H40" s="34"/>
      <c r="I40" s="130">
        <v>0.15</v>
      </c>
      <c r="J40" s="129">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49</v>
      </c>
      <c r="F41" s="129">
        <f>ROUNDUP((SUM(BI127:BI186)),2)</f>
        <v>0</v>
      </c>
      <c r="G41" s="34"/>
      <c r="H41" s="34"/>
      <c r="I41" s="130">
        <v>0</v>
      </c>
      <c r="J41" s="129">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1"/>
      <c r="D43" s="132" t="s">
        <v>50</v>
      </c>
      <c r="E43" s="133"/>
      <c r="F43" s="133"/>
      <c r="G43" s="134" t="s">
        <v>51</v>
      </c>
      <c r="H43" s="135" t="s">
        <v>52</v>
      </c>
      <c r="I43" s="133"/>
      <c r="J43" s="136">
        <f>SUM(J34:J41)</f>
        <v>0</v>
      </c>
      <c r="K43" s="137"/>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2:12" s="1" customFormat="1" ht="16.5" customHeight="1">
      <c r="B87" s="21"/>
      <c r="C87" s="22"/>
      <c r="D87" s="22"/>
      <c r="E87" s="306" t="s">
        <v>129</v>
      </c>
      <c r="F87" s="264"/>
      <c r="G87" s="264"/>
      <c r="H87" s="264"/>
      <c r="I87" s="22"/>
      <c r="J87" s="22"/>
      <c r="K87" s="22"/>
      <c r="L87" s="20"/>
    </row>
    <row r="88" spans="2:12" s="1" customFormat="1" ht="12" customHeight="1">
      <c r="B88" s="21"/>
      <c r="C88" s="29" t="s">
        <v>130</v>
      </c>
      <c r="D88" s="22"/>
      <c r="E88" s="22"/>
      <c r="F88" s="22"/>
      <c r="G88" s="22"/>
      <c r="H88" s="22"/>
      <c r="I88" s="22"/>
      <c r="J88" s="22"/>
      <c r="K88" s="22"/>
      <c r="L88" s="20"/>
    </row>
    <row r="89" spans="1:31" s="2" customFormat="1" ht="16.5" customHeight="1">
      <c r="A89" s="34"/>
      <c r="B89" s="35"/>
      <c r="C89" s="36"/>
      <c r="D89" s="36"/>
      <c r="E89" s="308" t="s">
        <v>1021</v>
      </c>
      <c r="F89" s="309"/>
      <c r="G89" s="309"/>
      <c r="H89" s="309"/>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132</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57" t="str">
        <f>E13</f>
        <v>SO.410.2 - SO.410.2 - Veřejné osvětlení</v>
      </c>
      <c r="F91" s="309"/>
      <c r="G91" s="309"/>
      <c r="H91" s="309"/>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 </v>
      </c>
      <c r="G93" s="36"/>
      <c r="H93" s="36"/>
      <c r="I93" s="29" t="s">
        <v>22</v>
      </c>
      <c r="J93" s="66" t="str">
        <f>IF(J16="","",J16)</f>
        <v>24. 1. 2022</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24</v>
      </c>
      <c r="D95" s="36"/>
      <c r="E95" s="36"/>
      <c r="F95" s="27" t="str">
        <f>E19</f>
        <v>Městys Březno</v>
      </c>
      <c r="G95" s="36"/>
      <c r="H95" s="36"/>
      <c r="I95" s="29" t="s">
        <v>31</v>
      </c>
      <c r="J95" s="32" t="str">
        <f>E25</f>
        <v>ANADA HS s.r.o.</v>
      </c>
      <c r="K95" s="36"/>
      <c r="L95" s="51"/>
      <c r="S95" s="34"/>
      <c r="T95" s="34"/>
      <c r="U95" s="34"/>
      <c r="V95" s="34"/>
      <c r="W95" s="34"/>
      <c r="X95" s="34"/>
      <c r="Y95" s="34"/>
      <c r="Z95" s="34"/>
      <c r="AA95" s="34"/>
      <c r="AB95" s="34"/>
      <c r="AC95" s="34"/>
      <c r="AD95" s="34"/>
      <c r="AE95" s="34"/>
    </row>
    <row r="96" spans="1:31" s="2" customFormat="1" ht="15.2" customHeight="1">
      <c r="A96" s="34"/>
      <c r="B96" s="35"/>
      <c r="C96" s="29" t="s">
        <v>29</v>
      </c>
      <c r="D96" s="36"/>
      <c r="E96" s="36"/>
      <c r="F96" s="27" t="str">
        <f>IF(E22="","",E22)</f>
        <v>Vyplň údaj</v>
      </c>
      <c r="G96" s="36"/>
      <c r="H96" s="36"/>
      <c r="I96" s="29" t="s">
        <v>36</v>
      </c>
      <c r="J96" s="32" t="str">
        <f>E28</f>
        <v>Ing. Jaroslav Altera</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9" t="s">
        <v>135</v>
      </c>
      <c r="D98" s="150"/>
      <c r="E98" s="150"/>
      <c r="F98" s="150"/>
      <c r="G98" s="150"/>
      <c r="H98" s="150"/>
      <c r="I98" s="150"/>
      <c r="J98" s="151" t="s">
        <v>136</v>
      </c>
      <c r="K98" s="150"/>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2" t="s">
        <v>137</v>
      </c>
      <c r="D100" s="36"/>
      <c r="E100" s="36"/>
      <c r="F100" s="36"/>
      <c r="G100" s="36"/>
      <c r="H100" s="36"/>
      <c r="I100" s="36"/>
      <c r="J100" s="84">
        <f>J127</f>
        <v>0</v>
      </c>
      <c r="K100" s="36"/>
      <c r="L100" s="51"/>
      <c r="S100" s="34"/>
      <c r="T100" s="34"/>
      <c r="U100" s="34"/>
      <c r="V100" s="34"/>
      <c r="W100" s="34"/>
      <c r="X100" s="34"/>
      <c r="Y100" s="34"/>
      <c r="Z100" s="34"/>
      <c r="AA100" s="34"/>
      <c r="AB100" s="34"/>
      <c r="AC100" s="34"/>
      <c r="AD100" s="34"/>
      <c r="AE100" s="34"/>
      <c r="AU100" s="17" t="s">
        <v>138</v>
      </c>
    </row>
    <row r="101" spans="2:12" s="9" customFormat="1" ht="24.95" customHeight="1">
      <c r="B101" s="153"/>
      <c r="C101" s="154"/>
      <c r="D101" s="155" t="s">
        <v>864</v>
      </c>
      <c r="E101" s="156"/>
      <c r="F101" s="156"/>
      <c r="G101" s="156"/>
      <c r="H101" s="156"/>
      <c r="I101" s="156"/>
      <c r="J101" s="157">
        <f>J128</f>
        <v>0</v>
      </c>
      <c r="K101" s="154"/>
      <c r="L101" s="158"/>
    </row>
    <row r="102" spans="2:12" s="9" customFormat="1" ht="24.95" customHeight="1">
      <c r="B102" s="153"/>
      <c r="C102" s="154"/>
      <c r="D102" s="155" t="s">
        <v>1365</v>
      </c>
      <c r="E102" s="156"/>
      <c r="F102" s="156"/>
      <c r="G102" s="156"/>
      <c r="H102" s="156"/>
      <c r="I102" s="156"/>
      <c r="J102" s="157">
        <f>J157</f>
        <v>0</v>
      </c>
      <c r="K102" s="154"/>
      <c r="L102" s="158"/>
    </row>
    <row r="103" spans="2:12" s="9" customFormat="1" ht="24.95" customHeight="1">
      <c r="B103" s="153"/>
      <c r="C103" s="154"/>
      <c r="D103" s="155" t="s">
        <v>865</v>
      </c>
      <c r="E103" s="156"/>
      <c r="F103" s="156"/>
      <c r="G103" s="156"/>
      <c r="H103" s="156"/>
      <c r="I103" s="156"/>
      <c r="J103" s="157">
        <f>J166</f>
        <v>0</v>
      </c>
      <c r="K103" s="154"/>
      <c r="L103" s="158"/>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165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6" t="str">
        <f>E7</f>
        <v>Chodník ve směru na Novou Telib</v>
      </c>
      <c r="F113" s="307"/>
      <c r="G113" s="307"/>
      <c r="H113" s="307"/>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128</v>
      </c>
      <c r="D114" s="22"/>
      <c r="E114" s="22"/>
      <c r="F114" s="22"/>
      <c r="G114" s="22"/>
      <c r="H114" s="22"/>
      <c r="I114" s="22"/>
      <c r="J114" s="22"/>
      <c r="K114" s="22"/>
      <c r="L114" s="20"/>
    </row>
    <row r="115" spans="2:12" s="1" customFormat="1" ht="16.5" customHeight="1">
      <c r="B115" s="21"/>
      <c r="C115" s="22"/>
      <c r="D115" s="22"/>
      <c r="E115" s="306" t="s">
        <v>129</v>
      </c>
      <c r="F115" s="264"/>
      <c r="G115" s="264"/>
      <c r="H115" s="264"/>
      <c r="I115" s="22"/>
      <c r="J115" s="22"/>
      <c r="K115" s="22"/>
      <c r="L115" s="20"/>
    </row>
    <row r="116" spans="2:12" s="1" customFormat="1" ht="12" customHeight="1">
      <c r="B116" s="21"/>
      <c r="C116" s="29" t="s">
        <v>130</v>
      </c>
      <c r="D116" s="22"/>
      <c r="E116" s="22"/>
      <c r="F116" s="22"/>
      <c r="G116" s="22"/>
      <c r="H116" s="22"/>
      <c r="I116" s="22"/>
      <c r="J116" s="22"/>
      <c r="K116" s="22"/>
      <c r="L116" s="20"/>
    </row>
    <row r="117" spans="1:31" s="2" customFormat="1" ht="16.5" customHeight="1">
      <c r="A117" s="34"/>
      <c r="B117" s="35"/>
      <c r="C117" s="36"/>
      <c r="D117" s="36"/>
      <c r="E117" s="308" t="s">
        <v>1021</v>
      </c>
      <c r="F117" s="309"/>
      <c r="G117" s="309"/>
      <c r="H117" s="309"/>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132</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57" t="str">
        <f>E13</f>
        <v>SO.410.2 - SO.410.2 - Veřejné osvětlení</v>
      </c>
      <c r="F119" s="309"/>
      <c r="G119" s="309"/>
      <c r="H119" s="309"/>
      <c r="I119" s="36"/>
      <c r="J119" s="36"/>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20</v>
      </c>
      <c r="D121" s="36"/>
      <c r="E121" s="36"/>
      <c r="F121" s="27" t="str">
        <f>F16</f>
        <v xml:space="preserve"> </v>
      </c>
      <c r="G121" s="36"/>
      <c r="H121" s="36"/>
      <c r="I121" s="29" t="s">
        <v>22</v>
      </c>
      <c r="J121" s="66" t="str">
        <f>IF(J16="","",J16)</f>
        <v>24. 1. 2022</v>
      </c>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24</v>
      </c>
      <c r="D123" s="36"/>
      <c r="E123" s="36"/>
      <c r="F123" s="27" t="str">
        <f>E19</f>
        <v>Městys Březno</v>
      </c>
      <c r="G123" s="36"/>
      <c r="H123" s="36"/>
      <c r="I123" s="29" t="s">
        <v>31</v>
      </c>
      <c r="J123" s="32" t="str">
        <f>E25</f>
        <v>ANADA HS s.r.o.</v>
      </c>
      <c r="K123" s="36"/>
      <c r="L123" s="51"/>
      <c r="S123" s="34"/>
      <c r="T123" s="34"/>
      <c r="U123" s="34"/>
      <c r="V123" s="34"/>
      <c r="W123" s="34"/>
      <c r="X123" s="34"/>
      <c r="Y123" s="34"/>
      <c r="Z123" s="34"/>
      <c r="AA123" s="34"/>
      <c r="AB123" s="34"/>
      <c r="AC123" s="34"/>
      <c r="AD123" s="34"/>
      <c r="AE123" s="34"/>
    </row>
    <row r="124" spans="1:31" s="2" customFormat="1" ht="15.2" customHeight="1">
      <c r="A124" s="34"/>
      <c r="B124" s="35"/>
      <c r="C124" s="29" t="s">
        <v>29</v>
      </c>
      <c r="D124" s="36"/>
      <c r="E124" s="36"/>
      <c r="F124" s="27" t="str">
        <f>IF(E22="","",E22)</f>
        <v>Vyplň údaj</v>
      </c>
      <c r="G124" s="36"/>
      <c r="H124" s="36"/>
      <c r="I124" s="29" t="s">
        <v>36</v>
      </c>
      <c r="J124" s="32" t="str">
        <f>E28</f>
        <v>Ing. Jaroslav Altera</v>
      </c>
      <c r="K124" s="36"/>
      <c r="L124" s="51"/>
      <c r="S124" s="34"/>
      <c r="T124" s="34"/>
      <c r="U124" s="34"/>
      <c r="V124" s="34"/>
      <c r="W124" s="34"/>
      <c r="X124" s="34"/>
      <c r="Y124" s="34"/>
      <c r="Z124" s="34"/>
      <c r="AA124" s="34"/>
      <c r="AB124" s="34"/>
      <c r="AC124" s="34"/>
      <c r="AD124" s="34"/>
      <c r="AE124" s="34"/>
    </row>
    <row r="125" spans="1:31" s="2" customFormat="1" ht="10.3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11" customFormat="1" ht="29.25" customHeight="1">
      <c r="A126" s="164"/>
      <c r="B126" s="165"/>
      <c r="C126" s="166" t="s">
        <v>166</v>
      </c>
      <c r="D126" s="167" t="s">
        <v>65</v>
      </c>
      <c r="E126" s="167" t="s">
        <v>61</v>
      </c>
      <c r="F126" s="167" t="s">
        <v>62</v>
      </c>
      <c r="G126" s="167" t="s">
        <v>167</v>
      </c>
      <c r="H126" s="167" t="s">
        <v>168</v>
      </c>
      <c r="I126" s="167" t="s">
        <v>169</v>
      </c>
      <c r="J126" s="167" t="s">
        <v>136</v>
      </c>
      <c r="K126" s="168" t="s">
        <v>170</v>
      </c>
      <c r="L126" s="169"/>
      <c r="M126" s="75" t="s">
        <v>1</v>
      </c>
      <c r="N126" s="76" t="s">
        <v>44</v>
      </c>
      <c r="O126" s="76" t="s">
        <v>171</v>
      </c>
      <c r="P126" s="76" t="s">
        <v>172</v>
      </c>
      <c r="Q126" s="76" t="s">
        <v>173</v>
      </c>
      <c r="R126" s="76" t="s">
        <v>174</v>
      </c>
      <c r="S126" s="76" t="s">
        <v>175</v>
      </c>
      <c r="T126" s="77" t="s">
        <v>176</v>
      </c>
      <c r="U126" s="164"/>
      <c r="V126" s="164"/>
      <c r="W126" s="164"/>
      <c r="X126" s="164"/>
      <c r="Y126" s="164"/>
      <c r="Z126" s="164"/>
      <c r="AA126" s="164"/>
      <c r="AB126" s="164"/>
      <c r="AC126" s="164"/>
      <c r="AD126" s="164"/>
      <c r="AE126" s="164"/>
    </row>
    <row r="127" spans="1:63" s="2" customFormat="1" ht="22.9" customHeight="1">
      <c r="A127" s="34"/>
      <c r="B127" s="35"/>
      <c r="C127" s="82" t="s">
        <v>177</v>
      </c>
      <c r="D127" s="36"/>
      <c r="E127" s="36"/>
      <c r="F127" s="36"/>
      <c r="G127" s="36"/>
      <c r="H127" s="36"/>
      <c r="I127" s="36"/>
      <c r="J127" s="170">
        <f>BK127</f>
        <v>0</v>
      </c>
      <c r="K127" s="36"/>
      <c r="L127" s="39"/>
      <c r="M127" s="78"/>
      <c r="N127" s="171"/>
      <c r="O127" s="79"/>
      <c r="P127" s="172">
        <f>P128+P157+P166</f>
        <v>0</v>
      </c>
      <c r="Q127" s="79"/>
      <c r="R127" s="172">
        <f>R128+R157+R166</f>
        <v>121.263592</v>
      </c>
      <c r="S127" s="79"/>
      <c r="T127" s="173">
        <f>T128+T157+T166</f>
        <v>0</v>
      </c>
      <c r="U127" s="34"/>
      <c r="V127" s="34"/>
      <c r="W127" s="34"/>
      <c r="X127" s="34"/>
      <c r="Y127" s="34"/>
      <c r="Z127" s="34"/>
      <c r="AA127" s="34"/>
      <c r="AB127" s="34"/>
      <c r="AC127" s="34"/>
      <c r="AD127" s="34"/>
      <c r="AE127" s="34"/>
      <c r="AT127" s="17" t="s">
        <v>79</v>
      </c>
      <c r="AU127" s="17" t="s">
        <v>138</v>
      </c>
      <c r="BK127" s="174">
        <f>BK128+BK157+BK166</f>
        <v>0</v>
      </c>
    </row>
    <row r="128" spans="2:63" s="12" customFormat="1" ht="25.9" customHeight="1">
      <c r="B128" s="175"/>
      <c r="C128" s="176"/>
      <c r="D128" s="177" t="s">
        <v>79</v>
      </c>
      <c r="E128" s="178" t="s">
        <v>866</v>
      </c>
      <c r="F128" s="178" t="s">
        <v>867</v>
      </c>
      <c r="G128" s="176"/>
      <c r="H128" s="176"/>
      <c r="I128" s="179"/>
      <c r="J128" s="180">
        <f>BK128</f>
        <v>0</v>
      </c>
      <c r="K128" s="176"/>
      <c r="L128" s="181"/>
      <c r="M128" s="182"/>
      <c r="N128" s="183"/>
      <c r="O128" s="183"/>
      <c r="P128" s="184">
        <f>SUM(P129:P156)</f>
        <v>0</v>
      </c>
      <c r="Q128" s="183"/>
      <c r="R128" s="184">
        <f>SUM(R129:R156)</f>
        <v>0</v>
      </c>
      <c r="S128" s="183"/>
      <c r="T128" s="185">
        <f>SUM(T129:T156)</f>
        <v>0</v>
      </c>
      <c r="AR128" s="186" t="s">
        <v>96</v>
      </c>
      <c r="AT128" s="187" t="s">
        <v>79</v>
      </c>
      <c r="AU128" s="187" t="s">
        <v>80</v>
      </c>
      <c r="AY128" s="186" t="s">
        <v>180</v>
      </c>
      <c r="BK128" s="188">
        <f>SUM(BK129:BK156)</f>
        <v>0</v>
      </c>
    </row>
    <row r="129" spans="1:65" s="2" customFormat="1" ht="24.2" customHeight="1">
      <c r="A129" s="34"/>
      <c r="B129" s="35"/>
      <c r="C129" s="191" t="s">
        <v>80</v>
      </c>
      <c r="D129" s="191" t="s">
        <v>184</v>
      </c>
      <c r="E129" s="192" t="s">
        <v>868</v>
      </c>
      <c r="F129" s="193" t="s">
        <v>869</v>
      </c>
      <c r="G129" s="194" t="s">
        <v>481</v>
      </c>
      <c r="H129" s="195">
        <v>40</v>
      </c>
      <c r="I129" s="196"/>
      <c r="J129" s="197">
        <f aca="true" t="shared" si="0" ref="J129:J156">ROUND(I129*H129,2)</f>
        <v>0</v>
      </c>
      <c r="K129" s="193" t="s">
        <v>188</v>
      </c>
      <c r="L129" s="39"/>
      <c r="M129" s="198" t="s">
        <v>1</v>
      </c>
      <c r="N129" s="199" t="s">
        <v>45</v>
      </c>
      <c r="O129" s="71"/>
      <c r="P129" s="200">
        <f aca="true" t="shared" si="1" ref="P129:P156">O129*H129</f>
        <v>0</v>
      </c>
      <c r="Q129" s="200">
        <v>0</v>
      </c>
      <c r="R129" s="200">
        <f aca="true" t="shared" si="2" ref="R129:R156">Q129*H129</f>
        <v>0</v>
      </c>
      <c r="S129" s="200">
        <v>0</v>
      </c>
      <c r="T129" s="201">
        <f aca="true" t="shared" si="3" ref="T129:T156">S129*H129</f>
        <v>0</v>
      </c>
      <c r="U129" s="34"/>
      <c r="V129" s="34"/>
      <c r="W129" s="34"/>
      <c r="X129" s="34"/>
      <c r="Y129" s="34"/>
      <c r="Z129" s="34"/>
      <c r="AA129" s="34"/>
      <c r="AB129" s="34"/>
      <c r="AC129" s="34"/>
      <c r="AD129" s="34"/>
      <c r="AE129" s="34"/>
      <c r="AR129" s="202" t="s">
        <v>572</v>
      </c>
      <c r="AT129" s="202" t="s">
        <v>184</v>
      </c>
      <c r="AU129" s="202" t="s">
        <v>87</v>
      </c>
      <c r="AY129" s="17" t="s">
        <v>180</v>
      </c>
      <c r="BE129" s="203">
        <f aca="true" t="shared" si="4" ref="BE129:BE156">IF(N129="základní",J129,0)</f>
        <v>0</v>
      </c>
      <c r="BF129" s="203">
        <f aca="true" t="shared" si="5" ref="BF129:BF156">IF(N129="snížená",J129,0)</f>
        <v>0</v>
      </c>
      <c r="BG129" s="203">
        <f aca="true" t="shared" si="6" ref="BG129:BG156">IF(N129="zákl. přenesená",J129,0)</f>
        <v>0</v>
      </c>
      <c r="BH129" s="203">
        <f aca="true" t="shared" si="7" ref="BH129:BH156">IF(N129="sníž. přenesená",J129,0)</f>
        <v>0</v>
      </c>
      <c r="BI129" s="203">
        <f aca="true" t="shared" si="8" ref="BI129:BI156">IF(N129="nulová",J129,0)</f>
        <v>0</v>
      </c>
      <c r="BJ129" s="17" t="s">
        <v>87</v>
      </c>
      <c r="BK129" s="203">
        <f aca="true" t="shared" si="9" ref="BK129:BK156">ROUND(I129*H129,2)</f>
        <v>0</v>
      </c>
      <c r="BL129" s="17" t="s">
        <v>572</v>
      </c>
      <c r="BM129" s="202" t="s">
        <v>89</v>
      </c>
    </row>
    <row r="130" spans="1:65" s="2" customFormat="1" ht="37.9" customHeight="1">
      <c r="A130" s="34"/>
      <c r="B130" s="35"/>
      <c r="C130" s="191" t="s">
        <v>80</v>
      </c>
      <c r="D130" s="191" t="s">
        <v>184</v>
      </c>
      <c r="E130" s="192" t="s">
        <v>870</v>
      </c>
      <c r="F130" s="193" t="s">
        <v>871</v>
      </c>
      <c r="G130" s="194" t="s">
        <v>481</v>
      </c>
      <c r="H130" s="195">
        <v>12</v>
      </c>
      <c r="I130" s="196"/>
      <c r="J130" s="197">
        <f t="shared" si="0"/>
        <v>0</v>
      </c>
      <c r="K130" s="193" t="s">
        <v>188</v>
      </c>
      <c r="L130" s="39"/>
      <c r="M130" s="198" t="s">
        <v>1</v>
      </c>
      <c r="N130" s="199" t="s">
        <v>45</v>
      </c>
      <c r="O130" s="71"/>
      <c r="P130" s="200">
        <f t="shared" si="1"/>
        <v>0</v>
      </c>
      <c r="Q130" s="200">
        <v>0</v>
      </c>
      <c r="R130" s="200">
        <f t="shared" si="2"/>
        <v>0</v>
      </c>
      <c r="S130" s="200">
        <v>0</v>
      </c>
      <c r="T130" s="201">
        <f t="shared" si="3"/>
        <v>0</v>
      </c>
      <c r="U130" s="34"/>
      <c r="V130" s="34"/>
      <c r="W130" s="34"/>
      <c r="X130" s="34"/>
      <c r="Y130" s="34"/>
      <c r="Z130" s="34"/>
      <c r="AA130" s="34"/>
      <c r="AB130" s="34"/>
      <c r="AC130" s="34"/>
      <c r="AD130" s="34"/>
      <c r="AE130" s="34"/>
      <c r="AR130" s="202" t="s">
        <v>572</v>
      </c>
      <c r="AT130" s="202" t="s">
        <v>184</v>
      </c>
      <c r="AU130" s="202" t="s">
        <v>87</v>
      </c>
      <c r="AY130" s="17" t="s">
        <v>180</v>
      </c>
      <c r="BE130" s="203">
        <f t="shared" si="4"/>
        <v>0</v>
      </c>
      <c r="BF130" s="203">
        <f t="shared" si="5"/>
        <v>0</v>
      </c>
      <c r="BG130" s="203">
        <f t="shared" si="6"/>
        <v>0</v>
      </c>
      <c r="BH130" s="203">
        <f t="shared" si="7"/>
        <v>0</v>
      </c>
      <c r="BI130" s="203">
        <f t="shared" si="8"/>
        <v>0</v>
      </c>
      <c r="BJ130" s="17" t="s">
        <v>87</v>
      </c>
      <c r="BK130" s="203">
        <f t="shared" si="9"/>
        <v>0</v>
      </c>
      <c r="BL130" s="17" t="s">
        <v>572</v>
      </c>
      <c r="BM130" s="202" t="s">
        <v>189</v>
      </c>
    </row>
    <row r="131" spans="1:65" s="2" customFormat="1" ht="33" customHeight="1">
      <c r="A131" s="34"/>
      <c r="B131" s="35"/>
      <c r="C131" s="191" t="s">
        <v>80</v>
      </c>
      <c r="D131" s="191" t="s">
        <v>184</v>
      </c>
      <c r="E131" s="192" t="s">
        <v>872</v>
      </c>
      <c r="F131" s="193" t="s">
        <v>873</v>
      </c>
      <c r="G131" s="194" t="s">
        <v>481</v>
      </c>
      <c r="H131" s="195">
        <v>3</v>
      </c>
      <c r="I131" s="196"/>
      <c r="J131" s="197">
        <f t="shared" si="0"/>
        <v>0</v>
      </c>
      <c r="K131" s="193" t="s">
        <v>188</v>
      </c>
      <c r="L131" s="39"/>
      <c r="M131" s="198" t="s">
        <v>1</v>
      </c>
      <c r="N131" s="199" t="s">
        <v>45</v>
      </c>
      <c r="O131" s="71"/>
      <c r="P131" s="200">
        <f t="shared" si="1"/>
        <v>0</v>
      </c>
      <c r="Q131" s="200">
        <v>0</v>
      </c>
      <c r="R131" s="200">
        <f t="shared" si="2"/>
        <v>0</v>
      </c>
      <c r="S131" s="200">
        <v>0</v>
      </c>
      <c r="T131" s="201">
        <f t="shared" si="3"/>
        <v>0</v>
      </c>
      <c r="U131" s="34"/>
      <c r="V131" s="34"/>
      <c r="W131" s="34"/>
      <c r="X131" s="34"/>
      <c r="Y131" s="34"/>
      <c r="Z131" s="34"/>
      <c r="AA131" s="34"/>
      <c r="AB131" s="34"/>
      <c r="AC131" s="34"/>
      <c r="AD131" s="34"/>
      <c r="AE131" s="34"/>
      <c r="AR131" s="202" t="s">
        <v>572</v>
      </c>
      <c r="AT131" s="202" t="s">
        <v>184</v>
      </c>
      <c r="AU131" s="202" t="s">
        <v>87</v>
      </c>
      <c r="AY131" s="17" t="s">
        <v>180</v>
      </c>
      <c r="BE131" s="203">
        <f t="shared" si="4"/>
        <v>0</v>
      </c>
      <c r="BF131" s="203">
        <f t="shared" si="5"/>
        <v>0</v>
      </c>
      <c r="BG131" s="203">
        <f t="shared" si="6"/>
        <v>0</v>
      </c>
      <c r="BH131" s="203">
        <f t="shared" si="7"/>
        <v>0</v>
      </c>
      <c r="BI131" s="203">
        <f t="shared" si="8"/>
        <v>0</v>
      </c>
      <c r="BJ131" s="17" t="s">
        <v>87</v>
      </c>
      <c r="BK131" s="203">
        <f t="shared" si="9"/>
        <v>0</v>
      </c>
      <c r="BL131" s="17" t="s">
        <v>572</v>
      </c>
      <c r="BM131" s="202" t="s">
        <v>223</v>
      </c>
    </row>
    <row r="132" spans="1:65" s="2" customFormat="1" ht="24.2" customHeight="1">
      <c r="A132" s="34"/>
      <c r="B132" s="35"/>
      <c r="C132" s="237" t="s">
        <v>80</v>
      </c>
      <c r="D132" s="237" t="s">
        <v>275</v>
      </c>
      <c r="E132" s="238" t="s">
        <v>874</v>
      </c>
      <c r="F132" s="239" t="s">
        <v>875</v>
      </c>
      <c r="G132" s="240" t="s">
        <v>481</v>
      </c>
      <c r="H132" s="241">
        <v>3</v>
      </c>
      <c r="I132" s="242"/>
      <c r="J132" s="243">
        <f t="shared" si="0"/>
        <v>0</v>
      </c>
      <c r="K132" s="239" t="s">
        <v>1</v>
      </c>
      <c r="L132" s="244"/>
      <c r="M132" s="245" t="s">
        <v>1</v>
      </c>
      <c r="N132" s="246" t="s">
        <v>45</v>
      </c>
      <c r="O132" s="71"/>
      <c r="P132" s="200">
        <f t="shared" si="1"/>
        <v>0</v>
      </c>
      <c r="Q132" s="200">
        <v>0</v>
      </c>
      <c r="R132" s="200">
        <f t="shared" si="2"/>
        <v>0</v>
      </c>
      <c r="S132" s="200">
        <v>0</v>
      </c>
      <c r="T132" s="201">
        <f t="shared" si="3"/>
        <v>0</v>
      </c>
      <c r="U132" s="34"/>
      <c r="V132" s="34"/>
      <c r="W132" s="34"/>
      <c r="X132" s="34"/>
      <c r="Y132" s="34"/>
      <c r="Z132" s="34"/>
      <c r="AA132" s="34"/>
      <c r="AB132" s="34"/>
      <c r="AC132" s="34"/>
      <c r="AD132" s="34"/>
      <c r="AE132" s="34"/>
      <c r="AR132" s="202" t="s">
        <v>876</v>
      </c>
      <c r="AT132" s="202" t="s">
        <v>275</v>
      </c>
      <c r="AU132" s="202" t="s">
        <v>87</v>
      </c>
      <c r="AY132" s="17" t="s">
        <v>180</v>
      </c>
      <c r="BE132" s="203">
        <f t="shared" si="4"/>
        <v>0</v>
      </c>
      <c r="BF132" s="203">
        <f t="shared" si="5"/>
        <v>0</v>
      </c>
      <c r="BG132" s="203">
        <f t="shared" si="6"/>
        <v>0</v>
      </c>
      <c r="BH132" s="203">
        <f t="shared" si="7"/>
        <v>0</v>
      </c>
      <c r="BI132" s="203">
        <f t="shared" si="8"/>
        <v>0</v>
      </c>
      <c r="BJ132" s="17" t="s">
        <v>87</v>
      </c>
      <c r="BK132" s="203">
        <f t="shared" si="9"/>
        <v>0</v>
      </c>
      <c r="BL132" s="17" t="s">
        <v>572</v>
      </c>
      <c r="BM132" s="202" t="s">
        <v>246</v>
      </c>
    </row>
    <row r="133" spans="1:65" s="2" customFormat="1" ht="16.5" customHeight="1">
      <c r="A133" s="34"/>
      <c r="B133" s="35"/>
      <c r="C133" s="191" t="s">
        <v>80</v>
      </c>
      <c r="D133" s="191" t="s">
        <v>184</v>
      </c>
      <c r="E133" s="192" t="s">
        <v>877</v>
      </c>
      <c r="F133" s="193" t="s">
        <v>878</v>
      </c>
      <c r="G133" s="194" t="s">
        <v>481</v>
      </c>
      <c r="H133" s="195">
        <v>1</v>
      </c>
      <c r="I133" s="196"/>
      <c r="J133" s="197">
        <f t="shared" si="0"/>
        <v>0</v>
      </c>
      <c r="K133" s="193" t="s">
        <v>1</v>
      </c>
      <c r="L133" s="39"/>
      <c r="M133" s="198" t="s">
        <v>1</v>
      </c>
      <c r="N133" s="199" t="s">
        <v>45</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572</v>
      </c>
      <c r="AT133" s="202" t="s">
        <v>184</v>
      </c>
      <c r="AU133" s="202" t="s">
        <v>87</v>
      </c>
      <c r="AY133" s="17" t="s">
        <v>180</v>
      </c>
      <c r="BE133" s="203">
        <f t="shared" si="4"/>
        <v>0</v>
      </c>
      <c r="BF133" s="203">
        <f t="shared" si="5"/>
        <v>0</v>
      </c>
      <c r="BG133" s="203">
        <f t="shared" si="6"/>
        <v>0</v>
      </c>
      <c r="BH133" s="203">
        <f t="shared" si="7"/>
        <v>0</v>
      </c>
      <c r="BI133" s="203">
        <f t="shared" si="8"/>
        <v>0</v>
      </c>
      <c r="BJ133" s="17" t="s">
        <v>87</v>
      </c>
      <c r="BK133" s="203">
        <f t="shared" si="9"/>
        <v>0</v>
      </c>
      <c r="BL133" s="17" t="s">
        <v>572</v>
      </c>
      <c r="BM133" s="202" t="s">
        <v>257</v>
      </c>
    </row>
    <row r="134" spans="1:65" s="2" customFormat="1" ht="16.5" customHeight="1">
      <c r="A134" s="34"/>
      <c r="B134" s="35"/>
      <c r="C134" s="237" t="s">
        <v>80</v>
      </c>
      <c r="D134" s="237" t="s">
        <v>275</v>
      </c>
      <c r="E134" s="238" t="s">
        <v>879</v>
      </c>
      <c r="F134" s="239" t="s">
        <v>880</v>
      </c>
      <c r="G134" s="240" t="s">
        <v>481</v>
      </c>
      <c r="H134" s="241">
        <v>1</v>
      </c>
      <c r="I134" s="242"/>
      <c r="J134" s="243">
        <f t="shared" si="0"/>
        <v>0</v>
      </c>
      <c r="K134" s="239" t="s">
        <v>1</v>
      </c>
      <c r="L134" s="244"/>
      <c r="M134" s="245" t="s">
        <v>1</v>
      </c>
      <c r="N134" s="246" t="s">
        <v>45</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876</v>
      </c>
      <c r="AT134" s="202" t="s">
        <v>275</v>
      </c>
      <c r="AU134" s="202" t="s">
        <v>87</v>
      </c>
      <c r="AY134" s="17" t="s">
        <v>180</v>
      </c>
      <c r="BE134" s="203">
        <f t="shared" si="4"/>
        <v>0</v>
      </c>
      <c r="BF134" s="203">
        <f t="shared" si="5"/>
        <v>0</v>
      </c>
      <c r="BG134" s="203">
        <f t="shared" si="6"/>
        <v>0</v>
      </c>
      <c r="BH134" s="203">
        <f t="shared" si="7"/>
        <v>0</v>
      </c>
      <c r="BI134" s="203">
        <f t="shared" si="8"/>
        <v>0</v>
      </c>
      <c r="BJ134" s="17" t="s">
        <v>87</v>
      </c>
      <c r="BK134" s="203">
        <f t="shared" si="9"/>
        <v>0</v>
      </c>
      <c r="BL134" s="17" t="s">
        <v>572</v>
      </c>
      <c r="BM134" s="202" t="s">
        <v>268</v>
      </c>
    </row>
    <row r="135" spans="1:65" s="2" customFormat="1" ht="24.2" customHeight="1">
      <c r="A135" s="34"/>
      <c r="B135" s="35"/>
      <c r="C135" s="191" t="s">
        <v>80</v>
      </c>
      <c r="D135" s="191" t="s">
        <v>184</v>
      </c>
      <c r="E135" s="192" t="s">
        <v>881</v>
      </c>
      <c r="F135" s="193" t="s">
        <v>882</v>
      </c>
      <c r="G135" s="194" t="s">
        <v>481</v>
      </c>
      <c r="H135" s="195">
        <v>1</v>
      </c>
      <c r="I135" s="196"/>
      <c r="J135" s="197">
        <f t="shared" si="0"/>
        <v>0</v>
      </c>
      <c r="K135" s="193" t="s">
        <v>188</v>
      </c>
      <c r="L135" s="39"/>
      <c r="M135" s="198" t="s">
        <v>1</v>
      </c>
      <c r="N135" s="199" t="s">
        <v>45</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572</v>
      </c>
      <c r="AT135" s="202" t="s">
        <v>184</v>
      </c>
      <c r="AU135" s="202" t="s">
        <v>87</v>
      </c>
      <c r="AY135" s="17" t="s">
        <v>180</v>
      </c>
      <c r="BE135" s="203">
        <f t="shared" si="4"/>
        <v>0</v>
      </c>
      <c r="BF135" s="203">
        <f t="shared" si="5"/>
        <v>0</v>
      </c>
      <c r="BG135" s="203">
        <f t="shared" si="6"/>
        <v>0</v>
      </c>
      <c r="BH135" s="203">
        <f t="shared" si="7"/>
        <v>0</v>
      </c>
      <c r="BI135" s="203">
        <f t="shared" si="8"/>
        <v>0</v>
      </c>
      <c r="BJ135" s="17" t="s">
        <v>87</v>
      </c>
      <c r="BK135" s="203">
        <f t="shared" si="9"/>
        <v>0</v>
      </c>
      <c r="BL135" s="17" t="s">
        <v>572</v>
      </c>
      <c r="BM135" s="202" t="s">
        <v>280</v>
      </c>
    </row>
    <row r="136" spans="1:65" s="2" customFormat="1" ht="37.9" customHeight="1">
      <c r="A136" s="34"/>
      <c r="B136" s="35"/>
      <c r="C136" s="237" t="s">
        <v>80</v>
      </c>
      <c r="D136" s="237" t="s">
        <v>275</v>
      </c>
      <c r="E136" s="238" t="s">
        <v>883</v>
      </c>
      <c r="F136" s="239" t="s">
        <v>1366</v>
      </c>
      <c r="G136" s="240" t="s">
        <v>481</v>
      </c>
      <c r="H136" s="241">
        <v>1</v>
      </c>
      <c r="I136" s="242"/>
      <c r="J136" s="243">
        <f t="shared" si="0"/>
        <v>0</v>
      </c>
      <c r="K136" s="239" t="s">
        <v>1</v>
      </c>
      <c r="L136" s="244"/>
      <c r="M136" s="245" t="s">
        <v>1</v>
      </c>
      <c r="N136" s="246" t="s">
        <v>45</v>
      </c>
      <c r="O136" s="71"/>
      <c r="P136" s="200">
        <f t="shared" si="1"/>
        <v>0</v>
      </c>
      <c r="Q136" s="200">
        <v>0</v>
      </c>
      <c r="R136" s="200">
        <f t="shared" si="2"/>
        <v>0</v>
      </c>
      <c r="S136" s="200">
        <v>0</v>
      </c>
      <c r="T136" s="201">
        <f t="shared" si="3"/>
        <v>0</v>
      </c>
      <c r="U136" s="34"/>
      <c r="V136" s="34"/>
      <c r="W136" s="34"/>
      <c r="X136" s="34"/>
      <c r="Y136" s="34"/>
      <c r="Z136" s="34"/>
      <c r="AA136" s="34"/>
      <c r="AB136" s="34"/>
      <c r="AC136" s="34"/>
      <c r="AD136" s="34"/>
      <c r="AE136" s="34"/>
      <c r="AR136" s="202" t="s">
        <v>876</v>
      </c>
      <c r="AT136" s="202" t="s">
        <v>275</v>
      </c>
      <c r="AU136" s="202" t="s">
        <v>87</v>
      </c>
      <c r="AY136" s="17" t="s">
        <v>180</v>
      </c>
      <c r="BE136" s="203">
        <f t="shared" si="4"/>
        <v>0</v>
      </c>
      <c r="BF136" s="203">
        <f t="shared" si="5"/>
        <v>0</v>
      </c>
      <c r="BG136" s="203">
        <f t="shared" si="6"/>
        <v>0</v>
      </c>
      <c r="BH136" s="203">
        <f t="shared" si="7"/>
        <v>0</v>
      </c>
      <c r="BI136" s="203">
        <f t="shared" si="8"/>
        <v>0</v>
      </c>
      <c r="BJ136" s="17" t="s">
        <v>87</v>
      </c>
      <c r="BK136" s="203">
        <f t="shared" si="9"/>
        <v>0</v>
      </c>
      <c r="BL136" s="17" t="s">
        <v>572</v>
      </c>
      <c r="BM136" s="202" t="s">
        <v>292</v>
      </c>
    </row>
    <row r="137" spans="1:65" s="2" customFormat="1" ht="24.2" customHeight="1">
      <c r="A137" s="34"/>
      <c r="B137" s="35"/>
      <c r="C137" s="191" t="s">
        <v>80</v>
      </c>
      <c r="D137" s="191" t="s">
        <v>184</v>
      </c>
      <c r="E137" s="192" t="s">
        <v>887</v>
      </c>
      <c r="F137" s="193" t="s">
        <v>888</v>
      </c>
      <c r="G137" s="194" t="s">
        <v>481</v>
      </c>
      <c r="H137" s="195">
        <v>1</v>
      </c>
      <c r="I137" s="196"/>
      <c r="J137" s="197">
        <f t="shared" si="0"/>
        <v>0</v>
      </c>
      <c r="K137" s="193" t="s">
        <v>188</v>
      </c>
      <c r="L137" s="39"/>
      <c r="M137" s="198" t="s">
        <v>1</v>
      </c>
      <c r="N137" s="199" t="s">
        <v>45</v>
      </c>
      <c r="O137" s="71"/>
      <c r="P137" s="200">
        <f t="shared" si="1"/>
        <v>0</v>
      </c>
      <c r="Q137" s="200">
        <v>0</v>
      </c>
      <c r="R137" s="200">
        <f t="shared" si="2"/>
        <v>0</v>
      </c>
      <c r="S137" s="200">
        <v>0</v>
      </c>
      <c r="T137" s="201">
        <f t="shared" si="3"/>
        <v>0</v>
      </c>
      <c r="U137" s="34"/>
      <c r="V137" s="34"/>
      <c r="W137" s="34"/>
      <c r="X137" s="34"/>
      <c r="Y137" s="34"/>
      <c r="Z137" s="34"/>
      <c r="AA137" s="34"/>
      <c r="AB137" s="34"/>
      <c r="AC137" s="34"/>
      <c r="AD137" s="34"/>
      <c r="AE137" s="34"/>
      <c r="AR137" s="202" t="s">
        <v>572</v>
      </c>
      <c r="AT137" s="202" t="s">
        <v>184</v>
      </c>
      <c r="AU137" s="202" t="s">
        <v>87</v>
      </c>
      <c r="AY137" s="17" t="s">
        <v>180</v>
      </c>
      <c r="BE137" s="203">
        <f t="shared" si="4"/>
        <v>0</v>
      </c>
      <c r="BF137" s="203">
        <f t="shared" si="5"/>
        <v>0</v>
      </c>
      <c r="BG137" s="203">
        <f t="shared" si="6"/>
        <v>0</v>
      </c>
      <c r="BH137" s="203">
        <f t="shared" si="7"/>
        <v>0</v>
      </c>
      <c r="BI137" s="203">
        <f t="shared" si="8"/>
        <v>0</v>
      </c>
      <c r="BJ137" s="17" t="s">
        <v>87</v>
      </c>
      <c r="BK137" s="203">
        <f t="shared" si="9"/>
        <v>0</v>
      </c>
      <c r="BL137" s="17" t="s">
        <v>572</v>
      </c>
      <c r="BM137" s="202" t="s">
        <v>310</v>
      </c>
    </row>
    <row r="138" spans="1:65" s="2" customFormat="1" ht="16.5" customHeight="1">
      <c r="A138" s="34"/>
      <c r="B138" s="35"/>
      <c r="C138" s="237" t="s">
        <v>80</v>
      </c>
      <c r="D138" s="237" t="s">
        <v>275</v>
      </c>
      <c r="E138" s="238" t="s">
        <v>889</v>
      </c>
      <c r="F138" s="239" t="s">
        <v>1367</v>
      </c>
      <c r="G138" s="240" t="s">
        <v>481</v>
      </c>
      <c r="H138" s="241">
        <v>1</v>
      </c>
      <c r="I138" s="242"/>
      <c r="J138" s="243">
        <f t="shared" si="0"/>
        <v>0</v>
      </c>
      <c r="K138" s="239" t="s">
        <v>1</v>
      </c>
      <c r="L138" s="244"/>
      <c r="M138" s="245" t="s">
        <v>1</v>
      </c>
      <c r="N138" s="246" t="s">
        <v>45</v>
      </c>
      <c r="O138" s="71"/>
      <c r="P138" s="200">
        <f t="shared" si="1"/>
        <v>0</v>
      </c>
      <c r="Q138" s="200">
        <v>0</v>
      </c>
      <c r="R138" s="200">
        <f t="shared" si="2"/>
        <v>0</v>
      </c>
      <c r="S138" s="200">
        <v>0</v>
      </c>
      <c r="T138" s="201">
        <f t="shared" si="3"/>
        <v>0</v>
      </c>
      <c r="U138" s="34"/>
      <c r="V138" s="34"/>
      <c r="W138" s="34"/>
      <c r="X138" s="34"/>
      <c r="Y138" s="34"/>
      <c r="Z138" s="34"/>
      <c r="AA138" s="34"/>
      <c r="AB138" s="34"/>
      <c r="AC138" s="34"/>
      <c r="AD138" s="34"/>
      <c r="AE138" s="34"/>
      <c r="AR138" s="202" t="s">
        <v>876</v>
      </c>
      <c r="AT138" s="202" t="s">
        <v>275</v>
      </c>
      <c r="AU138" s="202" t="s">
        <v>87</v>
      </c>
      <c r="AY138" s="17" t="s">
        <v>180</v>
      </c>
      <c r="BE138" s="203">
        <f t="shared" si="4"/>
        <v>0</v>
      </c>
      <c r="BF138" s="203">
        <f t="shared" si="5"/>
        <v>0</v>
      </c>
      <c r="BG138" s="203">
        <f t="shared" si="6"/>
        <v>0</v>
      </c>
      <c r="BH138" s="203">
        <f t="shared" si="7"/>
        <v>0</v>
      </c>
      <c r="BI138" s="203">
        <f t="shared" si="8"/>
        <v>0</v>
      </c>
      <c r="BJ138" s="17" t="s">
        <v>87</v>
      </c>
      <c r="BK138" s="203">
        <f t="shared" si="9"/>
        <v>0</v>
      </c>
      <c r="BL138" s="17" t="s">
        <v>572</v>
      </c>
      <c r="BM138" s="202" t="s">
        <v>321</v>
      </c>
    </row>
    <row r="139" spans="1:65" s="2" customFormat="1" ht="16.5" customHeight="1">
      <c r="A139" s="34"/>
      <c r="B139" s="35"/>
      <c r="C139" s="191" t="s">
        <v>80</v>
      </c>
      <c r="D139" s="191" t="s">
        <v>184</v>
      </c>
      <c r="E139" s="192" t="s">
        <v>893</v>
      </c>
      <c r="F139" s="193" t="s">
        <v>894</v>
      </c>
      <c r="G139" s="194" t="s">
        <v>481</v>
      </c>
      <c r="H139" s="195">
        <v>1</v>
      </c>
      <c r="I139" s="196"/>
      <c r="J139" s="197">
        <f t="shared" si="0"/>
        <v>0</v>
      </c>
      <c r="K139" s="193" t="s">
        <v>188</v>
      </c>
      <c r="L139" s="39"/>
      <c r="M139" s="198" t="s">
        <v>1</v>
      </c>
      <c r="N139" s="199" t="s">
        <v>45</v>
      </c>
      <c r="O139" s="71"/>
      <c r="P139" s="200">
        <f t="shared" si="1"/>
        <v>0</v>
      </c>
      <c r="Q139" s="200">
        <v>0</v>
      </c>
      <c r="R139" s="200">
        <f t="shared" si="2"/>
        <v>0</v>
      </c>
      <c r="S139" s="200">
        <v>0</v>
      </c>
      <c r="T139" s="201">
        <f t="shared" si="3"/>
        <v>0</v>
      </c>
      <c r="U139" s="34"/>
      <c r="V139" s="34"/>
      <c r="W139" s="34"/>
      <c r="X139" s="34"/>
      <c r="Y139" s="34"/>
      <c r="Z139" s="34"/>
      <c r="AA139" s="34"/>
      <c r="AB139" s="34"/>
      <c r="AC139" s="34"/>
      <c r="AD139" s="34"/>
      <c r="AE139" s="34"/>
      <c r="AR139" s="202" t="s">
        <v>572</v>
      </c>
      <c r="AT139" s="202" t="s">
        <v>184</v>
      </c>
      <c r="AU139" s="202" t="s">
        <v>87</v>
      </c>
      <c r="AY139" s="17" t="s">
        <v>180</v>
      </c>
      <c r="BE139" s="203">
        <f t="shared" si="4"/>
        <v>0</v>
      </c>
      <c r="BF139" s="203">
        <f t="shared" si="5"/>
        <v>0</v>
      </c>
      <c r="BG139" s="203">
        <f t="shared" si="6"/>
        <v>0</v>
      </c>
      <c r="BH139" s="203">
        <f t="shared" si="7"/>
        <v>0</v>
      </c>
      <c r="BI139" s="203">
        <f t="shared" si="8"/>
        <v>0</v>
      </c>
      <c r="BJ139" s="17" t="s">
        <v>87</v>
      </c>
      <c r="BK139" s="203">
        <f t="shared" si="9"/>
        <v>0</v>
      </c>
      <c r="BL139" s="17" t="s">
        <v>572</v>
      </c>
      <c r="BM139" s="202" t="s">
        <v>333</v>
      </c>
    </row>
    <row r="140" spans="1:65" s="2" customFormat="1" ht="16.5" customHeight="1">
      <c r="A140" s="34"/>
      <c r="B140" s="35"/>
      <c r="C140" s="237" t="s">
        <v>80</v>
      </c>
      <c r="D140" s="237" t="s">
        <v>275</v>
      </c>
      <c r="E140" s="238" t="s">
        <v>895</v>
      </c>
      <c r="F140" s="239" t="s">
        <v>896</v>
      </c>
      <c r="G140" s="240" t="s">
        <v>481</v>
      </c>
      <c r="H140" s="241">
        <v>1</v>
      </c>
      <c r="I140" s="242"/>
      <c r="J140" s="243">
        <f t="shared" si="0"/>
        <v>0</v>
      </c>
      <c r="K140" s="239" t="s">
        <v>1</v>
      </c>
      <c r="L140" s="244"/>
      <c r="M140" s="245" t="s">
        <v>1</v>
      </c>
      <c r="N140" s="246" t="s">
        <v>45</v>
      </c>
      <c r="O140" s="71"/>
      <c r="P140" s="200">
        <f t="shared" si="1"/>
        <v>0</v>
      </c>
      <c r="Q140" s="200">
        <v>0</v>
      </c>
      <c r="R140" s="200">
        <f t="shared" si="2"/>
        <v>0</v>
      </c>
      <c r="S140" s="200">
        <v>0</v>
      </c>
      <c r="T140" s="201">
        <f t="shared" si="3"/>
        <v>0</v>
      </c>
      <c r="U140" s="34"/>
      <c r="V140" s="34"/>
      <c r="W140" s="34"/>
      <c r="X140" s="34"/>
      <c r="Y140" s="34"/>
      <c r="Z140" s="34"/>
      <c r="AA140" s="34"/>
      <c r="AB140" s="34"/>
      <c r="AC140" s="34"/>
      <c r="AD140" s="34"/>
      <c r="AE140" s="34"/>
      <c r="AR140" s="202" t="s">
        <v>876</v>
      </c>
      <c r="AT140" s="202" t="s">
        <v>275</v>
      </c>
      <c r="AU140" s="202" t="s">
        <v>87</v>
      </c>
      <c r="AY140" s="17" t="s">
        <v>180</v>
      </c>
      <c r="BE140" s="203">
        <f t="shared" si="4"/>
        <v>0</v>
      </c>
      <c r="BF140" s="203">
        <f t="shared" si="5"/>
        <v>0</v>
      </c>
      <c r="BG140" s="203">
        <f t="shared" si="6"/>
        <v>0</v>
      </c>
      <c r="BH140" s="203">
        <f t="shared" si="7"/>
        <v>0</v>
      </c>
      <c r="BI140" s="203">
        <f t="shared" si="8"/>
        <v>0</v>
      </c>
      <c r="BJ140" s="17" t="s">
        <v>87</v>
      </c>
      <c r="BK140" s="203">
        <f t="shared" si="9"/>
        <v>0</v>
      </c>
      <c r="BL140" s="17" t="s">
        <v>572</v>
      </c>
      <c r="BM140" s="202" t="s">
        <v>349</v>
      </c>
    </row>
    <row r="141" spans="1:65" s="2" customFormat="1" ht="16.5" customHeight="1">
      <c r="A141" s="34"/>
      <c r="B141" s="35"/>
      <c r="C141" s="191" t="s">
        <v>80</v>
      </c>
      <c r="D141" s="191" t="s">
        <v>184</v>
      </c>
      <c r="E141" s="192" t="s">
        <v>897</v>
      </c>
      <c r="F141" s="193" t="s">
        <v>898</v>
      </c>
      <c r="G141" s="194" t="s">
        <v>481</v>
      </c>
      <c r="H141" s="195">
        <v>1</v>
      </c>
      <c r="I141" s="196"/>
      <c r="J141" s="197">
        <f t="shared" si="0"/>
        <v>0</v>
      </c>
      <c r="K141" s="193" t="s">
        <v>188</v>
      </c>
      <c r="L141" s="39"/>
      <c r="M141" s="198" t="s">
        <v>1</v>
      </c>
      <c r="N141" s="199" t="s">
        <v>45</v>
      </c>
      <c r="O141" s="71"/>
      <c r="P141" s="200">
        <f t="shared" si="1"/>
        <v>0</v>
      </c>
      <c r="Q141" s="200">
        <v>0</v>
      </c>
      <c r="R141" s="200">
        <f t="shared" si="2"/>
        <v>0</v>
      </c>
      <c r="S141" s="200">
        <v>0</v>
      </c>
      <c r="T141" s="201">
        <f t="shared" si="3"/>
        <v>0</v>
      </c>
      <c r="U141" s="34"/>
      <c r="V141" s="34"/>
      <c r="W141" s="34"/>
      <c r="X141" s="34"/>
      <c r="Y141" s="34"/>
      <c r="Z141" s="34"/>
      <c r="AA141" s="34"/>
      <c r="AB141" s="34"/>
      <c r="AC141" s="34"/>
      <c r="AD141" s="34"/>
      <c r="AE141" s="34"/>
      <c r="AR141" s="202" t="s">
        <v>572</v>
      </c>
      <c r="AT141" s="202" t="s">
        <v>184</v>
      </c>
      <c r="AU141" s="202" t="s">
        <v>87</v>
      </c>
      <c r="AY141" s="17" t="s">
        <v>180</v>
      </c>
      <c r="BE141" s="203">
        <f t="shared" si="4"/>
        <v>0</v>
      </c>
      <c r="BF141" s="203">
        <f t="shared" si="5"/>
        <v>0</v>
      </c>
      <c r="BG141" s="203">
        <f t="shared" si="6"/>
        <v>0</v>
      </c>
      <c r="BH141" s="203">
        <f t="shared" si="7"/>
        <v>0</v>
      </c>
      <c r="BI141" s="203">
        <f t="shared" si="8"/>
        <v>0</v>
      </c>
      <c r="BJ141" s="17" t="s">
        <v>87</v>
      </c>
      <c r="BK141" s="203">
        <f t="shared" si="9"/>
        <v>0</v>
      </c>
      <c r="BL141" s="17" t="s">
        <v>572</v>
      </c>
      <c r="BM141" s="202" t="s">
        <v>361</v>
      </c>
    </row>
    <row r="142" spans="1:65" s="2" customFormat="1" ht="21.75" customHeight="1">
      <c r="A142" s="34"/>
      <c r="B142" s="35"/>
      <c r="C142" s="237" t="s">
        <v>80</v>
      </c>
      <c r="D142" s="237" t="s">
        <v>275</v>
      </c>
      <c r="E142" s="238" t="s">
        <v>899</v>
      </c>
      <c r="F142" s="239" t="s">
        <v>1368</v>
      </c>
      <c r="G142" s="240" t="s">
        <v>481</v>
      </c>
      <c r="H142" s="241">
        <v>1</v>
      </c>
      <c r="I142" s="242"/>
      <c r="J142" s="243">
        <f t="shared" si="0"/>
        <v>0</v>
      </c>
      <c r="K142" s="239" t="s">
        <v>1</v>
      </c>
      <c r="L142" s="244"/>
      <c r="M142" s="245" t="s">
        <v>1</v>
      </c>
      <c r="N142" s="246" t="s">
        <v>45</v>
      </c>
      <c r="O142" s="71"/>
      <c r="P142" s="200">
        <f t="shared" si="1"/>
        <v>0</v>
      </c>
      <c r="Q142" s="200">
        <v>0</v>
      </c>
      <c r="R142" s="200">
        <f t="shared" si="2"/>
        <v>0</v>
      </c>
      <c r="S142" s="200">
        <v>0</v>
      </c>
      <c r="T142" s="201">
        <f t="shared" si="3"/>
        <v>0</v>
      </c>
      <c r="U142" s="34"/>
      <c r="V142" s="34"/>
      <c r="W142" s="34"/>
      <c r="X142" s="34"/>
      <c r="Y142" s="34"/>
      <c r="Z142" s="34"/>
      <c r="AA142" s="34"/>
      <c r="AB142" s="34"/>
      <c r="AC142" s="34"/>
      <c r="AD142" s="34"/>
      <c r="AE142" s="34"/>
      <c r="AR142" s="202" t="s">
        <v>876</v>
      </c>
      <c r="AT142" s="202" t="s">
        <v>275</v>
      </c>
      <c r="AU142" s="202" t="s">
        <v>87</v>
      </c>
      <c r="AY142" s="17" t="s">
        <v>180</v>
      </c>
      <c r="BE142" s="203">
        <f t="shared" si="4"/>
        <v>0</v>
      </c>
      <c r="BF142" s="203">
        <f t="shared" si="5"/>
        <v>0</v>
      </c>
      <c r="BG142" s="203">
        <f t="shared" si="6"/>
        <v>0</v>
      </c>
      <c r="BH142" s="203">
        <f t="shared" si="7"/>
        <v>0</v>
      </c>
      <c r="BI142" s="203">
        <f t="shared" si="8"/>
        <v>0</v>
      </c>
      <c r="BJ142" s="17" t="s">
        <v>87</v>
      </c>
      <c r="BK142" s="203">
        <f t="shared" si="9"/>
        <v>0</v>
      </c>
      <c r="BL142" s="17" t="s">
        <v>572</v>
      </c>
      <c r="BM142" s="202" t="s">
        <v>373</v>
      </c>
    </row>
    <row r="143" spans="1:65" s="2" customFormat="1" ht="37.9" customHeight="1">
      <c r="A143" s="34"/>
      <c r="B143" s="35"/>
      <c r="C143" s="191" t="s">
        <v>80</v>
      </c>
      <c r="D143" s="191" t="s">
        <v>184</v>
      </c>
      <c r="E143" s="192" t="s">
        <v>903</v>
      </c>
      <c r="F143" s="193" t="s">
        <v>904</v>
      </c>
      <c r="G143" s="194" t="s">
        <v>313</v>
      </c>
      <c r="H143" s="195">
        <v>30</v>
      </c>
      <c r="I143" s="196"/>
      <c r="J143" s="197">
        <f t="shared" si="0"/>
        <v>0</v>
      </c>
      <c r="K143" s="193" t="s">
        <v>188</v>
      </c>
      <c r="L143" s="39"/>
      <c r="M143" s="198" t="s">
        <v>1</v>
      </c>
      <c r="N143" s="199" t="s">
        <v>45</v>
      </c>
      <c r="O143" s="71"/>
      <c r="P143" s="200">
        <f t="shared" si="1"/>
        <v>0</v>
      </c>
      <c r="Q143" s="200">
        <v>0</v>
      </c>
      <c r="R143" s="200">
        <f t="shared" si="2"/>
        <v>0</v>
      </c>
      <c r="S143" s="200">
        <v>0</v>
      </c>
      <c r="T143" s="201">
        <f t="shared" si="3"/>
        <v>0</v>
      </c>
      <c r="U143" s="34"/>
      <c r="V143" s="34"/>
      <c r="W143" s="34"/>
      <c r="X143" s="34"/>
      <c r="Y143" s="34"/>
      <c r="Z143" s="34"/>
      <c r="AA143" s="34"/>
      <c r="AB143" s="34"/>
      <c r="AC143" s="34"/>
      <c r="AD143" s="34"/>
      <c r="AE143" s="34"/>
      <c r="AR143" s="202" t="s">
        <v>572</v>
      </c>
      <c r="AT143" s="202" t="s">
        <v>184</v>
      </c>
      <c r="AU143" s="202" t="s">
        <v>87</v>
      </c>
      <c r="AY143" s="17" t="s">
        <v>180</v>
      </c>
      <c r="BE143" s="203">
        <f t="shared" si="4"/>
        <v>0</v>
      </c>
      <c r="BF143" s="203">
        <f t="shared" si="5"/>
        <v>0</v>
      </c>
      <c r="BG143" s="203">
        <f t="shared" si="6"/>
        <v>0</v>
      </c>
      <c r="BH143" s="203">
        <f t="shared" si="7"/>
        <v>0</v>
      </c>
      <c r="BI143" s="203">
        <f t="shared" si="8"/>
        <v>0</v>
      </c>
      <c r="BJ143" s="17" t="s">
        <v>87</v>
      </c>
      <c r="BK143" s="203">
        <f t="shared" si="9"/>
        <v>0</v>
      </c>
      <c r="BL143" s="17" t="s">
        <v>572</v>
      </c>
      <c r="BM143" s="202" t="s">
        <v>386</v>
      </c>
    </row>
    <row r="144" spans="1:65" s="2" customFormat="1" ht="16.5" customHeight="1">
      <c r="A144" s="34"/>
      <c r="B144" s="35"/>
      <c r="C144" s="237" t="s">
        <v>80</v>
      </c>
      <c r="D144" s="237" t="s">
        <v>275</v>
      </c>
      <c r="E144" s="238" t="s">
        <v>905</v>
      </c>
      <c r="F144" s="239" t="s">
        <v>906</v>
      </c>
      <c r="G144" s="240" t="s">
        <v>313</v>
      </c>
      <c r="H144" s="241">
        <v>30</v>
      </c>
      <c r="I144" s="242"/>
      <c r="J144" s="243">
        <f t="shared" si="0"/>
        <v>0</v>
      </c>
      <c r="K144" s="239" t="s">
        <v>1</v>
      </c>
      <c r="L144" s="244"/>
      <c r="M144" s="245" t="s">
        <v>1</v>
      </c>
      <c r="N144" s="246" t="s">
        <v>45</v>
      </c>
      <c r="O144" s="71"/>
      <c r="P144" s="200">
        <f t="shared" si="1"/>
        <v>0</v>
      </c>
      <c r="Q144" s="200">
        <v>0</v>
      </c>
      <c r="R144" s="200">
        <f t="shared" si="2"/>
        <v>0</v>
      </c>
      <c r="S144" s="200">
        <v>0</v>
      </c>
      <c r="T144" s="201">
        <f t="shared" si="3"/>
        <v>0</v>
      </c>
      <c r="U144" s="34"/>
      <c r="V144" s="34"/>
      <c r="W144" s="34"/>
      <c r="X144" s="34"/>
      <c r="Y144" s="34"/>
      <c r="Z144" s="34"/>
      <c r="AA144" s="34"/>
      <c r="AB144" s="34"/>
      <c r="AC144" s="34"/>
      <c r="AD144" s="34"/>
      <c r="AE144" s="34"/>
      <c r="AR144" s="202" t="s">
        <v>876</v>
      </c>
      <c r="AT144" s="202" t="s">
        <v>275</v>
      </c>
      <c r="AU144" s="202" t="s">
        <v>87</v>
      </c>
      <c r="AY144" s="17" t="s">
        <v>180</v>
      </c>
      <c r="BE144" s="203">
        <f t="shared" si="4"/>
        <v>0</v>
      </c>
      <c r="BF144" s="203">
        <f t="shared" si="5"/>
        <v>0</v>
      </c>
      <c r="BG144" s="203">
        <f t="shared" si="6"/>
        <v>0</v>
      </c>
      <c r="BH144" s="203">
        <f t="shared" si="7"/>
        <v>0</v>
      </c>
      <c r="BI144" s="203">
        <f t="shared" si="8"/>
        <v>0</v>
      </c>
      <c r="BJ144" s="17" t="s">
        <v>87</v>
      </c>
      <c r="BK144" s="203">
        <f t="shared" si="9"/>
        <v>0</v>
      </c>
      <c r="BL144" s="17" t="s">
        <v>572</v>
      </c>
      <c r="BM144" s="202" t="s">
        <v>395</v>
      </c>
    </row>
    <row r="145" spans="1:65" s="2" customFormat="1" ht="21.75" customHeight="1">
      <c r="A145" s="34"/>
      <c r="B145" s="35"/>
      <c r="C145" s="191" t="s">
        <v>80</v>
      </c>
      <c r="D145" s="191" t="s">
        <v>184</v>
      </c>
      <c r="E145" s="192" t="s">
        <v>907</v>
      </c>
      <c r="F145" s="193" t="s">
        <v>908</v>
      </c>
      <c r="G145" s="194" t="s">
        <v>481</v>
      </c>
      <c r="H145" s="195">
        <v>6</v>
      </c>
      <c r="I145" s="196"/>
      <c r="J145" s="197">
        <f t="shared" si="0"/>
        <v>0</v>
      </c>
      <c r="K145" s="193" t="s">
        <v>188</v>
      </c>
      <c r="L145" s="39"/>
      <c r="M145" s="198" t="s">
        <v>1</v>
      </c>
      <c r="N145" s="199" t="s">
        <v>45</v>
      </c>
      <c r="O145" s="71"/>
      <c r="P145" s="200">
        <f t="shared" si="1"/>
        <v>0</v>
      </c>
      <c r="Q145" s="200">
        <v>0</v>
      </c>
      <c r="R145" s="200">
        <f t="shared" si="2"/>
        <v>0</v>
      </c>
      <c r="S145" s="200">
        <v>0</v>
      </c>
      <c r="T145" s="201">
        <f t="shared" si="3"/>
        <v>0</v>
      </c>
      <c r="U145" s="34"/>
      <c r="V145" s="34"/>
      <c r="W145" s="34"/>
      <c r="X145" s="34"/>
      <c r="Y145" s="34"/>
      <c r="Z145" s="34"/>
      <c r="AA145" s="34"/>
      <c r="AB145" s="34"/>
      <c r="AC145" s="34"/>
      <c r="AD145" s="34"/>
      <c r="AE145" s="34"/>
      <c r="AR145" s="202" t="s">
        <v>572</v>
      </c>
      <c r="AT145" s="202" t="s">
        <v>184</v>
      </c>
      <c r="AU145" s="202" t="s">
        <v>87</v>
      </c>
      <c r="AY145" s="17" t="s">
        <v>180</v>
      </c>
      <c r="BE145" s="203">
        <f t="shared" si="4"/>
        <v>0</v>
      </c>
      <c r="BF145" s="203">
        <f t="shared" si="5"/>
        <v>0</v>
      </c>
      <c r="BG145" s="203">
        <f t="shared" si="6"/>
        <v>0</v>
      </c>
      <c r="BH145" s="203">
        <f t="shared" si="7"/>
        <v>0</v>
      </c>
      <c r="BI145" s="203">
        <f t="shared" si="8"/>
        <v>0</v>
      </c>
      <c r="BJ145" s="17" t="s">
        <v>87</v>
      </c>
      <c r="BK145" s="203">
        <f t="shared" si="9"/>
        <v>0</v>
      </c>
      <c r="BL145" s="17" t="s">
        <v>572</v>
      </c>
      <c r="BM145" s="202" t="s">
        <v>411</v>
      </c>
    </row>
    <row r="146" spans="1:65" s="2" customFormat="1" ht="24.2" customHeight="1">
      <c r="A146" s="34"/>
      <c r="B146" s="35"/>
      <c r="C146" s="237" t="s">
        <v>80</v>
      </c>
      <c r="D146" s="237" t="s">
        <v>275</v>
      </c>
      <c r="E146" s="238" t="s">
        <v>901</v>
      </c>
      <c r="F146" s="239" t="s">
        <v>910</v>
      </c>
      <c r="G146" s="240" t="s">
        <v>481</v>
      </c>
      <c r="H146" s="241">
        <v>6</v>
      </c>
      <c r="I146" s="242"/>
      <c r="J146" s="243">
        <f t="shared" si="0"/>
        <v>0</v>
      </c>
      <c r="K146" s="239" t="s">
        <v>1</v>
      </c>
      <c r="L146" s="244"/>
      <c r="M146" s="245" t="s">
        <v>1</v>
      </c>
      <c r="N146" s="246" t="s">
        <v>45</v>
      </c>
      <c r="O146" s="71"/>
      <c r="P146" s="200">
        <f t="shared" si="1"/>
        <v>0</v>
      </c>
      <c r="Q146" s="200">
        <v>0</v>
      </c>
      <c r="R146" s="200">
        <f t="shared" si="2"/>
        <v>0</v>
      </c>
      <c r="S146" s="200">
        <v>0</v>
      </c>
      <c r="T146" s="201">
        <f t="shared" si="3"/>
        <v>0</v>
      </c>
      <c r="U146" s="34"/>
      <c r="V146" s="34"/>
      <c r="W146" s="34"/>
      <c r="X146" s="34"/>
      <c r="Y146" s="34"/>
      <c r="Z146" s="34"/>
      <c r="AA146" s="34"/>
      <c r="AB146" s="34"/>
      <c r="AC146" s="34"/>
      <c r="AD146" s="34"/>
      <c r="AE146" s="34"/>
      <c r="AR146" s="202" t="s">
        <v>876</v>
      </c>
      <c r="AT146" s="202" t="s">
        <v>275</v>
      </c>
      <c r="AU146" s="202" t="s">
        <v>87</v>
      </c>
      <c r="AY146" s="17" t="s">
        <v>180</v>
      </c>
      <c r="BE146" s="203">
        <f t="shared" si="4"/>
        <v>0</v>
      </c>
      <c r="BF146" s="203">
        <f t="shared" si="5"/>
        <v>0</v>
      </c>
      <c r="BG146" s="203">
        <f t="shared" si="6"/>
        <v>0</v>
      </c>
      <c r="BH146" s="203">
        <f t="shared" si="7"/>
        <v>0</v>
      </c>
      <c r="BI146" s="203">
        <f t="shared" si="8"/>
        <v>0</v>
      </c>
      <c r="BJ146" s="17" t="s">
        <v>87</v>
      </c>
      <c r="BK146" s="203">
        <f t="shared" si="9"/>
        <v>0</v>
      </c>
      <c r="BL146" s="17" t="s">
        <v>572</v>
      </c>
      <c r="BM146" s="202" t="s">
        <v>423</v>
      </c>
    </row>
    <row r="147" spans="1:65" s="2" customFormat="1" ht="37.9" customHeight="1">
      <c r="A147" s="34"/>
      <c r="B147" s="35"/>
      <c r="C147" s="191" t="s">
        <v>80</v>
      </c>
      <c r="D147" s="191" t="s">
        <v>184</v>
      </c>
      <c r="E147" s="192" t="s">
        <v>911</v>
      </c>
      <c r="F147" s="193" t="s">
        <v>912</v>
      </c>
      <c r="G147" s="194" t="s">
        <v>313</v>
      </c>
      <c r="H147" s="195">
        <v>560</v>
      </c>
      <c r="I147" s="196"/>
      <c r="J147" s="197">
        <f t="shared" si="0"/>
        <v>0</v>
      </c>
      <c r="K147" s="193" t="s">
        <v>188</v>
      </c>
      <c r="L147" s="39"/>
      <c r="M147" s="198" t="s">
        <v>1</v>
      </c>
      <c r="N147" s="199" t="s">
        <v>45</v>
      </c>
      <c r="O147" s="71"/>
      <c r="P147" s="200">
        <f t="shared" si="1"/>
        <v>0</v>
      </c>
      <c r="Q147" s="200">
        <v>0</v>
      </c>
      <c r="R147" s="200">
        <f t="shared" si="2"/>
        <v>0</v>
      </c>
      <c r="S147" s="200">
        <v>0</v>
      </c>
      <c r="T147" s="201">
        <f t="shared" si="3"/>
        <v>0</v>
      </c>
      <c r="U147" s="34"/>
      <c r="V147" s="34"/>
      <c r="W147" s="34"/>
      <c r="X147" s="34"/>
      <c r="Y147" s="34"/>
      <c r="Z147" s="34"/>
      <c r="AA147" s="34"/>
      <c r="AB147" s="34"/>
      <c r="AC147" s="34"/>
      <c r="AD147" s="34"/>
      <c r="AE147" s="34"/>
      <c r="AR147" s="202" t="s">
        <v>572</v>
      </c>
      <c r="AT147" s="202" t="s">
        <v>184</v>
      </c>
      <c r="AU147" s="202" t="s">
        <v>87</v>
      </c>
      <c r="AY147" s="17" t="s">
        <v>180</v>
      </c>
      <c r="BE147" s="203">
        <f t="shared" si="4"/>
        <v>0</v>
      </c>
      <c r="BF147" s="203">
        <f t="shared" si="5"/>
        <v>0</v>
      </c>
      <c r="BG147" s="203">
        <f t="shared" si="6"/>
        <v>0</v>
      </c>
      <c r="BH147" s="203">
        <f t="shared" si="7"/>
        <v>0</v>
      </c>
      <c r="BI147" s="203">
        <f t="shared" si="8"/>
        <v>0</v>
      </c>
      <c r="BJ147" s="17" t="s">
        <v>87</v>
      </c>
      <c r="BK147" s="203">
        <f t="shared" si="9"/>
        <v>0</v>
      </c>
      <c r="BL147" s="17" t="s">
        <v>572</v>
      </c>
      <c r="BM147" s="202" t="s">
        <v>436</v>
      </c>
    </row>
    <row r="148" spans="1:65" s="2" customFormat="1" ht="16.5" customHeight="1">
      <c r="A148" s="34"/>
      <c r="B148" s="35"/>
      <c r="C148" s="237" t="s">
        <v>80</v>
      </c>
      <c r="D148" s="237" t="s">
        <v>275</v>
      </c>
      <c r="E148" s="238" t="s">
        <v>913</v>
      </c>
      <c r="F148" s="239" t="s">
        <v>914</v>
      </c>
      <c r="G148" s="240" t="s">
        <v>313</v>
      </c>
      <c r="H148" s="241">
        <v>70</v>
      </c>
      <c r="I148" s="242"/>
      <c r="J148" s="243">
        <f t="shared" si="0"/>
        <v>0</v>
      </c>
      <c r="K148" s="239" t="s">
        <v>1</v>
      </c>
      <c r="L148" s="244"/>
      <c r="M148" s="245" t="s">
        <v>1</v>
      </c>
      <c r="N148" s="246" t="s">
        <v>45</v>
      </c>
      <c r="O148" s="71"/>
      <c r="P148" s="200">
        <f t="shared" si="1"/>
        <v>0</v>
      </c>
      <c r="Q148" s="200">
        <v>0</v>
      </c>
      <c r="R148" s="200">
        <f t="shared" si="2"/>
        <v>0</v>
      </c>
      <c r="S148" s="200">
        <v>0</v>
      </c>
      <c r="T148" s="201">
        <f t="shared" si="3"/>
        <v>0</v>
      </c>
      <c r="U148" s="34"/>
      <c r="V148" s="34"/>
      <c r="W148" s="34"/>
      <c r="X148" s="34"/>
      <c r="Y148" s="34"/>
      <c r="Z148" s="34"/>
      <c r="AA148" s="34"/>
      <c r="AB148" s="34"/>
      <c r="AC148" s="34"/>
      <c r="AD148" s="34"/>
      <c r="AE148" s="34"/>
      <c r="AR148" s="202" t="s">
        <v>876</v>
      </c>
      <c r="AT148" s="202" t="s">
        <v>275</v>
      </c>
      <c r="AU148" s="202" t="s">
        <v>87</v>
      </c>
      <c r="AY148" s="17" t="s">
        <v>180</v>
      </c>
      <c r="BE148" s="203">
        <f t="shared" si="4"/>
        <v>0</v>
      </c>
      <c r="BF148" s="203">
        <f t="shared" si="5"/>
        <v>0</v>
      </c>
      <c r="BG148" s="203">
        <f t="shared" si="6"/>
        <v>0</v>
      </c>
      <c r="BH148" s="203">
        <f t="shared" si="7"/>
        <v>0</v>
      </c>
      <c r="BI148" s="203">
        <f t="shared" si="8"/>
        <v>0</v>
      </c>
      <c r="BJ148" s="17" t="s">
        <v>87</v>
      </c>
      <c r="BK148" s="203">
        <f t="shared" si="9"/>
        <v>0</v>
      </c>
      <c r="BL148" s="17" t="s">
        <v>572</v>
      </c>
      <c r="BM148" s="202" t="s">
        <v>452</v>
      </c>
    </row>
    <row r="149" spans="1:65" s="2" customFormat="1" ht="16.5" customHeight="1">
      <c r="A149" s="34"/>
      <c r="B149" s="35"/>
      <c r="C149" s="237" t="s">
        <v>80</v>
      </c>
      <c r="D149" s="237" t="s">
        <v>275</v>
      </c>
      <c r="E149" s="238" t="s">
        <v>1369</v>
      </c>
      <c r="F149" s="239" t="s">
        <v>1370</v>
      </c>
      <c r="G149" s="240" t="s">
        <v>313</v>
      </c>
      <c r="H149" s="241">
        <v>490</v>
      </c>
      <c r="I149" s="242"/>
      <c r="J149" s="243">
        <f t="shared" si="0"/>
        <v>0</v>
      </c>
      <c r="K149" s="239" t="s">
        <v>1</v>
      </c>
      <c r="L149" s="244"/>
      <c r="M149" s="245" t="s">
        <v>1</v>
      </c>
      <c r="N149" s="246" t="s">
        <v>45</v>
      </c>
      <c r="O149" s="71"/>
      <c r="P149" s="200">
        <f t="shared" si="1"/>
        <v>0</v>
      </c>
      <c r="Q149" s="200">
        <v>0</v>
      </c>
      <c r="R149" s="200">
        <f t="shared" si="2"/>
        <v>0</v>
      </c>
      <c r="S149" s="200">
        <v>0</v>
      </c>
      <c r="T149" s="201">
        <f t="shared" si="3"/>
        <v>0</v>
      </c>
      <c r="U149" s="34"/>
      <c r="V149" s="34"/>
      <c r="W149" s="34"/>
      <c r="X149" s="34"/>
      <c r="Y149" s="34"/>
      <c r="Z149" s="34"/>
      <c r="AA149" s="34"/>
      <c r="AB149" s="34"/>
      <c r="AC149" s="34"/>
      <c r="AD149" s="34"/>
      <c r="AE149" s="34"/>
      <c r="AR149" s="202" t="s">
        <v>876</v>
      </c>
      <c r="AT149" s="202" t="s">
        <v>275</v>
      </c>
      <c r="AU149" s="202" t="s">
        <v>87</v>
      </c>
      <c r="AY149" s="17" t="s">
        <v>180</v>
      </c>
      <c r="BE149" s="203">
        <f t="shared" si="4"/>
        <v>0</v>
      </c>
      <c r="BF149" s="203">
        <f t="shared" si="5"/>
        <v>0</v>
      </c>
      <c r="BG149" s="203">
        <f t="shared" si="6"/>
        <v>0</v>
      </c>
      <c r="BH149" s="203">
        <f t="shared" si="7"/>
        <v>0</v>
      </c>
      <c r="BI149" s="203">
        <f t="shared" si="8"/>
        <v>0</v>
      </c>
      <c r="BJ149" s="17" t="s">
        <v>87</v>
      </c>
      <c r="BK149" s="203">
        <f t="shared" si="9"/>
        <v>0</v>
      </c>
      <c r="BL149" s="17" t="s">
        <v>572</v>
      </c>
      <c r="BM149" s="202" t="s">
        <v>464</v>
      </c>
    </row>
    <row r="150" spans="1:65" s="2" customFormat="1" ht="37.9" customHeight="1">
      <c r="A150" s="34"/>
      <c r="B150" s="35"/>
      <c r="C150" s="191" t="s">
        <v>80</v>
      </c>
      <c r="D150" s="191" t="s">
        <v>184</v>
      </c>
      <c r="E150" s="192" t="s">
        <v>915</v>
      </c>
      <c r="F150" s="193" t="s">
        <v>916</v>
      </c>
      <c r="G150" s="194" t="s">
        <v>313</v>
      </c>
      <c r="H150" s="195">
        <v>30</v>
      </c>
      <c r="I150" s="196"/>
      <c r="J150" s="197">
        <f t="shared" si="0"/>
        <v>0</v>
      </c>
      <c r="K150" s="193" t="s">
        <v>188</v>
      </c>
      <c r="L150" s="39"/>
      <c r="M150" s="198" t="s">
        <v>1</v>
      </c>
      <c r="N150" s="199" t="s">
        <v>45</v>
      </c>
      <c r="O150" s="71"/>
      <c r="P150" s="200">
        <f t="shared" si="1"/>
        <v>0</v>
      </c>
      <c r="Q150" s="200">
        <v>0</v>
      </c>
      <c r="R150" s="200">
        <f t="shared" si="2"/>
        <v>0</v>
      </c>
      <c r="S150" s="200">
        <v>0</v>
      </c>
      <c r="T150" s="201">
        <f t="shared" si="3"/>
        <v>0</v>
      </c>
      <c r="U150" s="34"/>
      <c r="V150" s="34"/>
      <c r="W150" s="34"/>
      <c r="X150" s="34"/>
      <c r="Y150" s="34"/>
      <c r="Z150" s="34"/>
      <c r="AA150" s="34"/>
      <c r="AB150" s="34"/>
      <c r="AC150" s="34"/>
      <c r="AD150" s="34"/>
      <c r="AE150" s="34"/>
      <c r="AR150" s="202" t="s">
        <v>572</v>
      </c>
      <c r="AT150" s="202" t="s">
        <v>184</v>
      </c>
      <c r="AU150" s="202" t="s">
        <v>87</v>
      </c>
      <c r="AY150" s="17" t="s">
        <v>180</v>
      </c>
      <c r="BE150" s="203">
        <f t="shared" si="4"/>
        <v>0</v>
      </c>
      <c r="BF150" s="203">
        <f t="shared" si="5"/>
        <v>0</v>
      </c>
      <c r="BG150" s="203">
        <f t="shared" si="6"/>
        <v>0</v>
      </c>
      <c r="BH150" s="203">
        <f t="shared" si="7"/>
        <v>0</v>
      </c>
      <c r="BI150" s="203">
        <f t="shared" si="8"/>
        <v>0</v>
      </c>
      <c r="BJ150" s="17" t="s">
        <v>87</v>
      </c>
      <c r="BK150" s="203">
        <f t="shared" si="9"/>
        <v>0</v>
      </c>
      <c r="BL150" s="17" t="s">
        <v>572</v>
      </c>
      <c r="BM150" s="202" t="s">
        <v>478</v>
      </c>
    </row>
    <row r="151" spans="1:65" s="2" customFormat="1" ht="16.5" customHeight="1">
      <c r="A151" s="34"/>
      <c r="B151" s="35"/>
      <c r="C151" s="237" t="s">
        <v>80</v>
      </c>
      <c r="D151" s="237" t="s">
        <v>275</v>
      </c>
      <c r="E151" s="238" t="s">
        <v>917</v>
      </c>
      <c r="F151" s="239" t="s">
        <v>918</v>
      </c>
      <c r="G151" s="240" t="s">
        <v>313</v>
      </c>
      <c r="H151" s="241">
        <v>30</v>
      </c>
      <c r="I151" s="242"/>
      <c r="J151" s="243">
        <f t="shared" si="0"/>
        <v>0</v>
      </c>
      <c r="K151" s="239" t="s">
        <v>1</v>
      </c>
      <c r="L151" s="244"/>
      <c r="M151" s="245" t="s">
        <v>1</v>
      </c>
      <c r="N151" s="246" t="s">
        <v>45</v>
      </c>
      <c r="O151" s="71"/>
      <c r="P151" s="200">
        <f t="shared" si="1"/>
        <v>0</v>
      </c>
      <c r="Q151" s="200">
        <v>0</v>
      </c>
      <c r="R151" s="200">
        <f t="shared" si="2"/>
        <v>0</v>
      </c>
      <c r="S151" s="200">
        <v>0</v>
      </c>
      <c r="T151" s="201">
        <f t="shared" si="3"/>
        <v>0</v>
      </c>
      <c r="U151" s="34"/>
      <c r="V151" s="34"/>
      <c r="W151" s="34"/>
      <c r="X151" s="34"/>
      <c r="Y151" s="34"/>
      <c r="Z151" s="34"/>
      <c r="AA151" s="34"/>
      <c r="AB151" s="34"/>
      <c r="AC151" s="34"/>
      <c r="AD151" s="34"/>
      <c r="AE151" s="34"/>
      <c r="AR151" s="202" t="s">
        <v>876</v>
      </c>
      <c r="AT151" s="202" t="s">
        <v>275</v>
      </c>
      <c r="AU151" s="202" t="s">
        <v>87</v>
      </c>
      <c r="AY151" s="17" t="s">
        <v>180</v>
      </c>
      <c r="BE151" s="203">
        <f t="shared" si="4"/>
        <v>0</v>
      </c>
      <c r="BF151" s="203">
        <f t="shared" si="5"/>
        <v>0</v>
      </c>
      <c r="BG151" s="203">
        <f t="shared" si="6"/>
        <v>0</v>
      </c>
      <c r="BH151" s="203">
        <f t="shared" si="7"/>
        <v>0</v>
      </c>
      <c r="BI151" s="203">
        <f t="shared" si="8"/>
        <v>0</v>
      </c>
      <c r="BJ151" s="17" t="s">
        <v>87</v>
      </c>
      <c r="BK151" s="203">
        <f t="shared" si="9"/>
        <v>0</v>
      </c>
      <c r="BL151" s="17" t="s">
        <v>572</v>
      </c>
      <c r="BM151" s="202" t="s">
        <v>490</v>
      </c>
    </row>
    <row r="152" spans="1:65" s="2" customFormat="1" ht="37.9" customHeight="1">
      <c r="A152" s="34"/>
      <c r="B152" s="35"/>
      <c r="C152" s="191" t="s">
        <v>80</v>
      </c>
      <c r="D152" s="191" t="s">
        <v>184</v>
      </c>
      <c r="E152" s="192" t="s">
        <v>1371</v>
      </c>
      <c r="F152" s="193" t="s">
        <v>1372</v>
      </c>
      <c r="G152" s="194" t="s">
        <v>481</v>
      </c>
      <c r="H152" s="195">
        <v>1</v>
      </c>
      <c r="I152" s="196"/>
      <c r="J152" s="197">
        <f t="shared" si="0"/>
        <v>0</v>
      </c>
      <c r="K152" s="193" t="s">
        <v>188</v>
      </c>
      <c r="L152" s="39"/>
      <c r="M152" s="198" t="s">
        <v>1</v>
      </c>
      <c r="N152" s="199" t="s">
        <v>45</v>
      </c>
      <c r="O152" s="71"/>
      <c r="P152" s="200">
        <f t="shared" si="1"/>
        <v>0</v>
      </c>
      <c r="Q152" s="200">
        <v>0</v>
      </c>
      <c r="R152" s="200">
        <f t="shared" si="2"/>
        <v>0</v>
      </c>
      <c r="S152" s="200">
        <v>0</v>
      </c>
      <c r="T152" s="201">
        <f t="shared" si="3"/>
        <v>0</v>
      </c>
      <c r="U152" s="34"/>
      <c r="V152" s="34"/>
      <c r="W152" s="34"/>
      <c r="X152" s="34"/>
      <c r="Y152" s="34"/>
      <c r="Z152" s="34"/>
      <c r="AA152" s="34"/>
      <c r="AB152" s="34"/>
      <c r="AC152" s="34"/>
      <c r="AD152" s="34"/>
      <c r="AE152" s="34"/>
      <c r="AR152" s="202" t="s">
        <v>572</v>
      </c>
      <c r="AT152" s="202" t="s">
        <v>184</v>
      </c>
      <c r="AU152" s="202" t="s">
        <v>87</v>
      </c>
      <c r="AY152" s="17" t="s">
        <v>180</v>
      </c>
      <c r="BE152" s="203">
        <f t="shared" si="4"/>
        <v>0</v>
      </c>
      <c r="BF152" s="203">
        <f t="shared" si="5"/>
        <v>0</v>
      </c>
      <c r="BG152" s="203">
        <f t="shared" si="6"/>
        <v>0</v>
      </c>
      <c r="BH152" s="203">
        <f t="shared" si="7"/>
        <v>0</v>
      </c>
      <c r="BI152" s="203">
        <f t="shared" si="8"/>
        <v>0</v>
      </c>
      <c r="BJ152" s="17" t="s">
        <v>87</v>
      </c>
      <c r="BK152" s="203">
        <f t="shared" si="9"/>
        <v>0</v>
      </c>
      <c r="BL152" s="17" t="s">
        <v>572</v>
      </c>
      <c r="BM152" s="202" t="s">
        <v>502</v>
      </c>
    </row>
    <row r="153" spans="1:65" s="2" customFormat="1" ht="16.5" customHeight="1">
      <c r="A153" s="34"/>
      <c r="B153" s="35"/>
      <c r="C153" s="191" t="s">
        <v>80</v>
      </c>
      <c r="D153" s="191" t="s">
        <v>184</v>
      </c>
      <c r="E153" s="192" t="s">
        <v>921</v>
      </c>
      <c r="F153" s="193" t="s">
        <v>922</v>
      </c>
      <c r="G153" s="194" t="s">
        <v>923</v>
      </c>
      <c r="H153" s="195">
        <v>8</v>
      </c>
      <c r="I153" s="196"/>
      <c r="J153" s="197">
        <f t="shared" si="0"/>
        <v>0</v>
      </c>
      <c r="K153" s="193" t="s">
        <v>1</v>
      </c>
      <c r="L153" s="39"/>
      <c r="M153" s="198" t="s">
        <v>1</v>
      </c>
      <c r="N153" s="199" t="s">
        <v>45</v>
      </c>
      <c r="O153" s="71"/>
      <c r="P153" s="200">
        <f t="shared" si="1"/>
        <v>0</v>
      </c>
      <c r="Q153" s="200">
        <v>0</v>
      </c>
      <c r="R153" s="200">
        <f t="shared" si="2"/>
        <v>0</v>
      </c>
      <c r="S153" s="200">
        <v>0</v>
      </c>
      <c r="T153" s="201">
        <f t="shared" si="3"/>
        <v>0</v>
      </c>
      <c r="U153" s="34"/>
      <c r="V153" s="34"/>
      <c r="W153" s="34"/>
      <c r="X153" s="34"/>
      <c r="Y153" s="34"/>
      <c r="Z153" s="34"/>
      <c r="AA153" s="34"/>
      <c r="AB153" s="34"/>
      <c r="AC153" s="34"/>
      <c r="AD153" s="34"/>
      <c r="AE153" s="34"/>
      <c r="AR153" s="202" t="s">
        <v>572</v>
      </c>
      <c r="AT153" s="202" t="s">
        <v>184</v>
      </c>
      <c r="AU153" s="202" t="s">
        <v>87</v>
      </c>
      <c r="AY153" s="17" t="s">
        <v>180</v>
      </c>
      <c r="BE153" s="203">
        <f t="shared" si="4"/>
        <v>0</v>
      </c>
      <c r="BF153" s="203">
        <f t="shared" si="5"/>
        <v>0</v>
      </c>
      <c r="BG153" s="203">
        <f t="shared" si="6"/>
        <v>0</v>
      </c>
      <c r="BH153" s="203">
        <f t="shared" si="7"/>
        <v>0</v>
      </c>
      <c r="BI153" s="203">
        <f t="shared" si="8"/>
        <v>0</v>
      </c>
      <c r="BJ153" s="17" t="s">
        <v>87</v>
      </c>
      <c r="BK153" s="203">
        <f t="shared" si="9"/>
        <v>0</v>
      </c>
      <c r="BL153" s="17" t="s">
        <v>572</v>
      </c>
      <c r="BM153" s="202" t="s">
        <v>511</v>
      </c>
    </row>
    <row r="154" spans="1:65" s="2" customFormat="1" ht="16.5" customHeight="1">
      <c r="A154" s="34"/>
      <c r="B154" s="35"/>
      <c r="C154" s="191" t="s">
        <v>80</v>
      </c>
      <c r="D154" s="191" t="s">
        <v>184</v>
      </c>
      <c r="E154" s="192" t="s">
        <v>924</v>
      </c>
      <c r="F154" s="193" t="s">
        <v>925</v>
      </c>
      <c r="G154" s="194" t="s">
        <v>313</v>
      </c>
      <c r="H154" s="195">
        <v>470</v>
      </c>
      <c r="I154" s="196"/>
      <c r="J154" s="197">
        <f t="shared" si="0"/>
        <v>0</v>
      </c>
      <c r="K154" s="193" t="s">
        <v>1</v>
      </c>
      <c r="L154" s="39"/>
      <c r="M154" s="198" t="s">
        <v>1</v>
      </c>
      <c r="N154" s="199" t="s">
        <v>45</v>
      </c>
      <c r="O154" s="71"/>
      <c r="P154" s="200">
        <f t="shared" si="1"/>
        <v>0</v>
      </c>
      <c r="Q154" s="200">
        <v>0</v>
      </c>
      <c r="R154" s="200">
        <f t="shared" si="2"/>
        <v>0</v>
      </c>
      <c r="S154" s="200">
        <v>0</v>
      </c>
      <c r="T154" s="201">
        <f t="shared" si="3"/>
        <v>0</v>
      </c>
      <c r="U154" s="34"/>
      <c r="V154" s="34"/>
      <c r="W154" s="34"/>
      <c r="X154" s="34"/>
      <c r="Y154" s="34"/>
      <c r="Z154" s="34"/>
      <c r="AA154" s="34"/>
      <c r="AB154" s="34"/>
      <c r="AC154" s="34"/>
      <c r="AD154" s="34"/>
      <c r="AE154" s="34"/>
      <c r="AR154" s="202" t="s">
        <v>572</v>
      </c>
      <c r="AT154" s="202" t="s">
        <v>184</v>
      </c>
      <c r="AU154" s="202" t="s">
        <v>87</v>
      </c>
      <c r="AY154" s="17" t="s">
        <v>180</v>
      </c>
      <c r="BE154" s="203">
        <f t="shared" si="4"/>
        <v>0</v>
      </c>
      <c r="BF154" s="203">
        <f t="shared" si="5"/>
        <v>0</v>
      </c>
      <c r="BG154" s="203">
        <f t="shared" si="6"/>
        <v>0</v>
      </c>
      <c r="BH154" s="203">
        <f t="shared" si="7"/>
        <v>0</v>
      </c>
      <c r="BI154" s="203">
        <f t="shared" si="8"/>
        <v>0</v>
      </c>
      <c r="BJ154" s="17" t="s">
        <v>87</v>
      </c>
      <c r="BK154" s="203">
        <f t="shared" si="9"/>
        <v>0</v>
      </c>
      <c r="BL154" s="17" t="s">
        <v>572</v>
      </c>
      <c r="BM154" s="202" t="s">
        <v>524</v>
      </c>
    </row>
    <row r="155" spans="1:65" s="2" customFormat="1" ht="49.15" customHeight="1">
      <c r="A155" s="34"/>
      <c r="B155" s="35"/>
      <c r="C155" s="191" t="s">
        <v>80</v>
      </c>
      <c r="D155" s="191" t="s">
        <v>184</v>
      </c>
      <c r="E155" s="192" t="s">
        <v>926</v>
      </c>
      <c r="F155" s="193" t="s">
        <v>927</v>
      </c>
      <c r="G155" s="194" t="s">
        <v>923</v>
      </c>
      <c r="H155" s="195">
        <v>20</v>
      </c>
      <c r="I155" s="196"/>
      <c r="J155" s="197">
        <f t="shared" si="0"/>
        <v>0</v>
      </c>
      <c r="K155" s="193" t="s">
        <v>1</v>
      </c>
      <c r="L155" s="39"/>
      <c r="M155" s="198" t="s">
        <v>1</v>
      </c>
      <c r="N155" s="199" t="s">
        <v>45</v>
      </c>
      <c r="O155" s="71"/>
      <c r="P155" s="200">
        <f t="shared" si="1"/>
        <v>0</v>
      </c>
      <c r="Q155" s="200">
        <v>0</v>
      </c>
      <c r="R155" s="200">
        <f t="shared" si="2"/>
        <v>0</v>
      </c>
      <c r="S155" s="200">
        <v>0</v>
      </c>
      <c r="T155" s="201">
        <f t="shared" si="3"/>
        <v>0</v>
      </c>
      <c r="U155" s="34"/>
      <c r="V155" s="34"/>
      <c r="W155" s="34"/>
      <c r="X155" s="34"/>
      <c r="Y155" s="34"/>
      <c r="Z155" s="34"/>
      <c r="AA155" s="34"/>
      <c r="AB155" s="34"/>
      <c r="AC155" s="34"/>
      <c r="AD155" s="34"/>
      <c r="AE155" s="34"/>
      <c r="AR155" s="202" t="s">
        <v>572</v>
      </c>
      <c r="AT155" s="202" t="s">
        <v>184</v>
      </c>
      <c r="AU155" s="202" t="s">
        <v>87</v>
      </c>
      <c r="AY155" s="17" t="s">
        <v>180</v>
      </c>
      <c r="BE155" s="203">
        <f t="shared" si="4"/>
        <v>0</v>
      </c>
      <c r="BF155" s="203">
        <f t="shared" si="5"/>
        <v>0</v>
      </c>
      <c r="BG155" s="203">
        <f t="shared" si="6"/>
        <v>0</v>
      </c>
      <c r="BH155" s="203">
        <f t="shared" si="7"/>
        <v>0</v>
      </c>
      <c r="BI155" s="203">
        <f t="shared" si="8"/>
        <v>0</v>
      </c>
      <c r="BJ155" s="17" t="s">
        <v>87</v>
      </c>
      <c r="BK155" s="203">
        <f t="shared" si="9"/>
        <v>0</v>
      </c>
      <c r="BL155" s="17" t="s">
        <v>572</v>
      </c>
      <c r="BM155" s="202" t="s">
        <v>532</v>
      </c>
    </row>
    <row r="156" spans="1:65" s="2" customFormat="1" ht="16.5" customHeight="1">
      <c r="A156" s="34"/>
      <c r="B156" s="35"/>
      <c r="C156" s="237" t="s">
        <v>80</v>
      </c>
      <c r="D156" s="237" t="s">
        <v>275</v>
      </c>
      <c r="E156" s="238" t="s">
        <v>928</v>
      </c>
      <c r="F156" s="239" t="s">
        <v>929</v>
      </c>
      <c r="G156" s="240" t="s">
        <v>930</v>
      </c>
      <c r="H156" s="241">
        <v>1</v>
      </c>
      <c r="I156" s="242"/>
      <c r="J156" s="243">
        <f t="shared" si="0"/>
        <v>0</v>
      </c>
      <c r="K156" s="239" t="s">
        <v>1</v>
      </c>
      <c r="L156" s="244"/>
      <c r="M156" s="245" t="s">
        <v>1</v>
      </c>
      <c r="N156" s="246" t="s">
        <v>45</v>
      </c>
      <c r="O156" s="71"/>
      <c r="P156" s="200">
        <f t="shared" si="1"/>
        <v>0</v>
      </c>
      <c r="Q156" s="200">
        <v>0</v>
      </c>
      <c r="R156" s="200">
        <f t="shared" si="2"/>
        <v>0</v>
      </c>
      <c r="S156" s="200">
        <v>0</v>
      </c>
      <c r="T156" s="201">
        <f t="shared" si="3"/>
        <v>0</v>
      </c>
      <c r="U156" s="34"/>
      <c r="V156" s="34"/>
      <c r="W156" s="34"/>
      <c r="X156" s="34"/>
      <c r="Y156" s="34"/>
      <c r="Z156" s="34"/>
      <c r="AA156" s="34"/>
      <c r="AB156" s="34"/>
      <c r="AC156" s="34"/>
      <c r="AD156" s="34"/>
      <c r="AE156" s="34"/>
      <c r="AR156" s="202" t="s">
        <v>876</v>
      </c>
      <c r="AT156" s="202" t="s">
        <v>275</v>
      </c>
      <c r="AU156" s="202" t="s">
        <v>87</v>
      </c>
      <c r="AY156" s="17" t="s">
        <v>180</v>
      </c>
      <c r="BE156" s="203">
        <f t="shared" si="4"/>
        <v>0</v>
      </c>
      <c r="BF156" s="203">
        <f t="shared" si="5"/>
        <v>0</v>
      </c>
      <c r="BG156" s="203">
        <f t="shared" si="6"/>
        <v>0</v>
      </c>
      <c r="BH156" s="203">
        <f t="shared" si="7"/>
        <v>0</v>
      </c>
      <c r="BI156" s="203">
        <f t="shared" si="8"/>
        <v>0</v>
      </c>
      <c r="BJ156" s="17" t="s">
        <v>87</v>
      </c>
      <c r="BK156" s="203">
        <f t="shared" si="9"/>
        <v>0</v>
      </c>
      <c r="BL156" s="17" t="s">
        <v>572</v>
      </c>
      <c r="BM156" s="202" t="s">
        <v>540</v>
      </c>
    </row>
    <row r="157" spans="2:63" s="12" customFormat="1" ht="25.9" customHeight="1">
      <c r="B157" s="175"/>
      <c r="C157" s="176"/>
      <c r="D157" s="177" t="s">
        <v>79</v>
      </c>
      <c r="E157" s="178" t="s">
        <v>1373</v>
      </c>
      <c r="F157" s="178" t="s">
        <v>1374</v>
      </c>
      <c r="G157" s="176"/>
      <c r="H157" s="176"/>
      <c r="I157" s="179"/>
      <c r="J157" s="180">
        <f>BK157</f>
        <v>0</v>
      </c>
      <c r="K157" s="176"/>
      <c r="L157" s="181"/>
      <c r="M157" s="182"/>
      <c r="N157" s="183"/>
      <c r="O157" s="183"/>
      <c r="P157" s="184">
        <f>SUM(P158:P165)</f>
        <v>0</v>
      </c>
      <c r="Q157" s="183"/>
      <c r="R157" s="184">
        <f>SUM(R158:R165)</f>
        <v>0</v>
      </c>
      <c r="S157" s="183"/>
      <c r="T157" s="185">
        <f>SUM(T158:T165)</f>
        <v>0</v>
      </c>
      <c r="AR157" s="186" t="s">
        <v>96</v>
      </c>
      <c r="AT157" s="187" t="s">
        <v>79</v>
      </c>
      <c r="AU157" s="187" t="s">
        <v>80</v>
      </c>
      <c r="AY157" s="186" t="s">
        <v>180</v>
      </c>
      <c r="BK157" s="188">
        <f>SUM(BK158:BK165)</f>
        <v>0</v>
      </c>
    </row>
    <row r="158" spans="1:65" s="2" customFormat="1" ht="24.2" customHeight="1">
      <c r="A158" s="34"/>
      <c r="B158" s="35"/>
      <c r="C158" s="191" t="s">
        <v>80</v>
      </c>
      <c r="D158" s="191" t="s">
        <v>184</v>
      </c>
      <c r="E158" s="192" t="s">
        <v>1375</v>
      </c>
      <c r="F158" s="193" t="s">
        <v>1376</v>
      </c>
      <c r="G158" s="194" t="s">
        <v>481</v>
      </c>
      <c r="H158" s="195">
        <v>4</v>
      </c>
      <c r="I158" s="196"/>
      <c r="J158" s="197">
        <f aca="true" t="shared" si="10" ref="J158:J165">ROUND(I158*H158,2)</f>
        <v>0</v>
      </c>
      <c r="K158" s="193" t="s">
        <v>1</v>
      </c>
      <c r="L158" s="39"/>
      <c r="M158" s="198" t="s">
        <v>1</v>
      </c>
      <c r="N158" s="199" t="s">
        <v>45</v>
      </c>
      <c r="O158" s="71"/>
      <c r="P158" s="200">
        <f aca="true" t="shared" si="11" ref="P158:P165">O158*H158</f>
        <v>0</v>
      </c>
      <c r="Q158" s="200">
        <v>0</v>
      </c>
      <c r="R158" s="200">
        <f aca="true" t="shared" si="12" ref="R158:R165">Q158*H158</f>
        <v>0</v>
      </c>
      <c r="S158" s="200">
        <v>0</v>
      </c>
      <c r="T158" s="201">
        <f aca="true" t="shared" si="13" ref="T158:T165">S158*H158</f>
        <v>0</v>
      </c>
      <c r="U158" s="34"/>
      <c r="V158" s="34"/>
      <c r="W158" s="34"/>
      <c r="X158" s="34"/>
      <c r="Y158" s="34"/>
      <c r="Z158" s="34"/>
      <c r="AA158" s="34"/>
      <c r="AB158" s="34"/>
      <c r="AC158" s="34"/>
      <c r="AD158" s="34"/>
      <c r="AE158" s="34"/>
      <c r="AR158" s="202" t="s">
        <v>572</v>
      </c>
      <c r="AT158" s="202" t="s">
        <v>184</v>
      </c>
      <c r="AU158" s="202" t="s">
        <v>87</v>
      </c>
      <c r="AY158" s="17" t="s">
        <v>180</v>
      </c>
      <c r="BE158" s="203">
        <f aca="true" t="shared" si="14" ref="BE158:BE165">IF(N158="základní",J158,0)</f>
        <v>0</v>
      </c>
      <c r="BF158" s="203">
        <f aca="true" t="shared" si="15" ref="BF158:BF165">IF(N158="snížená",J158,0)</f>
        <v>0</v>
      </c>
      <c r="BG158" s="203">
        <f aca="true" t="shared" si="16" ref="BG158:BG165">IF(N158="zákl. přenesená",J158,0)</f>
        <v>0</v>
      </c>
      <c r="BH158" s="203">
        <f aca="true" t="shared" si="17" ref="BH158:BH165">IF(N158="sníž. přenesená",J158,0)</f>
        <v>0</v>
      </c>
      <c r="BI158" s="203">
        <f aca="true" t="shared" si="18" ref="BI158:BI165">IF(N158="nulová",J158,0)</f>
        <v>0</v>
      </c>
      <c r="BJ158" s="17" t="s">
        <v>87</v>
      </c>
      <c r="BK158" s="203">
        <f aca="true" t="shared" si="19" ref="BK158:BK165">ROUND(I158*H158,2)</f>
        <v>0</v>
      </c>
      <c r="BL158" s="17" t="s">
        <v>572</v>
      </c>
      <c r="BM158" s="202" t="s">
        <v>548</v>
      </c>
    </row>
    <row r="159" spans="1:65" s="2" customFormat="1" ht="16.5" customHeight="1">
      <c r="A159" s="34"/>
      <c r="B159" s="35"/>
      <c r="C159" s="237" t="s">
        <v>80</v>
      </c>
      <c r="D159" s="237" t="s">
        <v>275</v>
      </c>
      <c r="E159" s="238" t="s">
        <v>870</v>
      </c>
      <c r="F159" s="239" t="s">
        <v>1377</v>
      </c>
      <c r="G159" s="240" t="s">
        <v>481</v>
      </c>
      <c r="H159" s="241">
        <v>4</v>
      </c>
      <c r="I159" s="242"/>
      <c r="J159" s="243">
        <f t="shared" si="10"/>
        <v>0</v>
      </c>
      <c r="K159" s="239" t="s">
        <v>1</v>
      </c>
      <c r="L159" s="244"/>
      <c r="M159" s="245" t="s">
        <v>1</v>
      </c>
      <c r="N159" s="246" t="s">
        <v>45</v>
      </c>
      <c r="O159" s="71"/>
      <c r="P159" s="200">
        <f t="shared" si="11"/>
        <v>0</v>
      </c>
      <c r="Q159" s="200">
        <v>0</v>
      </c>
      <c r="R159" s="200">
        <f t="shared" si="12"/>
        <v>0</v>
      </c>
      <c r="S159" s="200">
        <v>0</v>
      </c>
      <c r="T159" s="201">
        <f t="shared" si="13"/>
        <v>0</v>
      </c>
      <c r="U159" s="34"/>
      <c r="V159" s="34"/>
      <c r="W159" s="34"/>
      <c r="X159" s="34"/>
      <c r="Y159" s="34"/>
      <c r="Z159" s="34"/>
      <c r="AA159" s="34"/>
      <c r="AB159" s="34"/>
      <c r="AC159" s="34"/>
      <c r="AD159" s="34"/>
      <c r="AE159" s="34"/>
      <c r="AR159" s="202" t="s">
        <v>876</v>
      </c>
      <c r="AT159" s="202" t="s">
        <v>275</v>
      </c>
      <c r="AU159" s="202" t="s">
        <v>87</v>
      </c>
      <c r="AY159" s="17" t="s">
        <v>180</v>
      </c>
      <c r="BE159" s="203">
        <f t="shared" si="14"/>
        <v>0</v>
      </c>
      <c r="BF159" s="203">
        <f t="shared" si="15"/>
        <v>0</v>
      </c>
      <c r="BG159" s="203">
        <f t="shared" si="16"/>
        <v>0</v>
      </c>
      <c r="BH159" s="203">
        <f t="shared" si="17"/>
        <v>0</v>
      </c>
      <c r="BI159" s="203">
        <f t="shared" si="18"/>
        <v>0</v>
      </c>
      <c r="BJ159" s="17" t="s">
        <v>87</v>
      </c>
      <c r="BK159" s="203">
        <f t="shared" si="19"/>
        <v>0</v>
      </c>
      <c r="BL159" s="17" t="s">
        <v>572</v>
      </c>
      <c r="BM159" s="202" t="s">
        <v>556</v>
      </c>
    </row>
    <row r="160" spans="1:65" s="2" customFormat="1" ht="16.5" customHeight="1">
      <c r="A160" s="34"/>
      <c r="B160" s="35"/>
      <c r="C160" s="191" t="s">
        <v>80</v>
      </c>
      <c r="D160" s="191" t="s">
        <v>184</v>
      </c>
      <c r="E160" s="192" t="s">
        <v>1378</v>
      </c>
      <c r="F160" s="193" t="s">
        <v>1379</v>
      </c>
      <c r="G160" s="194" t="s">
        <v>481</v>
      </c>
      <c r="H160" s="195">
        <v>4</v>
      </c>
      <c r="I160" s="196"/>
      <c r="J160" s="197">
        <f t="shared" si="10"/>
        <v>0</v>
      </c>
      <c r="K160" s="193" t="s">
        <v>188</v>
      </c>
      <c r="L160" s="39"/>
      <c r="M160" s="198" t="s">
        <v>1</v>
      </c>
      <c r="N160" s="199" t="s">
        <v>45</v>
      </c>
      <c r="O160" s="71"/>
      <c r="P160" s="200">
        <f t="shared" si="11"/>
        <v>0</v>
      </c>
      <c r="Q160" s="200">
        <v>0</v>
      </c>
      <c r="R160" s="200">
        <f t="shared" si="12"/>
        <v>0</v>
      </c>
      <c r="S160" s="200">
        <v>0</v>
      </c>
      <c r="T160" s="201">
        <f t="shared" si="13"/>
        <v>0</v>
      </c>
      <c r="U160" s="34"/>
      <c r="V160" s="34"/>
      <c r="W160" s="34"/>
      <c r="X160" s="34"/>
      <c r="Y160" s="34"/>
      <c r="Z160" s="34"/>
      <c r="AA160" s="34"/>
      <c r="AB160" s="34"/>
      <c r="AC160" s="34"/>
      <c r="AD160" s="34"/>
      <c r="AE160" s="34"/>
      <c r="AR160" s="202" t="s">
        <v>572</v>
      </c>
      <c r="AT160" s="202" t="s">
        <v>184</v>
      </c>
      <c r="AU160" s="202" t="s">
        <v>87</v>
      </c>
      <c r="AY160" s="17" t="s">
        <v>180</v>
      </c>
      <c r="BE160" s="203">
        <f t="shared" si="14"/>
        <v>0</v>
      </c>
      <c r="BF160" s="203">
        <f t="shared" si="15"/>
        <v>0</v>
      </c>
      <c r="BG160" s="203">
        <f t="shared" si="16"/>
        <v>0</v>
      </c>
      <c r="BH160" s="203">
        <f t="shared" si="17"/>
        <v>0</v>
      </c>
      <c r="BI160" s="203">
        <f t="shared" si="18"/>
        <v>0</v>
      </c>
      <c r="BJ160" s="17" t="s">
        <v>87</v>
      </c>
      <c r="BK160" s="203">
        <f t="shared" si="19"/>
        <v>0</v>
      </c>
      <c r="BL160" s="17" t="s">
        <v>572</v>
      </c>
      <c r="BM160" s="202" t="s">
        <v>564</v>
      </c>
    </row>
    <row r="161" spans="1:65" s="2" customFormat="1" ht="16.5" customHeight="1">
      <c r="A161" s="34"/>
      <c r="B161" s="35"/>
      <c r="C161" s="237" t="s">
        <v>80</v>
      </c>
      <c r="D161" s="237" t="s">
        <v>275</v>
      </c>
      <c r="E161" s="238" t="s">
        <v>1380</v>
      </c>
      <c r="F161" s="239" t="s">
        <v>1381</v>
      </c>
      <c r="G161" s="240" t="s">
        <v>481</v>
      </c>
      <c r="H161" s="241">
        <v>4</v>
      </c>
      <c r="I161" s="242"/>
      <c r="J161" s="243">
        <f t="shared" si="10"/>
        <v>0</v>
      </c>
      <c r="K161" s="239" t="s">
        <v>1</v>
      </c>
      <c r="L161" s="244"/>
      <c r="M161" s="245" t="s">
        <v>1</v>
      </c>
      <c r="N161" s="246" t="s">
        <v>45</v>
      </c>
      <c r="O161" s="71"/>
      <c r="P161" s="200">
        <f t="shared" si="11"/>
        <v>0</v>
      </c>
      <c r="Q161" s="200">
        <v>0</v>
      </c>
      <c r="R161" s="200">
        <f t="shared" si="12"/>
        <v>0</v>
      </c>
      <c r="S161" s="200">
        <v>0</v>
      </c>
      <c r="T161" s="201">
        <f t="shared" si="13"/>
        <v>0</v>
      </c>
      <c r="U161" s="34"/>
      <c r="V161" s="34"/>
      <c r="W161" s="34"/>
      <c r="X161" s="34"/>
      <c r="Y161" s="34"/>
      <c r="Z161" s="34"/>
      <c r="AA161" s="34"/>
      <c r="AB161" s="34"/>
      <c r="AC161" s="34"/>
      <c r="AD161" s="34"/>
      <c r="AE161" s="34"/>
      <c r="AR161" s="202" t="s">
        <v>876</v>
      </c>
      <c r="AT161" s="202" t="s">
        <v>275</v>
      </c>
      <c r="AU161" s="202" t="s">
        <v>87</v>
      </c>
      <c r="AY161" s="17" t="s">
        <v>180</v>
      </c>
      <c r="BE161" s="203">
        <f t="shared" si="14"/>
        <v>0</v>
      </c>
      <c r="BF161" s="203">
        <f t="shared" si="15"/>
        <v>0</v>
      </c>
      <c r="BG161" s="203">
        <f t="shared" si="16"/>
        <v>0</v>
      </c>
      <c r="BH161" s="203">
        <f t="shared" si="17"/>
        <v>0</v>
      </c>
      <c r="BI161" s="203">
        <f t="shared" si="18"/>
        <v>0</v>
      </c>
      <c r="BJ161" s="17" t="s">
        <v>87</v>
      </c>
      <c r="BK161" s="203">
        <f t="shared" si="19"/>
        <v>0</v>
      </c>
      <c r="BL161" s="17" t="s">
        <v>572</v>
      </c>
      <c r="BM161" s="202" t="s">
        <v>572</v>
      </c>
    </row>
    <row r="162" spans="1:65" s="2" customFormat="1" ht="16.5" customHeight="1">
      <c r="A162" s="34"/>
      <c r="B162" s="35"/>
      <c r="C162" s="237" t="s">
        <v>80</v>
      </c>
      <c r="D162" s="237" t="s">
        <v>275</v>
      </c>
      <c r="E162" s="238" t="s">
        <v>1382</v>
      </c>
      <c r="F162" s="239" t="s">
        <v>1383</v>
      </c>
      <c r="G162" s="240" t="s">
        <v>481</v>
      </c>
      <c r="H162" s="241">
        <v>4</v>
      </c>
      <c r="I162" s="242"/>
      <c r="J162" s="243">
        <f t="shared" si="10"/>
        <v>0</v>
      </c>
      <c r="K162" s="239" t="s">
        <v>1</v>
      </c>
      <c r="L162" s="244"/>
      <c r="M162" s="245" t="s">
        <v>1</v>
      </c>
      <c r="N162" s="246" t="s">
        <v>45</v>
      </c>
      <c r="O162" s="71"/>
      <c r="P162" s="200">
        <f t="shared" si="11"/>
        <v>0</v>
      </c>
      <c r="Q162" s="200">
        <v>0</v>
      </c>
      <c r="R162" s="200">
        <f t="shared" si="12"/>
        <v>0</v>
      </c>
      <c r="S162" s="200">
        <v>0</v>
      </c>
      <c r="T162" s="201">
        <f t="shared" si="13"/>
        <v>0</v>
      </c>
      <c r="U162" s="34"/>
      <c r="V162" s="34"/>
      <c r="W162" s="34"/>
      <c r="X162" s="34"/>
      <c r="Y162" s="34"/>
      <c r="Z162" s="34"/>
      <c r="AA162" s="34"/>
      <c r="AB162" s="34"/>
      <c r="AC162" s="34"/>
      <c r="AD162" s="34"/>
      <c r="AE162" s="34"/>
      <c r="AR162" s="202" t="s">
        <v>876</v>
      </c>
      <c r="AT162" s="202" t="s">
        <v>275</v>
      </c>
      <c r="AU162" s="202" t="s">
        <v>87</v>
      </c>
      <c r="AY162" s="17" t="s">
        <v>180</v>
      </c>
      <c r="BE162" s="203">
        <f t="shared" si="14"/>
        <v>0</v>
      </c>
      <c r="BF162" s="203">
        <f t="shared" si="15"/>
        <v>0</v>
      </c>
      <c r="BG162" s="203">
        <f t="shared" si="16"/>
        <v>0</v>
      </c>
      <c r="BH162" s="203">
        <f t="shared" si="17"/>
        <v>0</v>
      </c>
      <c r="BI162" s="203">
        <f t="shared" si="18"/>
        <v>0</v>
      </c>
      <c r="BJ162" s="17" t="s">
        <v>87</v>
      </c>
      <c r="BK162" s="203">
        <f t="shared" si="19"/>
        <v>0</v>
      </c>
      <c r="BL162" s="17" t="s">
        <v>572</v>
      </c>
      <c r="BM162" s="202" t="s">
        <v>583</v>
      </c>
    </row>
    <row r="163" spans="1:65" s="2" customFormat="1" ht="16.5" customHeight="1">
      <c r="A163" s="34"/>
      <c r="B163" s="35"/>
      <c r="C163" s="191" t="s">
        <v>80</v>
      </c>
      <c r="D163" s="191" t="s">
        <v>184</v>
      </c>
      <c r="E163" s="192" t="s">
        <v>921</v>
      </c>
      <c r="F163" s="193" t="s">
        <v>922</v>
      </c>
      <c r="G163" s="194" t="s">
        <v>923</v>
      </c>
      <c r="H163" s="195">
        <v>4</v>
      </c>
      <c r="I163" s="196"/>
      <c r="J163" s="197">
        <f t="shared" si="10"/>
        <v>0</v>
      </c>
      <c r="K163" s="193" t="s">
        <v>1</v>
      </c>
      <c r="L163" s="39"/>
      <c r="M163" s="198" t="s">
        <v>1</v>
      </c>
      <c r="N163" s="199" t="s">
        <v>45</v>
      </c>
      <c r="O163" s="71"/>
      <c r="P163" s="200">
        <f t="shared" si="11"/>
        <v>0</v>
      </c>
      <c r="Q163" s="200">
        <v>0</v>
      </c>
      <c r="R163" s="200">
        <f t="shared" si="12"/>
        <v>0</v>
      </c>
      <c r="S163" s="200">
        <v>0</v>
      </c>
      <c r="T163" s="201">
        <f t="shared" si="13"/>
        <v>0</v>
      </c>
      <c r="U163" s="34"/>
      <c r="V163" s="34"/>
      <c r="W163" s="34"/>
      <c r="X163" s="34"/>
      <c r="Y163" s="34"/>
      <c r="Z163" s="34"/>
      <c r="AA163" s="34"/>
      <c r="AB163" s="34"/>
      <c r="AC163" s="34"/>
      <c r="AD163" s="34"/>
      <c r="AE163" s="34"/>
      <c r="AR163" s="202" t="s">
        <v>572</v>
      </c>
      <c r="AT163" s="202" t="s">
        <v>184</v>
      </c>
      <c r="AU163" s="202" t="s">
        <v>87</v>
      </c>
      <c r="AY163" s="17" t="s">
        <v>180</v>
      </c>
      <c r="BE163" s="203">
        <f t="shared" si="14"/>
        <v>0</v>
      </c>
      <c r="BF163" s="203">
        <f t="shared" si="15"/>
        <v>0</v>
      </c>
      <c r="BG163" s="203">
        <f t="shared" si="16"/>
        <v>0</v>
      </c>
      <c r="BH163" s="203">
        <f t="shared" si="17"/>
        <v>0</v>
      </c>
      <c r="BI163" s="203">
        <f t="shared" si="18"/>
        <v>0</v>
      </c>
      <c r="BJ163" s="17" t="s">
        <v>87</v>
      </c>
      <c r="BK163" s="203">
        <f t="shared" si="19"/>
        <v>0</v>
      </c>
      <c r="BL163" s="17" t="s">
        <v>572</v>
      </c>
      <c r="BM163" s="202" t="s">
        <v>596</v>
      </c>
    </row>
    <row r="164" spans="1:65" s="2" customFormat="1" ht="24.2" customHeight="1">
      <c r="A164" s="34"/>
      <c r="B164" s="35"/>
      <c r="C164" s="191" t="s">
        <v>80</v>
      </c>
      <c r="D164" s="191" t="s">
        <v>184</v>
      </c>
      <c r="E164" s="192" t="s">
        <v>1384</v>
      </c>
      <c r="F164" s="193" t="s">
        <v>1385</v>
      </c>
      <c r="G164" s="194" t="s">
        <v>923</v>
      </c>
      <c r="H164" s="195">
        <v>20</v>
      </c>
      <c r="I164" s="196"/>
      <c r="J164" s="197">
        <f t="shared" si="10"/>
        <v>0</v>
      </c>
      <c r="K164" s="193" t="s">
        <v>1</v>
      </c>
      <c r="L164" s="39"/>
      <c r="M164" s="198" t="s">
        <v>1</v>
      </c>
      <c r="N164" s="199" t="s">
        <v>45</v>
      </c>
      <c r="O164" s="71"/>
      <c r="P164" s="200">
        <f t="shared" si="11"/>
        <v>0</v>
      </c>
      <c r="Q164" s="200">
        <v>0</v>
      </c>
      <c r="R164" s="200">
        <f t="shared" si="12"/>
        <v>0</v>
      </c>
      <c r="S164" s="200">
        <v>0</v>
      </c>
      <c r="T164" s="201">
        <f t="shared" si="13"/>
        <v>0</v>
      </c>
      <c r="U164" s="34"/>
      <c r="V164" s="34"/>
      <c r="W164" s="34"/>
      <c r="X164" s="34"/>
      <c r="Y164" s="34"/>
      <c r="Z164" s="34"/>
      <c r="AA164" s="34"/>
      <c r="AB164" s="34"/>
      <c r="AC164" s="34"/>
      <c r="AD164" s="34"/>
      <c r="AE164" s="34"/>
      <c r="AR164" s="202" t="s">
        <v>572</v>
      </c>
      <c r="AT164" s="202" t="s">
        <v>184</v>
      </c>
      <c r="AU164" s="202" t="s">
        <v>87</v>
      </c>
      <c r="AY164" s="17" t="s">
        <v>180</v>
      </c>
      <c r="BE164" s="203">
        <f t="shared" si="14"/>
        <v>0</v>
      </c>
      <c r="BF164" s="203">
        <f t="shared" si="15"/>
        <v>0</v>
      </c>
      <c r="BG164" s="203">
        <f t="shared" si="16"/>
        <v>0</v>
      </c>
      <c r="BH164" s="203">
        <f t="shared" si="17"/>
        <v>0</v>
      </c>
      <c r="BI164" s="203">
        <f t="shared" si="18"/>
        <v>0</v>
      </c>
      <c r="BJ164" s="17" t="s">
        <v>87</v>
      </c>
      <c r="BK164" s="203">
        <f t="shared" si="19"/>
        <v>0</v>
      </c>
      <c r="BL164" s="17" t="s">
        <v>572</v>
      </c>
      <c r="BM164" s="202" t="s">
        <v>611</v>
      </c>
    </row>
    <row r="165" spans="1:65" s="2" customFormat="1" ht="16.5" customHeight="1">
      <c r="A165" s="34"/>
      <c r="B165" s="35"/>
      <c r="C165" s="237" t="s">
        <v>80</v>
      </c>
      <c r="D165" s="237" t="s">
        <v>275</v>
      </c>
      <c r="E165" s="238" t="s">
        <v>928</v>
      </c>
      <c r="F165" s="239" t="s">
        <v>929</v>
      </c>
      <c r="G165" s="240" t="s">
        <v>930</v>
      </c>
      <c r="H165" s="241">
        <v>1</v>
      </c>
      <c r="I165" s="242"/>
      <c r="J165" s="243">
        <f t="shared" si="10"/>
        <v>0</v>
      </c>
      <c r="K165" s="239" t="s">
        <v>1</v>
      </c>
      <c r="L165" s="244"/>
      <c r="M165" s="245" t="s">
        <v>1</v>
      </c>
      <c r="N165" s="246" t="s">
        <v>45</v>
      </c>
      <c r="O165" s="71"/>
      <c r="P165" s="200">
        <f t="shared" si="11"/>
        <v>0</v>
      </c>
      <c r="Q165" s="200">
        <v>0</v>
      </c>
      <c r="R165" s="200">
        <f t="shared" si="12"/>
        <v>0</v>
      </c>
      <c r="S165" s="200">
        <v>0</v>
      </c>
      <c r="T165" s="201">
        <f t="shared" si="13"/>
        <v>0</v>
      </c>
      <c r="U165" s="34"/>
      <c r="V165" s="34"/>
      <c r="W165" s="34"/>
      <c r="X165" s="34"/>
      <c r="Y165" s="34"/>
      <c r="Z165" s="34"/>
      <c r="AA165" s="34"/>
      <c r="AB165" s="34"/>
      <c r="AC165" s="34"/>
      <c r="AD165" s="34"/>
      <c r="AE165" s="34"/>
      <c r="AR165" s="202" t="s">
        <v>876</v>
      </c>
      <c r="AT165" s="202" t="s">
        <v>275</v>
      </c>
      <c r="AU165" s="202" t="s">
        <v>87</v>
      </c>
      <c r="AY165" s="17" t="s">
        <v>180</v>
      </c>
      <c r="BE165" s="203">
        <f t="shared" si="14"/>
        <v>0</v>
      </c>
      <c r="BF165" s="203">
        <f t="shared" si="15"/>
        <v>0</v>
      </c>
      <c r="BG165" s="203">
        <f t="shared" si="16"/>
        <v>0</v>
      </c>
      <c r="BH165" s="203">
        <f t="shared" si="17"/>
        <v>0</v>
      </c>
      <c r="BI165" s="203">
        <f t="shared" si="18"/>
        <v>0</v>
      </c>
      <c r="BJ165" s="17" t="s">
        <v>87</v>
      </c>
      <c r="BK165" s="203">
        <f t="shared" si="19"/>
        <v>0</v>
      </c>
      <c r="BL165" s="17" t="s">
        <v>572</v>
      </c>
      <c r="BM165" s="202" t="s">
        <v>621</v>
      </c>
    </row>
    <row r="166" spans="2:63" s="12" customFormat="1" ht="25.9" customHeight="1">
      <c r="B166" s="175"/>
      <c r="C166" s="176"/>
      <c r="D166" s="177" t="s">
        <v>79</v>
      </c>
      <c r="E166" s="178" t="s">
        <v>931</v>
      </c>
      <c r="F166" s="178" t="s">
        <v>932</v>
      </c>
      <c r="G166" s="176"/>
      <c r="H166" s="176"/>
      <c r="I166" s="179"/>
      <c r="J166" s="180">
        <f>BK166</f>
        <v>0</v>
      </c>
      <c r="K166" s="176"/>
      <c r="L166" s="181"/>
      <c r="M166" s="182"/>
      <c r="N166" s="183"/>
      <c r="O166" s="183"/>
      <c r="P166" s="184">
        <f>SUM(P167:P186)</f>
        <v>0</v>
      </c>
      <c r="Q166" s="183"/>
      <c r="R166" s="184">
        <f>SUM(R167:R186)</f>
        <v>121.263592</v>
      </c>
      <c r="S166" s="183"/>
      <c r="T166" s="185">
        <f>SUM(T167:T186)</f>
        <v>0</v>
      </c>
      <c r="AR166" s="186" t="s">
        <v>96</v>
      </c>
      <c r="AT166" s="187" t="s">
        <v>79</v>
      </c>
      <c r="AU166" s="187" t="s">
        <v>80</v>
      </c>
      <c r="AY166" s="186" t="s">
        <v>180</v>
      </c>
      <c r="BK166" s="188">
        <f>SUM(BK167:BK186)</f>
        <v>0</v>
      </c>
    </row>
    <row r="167" spans="1:65" s="2" customFormat="1" ht="24.2" customHeight="1">
      <c r="A167" s="34"/>
      <c r="B167" s="35"/>
      <c r="C167" s="191" t="s">
        <v>80</v>
      </c>
      <c r="D167" s="191" t="s">
        <v>184</v>
      </c>
      <c r="E167" s="192" t="s">
        <v>933</v>
      </c>
      <c r="F167" s="193" t="s">
        <v>934</v>
      </c>
      <c r="G167" s="194" t="s">
        <v>935</v>
      </c>
      <c r="H167" s="195">
        <v>0.1</v>
      </c>
      <c r="I167" s="196"/>
      <c r="J167" s="197">
        <f aca="true" t="shared" si="20" ref="J167:J186">ROUND(I167*H167,2)</f>
        <v>0</v>
      </c>
      <c r="K167" s="193" t="s">
        <v>188</v>
      </c>
      <c r="L167" s="39"/>
      <c r="M167" s="198" t="s">
        <v>1</v>
      </c>
      <c r="N167" s="199" t="s">
        <v>45</v>
      </c>
      <c r="O167" s="71"/>
      <c r="P167" s="200">
        <f aca="true" t="shared" si="21" ref="P167:P186">O167*H167</f>
        <v>0</v>
      </c>
      <c r="Q167" s="200">
        <v>0.0088</v>
      </c>
      <c r="R167" s="200">
        <f aca="true" t="shared" si="22" ref="R167:R186">Q167*H167</f>
        <v>0.0008800000000000001</v>
      </c>
      <c r="S167" s="200">
        <v>0</v>
      </c>
      <c r="T167" s="201">
        <f aca="true" t="shared" si="23" ref="T167:T186">S167*H167</f>
        <v>0</v>
      </c>
      <c r="U167" s="34"/>
      <c r="V167" s="34"/>
      <c r="W167" s="34"/>
      <c r="X167" s="34"/>
      <c r="Y167" s="34"/>
      <c r="Z167" s="34"/>
      <c r="AA167" s="34"/>
      <c r="AB167" s="34"/>
      <c r="AC167" s="34"/>
      <c r="AD167" s="34"/>
      <c r="AE167" s="34"/>
      <c r="AR167" s="202" t="s">
        <v>572</v>
      </c>
      <c r="AT167" s="202" t="s">
        <v>184</v>
      </c>
      <c r="AU167" s="202" t="s">
        <v>87</v>
      </c>
      <c r="AY167" s="17" t="s">
        <v>180</v>
      </c>
      <c r="BE167" s="203">
        <f aca="true" t="shared" si="24" ref="BE167:BE186">IF(N167="základní",J167,0)</f>
        <v>0</v>
      </c>
      <c r="BF167" s="203">
        <f aca="true" t="shared" si="25" ref="BF167:BF186">IF(N167="snížená",J167,0)</f>
        <v>0</v>
      </c>
      <c r="BG167" s="203">
        <f aca="true" t="shared" si="26" ref="BG167:BG186">IF(N167="zákl. přenesená",J167,0)</f>
        <v>0</v>
      </c>
      <c r="BH167" s="203">
        <f aca="true" t="shared" si="27" ref="BH167:BH186">IF(N167="sníž. přenesená",J167,0)</f>
        <v>0</v>
      </c>
      <c r="BI167" s="203">
        <f aca="true" t="shared" si="28" ref="BI167:BI186">IF(N167="nulová",J167,0)</f>
        <v>0</v>
      </c>
      <c r="BJ167" s="17" t="s">
        <v>87</v>
      </c>
      <c r="BK167" s="203">
        <f aca="true" t="shared" si="29" ref="BK167:BK186">ROUND(I167*H167,2)</f>
        <v>0</v>
      </c>
      <c r="BL167" s="17" t="s">
        <v>572</v>
      </c>
      <c r="BM167" s="202" t="s">
        <v>632</v>
      </c>
    </row>
    <row r="168" spans="1:65" s="2" customFormat="1" ht="24.2" customHeight="1">
      <c r="A168" s="34"/>
      <c r="B168" s="35"/>
      <c r="C168" s="191" t="s">
        <v>80</v>
      </c>
      <c r="D168" s="191" t="s">
        <v>184</v>
      </c>
      <c r="E168" s="192" t="s">
        <v>936</v>
      </c>
      <c r="F168" s="193" t="s">
        <v>937</v>
      </c>
      <c r="G168" s="194" t="s">
        <v>187</v>
      </c>
      <c r="H168" s="195">
        <v>0.6</v>
      </c>
      <c r="I168" s="196"/>
      <c r="J168" s="197">
        <f t="shared" si="20"/>
        <v>0</v>
      </c>
      <c r="K168" s="193" t="s">
        <v>188</v>
      </c>
      <c r="L168" s="39"/>
      <c r="M168" s="198" t="s">
        <v>1</v>
      </c>
      <c r="N168" s="199" t="s">
        <v>45</v>
      </c>
      <c r="O168" s="71"/>
      <c r="P168" s="200">
        <f t="shared" si="21"/>
        <v>0</v>
      </c>
      <c r="Q168" s="200">
        <v>0</v>
      </c>
      <c r="R168" s="200">
        <f t="shared" si="22"/>
        <v>0</v>
      </c>
      <c r="S168" s="200">
        <v>0</v>
      </c>
      <c r="T168" s="201">
        <f t="shared" si="23"/>
        <v>0</v>
      </c>
      <c r="U168" s="34"/>
      <c r="V168" s="34"/>
      <c r="W168" s="34"/>
      <c r="X168" s="34"/>
      <c r="Y168" s="34"/>
      <c r="Z168" s="34"/>
      <c r="AA168" s="34"/>
      <c r="AB168" s="34"/>
      <c r="AC168" s="34"/>
      <c r="AD168" s="34"/>
      <c r="AE168" s="34"/>
      <c r="AR168" s="202" t="s">
        <v>572</v>
      </c>
      <c r="AT168" s="202" t="s">
        <v>184</v>
      </c>
      <c r="AU168" s="202" t="s">
        <v>87</v>
      </c>
      <c r="AY168" s="17" t="s">
        <v>180</v>
      </c>
      <c r="BE168" s="203">
        <f t="shared" si="24"/>
        <v>0</v>
      </c>
      <c r="BF168" s="203">
        <f t="shared" si="25"/>
        <v>0</v>
      </c>
      <c r="BG168" s="203">
        <f t="shared" si="26"/>
        <v>0</v>
      </c>
      <c r="BH168" s="203">
        <f t="shared" si="27"/>
        <v>0</v>
      </c>
      <c r="BI168" s="203">
        <f t="shared" si="28"/>
        <v>0</v>
      </c>
      <c r="BJ168" s="17" t="s">
        <v>87</v>
      </c>
      <c r="BK168" s="203">
        <f t="shared" si="29"/>
        <v>0</v>
      </c>
      <c r="BL168" s="17" t="s">
        <v>572</v>
      </c>
      <c r="BM168" s="202" t="s">
        <v>643</v>
      </c>
    </row>
    <row r="169" spans="1:65" s="2" customFormat="1" ht="24.2" customHeight="1">
      <c r="A169" s="34"/>
      <c r="B169" s="35"/>
      <c r="C169" s="191" t="s">
        <v>80</v>
      </c>
      <c r="D169" s="191" t="s">
        <v>184</v>
      </c>
      <c r="E169" s="192" t="s">
        <v>938</v>
      </c>
      <c r="F169" s="193" t="s">
        <v>939</v>
      </c>
      <c r="G169" s="194" t="s">
        <v>187</v>
      </c>
      <c r="H169" s="195">
        <v>0.6</v>
      </c>
      <c r="I169" s="196"/>
      <c r="J169" s="197">
        <f t="shared" si="20"/>
        <v>0</v>
      </c>
      <c r="K169" s="193" t="s">
        <v>188</v>
      </c>
      <c r="L169" s="39"/>
      <c r="M169" s="198" t="s">
        <v>1</v>
      </c>
      <c r="N169" s="199" t="s">
        <v>45</v>
      </c>
      <c r="O169" s="71"/>
      <c r="P169" s="200">
        <f t="shared" si="21"/>
        <v>0</v>
      </c>
      <c r="Q169" s="200">
        <v>2.30102</v>
      </c>
      <c r="R169" s="200">
        <f t="shared" si="22"/>
        <v>1.380612</v>
      </c>
      <c r="S169" s="200">
        <v>0</v>
      </c>
      <c r="T169" s="201">
        <f t="shared" si="23"/>
        <v>0</v>
      </c>
      <c r="U169" s="34"/>
      <c r="V169" s="34"/>
      <c r="W169" s="34"/>
      <c r="X169" s="34"/>
      <c r="Y169" s="34"/>
      <c r="Z169" s="34"/>
      <c r="AA169" s="34"/>
      <c r="AB169" s="34"/>
      <c r="AC169" s="34"/>
      <c r="AD169" s="34"/>
      <c r="AE169" s="34"/>
      <c r="AR169" s="202" t="s">
        <v>572</v>
      </c>
      <c r="AT169" s="202" t="s">
        <v>184</v>
      </c>
      <c r="AU169" s="202" t="s">
        <v>87</v>
      </c>
      <c r="AY169" s="17" t="s">
        <v>180</v>
      </c>
      <c r="BE169" s="203">
        <f t="shared" si="24"/>
        <v>0</v>
      </c>
      <c r="BF169" s="203">
        <f t="shared" si="25"/>
        <v>0</v>
      </c>
      <c r="BG169" s="203">
        <f t="shared" si="26"/>
        <v>0</v>
      </c>
      <c r="BH169" s="203">
        <f t="shared" si="27"/>
        <v>0</v>
      </c>
      <c r="BI169" s="203">
        <f t="shared" si="28"/>
        <v>0</v>
      </c>
      <c r="BJ169" s="17" t="s">
        <v>87</v>
      </c>
      <c r="BK169" s="203">
        <f t="shared" si="29"/>
        <v>0</v>
      </c>
      <c r="BL169" s="17" t="s">
        <v>572</v>
      </c>
      <c r="BM169" s="202" t="s">
        <v>654</v>
      </c>
    </row>
    <row r="170" spans="1:65" s="2" customFormat="1" ht="16.5" customHeight="1">
      <c r="A170" s="34"/>
      <c r="B170" s="35"/>
      <c r="C170" s="237" t="s">
        <v>80</v>
      </c>
      <c r="D170" s="237" t="s">
        <v>275</v>
      </c>
      <c r="E170" s="238" t="s">
        <v>940</v>
      </c>
      <c r="F170" s="239" t="s">
        <v>941</v>
      </c>
      <c r="G170" s="240" t="s">
        <v>187</v>
      </c>
      <c r="H170" s="241">
        <v>0.6</v>
      </c>
      <c r="I170" s="242"/>
      <c r="J170" s="243">
        <f t="shared" si="20"/>
        <v>0</v>
      </c>
      <c r="K170" s="239" t="s">
        <v>1</v>
      </c>
      <c r="L170" s="244"/>
      <c r="M170" s="245" t="s">
        <v>1</v>
      </c>
      <c r="N170" s="246" t="s">
        <v>45</v>
      </c>
      <c r="O170" s="71"/>
      <c r="P170" s="200">
        <f t="shared" si="21"/>
        <v>0</v>
      </c>
      <c r="Q170" s="200">
        <v>0</v>
      </c>
      <c r="R170" s="200">
        <f t="shared" si="22"/>
        <v>0</v>
      </c>
      <c r="S170" s="200">
        <v>0</v>
      </c>
      <c r="T170" s="201">
        <f t="shared" si="23"/>
        <v>0</v>
      </c>
      <c r="U170" s="34"/>
      <c r="V170" s="34"/>
      <c r="W170" s="34"/>
      <c r="X170" s="34"/>
      <c r="Y170" s="34"/>
      <c r="Z170" s="34"/>
      <c r="AA170" s="34"/>
      <c r="AB170" s="34"/>
      <c r="AC170" s="34"/>
      <c r="AD170" s="34"/>
      <c r="AE170" s="34"/>
      <c r="AR170" s="202" t="s">
        <v>876</v>
      </c>
      <c r="AT170" s="202" t="s">
        <v>275</v>
      </c>
      <c r="AU170" s="202" t="s">
        <v>87</v>
      </c>
      <c r="AY170" s="17" t="s">
        <v>180</v>
      </c>
      <c r="BE170" s="203">
        <f t="shared" si="24"/>
        <v>0</v>
      </c>
      <c r="BF170" s="203">
        <f t="shared" si="25"/>
        <v>0</v>
      </c>
      <c r="BG170" s="203">
        <f t="shared" si="26"/>
        <v>0</v>
      </c>
      <c r="BH170" s="203">
        <f t="shared" si="27"/>
        <v>0</v>
      </c>
      <c r="BI170" s="203">
        <f t="shared" si="28"/>
        <v>0</v>
      </c>
      <c r="BJ170" s="17" t="s">
        <v>87</v>
      </c>
      <c r="BK170" s="203">
        <f t="shared" si="29"/>
        <v>0</v>
      </c>
      <c r="BL170" s="17" t="s">
        <v>572</v>
      </c>
      <c r="BM170" s="202" t="s">
        <v>667</v>
      </c>
    </row>
    <row r="171" spans="1:65" s="2" customFormat="1" ht="21.75" customHeight="1">
      <c r="A171" s="34"/>
      <c r="B171" s="35"/>
      <c r="C171" s="237" t="s">
        <v>80</v>
      </c>
      <c r="D171" s="237" t="s">
        <v>275</v>
      </c>
      <c r="E171" s="238" t="s">
        <v>942</v>
      </c>
      <c r="F171" s="239" t="s">
        <v>943</v>
      </c>
      <c r="G171" s="240" t="s">
        <v>944</v>
      </c>
      <c r="H171" s="241">
        <v>1</v>
      </c>
      <c r="I171" s="242"/>
      <c r="J171" s="243">
        <f t="shared" si="20"/>
        <v>0</v>
      </c>
      <c r="K171" s="239" t="s">
        <v>1</v>
      </c>
      <c r="L171" s="244"/>
      <c r="M171" s="245" t="s">
        <v>1</v>
      </c>
      <c r="N171" s="246" t="s">
        <v>45</v>
      </c>
      <c r="O171" s="71"/>
      <c r="P171" s="200">
        <f t="shared" si="21"/>
        <v>0</v>
      </c>
      <c r="Q171" s="200">
        <v>0</v>
      </c>
      <c r="R171" s="200">
        <f t="shared" si="22"/>
        <v>0</v>
      </c>
      <c r="S171" s="200">
        <v>0</v>
      </c>
      <c r="T171" s="201">
        <f t="shared" si="23"/>
        <v>0</v>
      </c>
      <c r="U171" s="34"/>
      <c r="V171" s="34"/>
      <c r="W171" s="34"/>
      <c r="X171" s="34"/>
      <c r="Y171" s="34"/>
      <c r="Z171" s="34"/>
      <c r="AA171" s="34"/>
      <c r="AB171" s="34"/>
      <c r="AC171" s="34"/>
      <c r="AD171" s="34"/>
      <c r="AE171" s="34"/>
      <c r="AR171" s="202" t="s">
        <v>876</v>
      </c>
      <c r="AT171" s="202" t="s">
        <v>275</v>
      </c>
      <c r="AU171" s="202" t="s">
        <v>87</v>
      </c>
      <c r="AY171" s="17" t="s">
        <v>180</v>
      </c>
      <c r="BE171" s="203">
        <f t="shared" si="24"/>
        <v>0</v>
      </c>
      <c r="BF171" s="203">
        <f t="shared" si="25"/>
        <v>0</v>
      </c>
      <c r="BG171" s="203">
        <f t="shared" si="26"/>
        <v>0</v>
      </c>
      <c r="BH171" s="203">
        <f t="shared" si="27"/>
        <v>0</v>
      </c>
      <c r="BI171" s="203">
        <f t="shared" si="28"/>
        <v>0</v>
      </c>
      <c r="BJ171" s="17" t="s">
        <v>87</v>
      </c>
      <c r="BK171" s="203">
        <f t="shared" si="29"/>
        <v>0</v>
      </c>
      <c r="BL171" s="17" t="s">
        <v>572</v>
      </c>
      <c r="BM171" s="202" t="s">
        <v>677</v>
      </c>
    </row>
    <row r="172" spans="1:65" s="2" customFormat="1" ht="24.2" customHeight="1">
      <c r="A172" s="34"/>
      <c r="B172" s="35"/>
      <c r="C172" s="191" t="s">
        <v>80</v>
      </c>
      <c r="D172" s="191" t="s">
        <v>184</v>
      </c>
      <c r="E172" s="192" t="s">
        <v>945</v>
      </c>
      <c r="F172" s="193" t="s">
        <v>946</v>
      </c>
      <c r="G172" s="194" t="s">
        <v>187</v>
      </c>
      <c r="H172" s="195">
        <v>0.2</v>
      </c>
      <c r="I172" s="196"/>
      <c r="J172" s="197">
        <f t="shared" si="20"/>
        <v>0</v>
      </c>
      <c r="K172" s="193" t="s">
        <v>188</v>
      </c>
      <c r="L172" s="39"/>
      <c r="M172" s="198" t="s">
        <v>1</v>
      </c>
      <c r="N172" s="199" t="s">
        <v>45</v>
      </c>
      <c r="O172" s="71"/>
      <c r="P172" s="200">
        <f t="shared" si="21"/>
        <v>0</v>
      </c>
      <c r="Q172" s="200">
        <v>0</v>
      </c>
      <c r="R172" s="200">
        <f t="shared" si="22"/>
        <v>0</v>
      </c>
      <c r="S172" s="200">
        <v>0</v>
      </c>
      <c r="T172" s="201">
        <f t="shared" si="23"/>
        <v>0</v>
      </c>
      <c r="U172" s="34"/>
      <c r="V172" s="34"/>
      <c r="W172" s="34"/>
      <c r="X172" s="34"/>
      <c r="Y172" s="34"/>
      <c r="Z172" s="34"/>
      <c r="AA172" s="34"/>
      <c r="AB172" s="34"/>
      <c r="AC172" s="34"/>
      <c r="AD172" s="34"/>
      <c r="AE172" s="34"/>
      <c r="AR172" s="202" t="s">
        <v>572</v>
      </c>
      <c r="AT172" s="202" t="s">
        <v>184</v>
      </c>
      <c r="AU172" s="202" t="s">
        <v>87</v>
      </c>
      <c r="AY172" s="17" t="s">
        <v>180</v>
      </c>
      <c r="BE172" s="203">
        <f t="shared" si="24"/>
        <v>0</v>
      </c>
      <c r="BF172" s="203">
        <f t="shared" si="25"/>
        <v>0</v>
      </c>
      <c r="BG172" s="203">
        <f t="shared" si="26"/>
        <v>0</v>
      </c>
      <c r="BH172" s="203">
        <f t="shared" si="27"/>
        <v>0</v>
      </c>
      <c r="BI172" s="203">
        <f t="shared" si="28"/>
        <v>0</v>
      </c>
      <c r="BJ172" s="17" t="s">
        <v>87</v>
      </c>
      <c r="BK172" s="203">
        <f t="shared" si="29"/>
        <v>0</v>
      </c>
      <c r="BL172" s="17" t="s">
        <v>572</v>
      </c>
      <c r="BM172" s="202" t="s">
        <v>686</v>
      </c>
    </row>
    <row r="173" spans="1:65" s="2" customFormat="1" ht="24.2" customHeight="1">
      <c r="A173" s="34"/>
      <c r="B173" s="35"/>
      <c r="C173" s="191" t="s">
        <v>80</v>
      </c>
      <c r="D173" s="191" t="s">
        <v>184</v>
      </c>
      <c r="E173" s="192" t="s">
        <v>947</v>
      </c>
      <c r="F173" s="193" t="s">
        <v>948</v>
      </c>
      <c r="G173" s="194" t="s">
        <v>187</v>
      </c>
      <c r="H173" s="195">
        <v>0.2</v>
      </c>
      <c r="I173" s="196"/>
      <c r="J173" s="197">
        <f t="shared" si="20"/>
        <v>0</v>
      </c>
      <c r="K173" s="193" t="s">
        <v>1</v>
      </c>
      <c r="L173" s="39"/>
      <c r="M173" s="198" t="s">
        <v>1</v>
      </c>
      <c r="N173" s="199" t="s">
        <v>45</v>
      </c>
      <c r="O173" s="71"/>
      <c r="P173" s="200">
        <f t="shared" si="21"/>
        <v>0</v>
      </c>
      <c r="Q173" s="200">
        <v>0</v>
      </c>
      <c r="R173" s="200">
        <f t="shared" si="22"/>
        <v>0</v>
      </c>
      <c r="S173" s="200">
        <v>0</v>
      </c>
      <c r="T173" s="201">
        <f t="shared" si="23"/>
        <v>0</v>
      </c>
      <c r="U173" s="34"/>
      <c r="V173" s="34"/>
      <c r="W173" s="34"/>
      <c r="X173" s="34"/>
      <c r="Y173" s="34"/>
      <c r="Z173" s="34"/>
      <c r="AA173" s="34"/>
      <c r="AB173" s="34"/>
      <c r="AC173" s="34"/>
      <c r="AD173" s="34"/>
      <c r="AE173" s="34"/>
      <c r="AR173" s="202" t="s">
        <v>572</v>
      </c>
      <c r="AT173" s="202" t="s">
        <v>184</v>
      </c>
      <c r="AU173" s="202" t="s">
        <v>87</v>
      </c>
      <c r="AY173" s="17" t="s">
        <v>180</v>
      </c>
      <c r="BE173" s="203">
        <f t="shared" si="24"/>
        <v>0</v>
      </c>
      <c r="BF173" s="203">
        <f t="shared" si="25"/>
        <v>0</v>
      </c>
      <c r="BG173" s="203">
        <f t="shared" si="26"/>
        <v>0</v>
      </c>
      <c r="BH173" s="203">
        <f t="shared" si="27"/>
        <v>0</v>
      </c>
      <c r="BI173" s="203">
        <f t="shared" si="28"/>
        <v>0</v>
      </c>
      <c r="BJ173" s="17" t="s">
        <v>87</v>
      </c>
      <c r="BK173" s="203">
        <f t="shared" si="29"/>
        <v>0</v>
      </c>
      <c r="BL173" s="17" t="s">
        <v>572</v>
      </c>
      <c r="BM173" s="202" t="s">
        <v>696</v>
      </c>
    </row>
    <row r="174" spans="1:65" s="2" customFormat="1" ht="24.2" customHeight="1">
      <c r="A174" s="34"/>
      <c r="B174" s="35"/>
      <c r="C174" s="191" t="s">
        <v>80</v>
      </c>
      <c r="D174" s="191" t="s">
        <v>184</v>
      </c>
      <c r="E174" s="192" t="s">
        <v>953</v>
      </c>
      <c r="F174" s="193" t="s">
        <v>954</v>
      </c>
      <c r="G174" s="194" t="s">
        <v>313</v>
      </c>
      <c r="H174" s="195">
        <v>30</v>
      </c>
      <c r="I174" s="196"/>
      <c r="J174" s="197">
        <f t="shared" si="20"/>
        <v>0</v>
      </c>
      <c r="K174" s="193" t="s">
        <v>188</v>
      </c>
      <c r="L174" s="39"/>
      <c r="M174" s="198" t="s">
        <v>1</v>
      </c>
      <c r="N174" s="199" t="s">
        <v>45</v>
      </c>
      <c r="O174" s="71"/>
      <c r="P174" s="200">
        <f t="shared" si="21"/>
        <v>0</v>
      </c>
      <c r="Q174" s="200">
        <v>0</v>
      </c>
      <c r="R174" s="200">
        <f t="shared" si="22"/>
        <v>0</v>
      </c>
      <c r="S174" s="200">
        <v>0</v>
      </c>
      <c r="T174" s="201">
        <f t="shared" si="23"/>
        <v>0</v>
      </c>
      <c r="U174" s="34"/>
      <c r="V174" s="34"/>
      <c r="W174" s="34"/>
      <c r="X174" s="34"/>
      <c r="Y174" s="34"/>
      <c r="Z174" s="34"/>
      <c r="AA174" s="34"/>
      <c r="AB174" s="34"/>
      <c r="AC174" s="34"/>
      <c r="AD174" s="34"/>
      <c r="AE174" s="34"/>
      <c r="AR174" s="202" t="s">
        <v>572</v>
      </c>
      <c r="AT174" s="202" t="s">
        <v>184</v>
      </c>
      <c r="AU174" s="202" t="s">
        <v>87</v>
      </c>
      <c r="AY174" s="17" t="s">
        <v>180</v>
      </c>
      <c r="BE174" s="203">
        <f t="shared" si="24"/>
        <v>0</v>
      </c>
      <c r="BF174" s="203">
        <f t="shared" si="25"/>
        <v>0</v>
      </c>
      <c r="BG174" s="203">
        <f t="shared" si="26"/>
        <v>0</v>
      </c>
      <c r="BH174" s="203">
        <f t="shared" si="27"/>
        <v>0</v>
      </c>
      <c r="BI174" s="203">
        <f t="shared" si="28"/>
        <v>0</v>
      </c>
      <c r="BJ174" s="17" t="s">
        <v>87</v>
      </c>
      <c r="BK174" s="203">
        <f t="shared" si="29"/>
        <v>0</v>
      </c>
      <c r="BL174" s="17" t="s">
        <v>572</v>
      </c>
      <c r="BM174" s="202" t="s">
        <v>707</v>
      </c>
    </row>
    <row r="175" spans="1:65" s="2" customFormat="1" ht="16.5" customHeight="1">
      <c r="A175" s="34"/>
      <c r="B175" s="35"/>
      <c r="C175" s="191" t="s">
        <v>80</v>
      </c>
      <c r="D175" s="191" t="s">
        <v>184</v>
      </c>
      <c r="E175" s="192" t="s">
        <v>957</v>
      </c>
      <c r="F175" s="193" t="s">
        <v>958</v>
      </c>
      <c r="G175" s="194" t="s">
        <v>313</v>
      </c>
      <c r="H175" s="195">
        <v>630</v>
      </c>
      <c r="I175" s="196"/>
      <c r="J175" s="197">
        <f t="shared" si="20"/>
        <v>0</v>
      </c>
      <c r="K175" s="193" t="s">
        <v>188</v>
      </c>
      <c r="L175" s="39"/>
      <c r="M175" s="198" t="s">
        <v>1</v>
      </c>
      <c r="N175" s="199" t="s">
        <v>45</v>
      </c>
      <c r="O175" s="71"/>
      <c r="P175" s="200">
        <f t="shared" si="21"/>
        <v>0</v>
      </c>
      <c r="Q175" s="200">
        <v>0</v>
      </c>
      <c r="R175" s="200">
        <f t="shared" si="22"/>
        <v>0</v>
      </c>
      <c r="S175" s="200">
        <v>0</v>
      </c>
      <c r="T175" s="201">
        <f t="shared" si="23"/>
        <v>0</v>
      </c>
      <c r="U175" s="34"/>
      <c r="V175" s="34"/>
      <c r="W175" s="34"/>
      <c r="X175" s="34"/>
      <c r="Y175" s="34"/>
      <c r="Z175" s="34"/>
      <c r="AA175" s="34"/>
      <c r="AB175" s="34"/>
      <c r="AC175" s="34"/>
      <c r="AD175" s="34"/>
      <c r="AE175" s="34"/>
      <c r="AR175" s="202" t="s">
        <v>572</v>
      </c>
      <c r="AT175" s="202" t="s">
        <v>184</v>
      </c>
      <c r="AU175" s="202" t="s">
        <v>87</v>
      </c>
      <c r="AY175" s="17" t="s">
        <v>180</v>
      </c>
      <c r="BE175" s="203">
        <f t="shared" si="24"/>
        <v>0</v>
      </c>
      <c r="BF175" s="203">
        <f t="shared" si="25"/>
        <v>0</v>
      </c>
      <c r="BG175" s="203">
        <f t="shared" si="26"/>
        <v>0</v>
      </c>
      <c r="BH175" s="203">
        <f t="shared" si="27"/>
        <v>0</v>
      </c>
      <c r="BI175" s="203">
        <f t="shared" si="28"/>
        <v>0</v>
      </c>
      <c r="BJ175" s="17" t="s">
        <v>87</v>
      </c>
      <c r="BK175" s="203">
        <f t="shared" si="29"/>
        <v>0</v>
      </c>
      <c r="BL175" s="17" t="s">
        <v>572</v>
      </c>
      <c r="BM175" s="202" t="s">
        <v>726</v>
      </c>
    </row>
    <row r="176" spans="1:65" s="2" customFormat="1" ht="33" customHeight="1">
      <c r="A176" s="34"/>
      <c r="B176" s="35"/>
      <c r="C176" s="191" t="s">
        <v>80</v>
      </c>
      <c r="D176" s="191" t="s">
        <v>184</v>
      </c>
      <c r="E176" s="192" t="s">
        <v>959</v>
      </c>
      <c r="F176" s="193" t="s">
        <v>960</v>
      </c>
      <c r="G176" s="194" t="s">
        <v>313</v>
      </c>
      <c r="H176" s="195">
        <v>30</v>
      </c>
      <c r="I176" s="196"/>
      <c r="J176" s="197">
        <f t="shared" si="20"/>
        <v>0</v>
      </c>
      <c r="K176" s="193" t="s">
        <v>188</v>
      </c>
      <c r="L176" s="39"/>
      <c r="M176" s="198" t="s">
        <v>1</v>
      </c>
      <c r="N176" s="199" t="s">
        <v>45</v>
      </c>
      <c r="O176" s="71"/>
      <c r="P176" s="200">
        <f t="shared" si="21"/>
        <v>0</v>
      </c>
      <c r="Q176" s="200">
        <v>0.27</v>
      </c>
      <c r="R176" s="200">
        <f t="shared" si="22"/>
        <v>8.100000000000001</v>
      </c>
      <c r="S176" s="200">
        <v>0</v>
      </c>
      <c r="T176" s="201">
        <f t="shared" si="23"/>
        <v>0</v>
      </c>
      <c r="U176" s="34"/>
      <c r="V176" s="34"/>
      <c r="W176" s="34"/>
      <c r="X176" s="34"/>
      <c r="Y176" s="34"/>
      <c r="Z176" s="34"/>
      <c r="AA176" s="34"/>
      <c r="AB176" s="34"/>
      <c r="AC176" s="34"/>
      <c r="AD176" s="34"/>
      <c r="AE176" s="34"/>
      <c r="AR176" s="202" t="s">
        <v>572</v>
      </c>
      <c r="AT176" s="202" t="s">
        <v>184</v>
      </c>
      <c r="AU176" s="202" t="s">
        <v>87</v>
      </c>
      <c r="AY176" s="17" t="s">
        <v>180</v>
      </c>
      <c r="BE176" s="203">
        <f t="shared" si="24"/>
        <v>0</v>
      </c>
      <c r="BF176" s="203">
        <f t="shared" si="25"/>
        <v>0</v>
      </c>
      <c r="BG176" s="203">
        <f t="shared" si="26"/>
        <v>0</v>
      </c>
      <c r="BH176" s="203">
        <f t="shared" si="27"/>
        <v>0</v>
      </c>
      <c r="BI176" s="203">
        <f t="shared" si="28"/>
        <v>0</v>
      </c>
      <c r="BJ176" s="17" t="s">
        <v>87</v>
      </c>
      <c r="BK176" s="203">
        <f t="shared" si="29"/>
        <v>0</v>
      </c>
      <c r="BL176" s="17" t="s">
        <v>572</v>
      </c>
      <c r="BM176" s="202" t="s">
        <v>736</v>
      </c>
    </row>
    <row r="177" spans="1:65" s="2" customFormat="1" ht="16.5" customHeight="1">
      <c r="A177" s="34"/>
      <c r="B177" s="35"/>
      <c r="C177" s="237" t="s">
        <v>80</v>
      </c>
      <c r="D177" s="237" t="s">
        <v>275</v>
      </c>
      <c r="E177" s="238" t="s">
        <v>961</v>
      </c>
      <c r="F177" s="239" t="s">
        <v>962</v>
      </c>
      <c r="G177" s="240" t="s">
        <v>187</v>
      </c>
      <c r="H177" s="241">
        <v>2.5</v>
      </c>
      <c r="I177" s="242"/>
      <c r="J177" s="243">
        <f t="shared" si="20"/>
        <v>0</v>
      </c>
      <c r="K177" s="239" t="s">
        <v>1</v>
      </c>
      <c r="L177" s="244"/>
      <c r="M177" s="245" t="s">
        <v>1</v>
      </c>
      <c r="N177" s="246" t="s">
        <v>45</v>
      </c>
      <c r="O177" s="71"/>
      <c r="P177" s="200">
        <f t="shared" si="21"/>
        <v>0</v>
      </c>
      <c r="Q177" s="200">
        <v>0</v>
      </c>
      <c r="R177" s="200">
        <f t="shared" si="22"/>
        <v>0</v>
      </c>
      <c r="S177" s="200">
        <v>0</v>
      </c>
      <c r="T177" s="201">
        <f t="shared" si="23"/>
        <v>0</v>
      </c>
      <c r="U177" s="34"/>
      <c r="V177" s="34"/>
      <c r="W177" s="34"/>
      <c r="X177" s="34"/>
      <c r="Y177" s="34"/>
      <c r="Z177" s="34"/>
      <c r="AA177" s="34"/>
      <c r="AB177" s="34"/>
      <c r="AC177" s="34"/>
      <c r="AD177" s="34"/>
      <c r="AE177" s="34"/>
      <c r="AR177" s="202" t="s">
        <v>876</v>
      </c>
      <c r="AT177" s="202" t="s">
        <v>275</v>
      </c>
      <c r="AU177" s="202" t="s">
        <v>87</v>
      </c>
      <c r="AY177" s="17" t="s">
        <v>180</v>
      </c>
      <c r="BE177" s="203">
        <f t="shared" si="24"/>
        <v>0</v>
      </c>
      <c r="BF177" s="203">
        <f t="shared" si="25"/>
        <v>0</v>
      </c>
      <c r="BG177" s="203">
        <f t="shared" si="26"/>
        <v>0</v>
      </c>
      <c r="BH177" s="203">
        <f t="shared" si="27"/>
        <v>0</v>
      </c>
      <c r="BI177" s="203">
        <f t="shared" si="28"/>
        <v>0</v>
      </c>
      <c r="BJ177" s="17" t="s">
        <v>87</v>
      </c>
      <c r="BK177" s="203">
        <f t="shared" si="29"/>
        <v>0</v>
      </c>
      <c r="BL177" s="17" t="s">
        <v>572</v>
      </c>
      <c r="BM177" s="202" t="s">
        <v>747</v>
      </c>
    </row>
    <row r="178" spans="1:65" s="2" customFormat="1" ht="16.5" customHeight="1">
      <c r="A178" s="34"/>
      <c r="B178" s="35"/>
      <c r="C178" s="191" t="s">
        <v>80</v>
      </c>
      <c r="D178" s="191" t="s">
        <v>184</v>
      </c>
      <c r="E178" s="192" t="s">
        <v>969</v>
      </c>
      <c r="F178" s="193" t="s">
        <v>970</v>
      </c>
      <c r="G178" s="194" t="s">
        <v>313</v>
      </c>
      <c r="H178" s="195">
        <v>30</v>
      </c>
      <c r="I178" s="196"/>
      <c r="J178" s="197">
        <f t="shared" si="20"/>
        <v>0</v>
      </c>
      <c r="K178" s="193" t="s">
        <v>188</v>
      </c>
      <c r="L178" s="39"/>
      <c r="M178" s="198" t="s">
        <v>1</v>
      </c>
      <c r="N178" s="199" t="s">
        <v>45</v>
      </c>
      <c r="O178" s="71"/>
      <c r="P178" s="200">
        <f t="shared" si="21"/>
        <v>0</v>
      </c>
      <c r="Q178" s="200">
        <v>7E-05</v>
      </c>
      <c r="R178" s="200">
        <f t="shared" si="22"/>
        <v>0.0021</v>
      </c>
      <c r="S178" s="200">
        <v>0</v>
      </c>
      <c r="T178" s="201">
        <f t="shared" si="23"/>
        <v>0</v>
      </c>
      <c r="U178" s="34"/>
      <c r="V178" s="34"/>
      <c r="W178" s="34"/>
      <c r="X178" s="34"/>
      <c r="Y178" s="34"/>
      <c r="Z178" s="34"/>
      <c r="AA178" s="34"/>
      <c r="AB178" s="34"/>
      <c r="AC178" s="34"/>
      <c r="AD178" s="34"/>
      <c r="AE178" s="34"/>
      <c r="AR178" s="202" t="s">
        <v>572</v>
      </c>
      <c r="AT178" s="202" t="s">
        <v>184</v>
      </c>
      <c r="AU178" s="202" t="s">
        <v>87</v>
      </c>
      <c r="AY178" s="17" t="s">
        <v>180</v>
      </c>
      <c r="BE178" s="203">
        <f t="shared" si="24"/>
        <v>0</v>
      </c>
      <c r="BF178" s="203">
        <f t="shared" si="25"/>
        <v>0</v>
      </c>
      <c r="BG178" s="203">
        <f t="shared" si="26"/>
        <v>0</v>
      </c>
      <c r="BH178" s="203">
        <f t="shared" si="27"/>
        <v>0</v>
      </c>
      <c r="BI178" s="203">
        <f t="shared" si="28"/>
        <v>0</v>
      </c>
      <c r="BJ178" s="17" t="s">
        <v>87</v>
      </c>
      <c r="BK178" s="203">
        <f t="shared" si="29"/>
        <v>0</v>
      </c>
      <c r="BL178" s="17" t="s">
        <v>572</v>
      </c>
      <c r="BM178" s="202" t="s">
        <v>756</v>
      </c>
    </row>
    <row r="179" spans="1:65" s="2" customFormat="1" ht="16.5" customHeight="1">
      <c r="A179" s="34"/>
      <c r="B179" s="35"/>
      <c r="C179" s="237" t="s">
        <v>80</v>
      </c>
      <c r="D179" s="237" t="s">
        <v>275</v>
      </c>
      <c r="E179" s="238" t="s">
        <v>971</v>
      </c>
      <c r="F179" s="239" t="s">
        <v>972</v>
      </c>
      <c r="G179" s="240" t="s">
        <v>313</v>
      </c>
      <c r="H179" s="241">
        <v>30</v>
      </c>
      <c r="I179" s="242"/>
      <c r="J179" s="243">
        <f t="shared" si="20"/>
        <v>0</v>
      </c>
      <c r="K179" s="239" t="s">
        <v>1</v>
      </c>
      <c r="L179" s="244"/>
      <c r="M179" s="245" t="s">
        <v>1</v>
      </c>
      <c r="N179" s="246" t="s">
        <v>45</v>
      </c>
      <c r="O179" s="71"/>
      <c r="P179" s="200">
        <f t="shared" si="21"/>
        <v>0</v>
      </c>
      <c r="Q179" s="200">
        <v>0</v>
      </c>
      <c r="R179" s="200">
        <f t="shared" si="22"/>
        <v>0</v>
      </c>
      <c r="S179" s="200">
        <v>0</v>
      </c>
      <c r="T179" s="201">
        <f t="shared" si="23"/>
        <v>0</v>
      </c>
      <c r="U179" s="34"/>
      <c r="V179" s="34"/>
      <c r="W179" s="34"/>
      <c r="X179" s="34"/>
      <c r="Y179" s="34"/>
      <c r="Z179" s="34"/>
      <c r="AA179" s="34"/>
      <c r="AB179" s="34"/>
      <c r="AC179" s="34"/>
      <c r="AD179" s="34"/>
      <c r="AE179" s="34"/>
      <c r="AR179" s="202" t="s">
        <v>876</v>
      </c>
      <c r="AT179" s="202" t="s">
        <v>275</v>
      </c>
      <c r="AU179" s="202" t="s">
        <v>87</v>
      </c>
      <c r="AY179" s="17" t="s">
        <v>180</v>
      </c>
      <c r="BE179" s="203">
        <f t="shared" si="24"/>
        <v>0</v>
      </c>
      <c r="BF179" s="203">
        <f t="shared" si="25"/>
        <v>0</v>
      </c>
      <c r="BG179" s="203">
        <f t="shared" si="26"/>
        <v>0</v>
      </c>
      <c r="BH179" s="203">
        <f t="shared" si="27"/>
        <v>0</v>
      </c>
      <c r="BI179" s="203">
        <f t="shared" si="28"/>
        <v>0</v>
      </c>
      <c r="BJ179" s="17" t="s">
        <v>87</v>
      </c>
      <c r="BK179" s="203">
        <f t="shared" si="29"/>
        <v>0</v>
      </c>
      <c r="BL179" s="17" t="s">
        <v>572</v>
      </c>
      <c r="BM179" s="202" t="s">
        <v>764</v>
      </c>
    </row>
    <row r="180" spans="1:65" s="2" customFormat="1" ht="33" customHeight="1">
      <c r="A180" s="34"/>
      <c r="B180" s="35"/>
      <c r="C180" s="191" t="s">
        <v>80</v>
      </c>
      <c r="D180" s="191" t="s">
        <v>184</v>
      </c>
      <c r="E180" s="192" t="s">
        <v>973</v>
      </c>
      <c r="F180" s="193" t="s">
        <v>974</v>
      </c>
      <c r="G180" s="194" t="s">
        <v>313</v>
      </c>
      <c r="H180" s="195">
        <v>621</v>
      </c>
      <c r="I180" s="196"/>
      <c r="J180" s="197">
        <f t="shared" si="20"/>
        <v>0</v>
      </c>
      <c r="K180" s="193" t="s">
        <v>188</v>
      </c>
      <c r="L180" s="39"/>
      <c r="M180" s="198" t="s">
        <v>1</v>
      </c>
      <c r="N180" s="199" t="s">
        <v>45</v>
      </c>
      <c r="O180" s="71"/>
      <c r="P180" s="200">
        <f t="shared" si="21"/>
        <v>0</v>
      </c>
      <c r="Q180" s="200">
        <v>0.18</v>
      </c>
      <c r="R180" s="200">
        <f t="shared" si="22"/>
        <v>111.78</v>
      </c>
      <c r="S180" s="200">
        <v>0</v>
      </c>
      <c r="T180" s="201">
        <f t="shared" si="23"/>
        <v>0</v>
      </c>
      <c r="U180" s="34"/>
      <c r="V180" s="34"/>
      <c r="W180" s="34"/>
      <c r="X180" s="34"/>
      <c r="Y180" s="34"/>
      <c r="Z180" s="34"/>
      <c r="AA180" s="34"/>
      <c r="AB180" s="34"/>
      <c r="AC180" s="34"/>
      <c r="AD180" s="34"/>
      <c r="AE180" s="34"/>
      <c r="AR180" s="202" t="s">
        <v>572</v>
      </c>
      <c r="AT180" s="202" t="s">
        <v>184</v>
      </c>
      <c r="AU180" s="202" t="s">
        <v>87</v>
      </c>
      <c r="AY180" s="17" t="s">
        <v>180</v>
      </c>
      <c r="BE180" s="203">
        <f t="shared" si="24"/>
        <v>0</v>
      </c>
      <c r="BF180" s="203">
        <f t="shared" si="25"/>
        <v>0</v>
      </c>
      <c r="BG180" s="203">
        <f t="shared" si="26"/>
        <v>0</v>
      </c>
      <c r="BH180" s="203">
        <f t="shared" si="27"/>
        <v>0</v>
      </c>
      <c r="BI180" s="203">
        <f t="shared" si="28"/>
        <v>0</v>
      </c>
      <c r="BJ180" s="17" t="s">
        <v>87</v>
      </c>
      <c r="BK180" s="203">
        <f t="shared" si="29"/>
        <v>0</v>
      </c>
      <c r="BL180" s="17" t="s">
        <v>572</v>
      </c>
      <c r="BM180" s="202" t="s">
        <v>776</v>
      </c>
    </row>
    <row r="181" spans="1:65" s="2" customFormat="1" ht="21.75" customHeight="1">
      <c r="A181" s="34"/>
      <c r="B181" s="35"/>
      <c r="C181" s="237" t="s">
        <v>80</v>
      </c>
      <c r="D181" s="237" t="s">
        <v>275</v>
      </c>
      <c r="E181" s="238" t="s">
        <v>975</v>
      </c>
      <c r="F181" s="239" t="s">
        <v>1386</v>
      </c>
      <c r="G181" s="240" t="s">
        <v>313</v>
      </c>
      <c r="H181" s="241">
        <v>560</v>
      </c>
      <c r="I181" s="242"/>
      <c r="J181" s="243">
        <f t="shared" si="20"/>
        <v>0</v>
      </c>
      <c r="K181" s="239" t="s">
        <v>1</v>
      </c>
      <c r="L181" s="244"/>
      <c r="M181" s="245" t="s">
        <v>1</v>
      </c>
      <c r="N181" s="246" t="s">
        <v>45</v>
      </c>
      <c r="O181" s="71"/>
      <c r="P181" s="200">
        <f t="shared" si="21"/>
        <v>0</v>
      </c>
      <c r="Q181" s="200">
        <v>0</v>
      </c>
      <c r="R181" s="200">
        <f t="shared" si="22"/>
        <v>0</v>
      </c>
      <c r="S181" s="200">
        <v>0</v>
      </c>
      <c r="T181" s="201">
        <f t="shared" si="23"/>
        <v>0</v>
      </c>
      <c r="U181" s="34"/>
      <c r="V181" s="34"/>
      <c r="W181" s="34"/>
      <c r="X181" s="34"/>
      <c r="Y181" s="34"/>
      <c r="Z181" s="34"/>
      <c r="AA181" s="34"/>
      <c r="AB181" s="34"/>
      <c r="AC181" s="34"/>
      <c r="AD181" s="34"/>
      <c r="AE181" s="34"/>
      <c r="AR181" s="202" t="s">
        <v>876</v>
      </c>
      <c r="AT181" s="202" t="s">
        <v>275</v>
      </c>
      <c r="AU181" s="202" t="s">
        <v>87</v>
      </c>
      <c r="AY181" s="17" t="s">
        <v>180</v>
      </c>
      <c r="BE181" s="203">
        <f t="shared" si="24"/>
        <v>0</v>
      </c>
      <c r="BF181" s="203">
        <f t="shared" si="25"/>
        <v>0</v>
      </c>
      <c r="BG181" s="203">
        <f t="shared" si="26"/>
        <v>0</v>
      </c>
      <c r="BH181" s="203">
        <f t="shared" si="27"/>
        <v>0</v>
      </c>
      <c r="BI181" s="203">
        <f t="shared" si="28"/>
        <v>0</v>
      </c>
      <c r="BJ181" s="17" t="s">
        <v>87</v>
      </c>
      <c r="BK181" s="203">
        <f t="shared" si="29"/>
        <v>0</v>
      </c>
      <c r="BL181" s="17" t="s">
        <v>572</v>
      </c>
      <c r="BM181" s="202" t="s">
        <v>786</v>
      </c>
    </row>
    <row r="182" spans="1:65" s="2" customFormat="1" ht="21.75" customHeight="1">
      <c r="A182" s="34"/>
      <c r="B182" s="35"/>
      <c r="C182" s="237" t="s">
        <v>80</v>
      </c>
      <c r="D182" s="237" t="s">
        <v>275</v>
      </c>
      <c r="E182" s="238" t="s">
        <v>1387</v>
      </c>
      <c r="F182" s="239" t="s">
        <v>976</v>
      </c>
      <c r="G182" s="240" t="s">
        <v>313</v>
      </c>
      <c r="H182" s="241">
        <v>30</v>
      </c>
      <c r="I182" s="242"/>
      <c r="J182" s="243">
        <f t="shared" si="20"/>
        <v>0</v>
      </c>
      <c r="K182" s="239" t="s">
        <v>1</v>
      </c>
      <c r="L182" s="244"/>
      <c r="M182" s="245" t="s">
        <v>1</v>
      </c>
      <c r="N182" s="246" t="s">
        <v>45</v>
      </c>
      <c r="O182" s="71"/>
      <c r="P182" s="200">
        <f t="shared" si="21"/>
        <v>0</v>
      </c>
      <c r="Q182" s="200">
        <v>0</v>
      </c>
      <c r="R182" s="200">
        <f t="shared" si="22"/>
        <v>0</v>
      </c>
      <c r="S182" s="200">
        <v>0</v>
      </c>
      <c r="T182" s="201">
        <f t="shared" si="23"/>
        <v>0</v>
      </c>
      <c r="U182" s="34"/>
      <c r="V182" s="34"/>
      <c r="W182" s="34"/>
      <c r="X182" s="34"/>
      <c r="Y182" s="34"/>
      <c r="Z182" s="34"/>
      <c r="AA182" s="34"/>
      <c r="AB182" s="34"/>
      <c r="AC182" s="34"/>
      <c r="AD182" s="34"/>
      <c r="AE182" s="34"/>
      <c r="AR182" s="202" t="s">
        <v>876</v>
      </c>
      <c r="AT182" s="202" t="s">
        <v>275</v>
      </c>
      <c r="AU182" s="202" t="s">
        <v>87</v>
      </c>
      <c r="AY182" s="17" t="s">
        <v>180</v>
      </c>
      <c r="BE182" s="203">
        <f t="shared" si="24"/>
        <v>0</v>
      </c>
      <c r="BF182" s="203">
        <f t="shared" si="25"/>
        <v>0</v>
      </c>
      <c r="BG182" s="203">
        <f t="shared" si="26"/>
        <v>0</v>
      </c>
      <c r="BH182" s="203">
        <f t="shared" si="27"/>
        <v>0</v>
      </c>
      <c r="BI182" s="203">
        <f t="shared" si="28"/>
        <v>0</v>
      </c>
      <c r="BJ182" s="17" t="s">
        <v>87</v>
      </c>
      <c r="BK182" s="203">
        <f t="shared" si="29"/>
        <v>0</v>
      </c>
      <c r="BL182" s="17" t="s">
        <v>572</v>
      </c>
      <c r="BM182" s="202" t="s">
        <v>797</v>
      </c>
    </row>
    <row r="183" spans="1:65" s="2" customFormat="1" ht="21.75" customHeight="1">
      <c r="A183" s="34"/>
      <c r="B183" s="35"/>
      <c r="C183" s="237" t="s">
        <v>80</v>
      </c>
      <c r="D183" s="237" t="s">
        <v>275</v>
      </c>
      <c r="E183" s="238" t="s">
        <v>978</v>
      </c>
      <c r="F183" s="239" t="s">
        <v>979</v>
      </c>
      <c r="G183" s="240" t="s">
        <v>313</v>
      </c>
      <c r="H183" s="241">
        <v>10</v>
      </c>
      <c r="I183" s="242"/>
      <c r="J183" s="243">
        <f t="shared" si="20"/>
        <v>0</v>
      </c>
      <c r="K183" s="239" t="s">
        <v>1</v>
      </c>
      <c r="L183" s="244"/>
      <c r="M183" s="245" t="s">
        <v>1</v>
      </c>
      <c r="N183" s="246" t="s">
        <v>45</v>
      </c>
      <c r="O183" s="71"/>
      <c r="P183" s="200">
        <f t="shared" si="21"/>
        <v>0</v>
      </c>
      <c r="Q183" s="200">
        <v>0</v>
      </c>
      <c r="R183" s="200">
        <f t="shared" si="22"/>
        <v>0</v>
      </c>
      <c r="S183" s="200">
        <v>0</v>
      </c>
      <c r="T183" s="201">
        <f t="shared" si="23"/>
        <v>0</v>
      </c>
      <c r="U183" s="34"/>
      <c r="V183" s="34"/>
      <c r="W183" s="34"/>
      <c r="X183" s="34"/>
      <c r="Y183" s="34"/>
      <c r="Z183" s="34"/>
      <c r="AA183" s="34"/>
      <c r="AB183" s="34"/>
      <c r="AC183" s="34"/>
      <c r="AD183" s="34"/>
      <c r="AE183" s="34"/>
      <c r="AR183" s="202" t="s">
        <v>876</v>
      </c>
      <c r="AT183" s="202" t="s">
        <v>275</v>
      </c>
      <c r="AU183" s="202" t="s">
        <v>87</v>
      </c>
      <c r="AY183" s="17" t="s">
        <v>180</v>
      </c>
      <c r="BE183" s="203">
        <f t="shared" si="24"/>
        <v>0</v>
      </c>
      <c r="BF183" s="203">
        <f t="shared" si="25"/>
        <v>0</v>
      </c>
      <c r="BG183" s="203">
        <f t="shared" si="26"/>
        <v>0</v>
      </c>
      <c r="BH183" s="203">
        <f t="shared" si="27"/>
        <v>0</v>
      </c>
      <c r="BI183" s="203">
        <f t="shared" si="28"/>
        <v>0</v>
      </c>
      <c r="BJ183" s="17" t="s">
        <v>87</v>
      </c>
      <c r="BK183" s="203">
        <f t="shared" si="29"/>
        <v>0</v>
      </c>
      <c r="BL183" s="17" t="s">
        <v>572</v>
      </c>
      <c r="BM183" s="202" t="s">
        <v>809</v>
      </c>
    </row>
    <row r="184" spans="1:65" s="2" customFormat="1" ht="24.2" customHeight="1">
      <c r="A184" s="34"/>
      <c r="B184" s="35"/>
      <c r="C184" s="237" t="s">
        <v>80</v>
      </c>
      <c r="D184" s="237" t="s">
        <v>275</v>
      </c>
      <c r="E184" s="238" t="s">
        <v>980</v>
      </c>
      <c r="F184" s="239" t="s">
        <v>981</v>
      </c>
      <c r="G184" s="240" t="s">
        <v>313</v>
      </c>
      <c r="H184" s="241">
        <v>20</v>
      </c>
      <c r="I184" s="242"/>
      <c r="J184" s="243">
        <f t="shared" si="20"/>
        <v>0</v>
      </c>
      <c r="K184" s="239" t="s">
        <v>1</v>
      </c>
      <c r="L184" s="244"/>
      <c r="M184" s="245" t="s">
        <v>1</v>
      </c>
      <c r="N184" s="246" t="s">
        <v>45</v>
      </c>
      <c r="O184" s="71"/>
      <c r="P184" s="200">
        <f t="shared" si="21"/>
        <v>0</v>
      </c>
      <c r="Q184" s="200">
        <v>0</v>
      </c>
      <c r="R184" s="200">
        <f t="shared" si="22"/>
        <v>0</v>
      </c>
      <c r="S184" s="200">
        <v>0</v>
      </c>
      <c r="T184" s="201">
        <f t="shared" si="23"/>
        <v>0</v>
      </c>
      <c r="U184" s="34"/>
      <c r="V184" s="34"/>
      <c r="W184" s="34"/>
      <c r="X184" s="34"/>
      <c r="Y184" s="34"/>
      <c r="Z184" s="34"/>
      <c r="AA184" s="34"/>
      <c r="AB184" s="34"/>
      <c r="AC184" s="34"/>
      <c r="AD184" s="34"/>
      <c r="AE184" s="34"/>
      <c r="AR184" s="202" t="s">
        <v>876</v>
      </c>
      <c r="AT184" s="202" t="s">
        <v>275</v>
      </c>
      <c r="AU184" s="202" t="s">
        <v>87</v>
      </c>
      <c r="AY184" s="17" t="s">
        <v>180</v>
      </c>
      <c r="BE184" s="203">
        <f t="shared" si="24"/>
        <v>0</v>
      </c>
      <c r="BF184" s="203">
        <f t="shared" si="25"/>
        <v>0</v>
      </c>
      <c r="BG184" s="203">
        <f t="shared" si="26"/>
        <v>0</v>
      </c>
      <c r="BH184" s="203">
        <f t="shared" si="27"/>
        <v>0</v>
      </c>
      <c r="BI184" s="203">
        <f t="shared" si="28"/>
        <v>0</v>
      </c>
      <c r="BJ184" s="17" t="s">
        <v>87</v>
      </c>
      <c r="BK184" s="203">
        <f t="shared" si="29"/>
        <v>0</v>
      </c>
      <c r="BL184" s="17" t="s">
        <v>572</v>
      </c>
      <c r="BM184" s="202" t="s">
        <v>818</v>
      </c>
    </row>
    <row r="185" spans="1:65" s="2" customFormat="1" ht="16.5" customHeight="1">
      <c r="A185" s="34"/>
      <c r="B185" s="35"/>
      <c r="C185" s="237" t="s">
        <v>80</v>
      </c>
      <c r="D185" s="237" t="s">
        <v>275</v>
      </c>
      <c r="E185" s="238" t="s">
        <v>982</v>
      </c>
      <c r="F185" s="239" t="s">
        <v>941</v>
      </c>
      <c r="G185" s="240" t="s">
        <v>187</v>
      </c>
      <c r="H185" s="241">
        <v>1</v>
      </c>
      <c r="I185" s="242"/>
      <c r="J185" s="243">
        <f t="shared" si="20"/>
        <v>0</v>
      </c>
      <c r="K185" s="239" t="s">
        <v>1</v>
      </c>
      <c r="L185" s="244"/>
      <c r="M185" s="245" t="s">
        <v>1</v>
      </c>
      <c r="N185" s="246" t="s">
        <v>45</v>
      </c>
      <c r="O185" s="71"/>
      <c r="P185" s="200">
        <f t="shared" si="21"/>
        <v>0</v>
      </c>
      <c r="Q185" s="200">
        <v>0</v>
      </c>
      <c r="R185" s="200">
        <f t="shared" si="22"/>
        <v>0</v>
      </c>
      <c r="S185" s="200">
        <v>0</v>
      </c>
      <c r="T185" s="201">
        <f t="shared" si="23"/>
        <v>0</v>
      </c>
      <c r="U185" s="34"/>
      <c r="V185" s="34"/>
      <c r="W185" s="34"/>
      <c r="X185" s="34"/>
      <c r="Y185" s="34"/>
      <c r="Z185" s="34"/>
      <c r="AA185" s="34"/>
      <c r="AB185" s="34"/>
      <c r="AC185" s="34"/>
      <c r="AD185" s="34"/>
      <c r="AE185" s="34"/>
      <c r="AR185" s="202" t="s">
        <v>876</v>
      </c>
      <c r="AT185" s="202" t="s">
        <v>275</v>
      </c>
      <c r="AU185" s="202" t="s">
        <v>87</v>
      </c>
      <c r="AY185" s="17" t="s">
        <v>180</v>
      </c>
      <c r="BE185" s="203">
        <f t="shared" si="24"/>
        <v>0</v>
      </c>
      <c r="BF185" s="203">
        <f t="shared" si="25"/>
        <v>0</v>
      </c>
      <c r="BG185" s="203">
        <f t="shared" si="26"/>
        <v>0</v>
      </c>
      <c r="BH185" s="203">
        <f t="shared" si="27"/>
        <v>0</v>
      </c>
      <c r="BI185" s="203">
        <f t="shared" si="28"/>
        <v>0</v>
      </c>
      <c r="BJ185" s="17" t="s">
        <v>87</v>
      </c>
      <c r="BK185" s="203">
        <f t="shared" si="29"/>
        <v>0</v>
      </c>
      <c r="BL185" s="17" t="s">
        <v>572</v>
      </c>
      <c r="BM185" s="202" t="s">
        <v>828</v>
      </c>
    </row>
    <row r="186" spans="1:65" s="2" customFormat="1" ht="24.2" customHeight="1">
      <c r="A186" s="34"/>
      <c r="B186" s="35"/>
      <c r="C186" s="191" t="s">
        <v>80</v>
      </c>
      <c r="D186" s="191" t="s">
        <v>184</v>
      </c>
      <c r="E186" s="192" t="s">
        <v>983</v>
      </c>
      <c r="F186" s="193" t="s">
        <v>984</v>
      </c>
      <c r="G186" s="194" t="s">
        <v>313</v>
      </c>
      <c r="H186" s="195">
        <v>30</v>
      </c>
      <c r="I186" s="196"/>
      <c r="J186" s="197">
        <f t="shared" si="20"/>
        <v>0</v>
      </c>
      <c r="K186" s="193" t="s">
        <v>188</v>
      </c>
      <c r="L186" s="39"/>
      <c r="M186" s="247" t="s">
        <v>1</v>
      </c>
      <c r="N186" s="248" t="s">
        <v>45</v>
      </c>
      <c r="O186" s="249"/>
      <c r="P186" s="250">
        <f t="shared" si="21"/>
        <v>0</v>
      </c>
      <c r="Q186" s="250">
        <v>0</v>
      </c>
      <c r="R186" s="250">
        <f t="shared" si="22"/>
        <v>0</v>
      </c>
      <c r="S186" s="250">
        <v>0</v>
      </c>
      <c r="T186" s="251">
        <f t="shared" si="23"/>
        <v>0</v>
      </c>
      <c r="U186" s="34"/>
      <c r="V186" s="34"/>
      <c r="W186" s="34"/>
      <c r="X186" s="34"/>
      <c r="Y186" s="34"/>
      <c r="Z186" s="34"/>
      <c r="AA186" s="34"/>
      <c r="AB186" s="34"/>
      <c r="AC186" s="34"/>
      <c r="AD186" s="34"/>
      <c r="AE186" s="34"/>
      <c r="AR186" s="202" t="s">
        <v>572</v>
      </c>
      <c r="AT186" s="202" t="s">
        <v>184</v>
      </c>
      <c r="AU186" s="202" t="s">
        <v>87</v>
      </c>
      <c r="AY186" s="17" t="s">
        <v>180</v>
      </c>
      <c r="BE186" s="203">
        <f t="shared" si="24"/>
        <v>0</v>
      </c>
      <c r="BF186" s="203">
        <f t="shared" si="25"/>
        <v>0</v>
      </c>
      <c r="BG186" s="203">
        <f t="shared" si="26"/>
        <v>0</v>
      </c>
      <c r="BH186" s="203">
        <f t="shared" si="27"/>
        <v>0</v>
      </c>
      <c r="BI186" s="203">
        <f t="shared" si="28"/>
        <v>0</v>
      </c>
      <c r="BJ186" s="17" t="s">
        <v>87</v>
      </c>
      <c r="BK186" s="203">
        <f t="shared" si="29"/>
        <v>0</v>
      </c>
      <c r="BL186" s="17" t="s">
        <v>572</v>
      </c>
      <c r="BM186" s="202" t="s">
        <v>839</v>
      </c>
    </row>
    <row r="187" spans="1:31" s="2" customFormat="1" ht="6.95" customHeight="1">
      <c r="A187" s="34"/>
      <c r="B187" s="54"/>
      <c r="C187" s="55"/>
      <c r="D187" s="55"/>
      <c r="E187" s="55"/>
      <c r="F187" s="55"/>
      <c r="G187" s="55"/>
      <c r="H187" s="55"/>
      <c r="I187" s="55"/>
      <c r="J187" s="55"/>
      <c r="K187" s="55"/>
      <c r="L187" s="39"/>
      <c r="M187" s="34"/>
      <c r="O187" s="34"/>
      <c r="P187" s="34"/>
      <c r="Q187" s="34"/>
      <c r="R187" s="34"/>
      <c r="S187" s="34"/>
      <c r="T187" s="34"/>
      <c r="U187" s="34"/>
      <c r="V187" s="34"/>
      <c r="W187" s="34"/>
      <c r="X187" s="34"/>
      <c r="Y187" s="34"/>
      <c r="Z187" s="34"/>
      <c r="AA187" s="34"/>
      <c r="AB187" s="34"/>
      <c r="AC187" s="34"/>
      <c r="AD187" s="34"/>
      <c r="AE187" s="34"/>
    </row>
  </sheetData>
  <sheetProtection algorithmName="SHA-512" hashValue="0fPKsc60XMFmsSujjzzub02A+J0idf5aGXJBzmBHRpxQFLjROwHuvY2ned+MXrTJ1LIMnZiWrSjAyVgBqA6Zyw==" saltValue="8i/Vpig5NGSmE+eteQ8nucP8v9/7JEB7qeYYpSpz2lwdpYhhVlKTS1OF+NAU+j/GB2CpI0AIBVc/+Y7Hmi3wPQ==" spinCount="100000" sheet="1" objects="1" scenarios="1" formatColumns="0" formatRows="0" autoFilter="0"/>
  <autoFilter ref="C126:K186"/>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113</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ht="12.75">
      <c r="B8" s="20"/>
      <c r="D8" s="119" t="s">
        <v>128</v>
      </c>
      <c r="L8" s="20"/>
    </row>
    <row r="9" spans="2:12" s="1" customFormat="1" ht="16.5" customHeight="1">
      <c r="B9" s="20"/>
      <c r="E9" s="298" t="s">
        <v>129</v>
      </c>
      <c r="F9" s="279"/>
      <c r="G9" s="279"/>
      <c r="H9" s="279"/>
      <c r="L9" s="20"/>
    </row>
    <row r="10" spans="2:12" s="1" customFormat="1" ht="12" customHeight="1">
      <c r="B10" s="20"/>
      <c r="D10" s="119" t="s">
        <v>130</v>
      </c>
      <c r="L10" s="20"/>
    </row>
    <row r="11" spans="1:31" s="2" customFormat="1" ht="16.5" customHeight="1">
      <c r="A11" s="34"/>
      <c r="B11" s="39"/>
      <c r="C11" s="34"/>
      <c r="D11" s="34"/>
      <c r="E11" s="300" t="s">
        <v>1021</v>
      </c>
      <c r="F11" s="301"/>
      <c r="G11" s="301"/>
      <c r="H11" s="301"/>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132</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02" t="s">
        <v>1388</v>
      </c>
      <c r="F13" s="301"/>
      <c r="G13" s="301"/>
      <c r="H13" s="301"/>
      <c r="I13" s="34"/>
      <c r="J13" s="34"/>
      <c r="K13" s="34"/>
      <c r="L13" s="51"/>
      <c r="S13" s="34"/>
      <c r="T13" s="34"/>
      <c r="U13" s="34"/>
      <c r="V13" s="34"/>
      <c r="W13" s="34"/>
      <c r="X13" s="34"/>
      <c r="Y13" s="34"/>
      <c r="Z13" s="34"/>
      <c r="AA13" s="34"/>
      <c r="AB13" s="34"/>
      <c r="AC13" s="34"/>
      <c r="AD13" s="34"/>
      <c r="AE13" s="34"/>
    </row>
    <row r="14" spans="1:31" s="2" customFormat="1" ht="11.25">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09" t="s">
        <v>1</v>
      </c>
      <c r="G15" s="34"/>
      <c r="H15" s="34"/>
      <c r="I15" s="119" t="s">
        <v>19</v>
      </c>
      <c r="J15" s="109"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09" t="s">
        <v>21</v>
      </c>
      <c r="G16" s="34"/>
      <c r="H16" s="34"/>
      <c r="I16" s="119" t="s">
        <v>22</v>
      </c>
      <c r="J16" s="121" t="str">
        <f>'Rekapitulace stavby'!AN8</f>
        <v>24. 1. 2022</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24</v>
      </c>
      <c r="E18" s="34"/>
      <c r="F18" s="34"/>
      <c r="G18" s="34"/>
      <c r="H18" s="34"/>
      <c r="I18" s="119" t="s">
        <v>25</v>
      </c>
      <c r="J18" s="109" t="s">
        <v>26</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09" t="s">
        <v>27</v>
      </c>
      <c r="F19" s="34"/>
      <c r="G19" s="34"/>
      <c r="H19" s="34"/>
      <c r="I19" s="119" t="s">
        <v>28</v>
      </c>
      <c r="J19" s="109"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29</v>
      </c>
      <c r="E21" s="34"/>
      <c r="F21" s="34"/>
      <c r="G21" s="34"/>
      <c r="H21" s="34"/>
      <c r="I21" s="119" t="s">
        <v>25</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03" t="str">
        <f>'Rekapitulace stavby'!E14</f>
        <v>Vyplň údaj</v>
      </c>
      <c r="F22" s="304"/>
      <c r="G22" s="304"/>
      <c r="H22" s="304"/>
      <c r="I22" s="119" t="s">
        <v>28</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31</v>
      </c>
      <c r="E24" s="34"/>
      <c r="F24" s="34"/>
      <c r="G24" s="34"/>
      <c r="H24" s="34"/>
      <c r="I24" s="119" t="s">
        <v>25</v>
      </c>
      <c r="J24" s="109" t="s">
        <v>32</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09" t="s">
        <v>33</v>
      </c>
      <c r="F25" s="34"/>
      <c r="G25" s="34"/>
      <c r="H25" s="34"/>
      <c r="I25" s="119" t="s">
        <v>28</v>
      </c>
      <c r="J25" s="109" t="s">
        <v>34</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36</v>
      </c>
      <c r="E27" s="34"/>
      <c r="F27" s="34"/>
      <c r="G27" s="34"/>
      <c r="H27" s="34"/>
      <c r="I27" s="119" t="s">
        <v>25</v>
      </c>
      <c r="J27" s="109" t="s">
        <v>1</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09" t="s">
        <v>37</v>
      </c>
      <c r="F28" s="34"/>
      <c r="G28" s="34"/>
      <c r="H28" s="34"/>
      <c r="I28" s="119" t="s">
        <v>28</v>
      </c>
      <c r="J28" s="109" t="s">
        <v>1</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38</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23.25" customHeight="1">
      <c r="A31" s="122"/>
      <c r="B31" s="123"/>
      <c r="C31" s="122"/>
      <c r="D31" s="122"/>
      <c r="E31" s="305" t="s">
        <v>1389</v>
      </c>
      <c r="F31" s="305"/>
      <c r="G31" s="305"/>
      <c r="H31" s="305"/>
      <c r="I31" s="122"/>
      <c r="J31" s="122"/>
      <c r="K31" s="122"/>
      <c r="L31" s="124"/>
      <c r="S31" s="122"/>
      <c r="T31" s="122"/>
      <c r="U31" s="122"/>
      <c r="V31" s="122"/>
      <c r="W31" s="122"/>
      <c r="X31" s="122"/>
      <c r="Y31" s="122"/>
      <c r="Z31" s="122"/>
      <c r="AA31" s="122"/>
      <c r="AB31" s="122"/>
      <c r="AC31" s="122"/>
      <c r="AD31" s="122"/>
      <c r="AE31" s="122"/>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25.35" customHeight="1">
      <c r="A34" s="34"/>
      <c r="B34" s="39"/>
      <c r="C34" s="34"/>
      <c r="D34" s="126" t="s">
        <v>40</v>
      </c>
      <c r="E34" s="34"/>
      <c r="F34" s="34"/>
      <c r="G34" s="34"/>
      <c r="H34" s="34"/>
      <c r="I34" s="34"/>
      <c r="J34" s="127">
        <f>ROUNDUP(J127,2)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5"/>
      <c r="E35" s="125"/>
      <c r="F35" s="125"/>
      <c r="G35" s="125"/>
      <c r="H35" s="125"/>
      <c r="I35" s="125"/>
      <c r="J35" s="125"/>
      <c r="K35" s="125"/>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8" t="s">
        <v>42</v>
      </c>
      <c r="G36" s="34"/>
      <c r="H36" s="34"/>
      <c r="I36" s="128" t="s">
        <v>41</v>
      </c>
      <c r="J36" s="128" t="s">
        <v>43</v>
      </c>
      <c r="K36" s="34"/>
      <c r="L36" s="51"/>
      <c r="S36" s="34"/>
      <c r="T36" s="34"/>
      <c r="U36" s="34"/>
      <c r="V36" s="34"/>
      <c r="W36" s="34"/>
      <c r="X36" s="34"/>
      <c r="Y36" s="34"/>
      <c r="Z36" s="34"/>
      <c r="AA36" s="34"/>
      <c r="AB36" s="34"/>
      <c r="AC36" s="34"/>
      <c r="AD36" s="34"/>
      <c r="AE36" s="34"/>
    </row>
    <row r="37" spans="1:31" s="2" customFormat="1" ht="14.45" customHeight="1">
      <c r="A37" s="34"/>
      <c r="B37" s="39"/>
      <c r="C37" s="34"/>
      <c r="D37" s="120" t="s">
        <v>44</v>
      </c>
      <c r="E37" s="119" t="s">
        <v>45</v>
      </c>
      <c r="F37" s="129">
        <f>ROUNDUP((SUM(BE127:BE144)),2)</f>
        <v>0</v>
      </c>
      <c r="G37" s="34"/>
      <c r="H37" s="34"/>
      <c r="I37" s="130">
        <v>0.21</v>
      </c>
      <c r="J37" s="129">
        <f>ROUNDUP(((SUM(BE127:BE144))*I37),2)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46</v>
      </c>
      <c r="F38" s="129">
        <f>ROUNDUP((SUM(BF127:BF144)),2)</f>
        <v>0</v>
      </c>
      <c r="G38" s="34"/>
      <c r="H38" s="34"/>
      <c r="I38" s="130">
        <v>0.15</v>
      </c>
      <c r="J38" s="129">
        <f>ROUNDUP(((SUM(BF127:BF144))*I38),2)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47</v>
      </c>
      <c r="F39" s="129">
        <f>ROUNDUP((SUM(BG127:BG144)),2)</f>
        <v>0</v>
      </c>
      <c r="G39" s="34"/>
      <c r="H39" s="34"/>
      <c r="I39" s="130">
        <v>0.21</v>
      </c>
      <c r="J39" s="129">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48</v>
      </c>
      <c r="F40" s="129">
        <f>ROUNDUP((SUM(BH127:BH144)),2)</f>
        <v>0</v>
      </c>
      <c r="G40" s="34"/>
      <c r="H40" s="34"/>
      <c r="I40" s="130">
        <v>0.15</v>
      </c>
      <c r="J40" s="129">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49</v>
      </c>
      <c r="F41" s="129">
        <f>ROUNDUP((SUM(BI127:BI144)),2)</f>
        <v>0</v>
      </c>
      <c r="G41" s="34"/>
      <c r="H41" s="34"/>
      <c r="I41" s="130">
        <v>0</v>
      </c>
      <c r="J41" s="129">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1"/>
      <c r="D43" s="132" t="s">
        <v>50</v>
      </c>
      <c r="E43" s="133"/>
      <c r="F43" s="133"/>
      <c r="G43" s="134" t="s">
        <v>51</v>
      </c>
      <c r="H43" s="135" t="s">
        <v>52</v>
      </c>
      <c r="I43" s="133"/>
      <c r="J43" s="136">
        <f>SUM(J34:J41)</f>
        <v>0</v>
      </c>
      <c r="K43" s="137"/>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2:12" s="1" customFormat="1" ht="16.5" customHeight="1">
      <c r="B87" s="21"/>
      <c r="C87" s="22"/>
      <c r="D87" s="22"/>
      <c r="E87" s="306" t="s">
        <v>129</v>
      </c>
      <c r="F87" s="264"/>
      <c r="G87" s="264"/>
      <c r="H87" s="264"/>
      <c r="I87" s="22"/>
      <c r="J87" s="22"/>
      <c r="K87" s="22"/>
      <c r="L87" s="20"/>
    </row>
    <row r="88" spans="2:12" s="1" customFormat="1" ht="12" customHeight="1">
      <c r="B88" s="21"/>
      <c r="C88" s="29" t="s">
        <v>130</v>
      </c>
      <c r="D88" s="22"/>
      <c r="E88" s="22"/>
      <c r="F88" s="22"/>
      <c r="G88" s="22"/>
      <c r="H88" s="22"/>
      <c r="I88" s="22"/>
      <c r="J88" s="22"/>
      <c r="K88" s="22"/>
      <c r="L88" s="20"/>
    </row>
    <row r="89" spans="1:31" s="2" customFormat="1" ht="16.5" customHeight="1">
      <c r="A89" s="34"/>
      <c r="B89" s="35"/>
      <c r="C89" s="36"/>
      <c r="D89" s="36"/>
      <c r="E89" s="308" t="s">
        <v>1021</v>
      </c>
      <c r="F89" s="309"/>
      <c r="G89" s="309"/>
      <c r="H89" s="309"/>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132</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57" t="str">
        <f>E13</f>
        <v>VoN.2 - Vedlejší a ostatní náklady</v>
      </c>
      <c r="F91" s="309"/>
      <c r="G91" s="309"/>
      <c r="H91" s="309"/>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 </v>
      </c>
      <c r="G93" s="36"/>
      <c r="H93" s="36"/>
      <c r="I93" s="29" t="s">
        <v>22</v>
      </c>
      <c r="J93" s="66" t="str">
        <f>IF(J16="","",J16)</f>
        <v>24. 1. 2022</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24</v>
      </c>
      <c r="D95" s="36"/>
      <c r="E95" s="36"/>
      <c r="F95" s="27" t="str">
        <f>E19</f>
        <v>Městys Březno</v>
      </c>
      <c r="G95" s="36"/>
      <c r="H95" s="36"/>
      <c r="I95" s="29" t="s">
        <v>31</v>
      </c>
      <c r="J95" s="32" t="str">
        <f>E25</f>
        <v>CR Project s.r.o.</v>
      </c>
      <c r="K95" s="36"/>
      <c r="L95" s="51"/>
      <c r="S95" s="34"/>
      <c r="T95" s="34"/>
      <c r="U95" s="34"/>
      <c r="V95" s="34"/>
      <c r="W95" s="34"/>
      <c r="X95" s="34"/>
      <c r="Y95" s="34"/>
      <c r="Z95" s="34"/>
      <c r="AA95" s="34"/>
      <c r="AB95" s="34"/>
      <c r="AC95" s="34"/>
      <c r="AD95" s="34"/>
      <c r="AE95" s="34"/>
    </row>
    <row r="96" spans="1:31" s="2" customFormat="1" ht="15.2" customHeight="1">
      <c r="A96" s="34"/>
      <c r="B96" s="35"/>
      <c r="C96" s="29" t="s">
        <v>29</v>
      </c>
      <c r="D96" s="36"/>
      <c r="E96" s="36"/>
      <c r="F96" s="27" t="str">
        <f>IF(E22="","",E22)</f>
        <v>Vyplň údaj</v>
      </c>
      <c r="G96" s="36"/>
      <c r="H96" s="36"/>
      <c r="I96" s="29" t="s">
        <v>36</v>
      </c>
      <c r="J96" s="32" t="str">
        <f>E28</f>
        <v>Josef Nentwich</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9" t="s">
        <v>135</v>
      </c>
      <c r="D98" s="150"/>
      <c r="E98" s="150"/>
      <c r="F98" s="150"/>
      <c r="G98" s="150"/>
      <c r="H98" s="150"/>
      <c r="I98" s="150"/>
      <c r="J98" s="151" t="s">
        <v>136</v>
      </c>
      <c r="K98" s="150"/>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2" t="s">
        <v>137</v>
      </c>
      <c r="D100" s="36"/>
      <c r="E100" s="36"/>
      <c r="F100" s="36"/>
      <c r="G100" s="36"/>
      <c r="H100" s="36"/>
      <c r="I100" s="36"/>
      <c r="J100" s="84">
        <f>J127</f>
        <v>0</v>
      </c>
      <c r="K100" s="36"/>
      <c r="L100" s="51"/>
      <c r="S100" s="34"/>
      <c r="T100" s="34"/>
      <c r="U100" s="34"/>
      <c r="V100" s="34"/>
      <c r="W100" s="34"/>
      <c r="X100" s="34"/>
      <c r="Y100" s="34"/>
      <c r="Z100" s="34"/>
      <c r="AA100" s="34"/>
      <c r="AB100" s="34"/>
      <c r="AC100" s="34"/>
      <c r="AD100" s="34"/>
      <c r="AE100" s="34"/>
      <c r="AU100" s="17" t="s">
        <v>138</v>
      </c>
    </row>
    <row r="101" spans="2:12" s="9" customFormat="1" ht="24.95" customHeight="1">
      <c r="B101" s="153"/>
      <c r="C101" s="154"/>
      <c r="D101" s="155" t="s">
        <v>988</v>
      </c>
      <c r="E101" s="156"/>
      <c r="F101" s="156"/>
      <c r="G101" s="156"/>
      <c r="H101" s="156"/>
      <c r="I101" s="156"/>
      <c r="J101" s="157">
        <f>J128</f>
        <v>0</v>
      </c>
      <c r="K101" s="154"/>
      <c r="L101" s="158"/>
    </row>
    <row r="102" spans="2:12" s="10" customFormat="1" ht="19.9" customHeight="1">
      <c r="B102" s="159"/>
      <c r="C102" s="103"/>
      <c r="D102" s="160" t="s">
        <v>989</v>
      </c>
      <c r="E102" s="161"/>
      <c r="F102" s="161"/>
      <c r="G102" s="161"/>
      <c r="H102" s="161"/>
      <c r="I102" s="161"/>
      <c r="J102" s="162">
        <f>J129</f>
        <v>0</v>
      </c>
      <c r="K102" s="103"/>
      <c r="L102" s="163"/>
    </row>
    <row r="103" spans="2:12" s="10" customFormat="1" ht="19.9" customHeight="1">
      <c r="B103" s="159"/>
      <c r="C103" s="103"/>
      <c r="D103" s="160" t="s">
        <v>990</v>
      </c>
      <c r="E103" s="161"/>
      <c r="F103" s="161"/>
      <c r="G103" s="161"/>
      <c r="H103" s="161"/>
      <c r="I103" s="161"/>
      <c r="J103" s="162">
        <f>J141</f>
        <v>0</v>
      </c>
      <c r="K103" s="103"/>
      <c r="L103" s="163"/>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165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6" t="str">
        <f>E7</f>
        <v>Chodník ve směru na Novou Telib</v>
      </c>
      <c r="F113" s="307"/>
      <c r="G113" s="307"/>
      <c r="H113" s="307"/>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128</v>
      </c>
      <c r="D114" s="22"/>
      <c r="E114" s="22"/>
      <c r="F114" s="22"/>
      <c r="G114" s="22"/>
      <c r="H114" s="22"/>
      <c r="I114" s="22"/>
      <c r="J114" s="22"/>
      <c r="K114" s="22"/>
      <c r="L114" s="20"/>
    </row>
    <row r="115" spans="2:12" s="1" customFormat="1" ht="16.5" customHeight="1">
      <c r="B115" s="21"/>
      <c r="C115" s="22"/>
      <c r="D115" s="22"/>
      <c r="E115" s="306" t="s">
        <v>129</v>
      </c>
      <c r="F115" s="264"/>
      <c r="G115" s="264"/>
      <c r="H115" s="264"/>
      <c r="I115" s="22"/>
      <c r="J115" s="22"/>
      <c r="K115" s="22"/>
      <c r="L115" s="20"/>
    </row>
    <row r="116" spans="2:12" s="1" customFormat="1" ht="12" customHeight="1">
      <c r="B116" s="21"/>
      <c r="C116" s="29" t="s">
        <v>130</v>
      </c>
      <c r="D116" s="22"/>
      <c r="E116" s="22"/>
      <c r="F116" s="22"/>
      <c r="G116" s="22"/>
      <c r="H116" s="22"/>
      <c r="I116" s="22"/>
      <c r="J116" s="22"/>
      <c r="K116" s="22"/>
      <c r="L116" s="20"/>
    </row>
    <row r="117" spans="1:31" s="2" customFormat="1" ht="16.5" customHeight="1">
      <c r="A117" s="34"/>
      <c r="B117" s="35"/>
      <c r="C117" s="36"/>
      <c r="D117" s="36"/>
      <c r="E117" s="308" t="s">
        <v>1021</v>
      </c>
      <c r="F117" s="309"/>
      <c r="G117" s="309"/>
      <c r="H117" s="309"/>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132</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57" t="str">
        <f>E13</f>
        <v>VoN.2 - Vedlejší a ostatní náklady</v>
      </c>
      <c r="F119" s="309"/>
      <c r="G119" s="309"/>
      <c r="H119" s="309"/>
      <c r="I119" s="36"/>
      <c r="J119" s="36"/>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20</v>
      </c>
      <c r="D121" s="36"/>
      <c r="E121" s="36"/>
      <c r="F121" s="27" t="str">
        <f>F16</f>
        <v xml:space="preserve"> </v>
      </c>
      <c r="G121" s="36"/>
      <c r="H121" s="36"/>
      <c r="I121" s="29" t="s">
        <v>22</v>
      </c>
      <c r="J121" s="66" t="str">
        <f>IF(J16="","",J16)</f>
        <v>24. 1. 2022</v>
      </c>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24</v>
      </c>
      <c r="D123" s="36"/>
      <c r="E123" s="36"/>
      <c r="F123" s="27" t="str">
        <f>E19</f>
        <v>Městys Březno</v>
      </c>
      <c r="G123" s="36"/>
      <c r="H123" s="36"/>
      <c r="I123" s="29" t="s">
        <v>31</v>
      </c>
      <c r="J123" s="32" t="str">
        <f>E25</f>
        <v>CR Project s.r.o.</v>
      </c>
      <c r="K123" s="36"/>
      <c r="L123" s="51"/>
      <c r="S123" s="34"/>
      <c r="T123" s="34"/>
      <c r="U123" s="34"/>
      <c r="V123" s="34"/>
      <c r="W123" s="34"/>
      <c r="X123" s="34"/>
      <c r="Y123" s="34"/>
      <c r="Z123" s="34"/>
      <c r="AA123" s="34"/>
      <c r="AB123" s="34"/>
      <c r="AC123" s="34"/>
      <c r="AD123" s="34"/>
      <c r="AE123" s="34"/>
    </row>
    <row r="124" spans="1:31" s="2" customFormat="1" ht="15.2" customHeight="1">
      <c r="A124" s="34"/>
      <c r="B124" s="35"/>
      <c r="C124" s="29" t="s">
        <v>29</v>
      </c>
      <c r="D124" s="36"/>
      <c r="E124" s="36"/>
      <c r="F124" s="27" t="str">
        <f>IF(E22="","",E22)</f>
        <v>Vyplň údaj</v>
      </c>
      <c r="G124" s="36"/>
      <c r="H124" s="36"/>
      <c r="I124" s="29" t="s">
        <v>36</v>
      </c>
      <c r="J124" s="32" t="str">
        <f>E28</f>
        <v>Josef Nentwich</v>
      </c>
      <c r="K124" s="36"/>
      <c r="L124" s="51"/>
      <c r="S124" s="34"/>
      <c r="T124" s="34"/>
      <c r="U124" s="34"/>
      <c r="V124" s="34"/>
      <c r="W124" s="34"/>
      <c r="X124" s="34"/>
      <c r="Y124" s="34"/>
      <c r="Z124" s="34"/>
      <c r="AA124" s="34"/>
      <c r="AB124" s="34"/>
      <c r="AC124" s="34"/>
      <c r="AD124" s="34"/>
      <c r="AE124" s="34"/>
    </row>
    <row r="125" spans="1:31" s="2" customFormat="1" ht="10.3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11" customFormat="1" ht="29.25" customHeight="1">
      <c r="A126" s="164"/>
      <c r="B126" s="165"/>
      <c r="C126" s="166" t="s">
        <v>166</v>
      </c>
      <c r="D126" s="167" t="s">
        <v>65</v>
      </c>
      <c r="E126" s="167" t="s">
        <v>61</v>
      </c>
      <c r="F126" s="167" t="s">
        <v>62</v>
      </c>
      <c r="G126" s="167" t="s">
        <v>167</v>
      </c>
      <c r="H126" s="167" t="s">
        <v>168</v>
      </c>
      <c r="I126" s="167" t="s">
        <v>169</v>
      </c>
      <c r="J126" s="167" t="s">
        <v>136</v>
      </c>
      <c r="K126" s="168" t="s">
        <v>170</v>
      </c>
      <c r="L126" s="169"/>
      <c r="M126" s="75" t="s">
        <v>1</v>
      </c>
      <c r="N126" s="76" t="s">
        <v>44</v>
      </c>
      <c r="O126" s="76" t="s">
        <v>171</v>
      </c>
      <c r="P126" s="76" t="s">
        <v>172</v>
      </c>
      <c r="Q126" s="76" t="s">
        <v>173</v>
      </c>
      <c r="R126" s="76" t="s">
        <v>174</v>
      </c>
      <c r="S126" s="76" t="s">
        <v>175</v>
      </c>
      <c r="T126" s="77" t="s">
        <v>176</v>
      </c>
      <c r="U126" s="164"/>
      <c r="V126" s="164"/>
      <c r="W126" s="164"/>
      <c r="X126" s="164"/>
      <c r="Y126" s="164"/>
      <c r="Z126" s="164"/>
      <c r="AA126" s="164"/>
      <c r="AB126" s="164"/>
      <c r="AC126" s="164"/>
      <c r="AD126" s="164"/>
      <c r="AE126" s="164"/>
    </row>
    <row r="127" spans="1:63" s="2" customFormat="1" ht="22.9" customHeight="1">
      <c r="A127" s="34"/>
      <c r="B127" s="35"/>
      <c r="C127" s="82" t="s">
        <v>177</v>
      </c>
      <c r="D127" s="36"/>
      <c r="E127" s="36"/>
      <c r="F127" s="36"/>
      <c r="G127" s="36"/>
      <c r="H127" s="36"/>
      <c r="I127" s="36"/>
      <c r="J127" s="170">
        <f>BK127</f>
        <v>0</v>
      </c>
      <c r="K127" s="36"/>
      <c r="L127" s="39"/>
      <c r="M127" s="78"/>
      <c r="N127" s="171"/>
      <c r="O127" s="79"/>
      <c r="P127" s="172">
        <f>P128</f>
        <v>0</v>
      </c>
      <c r="Q127" s="79"/>
      <c r="R127" s="172">
        <f>R128</f>
        <v>0</v>
      </c>
      <c r="S127" s="79"/>
      <c r="T127" s="173">
        <f>T128</f>
        <v>0</v>
      </c>
      <c r="U127" s="34"/>
      <c r="V127" s="34"/>
      <c r="W127" s="34"/>
      <c r="X127" s="34"/>
      <c r="Y127" s="34"/>
      <c r="Z127" s="34"/>
      <c r="AA127" s="34"/>
      <c r="AB127" s="34"/>
      <c r="AC127" s="34"/>
      <c r="AD127" s="34"/>
      <c r="AE127" s="34"/>
      <c r="AT127" s="17" t="s">
        <v>79</v>
      </c>
      <c r="AU127" s="17" t="s">
        <v>138</v>
      </c>
      <c r="BK127" s="174">
        <f>BK128</f>
        <v>0</v>
      </c>
    </row>
    <row r="128" spans="2:63" s="12" customFormat="1" ht="25.9" customHeight="1">
      <c r="B128" s="175"/>
      <c r="C128" s="176"/>
      <c r="D128" s="177" t="s">
        <v>79</v>
      </c>
      <c r="E128" s="178" t="s">
        <v>991</v>
      </c>
      <c r="F128" s="178" t="s">
        <v>992</v>
      </c>
      <c r="G128" s="176"/>
      <c r="H128" s="176"/>
      <c r="I128" s="179"/>
      <c r="J128" s="180">
        <f>BK128</f>
        <v>0</v>
      </c>
      <c r="K128" s="176"/>
      <c r="L128" s="181"/>
      <c r="M128" s="182"/>
      <c r="N128" s="183"/>
      <c r="O128" s="183"/>
      <c r="P128" s="184">
        <f>P129+P141</f>
        <v>0</v>
      </c>
      <c r="Q128" s="183"/>
      <c r="R128" s="184">
        <f>R129+R141</f>
        <v>0</v>
      </c>
      <c r="S128" s="183"/>
      <c r="T128" s="185">
        <f>T129+T141</f>
        <v>0</v>
      </c>
      <c r="AR128" s="186" t="s">
        <v>189</v>
      </c>
      <c r="AT128" s="187" t="s">
        <v>79</v>
      </c>
      <c r="AU128" s="187" t="s">
        <v>80</v>
      </c>
      <c r="AY128" s="186" t="s">
        <v>180</v>
      </c>
      <c r="BK128" s="188">
        <f>BK129+BK141</f>
        <v>0</v>
      </c>
    </row>
    <row r="129" spans="2:63" s="12" customFormat="1" ht="22.9" customHeight="1">
      <c r="B129" s="175"/>
      <c r="C129" s="176"/>
      <c r="D129" s="177" t="s">
        <v>79</v>
      </c>
      <c r="E129" s="189" t="s">
        <v>993</v>
      </c>
      <c r="F129" s="189" t="s">
        <v>994</v>
      </c>
      <c r="G129" s="176"/>
      <c r="H129" s="176"/>
      <c r="I129" s="179"/>
      <c r="J129" s="190">
        <f>BK129</f>
        <v>0</v>
      </c>
      <c r="K129" s="176"/>
      <c r="L129" s="181"/>
      <c r="M129" s="182"/>
      <c r="N129" s="183"/>
      <c r="O129" s="183"/>
      <c r="P129" s="184">
        <f>SUM(P130:P140)</f>
        <v>0</v>
      </c>
      <c r="Q129" s="183"/>
      <c r="R129" s="184">
        <f>SUM(R130:R140)</f>
        <v>0</v>
      </c>
      <c r="S129" s="183"/>
      <c r="T129" s="185">
        <f>SUM(T130:T140)</f>
        <v>0</v>
      </c>
      <c r="AR129" s="186" t="s">
        <v>189</v>
      </c>
      <c r="AT129" s="187" t="s">
        <v>79</v>
      </c>
      <c r="AU129" s="187" t="s">
        <v>87</v>
      </c>
      <c r="AY129" s="186" t="s">
        <v>180</v>
      </c>
      <c r="BK129" s="188">
        <f>SUM(BK130:BK140)</f>
        <v>0</v>
      </c>
    </row>
    <row r="130" spans="1:65" s="2" customFormat="1" ht="16.5" customHeight="1">
      <c r="A130" s="34"/>
      <c r="B130" s="35"/>
      <c r="C130" s="191" t="s">
        <v>87</v>
      </c>
      <c r="D130" s="191" t="s">
        <v>184</v>
      </c>
      <c r="E130" s="192" t="s">
        <v>1390</v>
      </c>
      <c r="F130" s="193" t="s">
        <v>1391</v>
      </c>
      <c r="G130" s="194" t="s">
        <v>997</v>
      </c>
      <c r="H130" s="195">
        <v>1</v>
      </c>
      <c r="I130" s="196"/>
      <c r="J130" s="197">
        <f aca="true" t="shared" si="0" ref="J130:J140">ROUND(I130*H130,2)</f>
        <v>0</v>
      </c>
      <c r="K130" s="193" t="s">
        <v>1</v>
      </c>
      <c r="L130" s="39"/>
      <c r="M130" s="198" t="s">
        <v>1</v>
      </c>
      <c r="N130" s="199" t="s">
        <v>45</v>
      </c>
      <c r="O130" s="71"/>
      <c r="P130" s="200">
        <f aca="true" t="shared" si="1" ref="P130:P140">O130*H130</f>
        <v>0</v>
      </c>
      <c r="Q130" s="200">
        <v>0</v>
      </c>
      <c r="R130" s="200">
        <f aca="true" t="shared" si="2" ref="R130:R140">Q130*H130</f>
        <v>0</v>
      </c>
      <c r="S130" s="200">
        <v>0</v>
      </c>
      <c r="T130" s="201">
        <f aca="true" t="shared" si="3" ref="T130:T140">S130*H130</f>
        <v>0</v>
      </c>
      <c r="U130" s="34"/>
      <c r="V130" s="34"/>
      <c r="W130" s="34"/>
      <c r="X130" s="34"/>
      <c r="Y130" s="34"/>
      <c r="Z130" s="34"/>
      <c r="AA130" s="34"/>
      <c r="AB130" s="34"/>
      <c r="AC130" s="34"/>
      <c r="AD130" s="34"/>
      <c r="AE130" s="34"/>
      <c r="AR130" s="202" t="s">
        <v>998</v>
      </c>
      <c r="AT130" s="202" t="s">
        <v>184</v>
      </c>
      <c r="AU130" s="202" t="s">
        <v>89</v>
      </c>
      <c r="AY130" s="17" t="s">
        <v>180</v>
      </c>
      <c r="BE130" s="203">
        <f aca="true" t="shared" si="4" ref="BE130:BE140">IF(N130="základní",J130,0)</f>
        <v>0</v>
      </c>
      <c r="BF130" s="203">
        <f aca="true" t="shared" si="5" ref="BF130:BF140">IF(N130="snížená",J130,0)</f>
        <v>0</v>
      </c>
      <c r="BG130" s="203">
        <f aca="true" t="shared" si="6" ref="BG130:BG140">IF(N130="zákl. přenesená",J130,0)</f>
        <v>0</v>
      </c>
      <c r="BH130" s="203">
        <f aca="true" t="shared" si="7" ref="BH130:BH140">IF(N130="sníž. přenesená",J130,0)</f>
        <v>0</v>
      </c>
      <c r="BI130" s="203">
        <f aca="true" t="shared" si="8" ref="BI130:BI140">IF(N130="nulová",J130,0)</f>
        <v>0</v>
      </c>
      <c r="BJ130" s="17" t="s">
        <v>87</v>
      </c>
      <c r="BK130" s="203">
        <f aca="true" t="shared" si="9" ref="BK130:BK140">ROUND(I130*H130,2)</f>
        <v>0</v>
      </c>
      <c r="BL130" s="17" t="s">
        <v>998</v>
      </c>
      <c r="BM130" s="202" t="s">
        <v>1392</v>
      </c>
    </row>
    <row r="131" spans="1:65" s="2" customFormat="1" ht="16.5" customHeight="1">
      <c r="A131" s="34"/>
      <c r="B131" s="35"/>
      <c r="C131" s="191" t="s">
        <v>89</v>
      </c>
      <c r="D131" s="191" t="s">
        <v>184</v>
      </c>
      <c r="E131" s="192" t="s">
        <v>1393</v>
      </c>
      <c r="F131" s="193" t="s">
        <v>1394</v>
      </c>
      <c r="G131" s="194" t="s">
        <v>997</v>
      </c>
      <c r="H131" s="195">
        <v>1</v>
      </c>
      <c r="I131" s="196"/>
      <c r="J131" s="197">
        <f t="shared" si="0"/>
        <v>0</v>
      </c>
      <c r="K131" s="193" t="s">
        <v>1</v>
      </c>
      <c r="L131" s="39"/>
      <c r="M131" s="198" t="s">
        <v>1</v>
      </c>
      <c r="N131" s="199" t="s">
        <v>45</v>
      </c>
      <c r="O131" s="71"/>
      <c r="P131" s="200">
        <f t="shared" si="1"/>
        <v>0</v>
      </c>
      <c r="Q131" s="200">
        <v>0</v>
      </c>
      <c r="R131" s="200">
        <f t="shared" si="2"/>
        <v>0</v>
      </c>
      <c r="S131" s="200">
        <v>0</v>
      </c>
      <c r="T131" s="201">
        <f t="shared" si="3"/>
        <v>0</v>
      </c>
      <c r="U131" s="34"/>
      <c r="V131" s="34"/>
      <c r="W131" s="34"/>
      <c r="X131" s="34"/>
      <c r="Y131" s="34"/>
      <c r="Z131" s="34"/>
      <c r="AA131" s="34"/>
      <c r="AB131" s="34"/>
      <c r="AC131" s="34"/>
      <c r="AD131" s="34"/>
      <c r="AE131" s="34"/>
      <c r="AR131" s="202" t="s">
        <v>998</v>
      </c>
      <c r="AT131" s="202" t="s">
        <v>184</v>
      </c>
      <c r="AU131" s="202" t="s">
        <v>89</v>
      </c>
      <c r="AY131" s="17" t="s">
        <v>180</v>
      </c>
      <c r="BE131" s="203">
        <f t="shared" si="4"/>
        <v>0</v>
      </c>
      <c r="BF131" s="203">
        <f t="shared" si="5"/>
        <v>0</v>
      </c>
      <c r="BG131" s="203">
        <f t="shared" si="6"/>
        <v>0</v>
      </c>
      <c r="BH131" s="203">
        <f t="shared" si="7"/>
        <v>0</v>
      </c>
      <c r="BI131" s="203">
        <f t="shared" si="8"/>
        <v>0</v>
      </c>
      <c r="BJ131" s="17" t="s">
        <v>87</v>
      </c>
      <c r="BK131" s="203">
        <f t="shared" si="9"/>
        <v>0</v>
      </c>
      <c r="BL131" s="17" t="s">
        <v>998</v>
      </c>
      <c r="BM131" s="202" t="s">
        <v>1395</v>
      </c>
    </row>
    <row r="132" spans="1:65" s="2" customFormat="1" ht="16.5" customHeight="1">
      <c r="A132" s="34"/>
      <c r="B132" s="35"/>
      <c r="C132" s="191" t="s">
        <v>96</v>
      </c>
      <c r="D132" s="191" t="s">
        <v>184</v>
      </c>
      <c r="E132" s="192" t="s">
        <v>1396</v>
      </c>
      <c r="F132" s="193" t="s">
        <v>1397</v>
      </c>
      <c r="G132" s="194" t="s">
        <v>997</v>
      </c>
      <c r="H132" s="195">
        <v>1</v>
      </c>
      <c r="I132" s="196"/>
      <c r="J132" s="197">
        <f t="shared" si="0"/>
        <v>0</v>
      </c>
      <c r="K132" s="193" t="s">
        <v>1</v>
      </c>
      <c r="L132" s="39"/>
      <c r="M132" s="198" t="s">
        <v>1</v>
      </c>
      <c r="N132" s="199" t="s">
        <v>45</v>
      </c>
      <c r="O132" s="71"/>
      <c r="P132" s="200">
        <f t="shared" si="1"/>
        <v>0</v>
      </c>
      <c r="Q132" s="200">
        <v>0</v>
      </c>
      <c r="R132" s="200">
        <f t="shared" si="2"/>
        <v>0</v>
      </c>
      <c r="S132" s="200">
        <v>0</v>
      </c>
      <c r="T132" s="201">
        <f t="shared" si="3"/>
        <v>0</v>
      </c>
      <c r="U132" s="34"/>
      <c r="V132" s="34"/>
      <c r="W132" s="34"/>
      <c r="X132" s="34"/>
      <c r="Y132" s="34"/>
      <c r="Z132" s="34"/>
      <c r="AA132" s="34"/>
      <c r="AB132" s="34"/>
      <c r="AC132" s="34"/>
      <c r="AD132" s="34"/>
      <c r="AE132" s="34"/>
      <c r="AR132" s="202" t="s">
        <v>998</v>
      </c>
      <c r="AT132" s="202" t="s">
        <v>184</v>
      </c>
      <c r="AU132" s="202" t="s">
        <v>89</v>
      </c>
      <c r="AY132" s="17" t="s">
        <v>180</v>
      </c>
      <c r="BE132" s="203">
        <f t="shared" si="4"/>
        <v>0</v>
      </c>
      <c r="BF132" s="203">
        <f t="shared" si="5"/>
        <v>0</v>
      </c>
      <c r="BG132" s="203">
        <f t="shared" si="6"/>
        <v>0</v>
      </c>
      <c r="BH132" s="203">
        <f t="shared" si="7"/>
        <v>0</v>
      </c>
      <c r="BI132" s="203">
        <f t="shared" si="8"/>
        <v>0</v>
      </c>
      <c r="BJ132" s="17" t="s">
        <v>87</v>
      </c>
      <c r="BK132" s="203">
        <f t="shared" si="9"/>
        <v>0</v>
      </c>
      <c r="BL132" s="17" t="s">
        <v>998</v>
      </c>
      <c r="BM132" s="202" t="s">
        <v>1398</v>
      </c>
    </row>
    <row r="133" spans="1:65" s="2" customFormat="1" ht="37.9" customHeight="1">
      <c r="A133" s="34"/>
      <c r="B133" s="35"/>
      <c r="C133" s="191" t="s">
        <v>189</v>
      </c>
      <c r="D133" s="191" t="s">
        <v>184</v>
      </c>
      <c r="E133" s="192" t="s">
        <v>1399</v>
      </c>
      <c r="F133" s="193" t="s">
        <v>1400</v>
      </c>
      <c r="G133" s="194" t="s">
        <v>997</v>
      </c>
      <c r="H133" s="195">
        <v>1</v>
      </c>
      <c r="I133" s="196"/>
      <c r="J133" s="197">
        <f t="shared" si="0"/>
        <v>0</v>
      </c>
      <c r="K133" s="193" t="s">
        <v>1</v>
      </c>
      <c r="L133" s="39"/>
      <c r="M133" s="198" t="s">
        <v>1</v>
      </c>
      <c r="N133" s="199" t="s">
        <v>45</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998</v>
      </c>
      <c r="AT133" s="202" t="s">
        <v>184</v>
      </c>
      <c r="AU133" s="202" t="s">
        <v>89</v>
      </c>
      <c r="AY133" s="17" t="s">
        <v>180</v>
      </c>
      <c r="BE133" s="203">
        <f t="shared" si="4"/>
        <v>0</v>
      </c>
      <c r="BF133" s="203">
        <f t="shared" si="5"/>
        <v>0</v>
      </c>
      <c r="BG133" s="203">
        <f t="shared" si="6"/>
        <v>0</v>
      </c>
      <c r="BH133" s="203">
        <f t="shared" si="7"/>
        <v>0</v>
      </c>
      <c r="BI133" s="203">
        <f t="shared" si="8"/>
        <v>0</v>
      </c>
      <c r="BJ133" s="17" t="s">
        <v>87</v>
      </c>
      <c r="BK133" s="203">
        <f t="shared" si="9"/>
        <v>0</v>
      </c>
      <c r="BL133" s="17" t="s">
        <v>998</v>
      </c>
      <c r="BM133" s="202" t="s">
        <v>1401</v>
      </c>
    </row>
    <row r="134" spans="1:65" s="2" customFormat="1" ht="44.25" customHeight="1">
      <c r="A134" s="34"/>
      <c r="B134" s="35"/>
      <c r="C134" s="191" t="s">
        <v>211</v>
      </c>
      <c r="D134" s="191" t="s">
        <v>184</v>
      </c>
      <c r="E134" s="192" t="s">
        <v>1402</v>
      </c>
      <c r="F134" s="193" t="s">
        <v>1403</v>
      </c>
      <c r="G134" s="194" t="s">
        <v>997</v>
      </c>
      <c r="H134" s="195">
        <v>1</v>
      </c>
      <c r="I134" s="196"/>
      <c r="J134" s="197">
        <f t="shared" si="0"/>
        <v>0</v>
      </c>
      <c r="K134" s="193" t="s">
        <v>1</v>
      </c>
      <c r="L134" s="39"/>
      <c r="M134" s="198" t="s">
        <v>1</v>
      </c>
      <c r="N134" s="199" t="s">
        <v>45</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998</v>
      </c>
      <c r="AT134" s="202" t="s">
        <v>184</v>
      </c>
      <c r="AU134" s="202" t="s">
        <v>89</v>
      </c>
      <c r="AY134" s="17" t="s">
        <v>180</v>
      </c>
      <c r="BE134" s="203">
        <f t="shared" si="4"/>
        <v>0</v>
      </c>
      <c r="BF134" s="203">
        <f t="shared" si="5"/>
        <v>0</v>
      </c>
      <c r="BG134" s="203">
        <f t="shared" si="6"/>
        <v>0</v>
      </c>
      <c r="BH134" s="203">
        <f t="shared" si="7"/>
        <v>0</v>
      </c>
      <c r="BI134" s="203">
        <f t="shared" si="8"/>
        <v>0</v>
      </c>
      <c r="BJ134" s="17" t="s">
        <v>87</v>
      </c>
      <c r="BK134" s="203">
        <f t="shared" si="9"/>
        <v>0</v>
      </c>
      <c r="BL134" s="17" t="s">
        <v>998</v>
      </c>
      <c r="BM134" s="202" t="s">
        <v>1404</v>
      </c>
    </row>
    <row r="135" spans="1:65" s="2" customFormat="1" ht="62.65" customHeight="1">
      <c r="A135" s="34"/>
      <c r="B135" s="35"/>
      <c r="C135" s="191" t="s">
        <v>223</v>
      </c>
      <c r="D135" s="191" t="s">
        <v>184</v>
      </c>
      <c r="E135" s="192" t="s">
        <v>1405</v>
      </c>
      <c r="F135" s="193" t="s">
        <v>1406</v>
      </c>
      <c r="G135" s="194" t="s">
        <v>997</v>
      </c>
      <c r="H135" s="195">
        <v>1</v>
      </c>
      <c r="I135" s="196"/>
      <c r="J135" s="197">
        <f t="shared" si="0"/>
        <v>0</v>
      </c>
      <c r="K135" s="193" t="s">
        <v>1</v>
      </c>
      <c r="L135" s="39"/>
      <c r="M135" s="198" t="s">
        <v>1</v>
      </c>
      <c r="N135" s="199" t="s">
        <v>45</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998</v>
      </c>
      <c r="AT135" s="202" t="s">
        <v>184</v>
      </c>
      <c r="AU135" s="202" t="s">
        <v>89</v>
      </c>
      <c r="AY135" s="17" t="s">
        <v>180</v>
      </c>
      <c r="BE135" s="203">
        <f t="shared" si="4"/>
        <v>0</v>
      </c>
      <c r="BF135" s="203">
        <f t="shared" si="5"/>
        <v>0</v>
      </c>
      <c r="BG135" s="203">
        <f t="shared" si="6"/>
        <v>0</v>
      </c>
      <c r="BH135" s="203">
        <f t="shared" si="7"/>
        <v>0</v>
      </c>
      <c r="BI135" s="203">
        <f t="shared" si="8"/>
        <v>0</v>
      </c>
      <c r="BJ135" s="17" t="s">
        <v>87</v>
      </c>
      <c r="BK135" s="203">
        <f t="shared" si="9"/>
        <v>0</v>
      </c>
      <c r="BL135" s="17" t="s">
        <v>998</v>
      </c>
      <c r="BM135" s="202" t="s">
        <v>1407</v>
      </c>
    </row>
    <row r="136" spans="1:65" s="2" customFormat="1" ht="33" customHeight="1">
      <c r="A136" s="34"/>
      <c r="B136" s="35"/>
      <c r="C136" s="191" t="s">
        <v>238</v>
      </c>
      <c r="D136" s="191" t="s">
        <v>184</v>
      </c>
      <c r="E136" s="192" t="s">
        <v>1408</v>
      </c>
      <c r="F136" s="193" t="s">
        <v>1409</v>
      </c>
      <c r="G136" s="194" t="s">
        <v>997</v>
      </c>
      <c r="H136" s="195">
        <v>1</v>
      </c>
      <c r="I136" s="196"/>
      <c r="J136" s="197">
        <f t="shared" si="0"/>
        <v>0</v>
      </c>
      <c r="K136" s="193" t="s">
        <v>1</v>
      </c>
      <c r="L136" s="39"/>
      <c r="M136" s="198" t="s">
        <v>1</v>
      </c>
      <c r="N136" s="199" t="s">
        <v>45</v>
      </c>
      <c r="O136" s="71"/>
      <c r="P136" s="200">
        <f t="shared" si="1"/>
        <v>0</v>
      </c>
      <c r="Q136" s="200">
        <v>0</v>
      </c>
      <c r="R136" s="200">
        <f t="shared" si="2"/>
        <v>0</v>
      </c>
      <c r="S136" s="200">
        <v>0</v>
      </c>
      <c r="T136" s="201">
        <f t="shared" si="3"/>
        <v>0</v>
      </c>
      <c r="U136" s="34"/>
      <c r="V136" s="34"/>
      <c r="W136" s="34"/>
      <c r="X136" s="34"/>
      <c r="Y136" s="34"/>
      <c r="Z136" s="34"/>
      <c r="AA136" s="34"/>
      <c r="AB136" s="34"/>
      <c r="AC136" s="34"/>
      <c r="AD136" s="34"/>
      <c r="AE136" s="34"/>
      <c r="AR136" s="202" t="s">
        <v>998</v>
      </c>
      <c r="AT136" s="202" t="s">
        <v>184</v>
      </c>
      <c r="AU136" s="202" t="s">
        <v>89</v>
      </c>
      <c r="AY136" s="17" t="s">
        <v>180</v>
      </c>
      <c r="BE136" s="203">
        <f t="shared" si="4"/>
        <v>0</v>
      </c>
      <c r="BF136" s="203">
        <f t="shared" si="5"/>
        <v>0</v>
      </c>
      <c r="BG136" s="203">
        <f t="shared" si="6"/>
        <v>0</v>
      </c>
      <c r="BH136" s="203">
        <f t="shared" si="7"/>
        <v>0</v>
      </c>
      <c r="BI136" s="203">
        <f t="shared" si="8"/>
        <v>0</v>
      </c>
      <c r="BJ136" s="17" t="s">
        <v>87</v>
      </c>
      <c r="BK136" s="203">
        <f t="shared" si="9"/>
        <v>0</v>
      </c>
      <c r="BL136" s="17" t="s">
        <v>998</v>
      </c>
      <c r="BM136" s="202" t="s">
        <v>1410</v>
      </c>
    </row>
    <row r="137" spans="1:65" s="2" customFormat="1" ht="37.9" customHeight="1">
      <c r="A137" s="34"/>
      <c r="B137" s="35"/>
      <c r="C137" s="191" t="s">
        <v>246</v>
      </c>
      <c r="D137" s="191" t="s">
        <v>184</v>
      </c>
      <c r="E137" s="192" t="s">
        <v>1411</v>
      </c>
      <c r="F137" s="193" t="s">
        <v>1412</v>
      </c>
      <c r="G137" s="194" t="s">
        <v>997</v>
      </c>
      <c r="H137" s="195">
        <v>1</v>
      </c>
      <c r="I137" s="196"/>
      <c r="J137" s="197">
        <f t="shared" si="0"/>
        <v>0</v>
      </c>
      <c r="K137" s="193" t="s">
        <v>1</v>
      </c>
      <c r="L137" s="39"/>
      <c r="M137" s="198" t="s">
        <v>1</v>
      </c>
      <c r="N137" s="199" t="s">
        <v>45</v>
      </c>
      <c r="O137" s="71"/>
      <c r="P137" s="200">
        <f t="shared" si="1"/>
        <v>0</v>
      </c>
      <c r="Q137" s="200">
        <v>0</v>
      </c>
      <c r="R137" s="200">
        <f t="shared" si="2"/>
        <v>0</v>
      </c>
      <c r="S137" s="200">
        <v>0</v>
      </c>
      <c r="T137" s="201">
        <f t="shared" si="3"/>
        <v>0</v>
      </c>
      <c r="U137" s="34"/>
      <c r="V137" s="34"/>
      <c r="W137" s="34"/>
      <c r="X137" s="34"/>
      <c r="Y137" s="34"/>
      <c r="Z137" s="34"/>
      <c r="AA137" s="34"/>
      <c r="AB137" s="34"/>
      <c r="AC137" s="34"/>
      <c r="AD137" s="34"/>
      <c r="AE137" s="34"/>
      <c r="AR137" s="202" t="s">
        <v>998</v>
      </c>
      <c r="AT137" s="202" t="s">
        <v>184</v>
      </c>
      <c r="AU137" s="202" t="s">
        <v>89</v>
      </c>
      <c r="AY137" s="17" t="s">
        <v>180</v>
      </c>
      <c r="BE137" s="203">
        <f t="shared" si="4"/>
        <v>0</v>
      </c>
      <c r="BF137" s="203">
        <f t="shared" si="5"/>
        <v>0</v>
      </c>
      <c r="BG137" s="203">
        <f t="shared" si="6"/>
        <v>0</v>
      </c>
      <c r="BH137" s="203">
        <f t="shared" si="7"/>
        <v>0</v>
      </c>
      <c r="BI137" s="203">
        <f t="shared" si="8"/>
        <v>0</v>
      </c>
      <c r="BJ137" s="17" t="s">
        <v>87</v>
      </c>
      <c r="BK137" s="203">
        <f t="shared" si="9"/>
        <v>0</v>
      </c>
      <c r="BL137" s="17" t="s">
        <v>998</v>
      </c>
      <c r="BM137" s="202" t="s">
        <v>1413</v>
      </c>
    </row>
    <row r="138" spans="1:65" s="2" customFormat="1" ht="62.65" customHeight="1">
      <c r="A138" s="34"/>
      <c r="B138" s="35"/>
      <c r="C138" s="191" t="s">
        <v>251</v>
      </c>
      <c r="D138" s="191" t="s">
        <v>184</v>
      </c>
      <c r="E138" s="192" t="s">
        <v>1414</v>
      </c>
      <c r="F138" s="193" t="s">
        <v>1415</v>
      </c>
      <c r="G138" s="194" t="s">
        <v>997</v>
      </c>
      <c r="H138" s="195">
        <v>1</v>
      </c>
      <c r="I138" s="196"/>
      <c r="J138" s="197">
        <f t="shared" si="0"/>
        <v>0</v>
      </c>
      <c r="K138" s="193" t="s">
        <v>1</v>
      </c>
      <c r="L138" s="39"/>
      <c r="M138" s="198" t="s">
        <v>1</v>
      </c>
      <c r="N138" s="199" t="s">
        <v>45</v>
      </c>
      <c r="O138" s="71"/>
      <c r="P138" s="200">
        <f t="shared" si="1"/>
        <v>0</v>
      </c>
      <c r="Q138" s="200">
        <v>0</v>
      </c>
      <c r="R138" s="200">
        <f t="shared" si="2"/>
        <v>0</v>
      </c>
      <c r="S138" s="200">
        <v>0</v>
      </c>
      <c r="T138" s="201">
        <f t="shared" si="3"/>
        <v>0</v>
      </c>
      <c r="U138" s="34"/>
      <c r="V138" s="34"/>
      <c r="W138" s="34"/>
      <c r="X138" s="34"/>
      <c r="Y138" s="34"/>
      <c r="Z138" s="34"/>
      <c r="AA138" s="34"/>
      <c r="AB138" s="34"/>
      <c r="AC138" s="34"/>
      <c r="AD138" s="34"/>
      <c r="AE138" s="34"/>
      <c r="AR138" s="202" t="s">
        <v>998</v>
      </c>
      <c r="AT138" s="202" t="s">
        <v>184</v>
      </c>
      <c r="AU138" s="202" t="s">
        <v>89</v>
      </c>
      <c r="AY138" s="17" t="s">
        <v>180</v>
      </c>
      <c r="BE138" s="203">
        <f t="shared" si="4"/>
        <v>0</v>
      </c>
      <c r="BF138" s="203">
        <f t="shared" si="5"/>
        <v>0</v>
      </c>
      <c r="BG138" s="203">
        <f t="shared" si="6"/>
        <v>0</v>
      </c>
      <c r="BH138" s="203">
        <f t="shared" si="7"/>
        <v>0</v>
      </c>
      <c r="BI138" s="203">
        <f t="shared" si="8"/>
        <v>0</v>
      </c>
      <c r="BJ138" s="17" t="s">
        <v>87</v>
      </c>
      <c r="BK138" s="203">
        <f t="shared" si="9"/>
        <v>0</v>
      </c>
      <c r="BL138" s="17" t="s">
        <v>998</v>
      </c>
      <c r="BM138" s="202" t="s">
        <v>1416</v>
      </c>
    </row>
    <row r="139" spans="1:65" s="2" customFormat="1" ht="33" customHeight="1">
      <c r="A139" s="34"/>
      <c r="B139" s="35"/>
      <c r="C139" s="191" t="s">
        <v>257</v>
      </c>
      <c r="D139" s="191" t="s">
        <v>184</v>
      </c>
      <c r="E139" s="192" t="s">
        <v>1417</v>
      </c>
      <c r="F139" s="193" t="s">
        <v>1418</v>
      </c>
      <c r="G139" s="194" t="s">
        <v>997</v>
      </c>
      <c r="H139" s="195">
        <v>1</v>
      </c>
      <c r="I139" s="196"/>
      <c r="J139" s="197">
        <f t="shared" si="0"/>
        <v>0</v>
      </c>
      <c r="K139" s="193" t="s">
        <v>1</v>
      </c>
      <c r="L139" s="39"/>
      <c r="M139" s="198" t="s">
        <v>1</v>
      </c>
      <c r="N139" s="199" t="s">
        <v>45</v>
      </c>
      <c r="O139" s="71"/>
      <c r="P139" s="200">
        <f t="shared" si="1"/>
        <v>0</v>
      </c>
      <c r="Q139" s="200">
        <v>0</v>
      </c>
      <c r="R139" s="200">
        <f t="shared" si="2"/>
        <v>0</v>
      </c>
      <c r="S139" s="200">
        <v>0</v>
      </c>
      <c r="T139" s="201">
        <f t="shared" si="3"/>
        <v>0</v>
      </c>
      <c r="U139" s="34"/>
      <c r="V139" s="34"/>
      <c r="W139" s="34"/>
      <c r="X139" s="34"/>
      <c r="Y139" s="34"/>
      <c r="Z139" s="34"/>
      <c r="AA139" s="34"/>
      <c r="AB139" s="34"/>
      <c r="AC139" s="34"/>
      <c r="AD139" s="34"/>
      <c r="AE139" s="34"/>
      <c r="AR139" s="202" t="s">
        <v>998</v>
      </c>
      <c r="AT139" s="202" t="s">
        <v>184</v>
      </c>
      <c r="AU139" s="202" t="s">
        <v>89</v>
      </c>
      <c r="AY139" s="17" t="s">
        <v>180</v>
      </c>
      <c r="BE139" s="203">
        <f t="shared" si="4"/>
        <v>0</v>
      </c>
      <c r="BF139" s="203">
        <f t="shared" si="5"/>
        <v>0</v>
      </c>
      <c r="BG139" s="203">
        <f t="shared" si="6"/>
        <v>0</v>
      </c>
      <c r="BH139" s="203">
        <f t="shared" si="7"/>
        <v>0</v>
      </c>
      <c r="BI139" s="203">
        <f t="shared" si="8"/>
        <v>0</v>
      </c>
      <c r="BJ139" s="17" t="s">
        <v>87</v>
      </c>
      <c r="BK139" s="203">
        <f t="shared" si="9"/>
        <v>0</v>
      </c>
      <c r="BL139" s="17" t="s">
        <v>998</v>
      </c>
      <c r="BM139" s="202" t="s">
        <v>1419</v>
      </c>
    </row>
    <row r="140" spans="1:65" s="2" customFormat="1" ht="37.9" customHeight="1">
      <c r="A140" s="34"/>
      <c r="B140" s="35"/>
      <c r="C140" s="191" t="s">
        <v>263</v>
      </c>
      <c r="D140" s="191" t="s">
        <v>184</v>
      </c>
      <c r="E140" s="192" t="s">
        <v>1420</v>
      </c>
      <c r="F140" s="193" t="s">
        <v>1421</v>
      </c>
      <c r="G140" s="194" t="s">
        <v>997</v>
      </c>
      <c r="H140" s="195">
        <v>1</v>
      </c>
      <c r="I140" s="196"/>
      <c r="J140" s="197">
        <f t="shared" si="0"/>
        <v>0</v>
      </c>
      <c r="K140" s="193" t="s">
        <v>1</v>
      </c>
      <c r="L140" s="39"/>
      <c r="M140" s="198" t="s">
        <v>1</v>
      </c>
      <c r="N140" s="199" t="s">
        <v>45</v>
      </c>
      <c r="O140" s="71"/>
      <c r="P140" s="200">
        <f t="shared" si="1"/>
        <v>0</v>
      </c>
      <c r="Q140" s="200">
        <v>0</v>
      </c>
      <c r="R140" s="200">
        <f t="shared" si="2"/>
        <v>0</v>
      </c>
      <c r="S140" s="200">
        <v>0</v>
      </c>
      <c r="T140" s="201">
        <f t="shared" si="3"/>
        <v>0</v>
      </c>
      <c r="U140" s="34"/>
      <c r="V140" s="34"/>
      <c r="W140" s="34"/>
      <c r="X140" s="34"/>
      <c r="Y140" s="34"/>
      <c r="Z140" s="34"/>
      <c r="AA140" s="34"/>
      <c r="AB140" s="34"/>
      <c r="AC140" s="34"/>
      <c r="AD140" s="34"/>
      <c r="AE140" s="34"/>
      <c r="AR140" s="202" t="s">
        <v>998</v>
      </c>
      <c r="AT140" s="202" t="s">
        <v>184</v>
      </c>
      <c r="AU140" s="202" t="s">
        <v>89</v>
      </c>
      <c r="AY140" s="17" t="s">
        <v>180</v>
      </c>
      <c r="BE140" s="203">
        <f t="shared" si="4"/>
        <v>0</v>
      </c>
      <c r="BF140" s="203">
        <f t="shared" si="5"/>
        <v>0</v>
      </c>
      <c r="BG140" s="203">
        <f t="shared" si="6"/>
        <v>0</v>
      </c>
      <c r="BH140" s="203">
        <f t="shared" si="7"/>
        <v>0</v>
      </c>
      <c r="BI140" s="203">
        <f t="shared" si="8"/>
        <v>0</v>
      </c>
      <c r="BJ140" s="17" t="s">
        <v>87</v>
      </c>
      <c r="BK140" s="203">
        <f t="shared" si="9"/>
        <v>0</v>
      </c>
      <c r="BL140" s="17" t="s">
        <v>998</v>
      </c>
      <c r="BM140" s="202" t="s">
        <v>1422</v>
      </c>
    </row>
    <row r="141" spans="2:63" s="12" customFormat="1" ht="22.9" customHeight="1">
      <c r="B141" s="175"/>
      <c r="C141" s="176"/>
      <c r="D141" s="177" t="s">
        <v>79</v>
      </c>
      <c r="E141" s="189" t="s">
        <v>1015</v>
      </c>
      <c r="F141" s="189" t="s">
        <v>1016</v>
      </c>
      <c r="G141" s="176"/>
      <c r="H141" s="176"/>
      <c r="I141" s="179"/>
      <c r="J141" s="190">
        <f>BK141</f>
        <v>0</v>
      </c>
      <c r="K141" s="176"/>
      <c r="L141" s="181"/>
      <c r="M141" s="182"/>
      <c r="N141" s="183"/>
      <c r="O141" s="183"/>
      <c r="P141" s="184">
        <f>SUM(P142:P144)</f>
        <v>0</v>
      </c>
      <c r="Q141" s="183"/>
      <c r="R141" s="184">
        <f>SUM(R142:R144)</f>
        <v>0</v>
      </c>
      <c r="S141" s="183"/>
      <c r="T141" s="185">
        <f>SUM(T142:T144)</f>
        <v>0</v>
      </c>
      <c r="AR141" s="186" t="s">
        <v>189</v>
      </c>
      <c r="AT141" s="187" t="s">
        <v>79</v>
      </c>
      <c r="AU141" s="187" t="s">
        <v>87</v>
      </c>
      <c r="AY141" s="186" t="s">
        <v>180</v>
      </c>
      <c r="BK141" s="188">
        <f>SUM(BK142:BK144)</f>
        <v>0</v>
      </c>
    </row>
    <row r="142" spans="1:65" s="2" customFormat="1" ht="24.2" customHeight="1">
      <c r="A142" s="34"/>
      <c r="B142" s="35"/>
      <c r="C142" s="191" t="s">
        <v>268</v>
      </c>
      <c r="D142" s="191" t="s">
        <v>184</v>
      </c>
      <c r="E142" s="192" t="s">
        <v>1423</v>
      </c>
      <c r="F142" s="193" t="s">
        <v>1424</v>
      </c>
      <c r="G142" s="194" t="s">
        <v>997</v>
      </c>
      <c r="H142" s="195">
        <v>1</v>
      </c>
      <c r="I142" s="196"/>
      <c r="J142" s="197">
        <f>ROUND(I142*H142,2)</f>
        <v>0</v>
      </c>
      <c r="K142" s="193" t="s">
        <v>1</v>
      </c>
      <c r="L142" s="39"/>
      <c r="M142" s="198" t="s">
        <v>1</v>
      </c>
      <c r="N142" s="199" t="s">
        <v>45</v>
      </c>
      <c r="O142" s="71"/>
      <c r="P142" s="200">
        <f>O142*H142</f>
        <v>0</v>
      </c>
      <c r="Q142" s="200">
        <v>0</v>
      </c>
      <c r="R142" s="200">
        <f>Q142*H142</f>
        <v>0</v>
      </c>
      <c r="S142" s="200">
        <v>0</v>
      </c>
      <c r="T142" s="201">
        <f>S142*H142</f>
        <v>0</v>
      </c>
      <c r="U142" s="34"/>
      <c r="V142" s="34"/>
      <c r="W142" s="34"/>
      <c r="X142" s="34"/>
      <c r="Y142" s="34"/>
      <c r="Z142" s="34"/>
      <c r="AA142" s="34"/>
      <c r="AB142" s="34"/>
      <c r="AC142" s="34"/>
      <c r="AD142" s="34"/>
      <c r="AE142" s="34"/>
      <c r="AR142" s="202" t="s">
        <v>1019</v>
      </c>
      <c r="AT142" s="202" t="s">
        <v>184</v>
      </c>
      <c r="AU142" s="202" t="s">
        <v>89</v>
      </c>
      <c r="AY142" s="17" t="s">
        <v>180</v>
      </c>
      <c r="BE142" s="203">
        <f>IF(N142="základní",J142,0)</f>
        <v>0</v>
      </c>
      <c r="BF142" s="203">
        <f>IF(N142="snížená",J142,0)</f>
        <v>0</v>
      </c>
      <c r="BG142" s="203">
        <f>IF(N142="zákl. přenesená",J142,0)</f>
        <v>0</v>
      </c>
      <c r="BH142" s="203">
        <f>IF(N142="sníž. přenesená",J142,0)</f>
        <v>0</v>
      </c>
      <c r="BI142" s="203">
        <f>IF(N142="nulová",J142,0)</f>
        <v>0</v>
      </c>
      <c r="BJ142" s="17" t="s">
        <v>87</v>
      </c>
      <c r="BK142" s="203">
        <f>ROUND(I142*H142,2)</f>
        <v>0</v>
      </c>
      <c r="BL142" s="17" t="s">
        <v>1019</v>
      </c>
      <c r="BM142" s="202" t="s">
        <v>1425</v>
      </c>
    </row>
    <row r="143" spans="1:65" s="2" customFormat="1" ht="16.5" customHeight="1">
      <c r="A143" s="34"/>
      <c r="B143" s="35"/>
      <c r="C143" s="191" t="s">
        <v>274</v>
      </c>
      <c r="D143" s="191" t="s">
        <v>184</v>
      </c>
      <c r="E143" s="192" t="s">
        <v>1426</v>
      </c>
      <c r="F143" s="193" t="s">
        <v>1427</v>
      </c>
      <c r="G143" s="194" t="s">
        <v>997</v>
      </c>
      <c r="H143" s="195">
        <v>1</v>
      </c>
      <c r="I143" s="196"/>
      <c r="J143" s="197">
        <f>ROUND(I143*H143,2)</f>
        <v>0</v>
      </c>
      <c r="K143" s="193" t="s">
        <v>1</v>
      </c>
      <c r="L143" s="39"/>
      <c r="M143" s="198" t="s">
        <v>1</v>
      </c>
      <c r="N143" s="199" t="s">
        <v>45</v>
      </c>
      <c r="O143" s="71"/>
      <c r="P143" s="200">
        <f>O143*H143</f>
        <v>0</v>
      </c>
      <c r="Q143" s="200">
        <v>0</v>
      </c>
      <c r="R143" s="200">
        <f>Q143*H143</f>
        <v>0</v>
      </c>
      <c r="S143" s="200">
        <v>0</v>
      </c>
      <c r="T143" s="201">
        <f>S143*H143</f>
        <v>0</v>
      </c>
      <c r="U143" s="34"/>
      <c r="V143" s="34"/>
      <c r="W143" s="34"/>
      <c r="X143" s="34"/>
      <c r="Y143" s="34"/>
      <c r="Z143" s="34"/>
      <c r="AA143" s="34"/>
      <c r="AB143" s="34"/>
      <c r="AC143" s="34"/>
      <c r="AD143" s="34"/>
      <c r="AE143" s="34"/>
      <c r="AR143" s="202" t="s">
        <v>1019</v>
      </c>
      <c r="AT143" s="202" t="s">
        <v>184</v>
      </c>
      <c r="AU143" s="202" t="s">
        <v>89</v>
      </c>
      <c r="AY143" s="17" t="s">
        <v>180</v>
      </c>
      <c r="BE143" s="203">
        <f>IF(N143="základní",J143,0)</f>
        <v>0</v>
      </c>
      <c r="BF143" s="203">
        <f>IF(N143="snížená",J143,0)</f>
        <v>0</v>
      </c>
      <c r="BG143" s="203">
        <f>IF(N143="zákl. přenesená",J143,0)</f>
        <v>0</v>
      </c>
      <c r="BH143" s="203">
        <f>IF(N143="sníž. přenesená",J143,0)</f>
        <v>0</v>
      </c>
      <c r="BI143" s="203">
        <f>IF(N143="nulová",J143,0)</f>
        <v>0</v>
      </c>
      <c r="BJ143" s="17" t="s">
        <v>87</v>
      </c>
      <c r="BK143" s="203">
        <f>ROUND(I143*H143,2)</f>
        <v>0</v>
      </c>
      <c r="BL143" s="17" t="s">
        <v>1019</v>
      </c>
      <c r="BM143" s="202" t="s">
        <v>1428</v>
      </c>
    </row>
    <row r="144" spans="1:65" s="2" customFormat="1" ht="21.75" customHeight="1">
      <c r="A144" s="34"/>
      <c r="B144" s="35"/>
      <c r="C144" s="191" t="s">
        <v>280</v>
      </c>
      <c r="D144" s="191" t="s">
        <v>184</v>
      </c>
      <c r="E144" s="192" t="s">
        <v>1429</v>
      </c>
      <c r="F144" s="193" t="s">
        <v>1430</v>
      </c>
      <c r="G144" s="194" t="s">
        <v>997</v>
      </c>
      <c r="H144" s="195">
        <v>1</v>
      </c>
      <c r="I144" s="196"/>
      <c r="J144" s="197">
        <f>ROUND(I144*H144,2)</f>
        <v>0</v>
      </c>
      <c r="K144" s="193" t="s">
        <v>1</v>
      </c>
      <c r="L144" s="39"/>
      <c r="M144" s="247" t="s">
        <v>1</v>
      </c>
      <c r="N144" s="248" t="s">
        <v>45</v>
      </c>
      <c r="O144" s="249"/>
      <c r="P144" s="250">
        <f>O144*H144</f>
        <v>0</v>
      </c>
      <c r="Q144" s="250">
        <v>0</v>
      </c>
      <c r="R144" s="250">
        <f>Q144*H144</f>
        <v>0</v>
      </c>
      <c r="S144" s="250">
        <v>0</v>
      </c>
      <c r="T144" s="251">
        <f>S144*H144</f>
        <v>0</v>
      </c>
      <c r="U144" s="34"/>
      <c r="V144" s="34"/>
      <c r="W144" s="34"/>
      <c r="X144" s="34"/>
      <c r="Y144" s="34"/>
      <c r="Z144" s="34"/>
      <c r="AA144" s="34"/>
      <c r="AB144" s="34"/>
      <c r="AC144" s="34"/>
      <c r="AD144" s="34"/>
      <c r="AE144" s="34"/>
      <c r="AR144" s="202" t="s">
        <v>1019</v>
      </c>
      <c r="AT144" s="202" t="s">
        <v>184</v>
      </c>
      <c r="AU144" s="202" t="s">
        <v>89</v>
      </c>
      <c r="AY144" s="17" t="s">
        <v>180</v>
      </c>
      <c r="BE144" s="203">
        <f>IF(N144="základní",J144,0)</f>
        <v>0</v>
      </c>
      <c r="BF144" s="203">
        <f>IF(N144="snížená",J144,0)</f>
        <v>0</v>
      </c>
      <c r="BG144" s="203">
        <f>IF(N144="zákl. přenesená",J144,0)</f>
        <v>0</v>
      </c>
      <c r="BH144" s="203">
        <f>IF(N144="sníž. přenesená",J144,0)</f>
        <v>0</v>
      </c>
      <c r="BI144" s="203">
        <f>IF(N144="nulová",J144,0)</f>
        <v>0</v>
      </c>
      <c r="BJ144" s="17" t="s">
        <v>87</v>
      </c>
      <c r="BK144" s="203">
        <f>ROUND(I144*H144,2)</f>
        <v>0</v>
      </c>
      <c r="BL144" s="17" t="s">
        <v>1019</v>
      </c>
      <c r="BM144" s="202" t="s">
        <v>1431</v>
      </c>
    </row>
    <row r="145" spans="1:31" s="2" customFormat="1" ht="6.95" customHeight="1">
      <c r="A145" s="34"/>
      <c r="B145" s="54"/>
      <c r="C145" s="55"/>
      <c r="D145" s="55"/>
      <c r="E145" s="55"/>
      <c r="F145" s="55"/>
      <c r="G145" s="55"/>
      <c r="H145" s="55"/>
      <c r="I145" s="55"/>
      <c r="J145" s="55"/>
      <c r="K145" s="55"/>
      <c r="L145" s="39"/>
      <c r="M145" s="34"/>
      <c r="O145" s="34"/>
      <c r="P145" s="34"/>
      <c r="Q145" s="34"/>
      <c r="R145" s="34"/>
      <c r="S145" s="34"/>
      <c r="T145" s="34"/>
      <c r="U145" s="34"/>
      <c r="V145" s="34"/>
      <c r="W145" s="34"/>
      <c r="X145" s="34"/>
      <c r="Y145" s="34"/>
      <c r="Z145" s="34"/>
      <c r="AA145" s="34"/>
      <c r="AB145" s="34"/>
      <c r="AC145" s="34"/>
      <c r="AD145" s="34"/>
      <c r="AE145" s="34"/>
    </row>
  </sheetData>
  <sheetProtection algorithmName="SHA-512" hashValue="sk7pqjWi9ahCNXCLj0H/CEygKg9onxEdgNwYJwrPZI0IAiE4PdKP+HME1yr8HRZSaRvfZJfR2unlITf68MI4jA==" saltValue="IJ5+/7xX19ktRpjtGwg9xJBZh0ibY19fEbiug2rHk7rk0qu4rVmyFPXVJMh5f0VOFMWz3Jb9ZIPG/BhpyYpRJQ==" spinCount="100000" sheet="1" objects="1" scenarios="1" formatColumns="0" formatRows="0" autoFilter="0"/>
  <autoFilter ref="C126:K144"/>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119</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s="1" customFormat="1" ht="12" customHeight="1">
      <c r="B8" s="20"/>
      <c r="D8" s="119" t="s">
        <v>128</v>
      </c>
      <c r="L8" s="20"/>
    </row>
    <row r="9" spans="1:31" s="2" customFormat="1" ht="16.5" customHeight="1">
      <c r="A9" s="34"/>
      <c r="B9" s="39"/>
      <c r="C9" s="34"/>
      <c r="D9" s="34"/>
      <c r="E9" s="298" t="s">
        <v>1432</v>
      </c>
      <c r="F9" s="301"/>
      <c r="G9" s="301"/>
      <c r="H9" s="301"/>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130</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02" t="s">
        <v>1433</v>
      </c>
      <c r="F11" s="301"/>
      <c r="G11" s="301"/>
      <c r="H11" s="301"/>
      <c r="I11" s="34"/>
      <c r="J11" s="34"/>
      <c r="K11" s="34"/>
      <c r="L11" s="51"/>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09" t="s">
        <v>1</v>
      </c>
      <c r="G13" s="34"/>
      <c r="H13" s="34"/>
      <c r="I13" s="119" t="s">
        <v>19</v>
      </c>
      <c r="J13" s="109"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09" t="s">
        <v>21</v>
      </c>
      <c r="G14" s="34"/>
      <c r="H14" s="34"/>
      <c r="I14" s="119" t="s">
        <v>22</v>
      </c>
      <c r="J14" s="121" t="str">
        <f>'Rekapitulace stavby'!AN8</f>
        <v>24. 1. 2022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24</v>
      </c>
      <c r="E16" s="34"/>
      <c r="F16" s="34"/>
      <c r="G16" s="34"/>
      <c r="H16" s="34"/>
      <c r="I16" s="119" t="s">
        <v>25</v>
      </c>
      <c r="J16" s="109" t="str">
        <f>IF('Rekapitulace stavby'!AN10="","",'Rekapitulace stavby'!AN10)</f>
        <v>00237574</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09" t="str">
        <f>IF('Rekapitulace stavby'!E11="","",'Rekapitulace stavby'!E11)</f>
        <v>Městys Březno</v>
      </c>
      <c r="F17" s="34"/>
      <c r="G17" s="34"/>
      <c r="H17" s="34"/>
      <c r="I17" s="119" t="s">
        <v>28</v>
      </c>
      <c r="J17" s="109"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29</v>
      </c>
      <c r="E19" s="34"/>
      <c r="F19" s="34"/>
      <c r="G19" s="34"/>
      <c r="H19" s="34"/>
      <c r="I19" s="119"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03" t="str">
        <f>'Rekapitulace stavby'!E14</f>
        <v>Vyplň údaj</v>
      </c>
      <c r="F20" s="304"/>
      <c r="G20" s="304"/>
      <c r="H20" s="304"/>
      <c r="I20" s="119" t="s">
        <v>28</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31</v>
      </c>
      <c r="E22" s="34"/>
      <c r="F22" s="34"/>
      <c r="G22" s="34"/>
      <c r="H22" s="34"/>
      <c r="I22" s="119" t="s">
        <v>25</v>
      </c>
      <c r="J22" s="109" t="s">
        <v>32</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09" t="s">
        <v>33</v>
      </c>
      <c r="F23" s="34"/>
      <c r="G23" s="34"/>
      <c r="H23" s="34"/>
      <c r="I23" s="119" t="s">
        <v>28</v>
      </c>
      <c r="J23" s="109" t="s">
        <v>34</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36</v>
      </c>
      <c r="E25" s="34"/>
      <c r="F25" s="34"/>
      <c r="G25" s="34"/>
      <c r="H25" s="34"/>
      <c r="I25" s="119" t="s">
        <v>25</v>
      </c>
      <c r="J25" s="109"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09" t="s">
        <v>37</v>
      </c>
      <c r="F26" s="34"/>
      <c r="G26" s="34"/>
      <c r="H26" s="34"/>
      <c r="I26" s="119" t="s">
        <v>28</v>
      </c>
      <c r="J26" s="109"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38</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2"/>
      <c r="B29" s="123"/>
      <c r="C29" s="122"/>
      <c r="D29" s="122"/>
      <c r="E29" s="305" t="s">
        <v>1</v>
      </c>
      <c r="F29" s="305"/>
      <c r="G29" s="305"/>
      <c r="H29" s="305"/>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40</v>
      </c>
      <c r="E32" s="34"/>
      <c r="F32" s="34"/>
      <c r="G32" s="34"/>
      <c r="H32" s="34"/>
      <c r="I32" s="34"/>
      <c r="J32" s="127">
        <f>ROUNDUP(J129,2)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42</v>
      </c>
      <c r="G34" s="34"/>
      <c r="H34" s="34"/>
      <c r="I34" s="128" t="s">
        <v>41</v>
      </c>
      <c r="J34" s="128" t="s">
        <v>43</v>
      </c>
      <c r="K34" s="34"/>
      <c r="L34" s="51"/>
      <c r="S34" s="34"/>
      <c r="T34" s="34"/>
      <c r="U34" s="34"/>
      <c r="V34" s="34"/>
      <c r="W34" s="34"/>
      <c r="X34" s="34"/>
      <c r="Y34" s="34"/>
      <c r="Z34" s="34"/>
      <c r="AA34" s="34"/>
      <c r="AB34" s="34"/>
      <c r="AC34" s="34"/>
      <c r="AD34" s="34"/>
      <c r="AE34" s="34"/>
    </row>
    <row r="35" spans="1:31" s="2" customFormat="1" ht="14.45" customHeight="1">
      <c r="A35" s="34"/>
      <c r="B35" s="39"/>
      <c r="C35" s="34"/>
      <c r="D35" s="120" t="s">
        <v>44</v>
      </c>
      <c r="E35" s="119" t="s">
        <v>45</v>
      </c>
      <c r="F35" s="129">
        <f>ROUNDUP((SUM(BE129:BE181)),2)</f>
        <v>0</v>
      </c>
      <c r="G35" s="34"/>
      <c r="H35" s="34"/>
      <c r="I35" s="130">
        <v>0.21</v>
      </c>
      <c r="J35" s="129">
        <f>ROUNDUP(((SUM(BE129:BE181))*I35),2)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46</v>
      </c>
      <c r="F36" s="129">
        <f>ROUNDUP((SUM(BF129:BF181)),2)</f>
        <v>0</v>
      </c>
      <c r="G36" s="34"/>
      <c r="H36" s="34"/>
      <c r="I36" s="130">
        <v>0.15</v>
      </c>
      <c r="J36" s="129">
        <f>ROUNDUP(((SUM(BF129:BF181))*I36),2)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47</v>
      </c>
      <c r="F37" s="129">
        <f>ROUNDUP((SUM(BG129:BG181)),2)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48</v>
      </c>
      <c r="F38" s="129">
        <f>ROUNDUP((SUM(BH129:BH181)),2)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49</v>
      </c>
      <c r="F39" s="129">
        <f>ROUNDUP((SUM(BI129:BI181)),2)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50</v>
      </c>
      <c r="E41" s="133"/>
      <c r="F41" s="133"/>
      <c r="G41" s="134" t="s">
        <v>51</v>
      </c>
      <c r="H41" s="135" t="s">
        <v>52</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1:31" s="2" customFormat="1" ht="16.5" customHeight="1">
      <c r="A87" s="34"/>
      <c r="B87" s="35"/>
      <c r="C87" s="36"/>
      <c r="D87" s="36"/>
      <c r="E87" s="306" t="s">
        <v>1432</v>
      </c>
      <c r="F87" s="309"/>
      <c r="G87" s="309"/>
      <c r="H87" s="309"/>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130</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57" t="str">
        <f>E11</f>
        <v>SO.110.KSUS - SO.110.KSUS - Komunikace</v>
      </c>
      <c r="F89" s="309"/>
      <c r="G89" s="309"/>
      <c r="H89" s="309"/>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24. 1. 2022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Městys Březno</v>
      </c>
      <c r="G93" s="36"/>
      <c r="H93" s="36"/>
      <c r="I93" s="29" t="s">
        <v>31</v>
      </c>
      <c r="J93" s="32" t="str">
        <f>E23</f>
        <v>CR Project s.r.o.</v>
      </c>
      <c r="K93" s="36"/>
      <c r="L93" s="51"/>
      <c r="S93" s="34"/>
      <c r="T93" s="34"/>
      <c r="U93" s="34"/>
      <c r="V93" s="34"/>
      <c r="W93" s="34"/>
      <c r="X93" s="34"/>
      <c r="Y93" s="34"/>
      <c r="Z93" s="34"/>
      <c r="AA93" s="34"/>
      <c r="AB93" s="34"/>
      <c r="AC93" s="34"/>
      <c r="AD93" s="34"/>
      <c r="AE93" s="34"/>
    </row>
    <row r="94" spans="1:31" s="2" customFormat="1" ht="15.2" customHeight="1">
      <c r="A94" s="34"/>
      <c r="B94" s="35"/>
      <c r="C94" s="29" t="s">
        <v>29</v>
      </c>
      <c r="D94" s="36"/>
      <c r="E94" s="36"/>
      <c r="F94" s="27" t="str">
        <f>IF(E20="","",E20)</f>
        <v>Vyplň údaj</v>
      </c>
      <c r="G94" s="36"/>
      <c r="H94" s="36"/>
      <c r="I94" s="29" t="s">
        <v>36</v>
      </c>
      <c r="J94" s="32" t="str">
        <f>E26</f>
        <v>Josef Nentwich</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135</v>
      </c>
      <c r="D96" s="150"/>
      <c r="E96" s="150"/>
      <c r="F96" s="150"/>
      <c r="G96" s="150"/>
      <c r="H96" s="150"/>
      <c r="I96" s="150"/>
      <c r="J96" s="151" t="s">
        <v>136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137</v>
      </c>
      <c r="D98" s="36"/>
      <c r="E98" s="36"/>
      <c r="F98" s="36"/>
      <c r="G98" s="36"/>
      <c r="H98" s="36"/>
      <c r="I98" s="36"/>
      <c r="J98" s="84">
        <f>J129</f>
        <v>0</v>
      </c>
      <c r="K98" s="36"/>
      <c r="L98" s="51"/>
      <c r="S98" s="34"/>
      <c r="T98" s="34"/>
      <c r="U98" s="34"/>
      <c r="V98" s="34"/>
      <c r="W98" s="34"/>
      <c r="X98" s="34"/>
      <c r="Y98" s="34"/>
      <c r="Z98" s="34"/>
      <c r="AA98" s="34"/>
      <c r="AB98" s="34"/>
      <c r="AC98" s="34"/>
      <c r="AD98" s="34"/>
      <c r="AE98" s="34"/>
      <c r="AU98" s="17" t="s">
        <v>138</v>
      </c>
    </row>
    <row r="99" spans="2:12" s="9" customFormat="1" ht="24.95" customHeight="1">
      <c r="B99" s="153"/>
      <c r="C99" s="154"/>
      <c r="D99" s="155" t="s">
        <v>139</v>
      </c>
      <c r="E99" s="156"/>
      <c r="F99" s="156"/>
      <c r="G99" s="156"/>
      <c r="H99" s="156"/>
      <c r="I99" s="156"/>
      <c r="J99" s="157">
        <f>J130</f>
        <v>0</v>
      </c>
      <c r="K99" s="154"/>
      <c r="L99" s="158"/>
    </row>
    <row r="100" spans="2:12" s="10" customFormat="1" ht="19.9" customHeight="1">
      <c r="B100" s="159"/>
      <c r="C100" s="103"/>
      <c r="D100" s="160" t="s">
        <v>149</v>
      </c>
      <c r="E100" s="161"/>
      <c r="F100" s="161"/>
      <c r="G100" s="161"/>
      <c r="H100" s="161"/>
      <c r="I100" s="161"/>
      <c r="J100" s="162">
        <f>J131</f>
        <v>0</v>
      </c>
      <c r="K100" s="103"/>
      <c r="L100" s="163"/>
    </row>
    <row r="101" spans="2:12" s="10" customFormat="1" ht="14.85" customHeight="1">
      <c r="B101" s="159"/>
      <c r="C101" s="103"/>
      <c r="D101" s="160" t="s">
        <v>151</v>
      </c>
      <c r="E101" s="161"/>
      <c r="F101" s="161"/>
      <c r="G101" s="161"/>
      <c r="H101" s="161"/>
      <c r="I101" s="161"/>
      <c r="J101" s="162">
        <f>J132</f>
        <v>0</v>
      </c>
      <c r="K101" s="103"/>
      <c r="L101" s="163"/>
    </row>
    <row r="102" spans="2:12" s="10" customFormat="1" ht="19.9" customHeight="1">
      <c r="B102" s="159"/>
      <c r="C102" s="103"/>
      <c r="D102" s="160" t="s">
        <v>158</v>
      </c>
      <c r="E102" s="161"/>
      <c r="F102" s="161"/>
      <c r="G102" s="161"/>
      <c r="H102" s="161"/>
      <c r="I102" s="161"/>
      <c r="J102" s="162">
        <f>J139</f>
        <v>0</v>
      </c>
      <c r="K102" s="103"/>
      <c r="L102" s="163"/>
    </row>
    <row r="103" spans="2:12" s="10" customFormat="1" ht="14.85" customHeight="1">
      <c r="B103" s="159"/>
      <c r="C103" s="103"/>
      <c r="D103" s="160" t="s">
        <v>1027</v>
      </c>
      <c r="E103" s="161"/>
      <c r="F103" s="161"/>
      <c r="G103" s="161"/>
      <c r="H103" s="161"/>
      <c r="I103" s="161"/>
      <c r="J103" s="162">
        <f>J140</f>
        <v>0</v>
      </c>
      <c r="K103" s="103"/>
      <c r="L103" s="163"/>
    </row>
    <row r="104" spans="2:12" s="10" customFormat="1" ht="14.85" customHeight="1">
      <c r="B104" s="159"/>
      <c r="C104" s="103"/>
      <c r="D104" s="160" t="s">
        <v>1027</v>
      </c>
      <c r="E104" s="161"/>
      <c r="F104" s="161"/>
      <c r="G104" s="161"/>
      <c r="H104" s="161"/>
      <c r="I104" s="161"/>
      <c r="J104" s="162">
        <f>J144</f>
        <v>0</v>
      </c>
      <c r="K104" s="103"/>
      <c r="L104" s="163"/>
    </row>
    <row r="105" spans="2:12" s="10" customFormat="1" ht="14.85" customHeight="1">
      <c r="B105" s="159"/>
      <c r="C105" s="103"/>
      <c r="D105" s="160" t="s">
        <v>160</v>
      </c>
      <c r="E105" s="161"/>
      <c r="F105" s="161"/>
      <c r="G105" s="161"/>
      <c r="H105" s="161"/>
      <c r="I105" s="161"/>
      <c r="J105" s="162">
        <f>J151</f>
        <v>0</v>
      </c>
      <c r="K105" s="103"/>
      <c r="L105" s="163"/>
    </row>
    <row r="106" spans="2:12" s="10" customFormat="1" ht="14.85" customHeight="1">
      <c r="B106" s="159"/>
      <c r="C106" s="103"/>
      <c r="D106" s="160" t="s">
        <v>162</v>
      </c>
      <c r="E106" s="161"/>
      <c r="F106" s="161"/>
      <c r="G106" s="161"/>
      <c r="H106" s="161"/>
      <c r="I106" s="161"/>
      <c r="J106" s="162">
        <f>J156</f>
        <v>0</v>
      </c>
      <c r="K106" s="103"/>
      <c r="L106" s="163"/>
    </row>
    <row r="107" spans="2:12" s="10" customFormat="1" ht="14.85" customHeight="1">
      <c r="B107" s="159"/>
      <c r="C107" s="103"/>
      <c r="D107" s="160" t="s">
        <v>164</v>
      </c>
      <c r="E107" s="161"/>
      <c r="F107" s="161"/>
      <c r="G107" s="161"/>
      <c r="H107" s="161"/>
      <c r="I107" s="161"/>
      <c r="J107" s="162">
        <f>J178</f>
        <v>0</v>
      </c>
      <c r="K107" s="103"/>
      <c r="L107" s="163"/>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3" t="s">
        <v>165</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306" t="str">
        <f>E7</f>
        <v>Chodník ve směru na Novou Telib</v>
      </c>
      <c r="F117" s="307"/>
      <c r="G117" s="307"/>
      <c r="H117" s="307"/>
      <c r="I117" s="36"/>
      <c r="J117" s="36"/>
      <c r="K117" s="36"/>
      <c r="L117" s="51"/>
      <c r="S117" s="34"/>
      <c r="T117" s="34"/>
      <c r="U117" s="34"/>
      <c r="V117" s="34"/>
      <c r="W117" s="34"/>
      <c r="X117" s="34"/>
      <c r="Y117" s="34"/>
      <c r="Z117" s="34"/>
      <c r="AA117" s="34"/>
      <c r="AB117" s="34"/>
      <c r="AC117" s="34"/>
      <c r="AD117" s="34"/>
      <c r="AE117" s="34"/>
    </row>
    <row r="118" spans="2:12" s="1" customFormat="1" ht="12" customHeight="1">
      <c r="B118" s="21"/>
      <c r="C118" s="29" t="s">
        <v>128</v>
      </c>
      <c r="D118" s="22"/>
      <c r="E118" s="22"/>
      <c r="F118" s="22"/>
      <c r="G118" s="22"/>
      <c r="H118" s="22"/>
      <c r="I118" s="22"/>
      <c r="J118" s="22"/>
      <c r="K118" s="22"/>
      <c r="L118" s="20"/>
    </row>
    <row r="119" spans="1:31" s="2" customFormat="1" ht="16.5" customHeight="1">
      <c r="A119" s="34"/>
      <c r="B119" s="35"/>
      <c r="C119" s="36"/>
      <c r="D119" s="36"/>
      <c r="E119" s="306" t="s">
        <v>1432</v>
      </c>
      <c r="F119" s="309"/>
      <c r="G119" s="309"/>
      <c r="H119" s="309"/>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130</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257" t="str">
        <f>E11</f>
        <v>SO.110.KSUS - SO.110.KSUS - Komunikace</v>
      </c>
      <c r="F121" s="309"/>
      <c r="G121" s="309"/>
      <c r="H121" s="309"/>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20</v>
      </c>
      <c r="D123" s="36"/>
      <c r="E123" s="36"/>
      <c r="F123" s="27" t="str">
        <f>F14</f>
        <v xml:space="preserve"> </v>
      </c>
      <c r="G123" s="36"/>
      <c r="H123" s="36"/>
      <c r="I123" s="29" t="s">
        <v>22</v>
      </c>
      <c r="J123" s="66" t="str">
        <f>IF(J14="","",J14)</f>
        <v>24. 1. 2022</v>
      </c>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15.2" customHeight="1">
      <c r="A125" s="34"/>
      <c r="B125" s="35"/>
      <c r="C125" s="29" t="s">
        <v>24</v>
      </c>
      <c r="D125" s="36"/>
      <c r="E125" s="36"/>
      <c r="F125" s="27" t="str">
        <f>E17</f>
        <v>Městys Březno</v>
      </c>
      <c r="G125" s="36"/>
      <c r="H125" s="36"/>
      <c r="I125" s="29" t="s">
        <v>31</v>
      </c>
      <c r="J125" s="32" t="str">
        <f>E23</f>
        <v>CR Project s.r.o.</v>
      </c>
      <c r="K125" s="36"/>
      <c r="L125" s="51"/>
      <c r="S125" s="34"/>
      <c r="T125" s="34"/>
      <c r="U125" s="34"/>
      <c r="V125" s="34"/>
      <c r="W125" s="34"/>
      <c r="X125" s="34"/>
      <c r="Y125" s="34"/>
      <c r="Z125" s="34"/>
      <c r="AA125" s="34"/>
      <c r="AB125" s="34"/>
      <c r="AC125" s="34"/>
      <c r="AD125" s="34"/>
      <c r="AE125" s="34"/>
    </row>
    <row r="126" spans="1:31" s="2" customFormat="1" ht="15.2" customHeight="1">
      <c r="A126" s="34"/>
      <c r="B126" s="35"/>
      <c r="C126" s="29" t="s">
        <v>29</v>
      </c>
      <c r="D126" s="36"/>
      <c r="E126" s="36"/>
      <c r="F126" s="27" t="str">
        <f>IF(E20="","",E20)</f>
        <v>Vyplň údaj</v>
      </c>
      <c r="G126" s="36"/>
      <c r="H126" s="36"/>
      <c r="I126" s="29" t="s">
        <v>36</v>
      </c>
      <c r="J126" s="32" t="str">
        <f>E26</f>
        <v>Josef Nentwich</v>
      </c>
      <c r="K126" s="36"/>
      <c r="L126" s="51"/>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11" customFormat="1" ht="29.25" customHeight="1">
      <c r="A128" s="164"/>
      <c r="B128" s="165"/>
      <c r="C128" s="166" t="s">
        <v>166</v>
      </c>
      <c r="D128" s="167" t="s">
        <v>65</v>
      </c>
      <c r="E128" s="167" t="s">
        <v>61</v>
      </c>
      <c r="F128" s="167" t="s">
        <v>62</v>
      </c>
      <c r="G128" s="167" t="s">
        <v>167</v>
      </c>
      <c r="H128" s="167" t="s">
        <v>168</v>
      </c>
      <c r="I128" s="167" t="s">
        <v>169</v>
      </c>
      <c r="J128" s="167" t="s">
        <v>136</v>
      </c>
      <c r="K128" s="168" t="s">
        <v>170</v>
      </c>
      <c r="L128" s="169"/>
      <c r="M128" s="75" t="s">
        <v>1</v>
      </c>
      <c r="N128" s="76" t="s">
        <v>44</v>
      </c>
      <c r="O128" s="76" t="s">
        <v>171</v>
      </c>
      <c r="P128" s="76" t="s">
        <v>172</v>
      </c>
      <c r="Q128" s="76" t="s">
        <v>173</v>
      </c>
      <c r="R128" s="76" t="s">
        <v>174</v>
      </c>
      <c r="S128" s="76" t="s">
        <v>175</v>
      </c>
      <c r="T128" s="77" t="s">
        <v>176</v>
      </c>
      <c r="U128" s="164"/>
      <c r="V128" s="164"/>
      <c r="W128" s="164"/>
      <c r="X128" s="164"/>
      <c r="Y128" s="164"/>
      <c r="Z128" s="164"/>
      <c r="AA128" s="164"/>
      <c r="AB128" s="164"/>
      <c r="AC128" s="164"/>
      <c r="AD128" s="164"/>
      <c r="AE128" s="164"/>
    </row>
    <row r="129" spans="1:63" s="2" customFormat="1" ht="22.9" customHeight="1">
      <c r="A129" s="34"/>
      <c r="B129" s="35"/>
      <c r="C129" s="82" t="s">
        <v>177</v>
      </c>
      <c r="D129" s="36"/>
      <c r="E129" s="36"/>
      <c r="F129" s="36"/>
      <c r="G129" s="36"/>
      <c r="H129" s="36"/>
      <c r="I129" s="36"/>
      <c r="J129" s="170">
        <f>BK129</f>
        <v>0</v>
      </c>
      <c r="K129" s="36"/>
      <c r="L129" s="39"/>
      <c r="M129" s="78"/>
      <c r="N129" s="171"/>
      <c r="O129" s="79"/>
      <c r="P129" s="172">
        <f>P130</f>
        <v>0</v>
      </c>
      <c r="Q129" s="79"/>
      <c r="R129" s="172">
        <f>R130</f>
        <v>0.51983928</v>
      </c>
      <c r="S129" s="79"/>
      <c r="T129" s="173">
        <f>T130</f>
        <v>364.408</v>
      </c>
      <c r="U129" s="34"/>
      <c r="V129" s="34"/>
      <c r="W129" s="34"/>
      <c r="X129" s="34"/>
      <c r="Y129" s="34"/>
      <c r="Z129" s="34"/>
      <c r="AA129" s="34"/>
      <c r="AB129" s="34"/>
      <c r="AC129" s="34"/>
      <c r="AD129" s="34"/>
      <c r="AE129" s="34"/>
      <c r="AT129" s="17" t="s">
        <v>79</v>
      </c>
      <c r="AU129" s="17" t="s">
        <v>138</v>
      </c>
      <c r="BK129" s="174">
        <f>BK130</f>
        <v>0</v>
      </c>
    </row>
    <row r="130" spans="2:63" s="12" customFormat="1" ht="25.9" customHeight="1">
      <c r="B130" s="175"/>
      <c r="C130" s="176"/>
      <c r="D130" s="177" t="s">
        <v>79</v>
      </c>
      <c r="E130" s="178" t="s">
        <v>178</v>
      </c>
      <c r="F130" s="178" t="s">
        <v>179</v>
      </c>
      <c r="G130" s="176"/>
      <c r="H130" s="176"/>
      <c r="I130" s="179"/>
      <c r="J130" s="180">
        <f>BK130</f>
        <v>0</v>
      </c>
      <c r="K130" s="176"/>
      <c r="L130" s="181"/>
      <c r="M130" s="182"/>
      <c r="N130" s="183"/>
      <c r="O130" s="183"/>
      <c r="P130" s="184">
        <f>P131+P139</f>
        <v>0</v>
      </c>
      <c r="Q130" s="183"/>
      <c r="R130" s="184">
        <f>R131+R139</f>
        <v>0.51983928</v>
      </c>
      <c r="S130" s="183"/>
      <c r="T130" s="185">
        <f>T131+T139</f>
        <v>364.408</v>
      </c>
      <c r="AR130" s="186" t="s">
        <v>87</v>
      </c>
      <c r="AT130" s="187" t="s">
        <v>79</v>
      </c>
      <c r="AU130" s="187" t="s">
        <v>80</v>
      </c>
      <c r="AY130" s="186" t="s">
        <v>180</v>
      </c>
      <c r="BK130" s="188">
        <f>BK131+BK139</f>
        <v>0</v>
      </c>
    </row>
    <row r="131" spans="2:63" s="12" customFormat="1" ht="22.9" customHeight="1">
      <c r="B131" s="175"/>
      <c r="C131" s="176"/>
      <c r="D131" s="177" t="s">
        <v>79</v>
      </c>
      <c r="E131" s="189" t="s">
        <v>211</v>
      </c>
      <c r="F131" s="189" t="s">
        <v>337</v>
      </c>
      <c r="G131" s="176"/>
      <c r="H131" s="176"/>
      <c r="I131" s="179"/>
      <c r="J131" s="190">
        <f>BK131</f>
        <v>0</v>
      </c>
      <c r="K131" s="176"/>
      <c r="L131" s="181"/>
      <c r="M131" s="182"/>
      <c r="N131" s="183"/>
      <c r="O131" s="183"/>
      <c r="P131" s="184">
        <f>P132</f>
        <v>0</v>
      </c>
      <c r="Q131" s="183"/>
      <c r="R131" s="184">
        <f>R132</f>
        <v>0</v>
      </c>
      <c r="S131" s="183"/>
      <c r="T131" s="185">
        <f>T132</f>
        <v>0</v>
      </c>
      <c r="AR131" s="186" t="s">
        <v>87</v>
      </c>
      <c r="AT131" s="187" t="s">
        <v>79</v>
      </c>
      <c r="AU131" s="187" t="s">
        <v>87</v>
      </c>
      <c r="AY131" s="186" t="s">
        <v>180</v>
      </c>
      <c r="BK131" s="188">
        <f>BK132</f>
        <v>0</v>
      </c>
    </row>
    <row r="132" spans="2:63" s="12" customFormat="1" ht="20.85" customHeight="1">
      <c r="B132" s="175"/>
      <c r="C132" s="176"/>
      <c r="D132" s="177" t="s">
        <v>79</v>
      </c>
      <c r="E132" s="189" t="s">
        <v>371</v>
      </c>
      <c r="F132" s="189" t="s">
        <v>372</v>
      </c>
      <c r="G132" s="176"/>
      <c r="H132" s="176"/>
      <c r="I132" s="179"/>
      <c r="J132" s="190">
        <f>BK132</f>
        <v>0</v>
      </c>
      <c r="K132" s="176"/>
      <c r="L132" s="181"/>
      <c r="M132" s="182"/>
      <c r="N132" s="183"/>
      <c r="O132" s="183"/>
      <c r="P132" s="184">
        <f>SUM(P133:P138)</f>
        <v>0</v>
      </c>
      <c r="Q132" s="183"/>
      <c r="R132" s="184">
        <f>SUM(R133:R138)</f>
        <v>0</v>
      </c>
      <c r="S132" s="183"/>
      <c r="T132" s="185">
        <f>SUM(T133:T138)</f>
        <v>0</v>
      </c>
      <c r="AR132" s="186" t="s">
        <v>87</v>
      </c>
      <c r="AT132" s="187" t="s">
        <v>79</v>
      </c>
      <c r="AU132" s="187" t="s">
        <v>89</v>
      </c>
      <c r="AY132" s="186" t="s">
        <v>180</v>
      </c>
      <c r="BK132" s="188">
        <f>SUM(BK133:BK138)</f>
        <v>0</v>
      </c>
    </row>
    <row r="133" spans="1:65" s="2" customFormat="1" ht="33" customHeight="1">
      <c r="A133" s="34"/>
      <c r="B133" s="35"/>
      <c r="C133" s="191" t="s">
        <v>87</v>
      </c>
      <c r="D133" s="191" t="s">
        <v>184</v>
      </c>
      <c r="E133" s="192" t="s">
        <v>374</v>
      </c>
      <c r="F133" s="193" t="s">
        <v>375</v>
      </c>
      <c r="G133" s="194" t="s">
        <v>214</v>
      </c>
      <c r="H133" s="195">
        <v>1028</v>
      </c>
      <c r="I133" s="196"/>
      <c r="J133" s="197">
        <f>ROUND(I133*H133,2)</f>
        <v>0</v>
      </c>
      <c r="K133" s="193" t="s">
        <v>188</v>
      </c>
      <c r="L133" s="39"/>
      <c r="M133" s="198" t="s">
        <v>1</v>
      </c>
      <c r="N133" s="199" t="s">
        <v>45</v>
      </c>
      <c r="O133" s="71"/>
      <c r="P133" s="200">
        <f>O133*H133</f>
        <v>0</v>
      </c>
      <c r="Q133" s="200">
        <v>0</v>
      </c>
      <c r="R133" s="200">
        <f>Q133*H133</f>
        <v>0</v>
      </c>
      <c r="S133" s="200">
        <v>0</v>
      </c>
      <c r="T133" s="201">
        <f>S133*H133</f>
        <v>0</v>
      </c>
      <c r="U133" s="34"/>
      <c r="V133" s="34"/>
      <c r="W133" s="34"/>
      <c r="X133" s="34"/>
      <c r="Y133" s="34"/>
      <c r="Z133" s="34"/>
      <c r="AA133" s="34"/>
      <c r="AB133" s="34"/>
      <c r="AC133" s="34"/>
      <c r="AD133" s="34"/>
      <c r="AE133" s="34"/>
      <c r="AR133" s="202" t="s">
        <v>189</v>
      </c>
      <c r="AT133" s="202" t="s">
        <v>184</v>
      </c>
      <c r="AU133" s="202" t="s">
        <v>96</v>
      </c>
      <c r="AY133" s="17" t="s">
        <v>180</v>
      </c>
      <c r="BE133" s="203">
        <f>IF(N133="základní",J133,0)</f>
        <v>0</v>
      </c>
      <c r="BF133" s="203">
        <f>IF(N133="snížená",J133,0)</f>
        <v>0</v>
      </c>
      <c r="BG133" s="203">
        <f>IF(N133="zákl. přenesená",J133,0)</f>
        <v>0</v>
      </c>
      <c r="BH133" s="203">
        <f>IF(N133="sníž. přenesená",J133,0)</f>
        <v>0</v>
      </c>
      <c r="BI133" s="203">
        <f>IF(N133="nulová",J133,0)</f>
        <v>0</v>
      </c>
      <c r="BJ133" s="17" t="s">
        <v>87</v>
      </c>
      <c r="BK133" s="203">
        <f>ROUND(I133*H133,2)</f>
        <v>0</v>
      </c>
      <c r="BL133" s="17" t="s">
        <v>189</v>
      </c>
      <c r="BM133" s="202" t="s">
        <v>376</v>
      </c>
    </row>
    <row r="134" spans="2:51" s="14" customFormat="1" ht="11.25">
      <c r="B134" s="215"/>
      <c r="C134" s="216"/>
      <c r="D134" s="206" t="s">
        <v>191</v>
      </c>
      <c r="E134" s="217" t="s">
        <v>1</v>
      </c>
      <c r="F134" s="218" t="s">
        <v>1434</v>
      </c>
      <c r="G134" s="216"/>
      <c r="H134" s="219">
        <v>1028</v>
      </c>
      <c r="I134" s="220"/>
      <c r="J134" s="216"/>
      <c r="K134" s="216"/>
      <c r="L134" s="221"/>
      <c r="M134" s="222"/>
      <c r="N134" s="223"/>
      <c r="O134" s="223"/>
      <c r="P134" s="223"/>
      <c r="Q134" s="223"/>
      <c r="R134" s="223"/>
      <c r="S134" s="223"/>
      <c r="T134" s="224"/>
      <c r="AT134" s="225" t="s">
        <v>191</v>
      </c>
      <c r="AU134" s="225" t="s">
        <v>96</v>
      </c>
      <c r="AV134" s="14" t="s">
        <v>89</v>
      </c>
      <c r="AW134" s="14" t="s">
        <v>35</v>
      </c>
      <c r="AX134" s="14" t="s">
        <v>87</v>
      </c>
      <c r="AY134" s="225" t="s">
        <v>180</v>
      </c>
    </row>
    <row r="135" spans="1:65" s="2" customFormat="1" ht="24.2" customHeight="1">
      <c r="A135" s="34"/>
      <c r="B135" s="35"/>
      <c r="C135" s="191" t="s">
        <v>89</v>
      </c>
      <c r="D135" s="191" t="s">
        <v>184</v>
      </c>
      <c r="E135" s="192" t="s">
        <v>380</v>
      </c>
      <c r="F135" s="193" t="s">
        <v>381</v>
      </c>
      <c r="G135" s="194" t="s">
        <v>214</v>
      </c>
      <c r="H135" s="195">
        <v>2056</v>
      </c>
      <c r="I135" s="196"/>
      <c r="J135" s="197">
        <f>ROUND(I135*H135,2)</f>
        <v>0</v>
      </c>
      <c r="K135" s="193" t="s">
        <v>188</v>
      </c>
      <c r="L135" s="39"/>
      <c r="M135" s="198" t="s">
        <v>1</v>
      </c>
      <c r="N135" s="199" t="s">
        <v>45</v>
      </c>
      <c r="O135" s="71"/>
      <c r="P135" s="200">
        <f>O135*H135</f>
        <v>0</v>
      </c>
      <c r="Q135" s="200">
        <v>0</v>
      </c>
      <c r="R135" s="200">
        <f>Q135*H135</f>
        <v>0</v>
      </c>
      <c r="S135" s="200">
        <v>0</v>
      </c>
      <c r="T135" s="201">
        <f>S135*H135</f>
        <v>0</v>
      </c>
      <c r="U135" s="34"/>
      <c r="V135" s="34"/>
      <c r="W135" s="34"/>
      <c r="X135" s="34"/>
      <c r="Y135" s="34"/>
      <c r="Z135" s="34"/>
      <c r="AA135" s="34"/>
      <c r="AB135" s="34"/>
      <c r="AC135" s="34"/>
      <c r="AD135" s="34"/>
      <c r="AE135" s="34"/>
      <c r="AR135" s="202" t="s">
        <v>189</v>
      </c>
      <c r="AT135" s="202" t="s">
        <v>184</v>
      </c>
      <c r="AU135" s="202" t="s">
        <v>96</v>
      </c>
      <c r="AY135" s="17" t="s">
        <v>180</v>
      </c>
      <c r="BE135" s="203">
        <f>IF(N135="základní",J135,0)</f>
        <v>0</v>
      </c>
      <c r="BF135" s="203">
        <f>IF(N135="snížená",J135,0)</f>
        <v>0</v>
      </c>
      <c r="BG135" s="203">
        <f>IF(N135="zákl. přenesená",J135,0)</f>
        <v>0</v>
      </c>
      <c r="BH135" s="203">
        <f>IF(N135="sníž. přenesená",J135,0)</f>
        <v>0</v>
      </c>
      <c r="BI135" s="203">
        <f>IF(N135="nulová",J135,0)</f>
        <v>0</v>
      </c>
      <c r="BJ135" s="17" t="s">
        <v>87</v>
      </c>
      <c r="BK135" s="203">
        <f>ROUND(I135*H135,2)</f>
        <v>0</v>
      </c>
      <c r="BL135" s="17" t="s">
        <v>189</v>
      </c>
      <c r="BM135" s="202" t="s">
        <v>382</v>
      </c>
    </row>
    <row r="136" spans="2:51" s="14" customFormat="1" ht="11.25">
      <c r="B136" s="215"/>
      <c r="C136" s="216"/>
      <c r="D136" s="206" t="s">
        <v>191</v>
      </c>
      <c r="E136" s="217" t="s">
        <v>1</v>
      </c>
      <c r="F136" s="218" t="s">
        <v>1435</v>
      </c>
      <c r="G136" s="216"/>
      <c r="H136" s="219">
        <v>2056</v>
      </c>
      <c r="I136" s="220"/>
      <c r="J136" s="216"/>
      <c r="K136" s="216"/>
      <c r="L136" s="221"/>
      <c r="M136" s="222"/>
      <c r="N136" s="223"/>
      <c r="O136" s="223"/>
      <c r="P136" s="223"/>
      <c r="Q136" s="223"/>
      <c r="R136" s="223"/>
      <c r="S136" s="223"/>
      <c r="T136" s="224"/>
      <c r="AT136" s="225" t="s">
        <v>191</v>
      </c>
      <c r="AU136" s="225" t="s">
        <v>96</v>
      </c>
      <c r="AV136" s="14" t="s">
        <v>89</v>
      </c>
      <c r="AW136" s="14" t="s">
        <v>35</v>
      </c>
      <c r="AX136" s="14" t="s">
        <v>87</v>
      </c>
      <c r="AY136" s="225" t="s">
        <v>180</v>
      </c>
    </row>
    <row r="137" spans="1:65" s="2" customFormat="1" ht="24.2" customHeight="1">
      <c r="A137" s="34"/>
      <c r="B137" s="35"/>
      <c r="C137" s="191" t="s">
        <v>96</v>
      </c>
      <c r="D137" s="191" t="s">
        <v>184</v>
      </c>
      <c r="E137" s="192" t="s">
        <v>387</v>
      </c>
      <c r="F137" s="193" t="s">
        <v>388</v>
      </c>
      <c r="G137" s="194" t="s">
        <v>214</v>
      </c>
      <c r="H137" s="195">
        <v>1028</v>
      </c>
      <c r="I137" s="196"/>
      <c r="J137" s="197">
        <f>ROUND(I137*H137,2)</f>
        <v>0</v>
      </c>
      <c r="K137" s="193" t="s">
        <v>188</v>
      </c>
      <c r="L137" s="39"/>
      <c r="M137" s="198" t="s">
        <v>1</v>
      </c>
      <c r="N137" s="199" t="s">
        <v>45</v>
      </c>
      <c r="O137" s="71"/>
      <c r="P137" s="200">
        <f>O137*H137</f>
        <v>0</v>
      </c>
      <c r="Q137" s="200">
        <v>0</v>
      </c>
      <c r="R137" s="200">
        <f>Q137*H137</f>
        <v>0</v>
      </c>
      <c r="S137" s="200">
        <v>0</v>
      </c>
      <c r="T137" s="201">
        <f>S137*H137</f>
        <v>0</v>
      </c>
      <c r="U137" s="34"/>
      <c r="V137" s="34"/>
      <c r="W137" s="34"/>
      <c r="X137" s="34"/>
      <c r="Y137" s="34"/>
      <c r="Z137" s="34"/>
      <c r="AA137" s="34"/>
      <c r="AB137" s="34"/>
      <c r="AC137" s="34"/>
      <c r="AD137" s="34"/>
      <c r="AE137" s="34"/>
      <c r="AR137" s="202" t="s">
        <v>189</v>
      </c>
      <c r="AT137" s="202" t="s">
        <v>184</v>
      </c>
      <c r="AU137" s="202" t="s">
        <v>96</v>
      </c>
      <c r="AY137" s="17" t="s">
        <v>180</v>
      </c>
      <c r="BE137" s="203">
        <f>IF(N137="základní",J137,0)</f>
        <v>0</v>
      </c>
      <c r="BF137" s="203">
        <f>IF(N137="snížená",J137,0)</f>
        <v>0</v>
      </c>
      <c r="BG137" s="203">
        <f>IF(N137="zákl. přenesená",J137,0)</f>
        <v>0</v>
      </c>
      <c r="BH137" s="203">
        <f>IF(N137="sníž. přenesená",J137,0)</f>
        <v>0</v>
      </c>
      <c r="BI137" s="203">
        <f>IF(N137="nulová",J137,0)</f>
        <v>0</v>
      </c>
      <c r="BJ137" s="17" t="s">
        <v>87</v>
      </c>
      <c r="BK137" s="203">
        <f>ROUND(I137*H137,2)</f>
        <v>0</v>
      </c>
      <c r="BL137" s="17" t="s">
        <v>189</v>
      </c>
      <c r="BM137" s="202" t="s">
        <v>389</v>
      </c>
    </row>
    <row r="138" spans="2:51" s="14" customFormat="1" ht="11.25">
      <c r="B138" s="215"/>
      <c r="C138" s="216"/>
      <c r="D138" s="206" t="s">
        <v>191</v>
      </c>
      <c r="E138" s="217" t="s">
        <v>1</v>
      </c>
      <c r="F138" s="218" t="s">
        <v>1436</v>
      </c>
      <c r="G138" s="216"/>
      <c r="H138" s="219">
        <v>1028</v>
      </c>
      <c r="I138" s="220"/>
      <c r="J138" s="216"/>
      <c r="K138" s="216"/>
      <c r="L138" s="221"/>
      <c r="M138" s="222"/>
      <c r="N138" s="223"/>
      <c r="O138" s="223"/>
      <c r="P138" s="223"/>
      <c r="Q138" s="223"/>
      <c r="R138" s="223"/>
      <c r="S138" s="223"/>
      <c r="T138" s="224"/>
      <c r="AT138" s="225" t="s">
        <v>191</v>
      </c>
      <c r="AU138" s="225" t="s">
        <v>96</v>
      </c>
      <c r="AV138" s="14" t="s">
        <v>89</v>
      </c>
      <c r="AW138" s="14" t="s">
        <v>35</v>
      </c>
      <c r="AX138" s="14" t="s">
        <v>87</v>
      </c>
      <c r="AY138" s="225" t="s">
        <v>180</v>
      </c>
    </row>
    <row r="139" spans="2:63" s="12" customFormat="1" ht="22.9" customHeight="1">
      <c r="B139" s="175"/>
      <c r="C139" s="176"/>
      <c r="D139" s="177" t="s">
        <v>79</v>
      </c>
      <c r="E139" s="189" t="s">
        <v>251</v>
      </c>
      <c r="F139" s="189" t="s">
        <v>580</v>
      </c>
      <c r="G139" s="176"/>
      <c r="H139" s="176"/>
      <c r="I139" s="179"/>
      <c r="J139" s="190">
        <f>BK139</f>
        <v>0</v>
      </c>
      <c r="K139" s="176"/>
      <c r="L139" s="181"/>
      <c r="M139" s="182"/>
      <c r="N139" s="183"/>
      <c r="O139" s="183"/>
      <c r="P139" s="184">
        <f>P140+P144+P151+P156+P178</f>
        <v>0</v>
      </c>
      <c r="Q139" s="183"/>
      <c r="R139" s="184">
        <f>R140+R144+R151+R156+R178</f>
        <v>0.51983928</v>
      </c>
      <c r="S139" s="183"/>
      <c r="T139" s="185">
        <f>T140+T144+T151+T156+T178</f>
        <v>364.408</v>
      </c>
      <c r="AR139" s="186" t="s">
        <v>87</v>
      </c>
      <c r="AT139" s="187" t="s">
        <v>79</v>
      </c>
      <c r="AU139" s="187" t="s">
        <v>87</v>
      </c>
      <c r="AY139" s="186" t="s">
        <v>180</v>
      </c>
      <c r="BK139" s="188">
        <f>BK140+BK144+BK151+BK156+BK178</f>
        <v>0</v>
      </c>
    </row>
    <row r="140" spans="2:63" s="12" customFormat="1" ht="20.85" customHeight="1">
      <c r="B140" s="175"/>
      <c r="C140" s="176"/>
      <c r="D140" s="177" t="s">
        <v>79</v>
      </c>
      <c r="E140" s="189" t="s">
        <v>1298</v>
      </c>
      <c r="F140" s="189" t="s">
        <v>1299</v>
      </c>
      <c r="G140" s="176"/>
      <c r="H140" s="176"/>
      <c r="I140" s="179"/>
      <c r="J140" s="190">
        <f>BK140</f>
        <v>0</v>
      </c>
      <c r="K140" s="176"/>
      <c r="L140" s="181"/>
      <c r="M140" s="182"/>
      <c r="N140" s="183"/>
      <c r="O140" s="183"/>
      <c r="P140" s="184">
        <f>SUM(P141:P143)</f>
        <v>0</v>
      </c>
      <c r="Q140" s="183"/>
      <c r="R140" s="184">
        <f>SUM(R141:R143)</f>
        <v>0</v>
      </c>
      <c r="S140" s="183"/>
      <c r="T140" s="185">
        <f>SUM(T141:T143)</f>
        <v>41.12</v>
      </c>
      <c r="AR140" s="186" t="s">
        <v>87</v>
      </c>
      <c r="AT140" s="187" t="s">
        <v>79</v>
      </c>
      <c r="AU140" s="187" t="s">
        <v>89</v>
      </c>
      <c r="AY140" s="186" t="s">
        <v>180</v>
      </c>
      <c r="BK140" s="188">
        <f>SUM(BK141:BK143)</f>
        <v>0</v>
      </c>
    </row>
    <row r="141" spans="1:65" s="2" customFormat="1" ht="24.2" customHeight="1">
      <c r="A141" s="34"/>
      <c r="B141" s="35"/>
      <c r="C141" s="191" t="s">
        <v>189</v>
      </c>
      <c r="D141" s="191" t="s">
        <v>184</v>
      </c>
      <c r="E141" s="192" t="s">
        <v>1310</v>
      </c>
      <c r="F141" s="193" t="s">
        <v>1311</v>
      </c>
      <c r="G141" s="194" t="s">
        <v>214</v>
      </c>
      <c r="H141" s="195">
        <v>2056</v>
      </c>
      <c r="I141" s="196"/>
      <c r="J141" s="197">
        <f>ROUND(I141*H141,2)</f>
        <v>0</v>
      </c>
      <c r="K141" s="193" t="s">
        <v>188</v>
      </c>
      <c r="L141" s="39"/>
      <c r="M141" s="198" t="s">
        <v>1</v>
      </c>
      <c r="N141" s="199" t="s">
        <v>45</v>
      </c>
      <c r="O141" s="71"/>
      <c r="P141" s="200">
        <f>O141*H141</f>
        <v>0</v>
      </c>
      <c r="Q141" s="200">
        <v>0</v>
      </c>
      <c r="R141" s="200">
        <f>Q141*H141</f>
        <v>0</v>
      </c>
      <c r="S141" s="200">
        <v>0.02</v>
      </c>
      <c r="T141" s="201">
        <f>S141*H141</f>
        <v>41.12</v>
      </c>
      <c r="U141" s="34"/>
      <c r="V141" s="34"/>
      <c r="W141" s="34"/>
      <c r="X141" s="34"/>
      <c r="Y141" s="34"/>
      <c r="Z141" s="34"/>
      <c r="AA141" s="34"/>
      <c r="AB141" s="34"/>
      <c r="AC141" s="34"/>
      <c r="AD141" s="34"/>
      <c r="AE141" s="34"/>
      <c r="AR141" s="202" t="s">
        <v>189</v>
      </c>
      <c r="AT141" s="202" t="s">
        <v>184</v>
      </c>
      <c r="AU141" s="202" t="s">
        <v>96</v>
      </c>
      <c r="AY141" s="17" t="s">
        <v>180</v>
      </c>
      <c r="BE141" s="203">
        <f>IF(N141="základní",J141,0)</f>
        <v>0</v>
      </c>
      <c r="BF141" s="203">
        <f>IF(N141="snížená",J141,0)</f>
        <v>0</v>
      </c>
      <c r="BG141" s="203">
        <f>IF(N141="zákl. přenesená",J141,0)</f>
        <v>0</v>
      </c>
      <c r="BH141" s="203">
        <f>IF(N141="sníž. přenesená",J141,0)</f>
        <v>0</v>
      </c>
      <c r="BI141" s="203">
        <f>IF(N141="nulová",J141,0)</f>
        <v>0</v>
      </c>
      <c r="BJ141" s="17" t="s">
        <v>87</v>
      </c>
      <c r="BK141" s="203">
        <f>ROUND(I141*H141,2)</f>
        <v>0</v>
      </c>
      <c r="BL141" s="17" t="s">
        <v>189</v>
      </c>
      <c r="BM141" s="202" t="s">
        <v>1437</v>
      </c>
    </row>
    <row r="142" spans="2:51" s="13" customFormat="1" ht="11.25">
      <c r="B142" s="204"/>
      <c r="C142" s="205"/>
      <c r="D142" s="206" t="s">
        <v>191</v>
      </c>
      <c r="E142" s="207" t="s">
        <v>1</v>
      </c>
      <c r="F142" s="208" t="s">
        <v>1438</v>
      </c>
      <c r="G142" s="205"/>
      <c r="H142" s="207" t="s">
        <v>1</v>
      </c>
      <c r="I142" s="209"/>
      <c r="J142" s="205"/>
      <c r="K142" s="205"/>
      <c r="L142" s="210"/>
      <c r="M142" s="211"/>
      <c r="N142" s="212"/>
      <c r="O142" s="212"/>
      <c r="P142" s="212"/>
      <c r="Q142" s="212"/>
      <c r="R142" s="212"/>
      <c r="S142" s="212"/>
      <c r="T142" s="213"/>
      <c r="AT142" s="214" t="s">
        <v>191</v>
      </c>
      <c r="AU142" s="214" t="s">
        <v>96</v>
      </c>
      <c r="AV142" s="13" t="s">
        <v>87</v>
      </c>
      <c r="AW142" s="13" t="s">
        <v>35</v>
      </c>
      <c r="AX142" s="13" t="s">
        <v>80</v>
      </c>
      <c r="AY142" s="214" t="s">
        <v>180</v>
      </c>
    </row>
    <row r="143" spans="2:51" s="14" customFormat="1" ht="11.25">
      <c r="B143" s="215"/>
      <c r="C143" s="216"/>
      <c r="D143" s="206" t="s">
        <v>191</v>
      </c>
      <c r="E143" s="217" t="s">
        <v>1</v>
      </c>
      <c r="F143" s="218" t="s">
        <v>1439</v>
      </c>
      <c r="G143" s="216"/>
      <c r="H143" s="219">
        <v>2056</v>
      </c>
      <c r="I143" s="220"/>
      <c r="J143" s="216"/>
      <c r="K143" s="216"/>
      <c r="L143" s="221"/>
      <c r="M143" s="222"/>
      <c r="N143" s="223"/>
      <c r="O143" s="223"/>
      <c r="P143" s="223"/>
      <c r="Q143" s="223"/>
      <c r="R143" s="223"/>
      <c r="S143" s="223"/>
      <c r="T143" s="224"/>
      <c r="AT143" s="225" t="s">
        <v>191</v>
      </c>
      <c r="AU143" s="225" t="s">
        <v>96</v>
      </c>
      <c r="AV143" s="14" t="s">
        <v>89</v>
      </c>
      <c r="AW143" s="14" t="s">
        <v>35</v>
      </c>
      <c r="AX143" s="14" t="s">
        <v>87</v>
      </c>
      <c r="AY143" s="225" t="s">
        <v>180</v>
      </c>
    </row>
    <row r="144" spans="2:63" s="12" customFormat="1" ht="20.85" customHeight="1">
      <c r="B144" s="175"/>
      <c r="C144" s="176"/>
      <c r="D144" s="177" t="s">
        <v>79</v>
      </c>
      <c r="E144" s="189" t="s">
        <v>1298</v>
      </c>
      <c r="F144" s="189" t="s">
        <v>1299</v>
      </c>
      <c r="G144" s="176"/>
      <c r="H144" s="176"/>
      <c r="I144" s="179"/>
      <c r="J144" s="190">
        <f>BK144</f>
        <v>0</v>
      </c>
      <c r="K144" s="176"/>
      <c r="L144" s="181"/>
      <c r="M144" s="182"/>
      <c r="N144" s="183"/>
      <c r="O144" s="183"/>
      <c r="P144" s="184">
        <f>SUM(P145:P150)</f>
        <v>0</v>
      </c>
      <c r="Q144" s="183"/>
      <c r="R144" s="184">
        <f>SUM(R145:R150)</f>
        <v>0.04636</v>
      </c>
      <c r="S144" s="183"/>
      <c r="T144" s="185">
        <f>SUM(T145:T150)</f>
        <v>0</v>
      </c>
      <c r="AR144" s="186" t="s">
        <v>87</v>
      </c>
      <c r="AT144" s="187" t="s">
        <v>79</v>
      </c>
      <c r="AU144" s="187" t="s">
        <v>89</v>
      </c>
      <c r="AY144" s="186" t="s">
        <v>180</v>
      </c>
      <c r="BK144" s="188">
        <f>SUM(BK145:BK150)</f>
        <v>0</v>
      </c>
    </row>
    <row r="145" spans="1:65" s="2" customFormat="1" ht="16.5" customHeight="1">
      <c r="A145" s="34"/>
      <c r="B145" s="35"/>
      <c r="C145" s="191" t="s">
        <v>211</v>
      </c>
      <c r="D145" s="191" t="s">
        <v>184</v>
      </c>
      <c r="E145" s="192" t="s">
        <v>1300</v>
      </c>
      <c r="F145" s="193" t="s">
        <v>1301</v>
      </c>
      <c r="G145" s="194" t="s">
        <v>313</v>
      </c>
      <c r="H145" s="195">
        <v>76</v>
      </c>
      <c r="I145" s="196"/>
      <c r="J145" s="197">
        <f>ROUND(I145*H145,2)</f>
        <v>0</v>
      </c>
      <c r="K145" s="193" t="s">
        <v>188</v>
      </c>
      <c r="L145" s="39"/>
      <c r="M145" s="198" t="s">
        <v>1</v>
      </c>
      <c r="N145" s="199" t="s">
        <v>45</v>
      </c>
      <c r="O145" s="71"/>
      <c r="P145" s="200">
        <f>O145*H145</f>
        <v>0</v>
      </c>
      <c r="Q145" s="200">
        <v>0</v>
      </c>
      <c r="R145" s="200">
        <f>Q145*H145</f>
        <v>0</v>
      </c>
      <c r="S145" s="200">
        <v>0</v>
      </c>
      <c r="T145" s="201">
        <f>S145*H145</f>
        <v>0</v>
      </c>
      <c r="U145" s="34"/>
      <c r="V145" s="34"/>
      <c r="W145" s="34"/>
      <c r="X145" s="34"/>
      <c r="Y145" s="34"/>
      <c r="Z145" s="34"/>
      <c r="AA145" s="34"/>
      <c r="AB145" s="34"/>
      <c r="AC145" s="34"/>
      <c r="AD145" s="34"/>
      <c r="AE145" s="34"/>
      <c r="AR145" s="202" t="s">
        <v>189</v>
      </c>
      <c r="AT145" s="202" t="s">
        <v>184</v>
      </c>
      <c r="AU145" s="202" t="s">
        <v>96</v>
      </c>
      <c r="AY145" s="17" t="s">
        <v>180</v>
      </c>
      <c r="BE145" s="203">
        <f>IF(N145="základní",J145,0)</f>
        <v>0</v>
      </c>
      <c r="BF145" s="203">
        <f>IF(N145="snížená",J145,0)</f>
        <v>0</v>
      </c>
      <c r="BG145" s="203">
        <f>IF(N145="zákl. přenesená",J145,0)</f>
        <v>0</v>
      </c>
      <c r="BH145" s="203">
        <f>IF(N145="sníž. přenesená",J145,0)</f>
        <v>0</v>
      </c>
      <c r="BI145" s="203">
        <f>IF(N145="nulová",J145,0)</f>
        <v>0</v>
      </c>
      <c r="BJ145" s="17" t="s">
        <v>87</v>
      </c>
      <c r="BK145" s="203">
        <f>ROUND(I145*H145,2)</f>
        <v>0</v>
      </c>
      <c r="BL145" s="17" t="s">
        <v>189</v>
      </c>
      <c r="BM145" s="202" t="s">
        <v>1440</v>
      </c>
    </row>
    <row r="146" spans="2:51" s="14" customFormat="1" ht="22.5">
      <c r="B146" s="215"/>
      <c r="C146" s="216"/>
      <c r="D146" s="206" t="s">
        <v>191</v>
      </c>
      <c r="E146" s="217" t="s">
        <v>1</v>
      </c>
      <c r="F146" s="218" t="s">
        <v>1441</v>
      </c>
      <c r="G146" s="216"/>
      <c r="H146" s="219">
        <v>76</v>
      </c>
      <c r="I146" s="220"/>
      <c r="J146" s="216"/>
      <c r="K146" s="216"/>
      <c r="L146" s="221"/>
      <c r="M146" s="222"/>
      <c r="N146" s="223"/>
      <c r="O146" s="223"/>
      <c r="P146" s="223"/>
      <c r="Q146" s="223"/>
      <c r="R146" s="223"/>
      <c r="S146" s="223"/>
      <c r="T146" s="224"/>
      <c r="AT146" s="225" t="s">
        <v>191</v>
      </c>
      <c r="AU146" s="225" t="s">
        <v>96</v>
      </c>
      <c r="AV146" s="14" t="s">
        <v>89</v>
      </c>
      <c r="AW146" s="14" t="s">
        <v>35</v>
      </c>
      <c r="AX146" s="14" t="s">
        <v>87</v>
      </c>
      <c r="AY146" s="225" t="s">
        <v>180</v>
      </c>
    </row>
    <row r="147" spans="1:65" s="2" customFormat="1" ht="24.2" customHeight="1">
      <c r="A147" s="34"/>
      <c r="B147" s="35"/>
      <c r="C147" s="191" t="s">
        <v>223</v>
      </c>
      <c r="D147" s="191" t="s">
        <v>184</v>
      </c>
      <c r="E147" s="192" t="s">
        <v>1304</v>
      </c>
      <c r="F147" s="193" t="s">
        <v>1305</v>
      </c>
      <c r="G147" s="194" t="s">
        <v>313</v>
      </c>
      <c r="H147" s="195">
        <v>76</v>
      </c>
      <c r="I147" s="196"/>
      <c r="J147" s="197">
        <f>ROUND(I147*H147,2)</f>
        <v>0</v>
      </c>
      <c r="K147" s="193" t="s">
        <v>188</v>
      </c>
      <c r="L147" s="39"/>
      <c r="M147" s="198" t="s">
        <v>1</v>
      </c>
      <c r="N147" s="199" t="s">
        <v>45</v>
      </c>
      <c r="O147" s="71"/>
      <c r="P147" s="200">
        <f>O147*H147</f>
        <v>0</v>
      </c>
      <c r="Q147" s="200">
        <v>0</v>
      </c>
      <c r="R147" s="200">
        <f>Q147*H147</f>
        <v>0</v>
      </c>
      <c r="S147" s="200">
        <v>0</v>
      </c>
      <c r="T147" s="201">
        <f>S147*H147</f>
        <v>0</v>
      </c>
      <c r="U147" s="34"/>
      <c r="V147" s="34"/>
      <c r="W147" s="34"/>
      <c r="X147" s="34"/>
      <c r="Y147" s="34"/>
      <c r="Z147" s="34"/>
      <c r="AA147" s="34"/>
      <c r="AB147" s="34"/>
      <c r="AC147" s="34"/>
      <c r="AD147" s="34"/>
      <c r="AE147" s="34"/>
      <c r="AR147" s="202" t="s">
        <v>189</v>
      </c>
      <c r="AT147" s="202" t="s">
        <v>184</v>
      </c>
      <c r="AU147" s="202" t="s">
        <v>96</v>
      </c>
      <c r="AY147" s="17" t="s">
        <v>180</v>
      </c>
      <c r="BE147" s="203">
        <f>IF(N147="základní",J147,0)</f>
        <v>0</v>
      </c>
      <c r="BF147" s="203">
        <f>IF(N147="snížená",J147,0)</f>
        <v>0</v>
      </c>
      <c r="BG147" s="203">
        <f>IF(N147="zákl. přenesená",J147,0)</f>
        <v>0</v>
      </c>
      <c r="BH147" s="203">
        <f>IF(N147="sníž. přenesená",J147,0)</f>
        <v>0</v>
      </c>
      <c r="BI147" s="203">
        <f>IF(N147="nulová",J147,0)</f>
        <v>0</v>
      </c>
      <c r="BJ147" s="17" t="s">
        <v>87</v>
      </c>
      <c r="BK147" s="203">
        <f>ROUND(I147*H147,2)</f>
        <v>0</v>
      </c>
      <c r="BL147" s="17" t="s">
        <v>189</v>
      </c>
      <c r="BM147" s="202" t="s">
        <v>1442</v>
      </c>
    </row>
    <row r="148" spans="2:51" s="14" customFormat="1" ht="11.25">
      <c r="B148" s="215"/>
      <c r="C148" s="216"/>
      <c r="D148" s="206" t="s">
        <v>191</v>
      </c>
      <c r="E148" s="217" t="s">
        <v>1</v>
      </c>
      <c r="F148" s="218" t="s">
        <v>1443</v>
      </c>
      <c r="G148" s="216"/>
      <c r="H148" s="219">
        <v>76</v>
      </c>
      <c r="I148" s="220"/>
      <c r="J148" s="216"/>
      <c r="K148" s="216"/>
      <c r="L148" s="221"/>
      <c r="M148" s="222"/>
      <c r="N148" s="223"/>
      <c r="O148" s="223"/>
      <c r="P148" s="223"/>
      <c r="Q148" s="223"/>
      <c r="R148" s="223"/>
      <c r="S148" s="223"/>
      <c r="T148" s="224"/>
      <c r="AT148" s="225" t="s">
        <v>191</v>
      </c>
      <c r="AU148" s="225" t="s">
        <v>96</v>
      </c>
      <c r="AV148" s="14" t="s">
        <v>89</v>
      </c>
      <c r="AW148" s="14" t="s">
        <v>35</v>
      </c>
      <c r="AX148" s="14" t="s">
        <v>87</v>
      </c>
      <c r="AY148" s="225" t="s">
        <v>180</v>
      </c>
    </row>
    <row r="149" spans="1:65" s="2" customFormat="1" ht="33" customHeight="1">
      <c r="A149" s="34"/>
      <c r="B149" s="35"/>
      <c r="C149" s="191" t="s">
        <v>238</v>
      </c>
      <c r="D149" s="191" t="s">
        <v>184</v>
      </c>
      <c r="E149" s="192" t="s">
        <v>1307</v>
      </c>
      <c r="F149" s="193" t="s">
        <v>1308</v>
      </c>
      <c r="G149" s="194" t="s">
        <v>313</v>
      </c>
      <c r="H149" s="195">
        <v>76</v>
      </c>
      <c r="I149" s="196"/>
      <c r="J149" s="197">
        <f>ROUND(I149*H149,2)</f>
        <v>0</v>
      </c>
      <c r="K149" s="193" t="s">
        <v>188</v>
      </c>
      <c r="L149" s="39"/>
      <c r="M149" s="198" t="s">
        <v>1</v>
      </c>
      <c r="N149" s="199" t="s">
        <v>45</v>
      </c>
      <c r="O149" s="71"/>
      <c r="P149" s="200">
        <f>O149*H149</f>
        <v>0</v>
      </c>
      <c r="Q149" s="200">
        <v>0.00061</v>
      </c>
      <c r="R149" s="200">
        <f>Q149*H149</f>
        <v>0.04636</v>
      </c>
      <c r="S149" s="200">
        <v>0</v>
      </c>
      <c r="T149" s="201">
        <f>S149*H149</f>
        <v>0</v>
      </c>
      <c r="U149" s="34"/>
      <c r="V149" s="34"/>
      <c r="W149" s="34"/>
      <c r="X149" s="34"/>
      <c r="Y149" s="34"/>
      <c r="Z149" s="34"/>
      <c r="AA149" s="34"/>
      <c r="AB149" s="34"/>
      <c r="AC149" s="34"/>
      <c r="AD149" s="34"/>
      <c r="AE149" s="34"/>
      <c r="AR149" s="202" t="s">
        <v>189</v>
      </c>
      <c r="AT149" s="202" t="s">
        <v>184</v>
      </c>
      <c r="AU149" s="202" t="s">
        <v>96</v>
      </c>
      <c r="AY149" s="17" t="s">
        <v>180</v>
      </c>
      <c r="BE149" s="203">
        <f>IF(N149="základní",J149,0)</f>
        <v>0</v>
      </c>
      <c r="BF149" s="203">
        <f>IF(N149="snížená",J149,0)</f>
        <v>0</v>
      </c>
      <c r="BG149" s="203">
        <f>IF(N149="zákl. přenesená",J149,0)</f>
        <v>0</v>
      </c>
      <c r="BH149" s="203">
        <f>IF(N149="sníž. přenesená",J149,0)</f>
        <v>0</v>
      </c>
      <c r="BI149" s="203">
        <f>IF(N149="nulová",J149,0)</f>
        <v>0</v>
      </c>
      <c r="BJ149" s="17" t="s">
        <v>87</v>
      </c>
      <c r="BK149" s="203">
        <f>ROUND(I149*H149,2)</f>
        <v>0</v>
      </c>
      <c r="BL149" s="17" t="s">
        <v>189</v>
      </c>
      <c r="BM149" s="202" t="s">
        <v>1444</v>
      </c>
    </row>
    <row r="150" spans="2:51" s="14" customFormat="1" ht="11.25">
      <c r="B150" s="215"/>
      <c r="C150" s="216"/>
      <c r="D150" s="206" t="s">
        <v>191</v>
      </c>
      <c r="E150" s="217" t="s">
        <v>1</v>
      </c>
      <c r="F150" s="218" t="s">
        <v>1443</v>
      </c>
      <c r="G150" s="216"/>
      <c r="H150" s="219">
        <v>76</v>
      </c>
      <c r="I150" s="220"/>
      <c r="J150" s="216"/>
      <c r="K150" s="216"/>
      <c r="L150" s="221"/>
      <c r="M150" s="222"/>
      <c r="N150" s="223"/>
      <c r="O150" s="223"/>
      <c r="P150" s="223"/>
      <c r="Q150" s="223"/>
      <c r="R150" s="223"/>
      <c r="S150" s="223"/>
      <c r="T150" s="224"/>
      <c r="AT150" s="225" t="s">
        <v>191</v>
      </c>
      <c r="AU150" s="225" t="s">
        <v>96</v>
      </c>
      <c r="AV150" s="14" t="s">
        <v>89</v>
      </c>
      <c r="AW150" s="14" t="s">
        <v>35</v>
      </c>
      <c r="AX150" s="14" t="s">
        <v>87</v>
      </c>
      <c r="AY150" s="225" t="s">
        <v>180</v>
      </c>
    </row>
    <row r="151" spans="2:63" s="12" customFormat="1" ht="20.85" customHeight="1">
      <c r="B151" s="175"/>
      <c r="C151" s="176"/>
      <c r="D151" s="177" t="s">
        <v>79</v>
      </c>
      <c r="E151" s="189" t="s">
        <v>665</v>
      </c>
      <c r="F151" s="189" t="s">
        <v>666</v>
      </c>
      <c r="G151" s="176"/>
      <c r="H151" s="176"/>
      <c r="I151" s="179"/>
      <c r="J151" s="190">
        <f>BK151</f>
        <v>0</v>
      </c>
      <c r="K151" s="176"/>
      <c r="L151" s="181"/>
      <c r="M151" s="182"/>
      <c r="N151" s="183"/>
      <c r="O151" s="183"/>
      <c r="P151" s="184">
        <f>SUM(P152:P155)</f>
        <v>0</v>
      </c>
      <c r="Q151" s="183"/>
      <c r="R151" s="184">
        <f>SUM(R152:R155)</f>
        <v>0.18681428</v>
      </c>
      <c r="S151" s="183"/>
      <c r="T151" s="185">
        <f>SUM(T152:T155)</f>
        <v>323.288</v>
      </c>
      <c r="AR151" s="186" t="s">
        <v>87</v>
      </c>
      <c r="AT151" s="187" t="s">
        <v>79</v>
      </c>
      <c r="AU151" s="187" t="s">
        <v>89</v>
      </c>
      <c r="AY151" s="186" t="s">
        <v>180</v>
      </c>
      <c r="BK151" s="188">
        <f>SUM(BK152:BK155)</f>
        <v>0</v>
      </c>
    </row>
    <row r="152" spans="1:65" s="2" customFormat="1" ht="33" customHeight="1">
      <c r="A152" s="34"/>
      <c r="B152" s="35"/>
      <c r="C152" s="191" t="s">
        <v>246</v>
      </c>
      <c r="D152" s="191" t="s">
        <v>184</v>
      </c>
      <c r="E152" s="192" t="s">
        <v>668</v>
      </c>
      <c r="F152" s="193" t="s">
        <v>669</v>
      </c>
      <c r="G152" s="194" t="s">
        <v>214</v>
      </c>
      <c r="H152" s="195">
        <v>1004</v>
      </c>
      <c r="I152" s="196"/>
      <c r="J152" s="197">
        <f>ROUND(I152*H152,2)</f>
        <v>0</v>
      </c>
      <c r="K152" s="193" t="s">
        <v>188</v>
      </c>
      <c r="L152" s="39"/>
      <c r="M152" s="198" t="s">
        <v>1</v>
      </c>
      <c r="N152" s="199" t="s">
        <v>45</v>
      </c>
      <c r="O152" s="71"/>
      <c r="P152" s="200">
        <f>O152*H152</f>
        <v>0</v>
      </c>
      <c r="Q152" s="200">
        <v>5.607E-05</v>
      </c>
      <c r="R152" s="200">
        <f>Q152*H152</f>
        <v>0.056294279999999995</v>
      </c>
      <c r="S152" s="200">
        <v>0.092</v>
      </c>
      <c r="T152" s="201">
        <f>S152*H152</f>
        <v>92.368</v>
      </c>
      <c r="U152" s="34"/>
      <c r="V152" s="34"/>
      <c r="W152" s="34"/>
      <c r="X152" s="34"/>
      <c r="Y152" s="34"/>
      <c r="Z152" s="34"/>
      <c r="AA152" s="34"/>
      <c r="AB152" s="34"/>
      <c r="AC152" s="34"/>
      <c r="AD152" s="34"/>
      <c r="AE152" s="34"/>
      <c r="AR152" s="202" t="s">
        <v>189</v>
      </c>
      <c r="AT152" s="202" t="s">
        <v>184</v>
      </c>
      <c r="AU152" s="202" t="s">
        <v>96</v>
      </c>
      <c r="AY152" s="17" t="s">
        <v>180</v>
      </c>
      <c r="BE152" s="203">
        <f>IF(N152="základní",J152,0)</f>
        <v>0</v>
      </c>
      <c r="BF152" s="203">
        <f>IF(N152="snížená",J152,0)</f>
        <v>0</v>
      </c>
      <c r="BG152" s="203">
        <f>IF(N152="zákl. přenesená",J152,0)</f>
        <v>0</v>
      </c>
      <c r="BH152" s="203">
        <f>IF(N152="sníž. přenesená",J152,0)</f>
        <v>0</v>
      </c>
      <c r="BI152" s="203">
        <f>IF(N152="nulová",J152,0)</f>
        <v>0</v>
      </c>
      <c r="BJ152" s="17" t="s">
        <v>87</v>
      </c>
      <c r="BK152" s="203">
        <f>ROUND(I152*H152,2)</f>
        <v>0</v>
      </c>
      <c r="BL152" s="17" t="s">
        <v>189</v>
      </c>
      <c r="BM152" s="202" t="s">
        <v>1445</v>
      </c>
    </row>
    <row r="153" spans="2:51" s="14" customFormat="1" ht="11.25">
      <c r="B153" s="215"/>
      <c r="C153" s="216"/>
      <c r="D153" s="206" t="s">
        <v>191</v>
      </c>
      <c r="E153" s="217" t="s">
        <v>1</v>
      </c>
      <c r="F153" s="218" t="s">
        <v>1446</v>
      </c>
      <c r="G153" s="216"/>
      <c r="H153" s="219">
        <v>1004</v>
      </c>
      <c r="I153" s="220"/>
      <c r="J153" s="216"/>
      <c r="K153" s="216"/>
      <c r="L153" s="221"/>
      <c r="M153" s="222"/>
      <c r="N153" s="223"/>
      <c r="O153" s="223"/>
      <c r="P153" s="223"/>
      <c r="Q153" s="223"/>
      <c r="R153" s="223"/>
      <c r="S153" s="223"/>
      <c r="T153" s="224"/>
      <c r="AT153" s="225" t="s">
        <v>191</v>
      </c>
      <c r="AU153" s="225" t="s">
        <v>96</v>
      </c>
      <c r="AV153" s="14" t="s">
        <v>89</v>
      </c>
      <c r="AW153" s="14" t="s">
        <v>35</v>
      </c>
      <c r="AX153" s="14" t="s">
        <v>87</v>
      </c>
      <c r="AY153" s="225" t="s">
        <v>180</v>
      </c>
    </row>
    <row r="154" spans="1:65" s="2" customFormat="1" ht="33" customHeight="1">
      <c r="A154" s="34"/>
      <c r="B154" s="35"/>
      <c r="C154" s="191" t="s">
        <v>251</v>
      </c>
      <c r="D154" s="191" t="s">
        <v>184</v>
      </c>
      <c r="E154" s="192" t="s">
        <v>678</v>
      </c>
      <c r="F154" s="193" t="s">
        <v>679</v>
      </c>
      <c r="G154" s="194" t="s">
        <v>214</v>
      </c>
      <c r="H154" s="195">
        <v>1004</v>
      </c>
      <c r="I154" s="196"/>
      <c r="J154" s="197">
        <f>ROUND(I154*H154,2)</f>
        <v>0</v>
      </c>
      <c r="K154" s="193" t="s">
        <v>188</v>
      </c>
      <c r="L154" s="39"/>
      <c r="M154" s="198" t="s">
        <v>1</v>
      </c>
      <c r="N154" s="199" t="s">
        <v>45</v>
      </c>
      <c r="O154" s="71"/>
      <c r="P154" s="200">
        <f>O154*H154</f>
        <v>0</v>
      </c>
      <c r="Q154" s="200">
        <v>0.00013</v>
      </c>
      <c r="R154" s="200">
        <f>Q154*H154</f>
        <v>0.13052</v>
      </c>
      <c r="S154" s="200">
        <v>0.23</v>
      </c>
      <c r="T154" s="201">
        <f>S154*H154</f>
        <v>230.92000000000002</v>
      </c>
      <c r="U154" s="34"/>
      <c r="V154" s="34"/>
      <c r="W154" s="34"/>
      <c r="X154" s="34"/>
      <c r="Y154" s="34"/>
      <c r="Z154" s="34"/>
      <c r="AA154" s="34"/>
      <c r="AB154" s="34"/>
      <c r="AC154" s="34"/>
      <c r="AD154" s="34"/>
      <c r="AE154" s="34"/>
      <c r="AR154" s="202" t="s">
        <v>189</v>
      </c>
      <c r="AT154" s="202" t="s">
        <v>184</v>
      </c>
      <c r="AU154" s="202" t="s">
        <v>96</v>
      </c>
      <c r="AY154" s="17" t="s">
        <v>180</v>
      </c>
      <c r="BE154" s="203">
        <f>IF(N154="základní",J154,0)</f>
        <v>0</v>
      </c>
      <c r="BF154" s="203">
        <f>IF(N154="snížená",J154,0)</f>
        <v>0</v>
      </c>
      <c r="BG154" s="203">
        <f>IF(N154="zákl. přenesená",J154,0)</f>
        <v>0</v>
      </c>
      <c r="BH154" s="203">
        <f>IF(N154="sníž. přenesená",J154,0)</f>
        <v>0</v>
      </c>
      <c r="BI154" s="203">
        <f>IF(N154="nulová",J154,0)</f>
        <v>0</v>
      </c>
      <c r="BJ154" s="17" t="s">
        <v>87</v>
      </c>
      <c r="BK154" s="203">
        <f>ROUND(I154*H154,2)</f>
        <v>0</v>
      </c>
      <c r="BL154" s="17" t="s">
        <v>189</v>
      </c>
      <c r="BM154" s="202" t="s">
        <v>1447</v>
      </c>
    </row>
    <row r="155" spans="2:51" s="14" customFormat="1" ht="11.25">
      <c r="B155" s="215"/>
      <c r="C155" s="216"/>
      <c r="D155" s="206" t="s">
        <v>191</v>
      </c>
      <c r="E155" s="217" t="s">
        <v>1</v>
      </c>
      <c r="F155" s="218" t="s">
        <v>1446</v>
      </c>
      <c r="G155" s="216"/>
      <c r="H155" s="219">
        <v>1004</v>
      </c>
      <c r="I155" s="220"/>
      <c r="J155" s="216"/>
      <c r="K155" s="216"/>
      <c r="L155" s="221"/>
      <c r="M155" s="222"/>
      <c r="N155" s="223"/>
      <c r="O155" s="223"/>
      <c r="P155" s="223"/>
      <c r="Q155" s="223"/>
      <c r="R155" s="223"/>
      <c r="S155" s="223"/>
      <c r="T155" s="224"/>
      <c r="AT155" s="225" t="s">
        <v>191</v>
      </c>
      <c r="AU155" s="225" t="s">
        <v>96</v>
      </c>
      <c r="AV155" s="14" t="s">
        <v>89</v>
      </c>
      <c r="AW155" s="14" t="s">
        <v>35</v>
      </c>
      <c r="AX155" s="14" t="s">
        <v>87</v>
      </c>
      <c r="AY155" s="225" t="s">
        <v>180</v>
      </c>
    </row>
    <row r="156" spans="2:63" s="12" customFormat="1" ht="20.85" customHeight="1">
      <c r="B156" s="175"/>
      <c r="C156" s="176"/>
      <c r="D156" s="177" t="s">
        <v>79</v>
      </c>
      <c r="E156" s="189" t="s">
        <v>769</v>
      </c>
      <c r="F156" s="189" t="s">
        <v>770</v>
      </c>
      <c r="G156" s="176"/>
      <c r="H156" s="176"/>
      <c r="I156" s="179"/>
      <c r="J156" s="190">
        <f>BK156</f>
        <v>0</v>
      </c>
      <c r="K156" s="176"/>
      <c r="L156" s="181"/>
      <c r="M156" s="182"/>
      <c r="N156" s="183"/>
      <c r="O156" s="183"/>
      <c r="P156" s="184">
        <f>SUM(P157:P177)</f>
        <v>0</v>
      </c>
      <c r="Q156" s="183"/>
      <c r="R156" s="184">
        <f>SUM(R157:R177)</f>
        <v>0.286665</v>
      </c>
      <c r="S156" s="183"/>
      <c r="T156" s="185">
        <f>SUM(T157:T177)</f>
        <v>0</v>
      </c>
      <c r="AR156" s="186" t="s">
        <v>87</v>
      </c>
      <c r="AT156" s="187" t="s">
        <v>79</v>
      </c>
      <c r="AU156" s="187" t="s">
        <v>89</v>
      </c>
      <c r="AY156" s="186" t="s">
        <v>180</v>
      </c>
      <c r="BK156" s="188">
        <f>SUM(BK157:BK177)</f>
        <v>0</v>
      </c>
    </row>
    <row r="157" spans="1:65" s="2" customFormat="1" ht="16.5" customHeight="1">
      <c r="A157" s="34"/>
      <c r="B157" s="35"/>
      <c r="C157" s="191" t="s">
        <v>257</v>
      </c>
      <c r="D157" s="191" t="s">
        <v>184</v>
      </c>
      <c r="E157" s="192" t="s">
        <v>772</v>
      </c>
      <c r="F157" s="193" t="s">
        <v>773</v>
      </c>
      <c r="G157" s="194" t="s">
        <v>313</v>
      </c>
      <c r="H157" s="195">
        <v>377.5</v>
      </c>
      <c r="I157" s="196"/>
      <c r="J157" s="197">
        <f>ROUND(I157*H157,2)</f>
        <v>0</v>
      </c>
      <c r="K157" s="193" t="s">
        <v>188</v>
      </c>
      <c r="L157" s="39"/>
      <c r="M157" s="198" t="s">
        <v>1</v>
      </c>
      <c r="N157" s="199" t="s">
        <v>45</v>
      </c>
      <c r="O157" s="71"/>
      <c r="P157" s="200">
        <f>O157*H157</f>
        <v>0</v>
      </c>
      <c r="Q157" s="200">
        <v>0</v>
      </c>
      <c r="R157" s="200">
        <f>Q157*H157</f>
        <v>0</v>
      </c>
      <c r="S157" s="200">
        <v>0</v>
      </c>
      <c r="T157" s="201">
        <f>S157*H157</f>
        <v>0</v>
      </c>
      <c r="U157" s="34"/>
      <c r="V157" s="34"/>
      <c r="W157" s="34"/>
      <c r="X157" s="34"/>
      <c r="Y157" s="34"/>
      <c r="Z157" s="34"/>
      <c r="AA157" s="34"/>
      <c r="AB157" s="34"/>
      <c r="AC157" s="34"/>
      <c r="AD157" s="34"/>
      <c r="AE157" s="34"/>
      <c r="AR157" s="202" t="s">
        <v>189</v>
      </c>
      <c r="AT157" s="202" t="s">
        <v>184</v>
      </c>
      <c r="AU157" s="202" t="s">
        <v>96</v>
      </c>
      <c r="AY157" s="17" t="s">
        <v>180</v>
      </c>
      <c r="BE157" s="203">
        <f>IF(N157="základní",J157,0)</f>
        <v>0</v>
      </c>
      <c r="BF157" s="203">
        <f>IF(N157="snížená",J157,0)</f>
        <v>0</v>
      </c>
      <c r="BG157" s="203">
        <f>IF(N157="zákl. přenesená",J157,0)</f>
        <v>0</v>
      </c>
      <c r="BH157" s="203">
        <f>IF(N157="sníž. přenesená",J157,0)</f>
        <v>0</v>
      </c>
      <c r="BI157" s="203">
        <f>IF(N157="nulová",J157,0)</f>
        <v>0</v>
      </c>
      <c r="BJ157" s="17" t="s">
        <v>87</v>
      </c>
      <c r="BK157" s="203">
        <f>ROUND(I157*H157,2)</f>
        <v>0</v>
      </c>
      <c r="BL157" s="17" t="s">
        <v>189</v>
      </c>
      <c r="BM157" s="202" t="s">
        <v>1448</v>
      </c>
    </row>
    <row r="158" spans="2:51" s="14" customFormat="1" ht="11.25">
      <c r="B158" s="215"/>
      <c r="C158" s="216"/>
      <c r="D158" s="206" t="s">
        <v>191</v>
      </c>
      <c r="E158" s="217" t="s">
        <v>1</v>
      </c>
      <c r="F158" s="218" t="s">
        <v>1449</v>
      </c>
      <c r="G158" s="216"/>
      <c r="H158" s="219">
        <v>319</v>
      </c>
      <c r="I158" s="220"/>
      <c r="J158" s="216"/>
      <c r="K158" s="216"/>
      <c r="L158" s="221"/>
      <c r="M158" s="222"/>
      <c r="N158" s="223"/>
      <c r="O158" s="223"/>
      <c r="P158" s="223"/>
      <c r="Q158" s="223"/>
      <c r="R158" s="223"/>
      <c r="S158" s="223"/>
      <c r="T158" s="224"/>
      <c r="AT158" s="225" t="s">
        <v>191</v>
      </c>
      <c r="AU158" s="225" t="s">
        <v>96</v>
      </c>
      <c r="AV158" s="14" t="s">
        <v>89</v>
      </c>
      <c r="AW158" s="14" t="s">
        <v>35</v>
      </c>
      <c r="AX158" s="14" t="s">
        <v>80</v>
      </c>
      <c r="AY158" s="225" t="s">
        <v>180</v>
      </c>
    </row>
    <row r="159" spans="2:51" s="14" customFormat="1" ht="11.25">
      <c r="B159" s="215"/>
      <c r="C159" s="216"/>
      <c r="D159" s="206" t="s">
        <v>191</v>
      </c>
      <c r="E159" s="217" t="s">
        <v>1</v>
      </c>
      <c r="F159" s="218" t="s">
        <v>1450</v>
      </c>
      <c r="G159" s="216"/>
      <c r="H159" s="219">
        <v>58.5</v>
      </c>
      <c r="I159" s="220"/>
      <c r="J159" s="216"/>
      <c r="K159" s="216"/>
      <c r="L159" s="221"/>
      <c r="M159" s="222"/>
      <c r="N159" s="223"/>
      <c r="O159" s="223"/>
      <c r="P159" s="223"/>
      <c r="Q159" s="223"/>
      <c r="R159" s="223"/>
      <c r="S159" s="223"/>
      <c r="T159" s="224"/>
      <c r="AT159" s="225" t="s">
        <v>191</v>
      </c>
      <c r="AU159" s="225" t="s">
        <v>96</v>
      </c>
      <c r="AV159" s="14" t="s">
        <v>89</v>
      </c>
      <c r="AW159" s="14" t="s">
        <v>35</v>
      </c>
      <c r="AX159" s="14" t="s">
        <v>80</v>
      </c>
      <c r="AY159" s="225" t="s">
        <v>180</v>
      </c>
    </row>
    <row r="160" spans="2:51" s="15" customFormat="1" ht="11.25">
      <c r="B160" s="226"/>
      <c r="C160" s="227"/>
      <c r="D160" s="206" t="s">
        <v>191</v>
      </c>
      <c r="E160" s="228" t="s">
        <v>1</v>
      </c>
      <c r="F160" s="229" t="s">
        <v>201</v>
      </c>
      <c r="G160" s="227"/>
      <c r="H160" s="230">
        <v>377.5</v>
      </c>
      <c r="I160" s="231"/>
      <c r="J160" s="227"/>
      <c r="K160" s="227"/>
      <c r="L160" s="232"/>
      <c r="M160" s="233"/>
      <c r="N160" s="234"/>
      <c r="O160" s="234"/>
      <c r="P160" s="234"/>
      <c r="Q160" s="234"/>
      <c r="R160" s="234"/>
      <c r="S160" s="234"/>
      <c r="T160" s="235"/>
      <c r="AT160" s="236" t="s">
        <v>191</v>
      </c>
      <c r="AU160" s="236" t="s">
        <v>96</v>
      </c>
      <c r="AV160" s="15" t="s">
        <v>189</v>
      </c>
      <c r="AW160" s="15" t="s">
        <v>35</v>
      </c>
      <c r="AX160" s="15" t="s">
        <v>87</v>
      </c>
      <c r="AY160" s="236" t="s">
        <v>180</v>
      </c>
    </row>
    <row r="161" spans="1:65" s="2" customFormat="1" ht="24.2" customHeight="1">
      <c r="A161" s="34"/>
      <c r="B161" s="35"/>
      <c r="C161" s="191" t="s">
        <v>263</v>
      </c>
      <c r="D161" s="191" t="s">
        <v>184</v>
      </c>
      <c r="E161" s="192" t="s">
        <v>777</v>
      </c>
      <c r="F161" s="193" t="s">
        <v>778</v>
      </c>
      <c r="G161" s="194" t="s">
        <v>313</v>
      </c>
      <c r="H161" s="195">
        <v>319</v>
      </c>
      <c r="I161" s="196"/>
      <c r="J161" s="197">
        <f>ROUND(I161*H161,2)</f>
        <v>0</v>
      </c>
      <c r="K161" s="193" t="s">
        <v>188</v>
      </c>
      <c r="L161" s="39"/>
      <c r="M161" s="198" t="s">
        <v>1</v>
      </c>
      <c r="N161" s="199" t="s">
        <v>45</v>
      </c>
      <c r="O161" s="71"/>
      <c r="P161" s="200">
        <f>O161*H161</f>
        <v>0</v>
      </c>
      <c r="Q161" s="200">
        <v>0.00011</v>
      </c>
      <c r="R161" s="200">
        <f>Q161*H161</f>
        <v>0.03509</v>
      </c>
      <c r="S161" s="200">
        <v>0</v>
      </c>
      <c r="T161" s="201">
        <f>S161*H161</f>
        <v>0</v>
      </c>
      <c r="U161" s="34"/>
      <c r="V161" s="34"/>
      <c r="W161" s="34"/>
      <c r="X161" s="34"/>
      <c r="Y161" s="34"/>
      <c r="Z161" s="34"/>
      <c r="AA161" s="34"/>
      <c r="AB161" s="34"/>
      <c r="AC161" s="34"/>
      <c r="AD161" s="34"/>
      <c r="AE161" s="34"/>
      <c r="AR161" s="202" t="s">
        <v>189</v>
      </c>
      <c r="AT161" s="202" t="s">
        <v>184</v>
      </c>
      <c r="AU161" s="202" t="s">
        <v>96</v>
      </c>
      <c r="AY161" s="17" t="s">
        <v>180</v>
      </c>
      <c r="BE161" s="203">
        <f>IF(N161="základní",J161,0)</f>
        <v>0</v>
      </c>
      <c r="BF161" s="203">
        <f>IF(N161="snížená",J161,0)</f>
        <v>0</v>
      </c>
      <c r="BG161" s="203">
        <f>IF(N161="zákl. přenesená",J161,0)</f>
        <v>0</v>
      </c>
      <c r="BH161" s="203">
        <f>IF(N161="sníž. přenesená",J161,0)</f>
        <v>0</v>
      </c>
      <c r="BI161" s="203">
        <f>IF(N161="nulová",J161,0)</f>
        <v>0</v>
      </c>
      <c r="BJ161" s="17" t="s">
        <v>87</v>
      </c>
      <c r="BK161" s="203">
        <f>ROUND(I161*H161,2)</f>
        <v>0</v>
      </c>
      <c r="BL161" s="17" t="s">
        <v>189</v>
      </c>
      <c r="BM161" s="202" t="s">
        <v>1451</v>
      </c>
    </row>
    <row r="162" spans="2:51" s="14" customFormat="1" ht="22.5">
      <c r="B162" s="215"/>
      <c r="C162" s="216"/>
      <c r="D162" s="206" t="s">
        <v>191</v>
      </c>
      <c r="E162" s="217" t="s">
        <v>1</v>
      </c>
      <c r="F162" s="218" t="s">
        <v>1452</v>
      </c>
      <c r="G162" s="216"/>
      <c r="H162" s="219">
        <v>319</v>
      </c>
      <c r="I162" s="220"/>
      <c r="J162" s="216"/>
      <c r="K162" s="216"/>
      <c r="L162" s="221"/>
      <c r="M162" s="222"/>
      <c r="N162" s="223"/>
      <c r="O162" s="223"/>
      <c r="P162" s="223"/>
      <c r="Q162" s="223"/>
      <c r="R162" s="223"/>
      <c r="S162" s="223"/>
      <c r="T162" s="224"/>
      <c r="AT162" s="225" t="s">
        <v>191</v>
      </c>
      <c r="AU162" s="225" t="s">
        <v>96</v>
      </c>
      <c r="AV162" s="14" t="s">
        <v>89</v>
      </c>
      <c r="AW162" s="14" t="s">
        <v>35</v>
      </c>
      <c r="AX162" s="14" t="s">
        <v>87</v>
      </c>
      <c r="AY162" s="225" t="s">
        <v>180</v>
      </c>
    </row>
    <row r="163" spans="1:65" s="2" customFormat="1" ht="24.2" customHeight="1">
      <c r="A163" s="34"/>
      <c r="B163" s="35"/>
      <c r="C163" s="191" t="s">
        <v>268</v>
      </c>
      <c r="D163" s="191" t="s">
        <v>184</v>
      </c>
      <c r="E163" s="192" t="s">
        <v>782</v>
      </c>
      <c r="F163" s="193" t="s">
        <v>783</v>
      </c>
      <c r="G163" s="194" t="s">
        <v>313</v>
      </c>
      <c r="H163" s="195">
        <v>319</v>
      </c>
      <c r="I163" s="196"/>
      <c r="J163" s="197">
        <f>ROUND(I163*H163,2)</f>
        <v>0</v>
      </c>
      <c r="K163" s="193" t="s">
        <v>188</v>
      </c>
      <c r="L163" s="39"/>
      <c r="M163" s="198" t="s">
        <v>1</v>
      </c>
      <c r="N163" s="199" t="s">
        <v>45</v>
      </c>
      <c r="O163" s="71"/>
      <c r="P163" s="200">
        <f>O163*H163</f>
        <v>0</v>
      </c>
      <c r="Q163" s="200">
        <v>0.00033</v>
      </c>
      <c r="R163" s="200">
        <f>Q163*H163</f>
        <v>0.10527</v>
      </c>
      <c r="S163" s="200">
        <v>0</v>
      </c>
      <c r="T163" s="201">
        <f>S163*H163</f>
        <v>0</v>
      </c>
      <c r="U163" s="34"/>
      <c r="V163" s="34"/>
      <c r="W163" s="34"/>
      <c r="X163" s="34"/>
      <c r="Y163" s="34"/>
      <c r="Z163" s="34"/>
      <c r="AA163" s="34"/>
      <c r="AB163" s="34"/>
      <c r="AC163" s="34"/>
      <c r="AD163" s="34"/>
      <c r="AE163" s="34"/>
      <c r="AR163" s="202" t="s">
        <v>189</v>
      </c>
      <c r="AT163" s="202" t="s">
        <v>184</v>
      </c>
      <c r="AU163" s="202" t="s">
        <v>96</v>
      </c>
      <c r="AY163" s="17" t="s">
        <v>180</v>
      </c>
      <c r="BE163" s="203">
        <f>IF(N163="základní",J163,0)</f>
        <v>0</v>
      </c>
      <c r="BF163" s="203">
        <f>IF(N163="snížená",J163,0)</f>
        <v>0</v>
      </c>
      <c r="BG163" s="203">
        <f>IF(N163="zákl. přenesená",J163,0)</f>
        <v>0</v>
      </c>
      <c r="BH163" s="203">
        <f>IF(N163="sníž. přenesená",J163,0)</f>
        <v>0</v>
      </c>
      <c r="BI163" s="203">
        <f>IF(N163="nulová",J163,0)</f>
        <v>0</v>
      </c>
      <c r="BJ163" s="17" t="s">
        <v>87</v>
      </c>
      <c r="BK163" s="203">
        <f>ROUND(I163*H163,2)</f>
        <v>0</v>
      </c>
      <c r="BL163" s="17" t="s">
        <v>189</v>
      </c>
      <c r="BM163" s="202" t="s">
        <v>1453</v>
      </c>
    </row>
    <row r="164" spans="2:51" s="13" customFormat="1" ht="11.25">
      <c r="B164" s="204"/>
      <c r="C164" s="205"/>
      <c r="D164" s="206" t="s">
        <v>191</v>
      </c>
      <c r="E164" s="207" t="s">
        <v>1</v>
      </c>
      <c r="F164" s="208" t="s">
        <v>785</v>
      </c>
      <c r="G164" s="205"/>
      <c r="H164" s="207" t="s">
        <v>1</v>
      </c>
      <c r="I164" s="209"/>
      <c r="J164" s="205"/>
      <c r="K164" s="205"/>
      <c r="L164" s="210"/>
      <c r="M164" s="211"/>
      <c r="N164" s="212"/>
      <c r="O164" s="212"/>
      <c r="P164" s="212"/>
      <c r="Q164" s="212"/>
      <c r="R164" s="212"/>
      <c r="S164" s="212"/>
      <c r="T164" s="213"/>
      <c r="AT164" s="214" t="s">
        <v>191</v>
      </c>
      <c r="AU164" s="214" t="s">
        <v>96</v>
      </c>
      <c r="AV164" s="13" t="s">
        <v>87</v>
      </c>
      <c r="AW164" s="13" t="s">
        <v>35</v>
      </c>
      <c r="AX164" s="13" t="s">
        <v>80</v>
      </c>
      <c r="AY164" s="214" t="s">
        <v>180</v>
      </c>
    </row>
    <row r="165" spans="2:51" s="14" customFormat="1" ht="22.5">
      <c r="B165" s="215"/>
      <c r="C165" s="216"/>
      <c r="D165" s="206" t="s">
        <v>191</v>
      </c>
      <c r="E165" s="217" t="s">
        <v>1</v>
      </c>
      <c r="F165" s="218" t="s">
        <v>1452</v>
      </c>
      <c r="G165" s="216"/>
      <c r="H165" s="219">
        <v>319</v>
      </c>
      <c r="I165" s="220"/>
      <c r="J165" s="216"/>
      <c r="K165" s="216"/>
      <c r="L165" s="221"/>
      <c r="M165" s="222"/>
      <c r="N165" s="223"/>
      <c r="O165" s="223"/>
      <c r="P165" s="223"/>
      <c r="Q165" s="223"/>
      <c r="R165" s="223"/>
      <c r="S165" s="223"/>
      <c r="T165" s="224"/>
      <c r="AT165" s="225" t="s">
        <v>191</v>
      </c>
      <c r="AU165" s="225" t="s">
        <v>96</v>
      </c>
      <c r="AV165" s="14" t="s">
        <v>89</v>
      </c>
      <c r="AW165" s="14" t="s">
        <v>35</v>
      </c>
      <c r="AX165" s="14" t="s">
        <v>87</v>
      </c>
      <c r="AY165" s="225" t="s">
        <v>180</v>
      </c>
    </row>
    <row r="166" spans="1:65" s="2" customFormat="1" ht="24.2" customHeight="1">
      <c r="A166" s="34"/>
      <c r="B166" s="35"/>
      <c r="C166" s="191" t="s">
        <v>274</v>
      </c>
      <c r="D166" s="191" t="s">
        <v>184</v>
      </c>
      <c r="E166" s="192" t="s">
        <v>1454</v>
      </c>
      <c r="F166" s="193" t="s">
        <v>1455</v>
      </c>
      <c r="G166" s="194" t="s">
        <v>313</v>
      </c>
      <c r="H166" s="195">
        <v>58.5</v>
      </c>
      <c r="I166" s="196"/>
      <c r="J166" s="197">
        <f>ROUND(I166*H166,2)</f>
        <v>0</v>
      </c>
      <c r="K166" s="193" t="s">
        <v>188</v>
      </c>
      <c r="L166" s="39"/>
      <c r="M166" s="198" t="s">
        <v>1</v>
      </c>
      <c r="N166" s="199" t="s">
        <v>45</v>
      </c>
      <c r="O166" s="71"/>
      <c r="P166" s="200">
        <f>O166*H166</f>
        <v>0</v>
      </c>
      <c r="Q166" s="200">
        <v>0.00011</v>
      </c>
      <c r="R166" s="200">
        <f>Q166*H166</f>
        <v>0.006435000000000001</v>
      </c>
      <c r="S166" s="200">
        <v>0</v>
      </c>
      <c r="T166" s="201">
        <f>S166*H166</f>
        <v>0</v>
      </c>
      <c r="U166" s="34"/>
      <c r="V166" s="34"/>
      <c r="W166" s="34"/>
      <c r="X166" s="34"/>
      <c r="Y166" s="34"/>
      <c r="Z166" s="34"/>
      <c r="AA166" s="34"/>
      <c r="AB166" s="34"/>
      <c r="AC166" s="34"/>
      <c r="AD166" s="34"/>
      <c r="AE166" s="34"/>
      <c r="AR166" s="202" t="s">
        <v>189</v>
      </c>
      <c r="AT166" s="202" t="s">
        <v>184</v>
      </c>
      <c r="AU166" s="202" t="s">
        <v>96</v>
      </c>
      <c r="AY166" s="17" t="s">
        <v>180</v>
      </c>
      <c r="BE166" s="203">
        <f>IF(N166="základní",J166,0)</f>
        <v>0</v>
      </c>
      <c r="BF166" s="203">
        <f>IF(N166="snížená",J166,0)</f>
        <v>0</v>
      </c>
      <c r="BG166" s="203">
        <f>IF(N166="zákl. přenesená",J166,0)</f>
        <v>0</v>
      </c>
      <c r="BH166" s="203">
        <f>IF(N166="sníž. přenesená",J166,0)</f>
        <v>0</v>
      </c>
      <c r="BI166" s="203">
        <f>IF(N166="nulová",J166,0)</f>
        <v>0</v>
      </c>
      <c r="BJ166" s="17" t="s">
        <v>87</v>
      </c>
      <c r="BK166" s="203">
        <f>ROUND(I166*H166,2)</f>
        <v>0</v>
      </c>
      <c r="BL166" s="17" t="s">
        <v>189</v>
      </c>
      <c r="BM166" s="202" t="s">
        <v>1456</v>
      </c>
    </row>
    <row r="167" spans="2:51" s="14" customFormat="1" ht="11.25">
      <c r="B167" s="215"/>
      <c r="C167" s="216"/>
      <c r="D167" s="206" t="s">
        <v>191</v>
      </c>
      <c r="E167" s="217" t="s">
        <v>1</v>
      </c>
      <c r="F167" s="218" t="s">
        <v>1457</v>
      </c>
      <c r="G167" s="216"/>
      <c r="H167" s="219">
        <v>58.5</v>
      </c>
      <c r="I167" s="220"/>
      <c r="J167" s="216"/>
      <c r="K167" s="216"/>
      <c r="L167" s="221"/>
      <c r="M167" s="222"/>
      <c r="N167" s="223"/>
      <c r="O167" s="223"/>
      <c r="P167" s="223"/>
      <c r="Q167" s="223"/>
      <c r="R167" s="223"/>
      <c r="S167" s="223"/>
      <c r="T167" s="224"/>
      <c r="AT167" s="225" t="s">
        <v>191</v>
      </c>
      <c r="AU167" s="225" t="s">
        <v>96</v>
      </c>
      <c r="AV167" s="14" t="s">
        <v>89</v>
      </c>
      <c r="AW167" s="14" t="s">
        <v>35</v>
      </c>
      <c r="AX167" s="14" t="s">
        <v>87</v>
      </c>
      <c r="AY167" s="225" t="s">
        <v>180</v>
      </c>
    </row>
    <row r="168" spans="1:65" s="2" customFormat="1" ht="24.2" customHeight="1">
      <c r="A168" s="34"/>
      <c r="B168" s="35"/>
      <c r="C168" s="191" t="s">
        <v>280</v>
      </c>
      <c r="D168" s="191" t="s">
        <v>184</v>
      </c>
      <c r="E168" s="192" t="s">
        <v>1458</v>
      </c>
      <c r="F168" s="193" t="s">
        <v>1459</v>
      </c>
      <c r="G168" s="194" t="s">
        <v>313</v>
      </c>
      <c r="H168" s="195">
        <v>58.5</v>
      </c>
      <c r="I168" s="196"/>
      <c r="J168" s="197">
        <f>ROUND(I168*H168,2)</f>
        <v>0</v>
      </c>
      <c r="K168" s="193" t="s">
        <v>188</v>
      </c>
      <c r="L168" s="39"/>
      <c r="M168" s="198" t="s">
        <v>1</v>
      </c>
      <c r="N168" s="199" t="s">
        <v>45</v>
      </c>
      <c r="O168" s="71"/>
      <c r="P168" s="200">
        <f>O168*H168</f>
        <v>0</v>
      </c>
      <c r="Q168" s="200">
        <v>0.00038</v>
      </c>
      <c r="R168" s="200">
        <f>Q168*H168</f>
        <v>0.02223</v>
      </c>
      <c r="S168" s="200">
        <v>0</v>
      </c>
      <c r="T168" s="201">
        <f>S168*H168</f>
        <v>0</v>
      </c>
      <c r="U168" s="34"/>
      <c r="V168" s="34"/>
      <c r="W168" s="34"/>
      <c r="X168" s="34"/>
      <c r="Y168" s="34"/>
      <c r="Z168" s="34"/>
      <c r="AA168" s="34"/>
      <c r="AB168" s="34"/>
      <c r="AC168" s="34"/>
      <c r="AD168" s="34"/>
      <c r="AE168" s="34"/>
      <c r="AR168" s="202" t="s">
        <v>189</v>
      </c>
      <c r="AT168" s="202" t="s">
        <v>184</v>
      </c>
      <c r="AU168" s="202" t="s">
        <v>96</v>
      </c>
      <c r="AY168" s="17" t="s">
        <v>180</v>
      </c>
      <c r="BE168" s="203">
        <f>IF(N168="základní",J168,0)</f>
        <v>0</v>
      </c>
      <c r="BF168" s="203">
        <f>IF(N168="snížená",J168,0)</f>
        <v>0</v>
      </c>
      <c r="BG168" s="203">
        <f>IF(N168="zákl. přenesená",J168,0)</f>
        <v>0</v>
      </c>
      <c r="BH168" s="203">
        <f>IF(N168="sníž. přenesená",J168,0)</f>
        <v>0</v>
      </c>
      <c r="BI168" s="203">
        <f>IF(N168="nulová",J168,0)</f>
        <v>0</v>
      </c>
      <c r="BJ168" s="17" t="s">
        <v>87</v>
      </c>
      <c r="BK168" s="203">
        <f>ROUND(I168*H168,2)</f>
        <v>0</v>
      </c>
      <c r="BL168" s="17" t="s">
        <v>189</v>
      </c>
      <c r="BM168" s="202" t="s">
        <v>1460</v>
      </c>
    </row>
    <row r="169" spans="2:51" s="13" customFormat="1" ht="11.25">
      <c r="B169" s="204"/>
      <c r="C169" s="205"/>
      <c r="D169" s="206" t="s">
        <v>191</v>
      </c>
      <c r="E169" s="207" t="s">
        <v>1</v>
      </c>
      <c r="F169" s="208" t="s">
        <v>785</v>
      </c>
      <c r="G169" s="205"/>
      <c r="H169" s="207" t="s">
        <v>1</v>
      </c>
      <c r="I169" s="209"/>
      <c r="J169" s="205"/>
      <c r="K169" s="205"/>
      <c r="L169" s="210"/>
      <c r="M169" s="211"/>
      <c r="N169" s="212"/>
      <c r="O169" s="212"/>
      <c r="P169" s="212"/>
      <c r="Q169" s="212"/>
      <c r="R169" s="212"/>
      <c r="S169" s="212"/>
      <c r="T169" s="213"/>
      <c r="AT169" s="214" t="s">
        <v>191</v>
      </c>
      <c r="AU169" s="214" t="s">
        <v>96</v>
      </c>
      <c r="AV169" s="13" t="s">
        <v>87</v>
      </c>
      <c r="AW169" s="13" t="s">
        <v>35</v>
      </c>
      <c r="AX169" s="13" t="s">
        <v>80</v>
      </c>
      <c r="AY169" s="214" t="s">
        <v>180</v>
      </c>
    </row>
    <row r="170" spans="2:51" s="14" customFormat="1" ht="11.25">
      <c r="B170" s="215"/>
      <c r="C170" s="216"/>
      <c r="D170" s="206" t="s">
        <v>191</v>
      </c>
      <c r="E170" s="217" t="s">
        <v>1</v>
      </c>
      <c r="F170" s="218" t="s">
        <v>1457</v>
      </c>
      <c r="G170" s="216"/>
      <c r="H170" s="219">
        <v>58.5</v>
      </c>
      <c r="I170" s="220"/>
      <c r="J170" s="216"/>
      <c r="K170" s="216"/>
      <c r="L170" s="221"/>
      <c r="M170" s="222"/>
      <c r="N170" s="223"/>
      <c r="O170" s="223"/>
      <c r="P170" s="223"/>
      <c r="Q170" s="223"/>
      <c r="R170" s="223"/>
      <c r="S170" s="223"/>
      <c r="T170" s="224"/>
      <c r="AT170" s="225" t="s">
        <v>191</v>
      </c>
      <c r="AU170" s="225" t="s">
        <v>96</v>
      </c>
      <c r="AV170" s="14" t="s">
        <v>89</v>
      </c>
      <c r="AW170" s="14" t="s">
        <v>35</v>
      </c>
      <c r="AX170" s="14" t="s">
        <v>87</v>
      </c>
      <c r="AY170" s="225" t="s">
        <v>180</v>
      </c>
    </row>
    <row r="171" spans="1:65" s="2" customFormat="1" ht="16.5" customHeight="1">
      <c r="A171" s="34"/>
      <c r="B171" s="35"/>
      <c r="C171" s="191" t="s">
        <v>8</v>
      </c>
      <c r="D171" s="191" t="s">
        <v>184</v>
      </c>
      <c r="E171" s="192" t="s">
        <v>787</v>
      </c>
      <c r="F171" s="193" t="s">
        <v>788</v>
      </c>
      <c r="G171" s="194" t="s">
        <v>214</v>
      </c>
      <c r="H171" s="195">
        <v>34</v>
      </c>
      <c r="I171" s="196"/>
      <c r="J171" s="197">
        <f>ROUND(I171*H171,2)</f>
        <v>0</v>
      </c>
      <c r="K171" s="193" t="s">
        <v>188</v>
      </c>
      <c r="L171" s="39"/>
      <c r="M171" s="198" t="s">
        <v>1</v>
      </c>
      <c r="N171" s="199" t="s">
        <v>45</v>
      </c>
      <c r="O171" s="71"/>
      <c r="P171" s="200">
        <f>O171*H171</f>
        <v>0</v>
      </c>
      <c r="Q171" s="200">
        <v>1E-05</v>
      </c>
      <c r="R171" s="200">
        <f>Q171*H171</f>
        <v>0.00034</v>
      </c>
      <c r="S171" s="200">
        <v>0</v>
      </c>
      <c r="T171" s="201">
        <f>S171*H171</f>
        <v>0</v>
      </c>
      <c r="U171" s="34"/>
      <c r="V171" s="34"/>
      <c r="W171" s="34"/>
      <c r="X171" s="34"/>
      <c r="Y171" s="34"/>
      <c r="Z171" s="34"/>
      <c r="AA171" s="34"/>
      <c r="AB171" s="34"/>
      <c r="AC171" s="34"/>
      <c r="AD171" s="34"/>
      <c r="AE171" s="34"/>
      <c r="AR171" s="202" t="s">
        <v>189</v>
      </c>
      <c r="AT171" s="202" t="s">
        <v>184</v>
      </c>
      <c r="AU171" s="202" t="s">
        <v>96</v>
      </c>
      <c r="AY171" s="17" t="s">
        <v>180</v>
      </c>
      <c r="BE171" s="203">
        <f>IF(N171="základní",J171,0)</f>
        <v>0</v>
      </c>
      <c r="BF171" s="203">
        <f>IF(N171="snížená",J171,0)</f>
        <v>0</v>
      </c>
      <c r="BG171" s="203">
        <f>IF(N171="zákl. přenesená",J171,0)</f>
        <v>0</v>
      </c>
      <c r="BH171" s="203">
        <f>IF(N171="sníž. přenesená",J171,0)</f>
        <v>0</v>
      </c>
      <c r="BI171" s="203">
        <f>IF(N171="nulová",J171,0)</f>
        <v>0</v>
      </c>
      <c r="BJ171" s="17" t="s">
        <v>87</v>
      </c>
      <c r="BK171" s="203">
        <f>ROUND(I171*H171,2)</f>
        <v>0</v>
      </c>
      <c r="BL171" s="17" t="s">
        <v>189</v>
      </c>
      <c r="BM171" s="202" t="s">
        <v>1461</v>
      </c>
    </row>
    <row r="172" spans="2:51" s="14" customFormat="1" ht="11.25">
      <c r="B172" s="215"/>
      <c r="C172" s="216"/>
      <c r="D172" s="206" t="s">
        <v>191</v>
      </c>
      <c r="E172" s="217" t="s">
        <v>1</v>
      </c>
      <c r="F172" s="218" t="s">
        <v>1462</v>
      </c>
      <c r="G172" s="216"/>
      <c r="H172" s="219">
        <v>34</v>
      </c>
      <c r="I172" s="220"/>
      <c r="J172" s="216"/>
      <c r="K172" s="216"/>
      <c r="L172" s="221"/>
      <c r="M172" s="222"/>
      <c r="N172" s="223"/>
      <c r="O172" s="223"/>
      <c r="P172" s="223"/>
      <c r="Q172" s="223"/>
      <c r="R172" s="223"/>
      <c r="S172" s="223"/>
      <c r="T172" s="224"/>
      <c r="AT172" s="225" t="s">
        <v>191</v>
      </c>
      <c r="AU172" s="225" t="s">
        <v>96</v>
      </c>
      <c r="AV172" s="14" t="s">
        <v>89</v>
      </c>
      <c r="AW172" s="14" t="s">
        <v>35</v>
      </c>
      <c r="AX172" s="14" t="s">
        <v>87</v>
      </c>
      <c r="AY172" s="225" t="s">
        <v>180</v>
      </c>
    </row>
    <row r="173" spans="1:65" s="2" customFormat="1" ht="24.2" customHeight="1">
      <c r="A173" s="34"/>
      <c r="B173" s="35"/>
      <c r="C173" s="191" t="s">
        <v>292</v>
      </c>
      <c r="D173" s="191" t="s">
        <v>184</v>
      </c>
      <c r="E173" s="192" t="s">
        <v>792</v>
      </c>
      <c r="F173" s="193" t="s">
        <v>793</v>
      </c>
      <c r="G173" s="194" t="s">
        <v>214</v>
      </c>
      <c r="H173" s="195">
        <v>34</v>
      </c>
      <c r="I173" s="196"/>
      <c r="J173" s="197">
        <f>ROUND(I173*H173,2)</f>
        <v>0</v>
      </c>
      <c r="K173" s="193" t="s">
        <v>188</v>
      </c>
      <c r="L173" s="39"/>
      <c r="M173" s="198" t="s">
        <v>1</v>
      </c>
      <c r="N173" s="199" t="s">
        <v>45</v>
      </c>
      <c r="O173" s="71"/>
      <c r="P173" s="200">
        <f>O173*H173</f>
        <v>0</v>
      </c>
      <c r="Q173" s="200">
        <v>0.00085</v>
      </c>
      <c r="R173" s="200">
        <f>Q173*H173</f>
        <v>0.0289</v>
      </c>
      <c r="S173" s="200">
        <v>0</v>
      </c>
      <c r="T173" s="201">
        <f>S173*H173</f>
        <v>0</v>
      </c>
      <c r="U173" s="34"/>
      <c r="V173" s="34"/>
      <c r="W173" s="34"/>
      <c r="X173" s="34"/>
      <c r="Y173" s="34"/>
      <c r="Z173" s="34"/>
      <c r="AA173" s="34"/>
      <c r="AB173" s="34"/>
      <c r="AC173" s="34"/>
      <c r="AD173" s="34"/>
      <c r="AE173" s="34"/>
      <c r="AR173" s="202" t="s">
        <v>189</v>
      </c>
      <c r="AT173" s="202" t="s">
        <v>184</v>
      </c>
      <c r="AU173" s="202" t="s">
        <v>96</v>
      </c>
      <c r="AY173" s="17" t="s">
        <v>180</v>
      </c>
      <c r="BE173" s="203">
        <f>IF(N173="základní",J173,0)</f>
        <v>0</v>
      </c>
      <c r="BF173" s="203">
        <f>IF(N173="snížená",J173,0)</f>
        <v>0</v>
      </c>
      <c r="BG173" s="203">
        <f>IF(N173="zákl. přenesená",J173,0)</f>
        <v>0</v>
      </c>
      <c r="BH173" s="203">
        <f>IF(N173="sníž. přenesená",J173,0)</f>
        <v>0</v>
      </c>
      <c r="BI173" s="203">
        <f>IF(N173="nulová",J173,0)</f>
        <v>0</v>
      </c>
      <c r="BJ173" s="17" t="s">
        <v>87</v>
      </c>
      <c r="BK173" s="203">
        <f>ROUND(I173*H173,2)</f>
        <v>0</v>
      </c>
      <c r="BL173" s="17" t="s">
        <v>189</v>
      </c>
      <c r="BM173" s="202" t="s">
        <v>1463</v>
      </c>
    </row>
    <row r="174" spans="2:51" s="14" customFormat="1" ht="11.25">
      <c r="B174" s="215"/>
      <c r="C174" s="216"/>
      <c r="D174" s="206" t="s">
        <v>191</v>
      </c>
      <c r="E174" s="217" t="s">
        <v>1</v>
      </c>
      <c r="F174" s="218" t="s">
        <v>1464</v>
      </c>
      <c r="G174" s="216"/>
      <c r="H174" s="219">
        <v>34</v>
      </c>
      <c r="I174" s="220"/>
      <c r="J174" s="216"/>
      <c r="K174" s="216"/>
      <c r="L174" s="221"/>
      <c r="M174" s="222"/>
      <c r="N174" s="223"/>
      <c r="O174" s="223"/>
      <c r="P174" s="223"/>
      <c r="Q174" s="223"/>
      <c r="R174" s="223"/>
      <c r="S174" s="223"/>
      <c r="T174" s="224"/>
      <c r="AT174" s="225" t="s">
        <v>191</v>
      </c>
      <c r="AU174" s="225" t="s">
        <v>96</v>
      </c>
      <c r="AV174" s="14" t="s">
        <v>89</v>
      </c>
      <c r="AW174" s="14" t="s">
        <v>35</v>
      </c>
      <c r="AX174" s="14" t="s">
        <v>87</v>
      </c>
      <c r="AY174" s="225" t="s">
        <v>180</v>
      </c>
    </row>
    <row r="175" spans="1:65" s="2" customFormat="1" ht="24.2" customHeight="1">
      <c r="A175" s="34"/>
      <c r="B175" s="35"/>
      <c r="C175" s="191" t="s">
        <v>302</v>
      </c>
      <c r="D175" s="191" t="s">
        <v>184</v>
      </c>
      <c r="E175" s="192" t="s">
        <v>798</v>
      </c>
      <c r="F175" s="193" t="s">
        <v>799</v>
      </c>
      <c r="G175" s="194" t="s">
        <v>214</v>
      </c>
      <c r="H175" s="195">
        <v>34</v>
      </c>
      <c r="I175" s="196"/>
      <c r="J175" s="197">
        <f>ROUND(I175*H175,2)</f>
        <v>0</v>
      </c>
      <c r="K175" s="193" t="s">
        <v>188</v>
      </c>
      <c r="L175" s="39"/>
      <c r="M175" s="198" t="s">
        <v>1</v>
      </c>
      <c r="N175" s="199" t="s">
        <v>45</v>
      </c>
      <c r="O175" s="71"/>
      <c r="P175" s="200">
        <f>O175*H175</f>
        <v>0</v>
      </c>
      <c r="Q175" s="200">
        <v>0.0026</v>
      </c>
      <c r="R175" s="200">
        <f>Q175*H175</f>
        <v>0.08839999999999999</v>
      </c>
      <c r="S175" s="200">
        <v>0</v>
      </c>
      <c r="T175" s="201">
        <f>S175*H175</f>
        <v>0</v>
      </c>
      <c r="U175" s="34"/>
      <c r="V175" s="34"/>
      <c r="W175" s="34"/>
      <c r="X175" s="34"/>
      <c r="Y175" s="34"/>
      <c r="Z175" s="34"/>
      <c r="AA175" s="34"/>
      <c r="AB175" s="34"/>
      <c r="AC175" s="34"/>
      <c r="AD175" s="34"/>
      <c r="AE175" s="34"/>
      <c r="AR175" s="202" t="s">
        <v>189</v>
      </c>
      <c r="AT175" s="202" t="s">
        <v>184</v>
      </c>
      <c r="AU175" s="202" t="s">
        <v>96</v>
      </c>
      <c r="AY175" s="17" t="s">
        <v>180</v>
      </c>
      <c r="BE175" s="203">
        <f>IF(N175="základní",J175,0)</f>
        <v>0</v>
      </c>
      <c r="BF175" s="203">
        <f>IF(N175="snížená",J175,0)</f>
        <v>0</v>
      </c>
      <c r="BG175" s="203">
        <f>IF(N175="zákl. přenesená",J175,0)</f>
        <v>0</v>
      </c>
      <c r="BH175" s="203">
        <f>IF(N175="sníž. přenesená",J175,0)</f>
        <v>0</v>
      </c>
      <c r="BI175" s="203">
        <f>IF(N175="nulová",J175,0)</f>
        <v>0</v>
      </c>
      <c r="BJ175" s="17" t="s">
        <v>87</v>
      </c>
      <c r="BK175" s="203">
        <f>ROUND(I175*H175,2)</f>
        <v>0</v>
      </c>
      <c r="BL175" s="17" t="s">
        <v>189</v>
      </c>
      <c r="BM175" s="202" t="s">
        <v>1465</v>
      </c>
    </row>
    <row r="176" spans="2:51" s="13" customFormat="1" ht="11.25">
      <c r="B176" s="204"/>
      <c r="C176" s="205"/>
      <c r="D176" s="206" t="s">
        <v>191</v>
      </c>
      <c r="E176" s="207" t="s">
        <v>1</v>
      </c>
      <c r="F176" s="208" t="s">
        <v>785</v>
      </c>
      <c r="G176" s="205"/>
      <c r="H176" s="207" t="s">
        <v>1</v>
      </c>
      <c r="I176" s="209"/>
      <c r="J176" s="205"/>
      <c r="K176" s="205"/>
      <c r="L176" s="210"/>
      <c r="M176" s="211"/>
      <c r="N176" s="212"/>
      <c r="O176" s="212"/>
      <c r="P176" s="212"/>
      <c r="Q176" s="212"/>
      <c r="R176" s="212"/>
      <c r="S176" s="212"/>
      <c r="T176" s="213"/>
      <c r="AT176" s="214" t="s">
        <v>191</v>
      </c>
      <c r="AU176" s="214" t="s">
        <v>96</v>
      </c>
      <c r="AV176" s="13" t="s">
        <v>87</v>
      </c>
      <c r="AW176" s="13" t="s">
        <v>35</v>
      </c>
      <c r="AX176" s="13" t="s">
        <v>80</v>
      </c>
      <c r="AY176" s="214" t="s">
        <v>180</v>
      </c>
    </row>
    <row r="177" spans="2:51" s="14" customFormat="1" ht="11.25">
      <c r="B177" s="215"/>
      <c r="C177" s="216"/>
      <c r="D177" s="206" t="s">
        <v>191</v>
      </c>
      <c r="E177" s="217" t="s">
        <v>1</v>
      </c>
      <c r="F177" s="218" t="s">
        <v>1464</v>
      </c>
      <c r="G177" s="216"/>
      <c r="H177" s="219">
        <v>34</v>
      </c>
      <c r="I177" s="220"/>
      <c r="J177" s="216"/>
      <c r="K177" s="216"/>
      <c r="L177" s="221"/>
      <c r="M177" s="222"/>
      <c r="N177" s="223"/>
      <c r="O177" s="223"/>
      <c r="P177" s="223"/>
      <c r="Q177" s="223"/>
      <c r="R177" s="223"/>
      <c r="S177" s="223"/>
      <c r="T177" s="224"/>
      <c r="AT177" s="225" t="s">
        <v>191</v>
      </c>
      <c r="AU177" s="225" t="s">
        <v>96</v>
      </c>
      <c r="AV177" s="14" t="s">
        <v>89</v>
      </c>
      <c r="AW177" s="14" t="s">
        <v>35</v>
      </c>
      <c r="AX177" s="14" t="s">
        <v>87</v>
      </c>
      <c r="AY177" s="225" t="s">
        <v>180</v>
      </c>
    </row>
    <row r="178" spans="2:63" s="12" customFormat="1" ht="20.85" customHeight="1">
      <c r="B178" s="175"/>
      <c r="C178" s="176"/>
      <c r="D178" s="177" t="s">
        <v>79</v>
      </c>
      <c r="E178" s="189" t="s">
        <v>771</v>
      </c>
      <c r="F178" s="189" t="s">
        <v>838</v>
      </c>
      <c r="G178" s="176"/>
      <c r="H178" s="176"/>
      <c r="I178" s="179"/>
      <c r="J178" s="190">
        <f>BK178</f>
        <v>0</v>
      </c>
      <c r="K178" s="176"/>
      <c r="L178" s="181"/>
      <c r="M178" s="182"/>
      <c r="N178" s="183"/>
      <c r="O178" s="183"/>
      <c r="P178" s="184">
        <f>SUM(P179:P181)</f>
        <v>0</v>
      </c>
      <c r="Q178" s="183"/>
      <c r="R178" s="184">
        <f>SUM(R179:R181)</f>
        <v>0</v>
      </c>
      <c r="S178" s="183"/>
      <c r="T178" s="185">
        <f>SUM(T179:T181)</f>
        <v>0</v>
      </c>
      <c r="AR178" s="186" t="s">
        <v>87</v>
      </c>
      <c r="AT178" s="187" t="s">
        <v>79</v>
      </c>
      <c r="AU178" s="187" t="s">
        <v>89</v>
      </c>
      <c r="AY178" s="186" t="s">
        <v>180</v>
      </c>
      <c r="BK178" s="188">
        <f>SUM(BK179:BK181)</f>
        <v>0</v>
      </c>
    </row>
    <row r="179" spans="1:65" s="2" customFormat="1" ht="33" customHeight="1">
      <c r="A179" s="34"/>
      <c r="B179" s="35"/>
      <c r="C179" s="191" t="s">
        <v>310</v>
      </c>
      <c r="D179" s="191" t="s">
        <v>184</v>
      </c>
      <c r="E179" s="192" t="s">
        <v>840</v>
      </c>
      <c r="F179" s="193" t="s">
        <v>841</v>
      </c>
      <c r="G179" s="194" t="s">
        <v>208</v>
      </c>
      <c r="H179" s="195">
        <v>323.288</v>
      </c>
      <c r="I179" s="196"/>
      <c r="J179" s="197">
        <f>ROUND(I179*H179,2)</f>
        <v>0</v>
      </c>
      <c r="K179" s="193" t="s">
        <v>1</v>
      </c>
      <c r="L179" s="39"/>
      <c r="M179" s="198" t="s">
        <v>1</v>
      </c>
      <c r="N179" s="199" t="s">
        <v>45</v>
      </c>
      <c r="O179" s="71"/>
      <c r="P179" s="200">
        <f>O179*H179</f>
        <v>0</v>
      </c>
      <c r="Q179" s="200">
        <v>0</v>
      </c>
      <c r="R179" s="200">
        <f>Q179*H179</f>
        <v>0</v>
      </c>
      <c r="S179" s="200">
        <v>0</v>
      </c>
      <c r="T179" s="201">
        <f>S179*H179</f>
        <v>0</v>
      </c>
      <c r="U179" s="34"/>
      <c r="V179" s="34"/>
      <c r="W179" s="34"/>
      <c r="X179" s="34"/>
      <c r="Y179" s="34"/>
      <c r="Z179" s="34"/>
      <c r="AA179" s="34"/>
      <c r="AB179" s="34"/>
      <c r="AC179" s="34"/>
      <c r="AD179" s="34"/>
      <c r="AE179" s="34"/>
      <c r="AR179" s="202" t="s">
        <v>189</v>
      </c>
      <c r="AT179" s="202" t="s">
        <v>184</v>
      </c>
      <c r="AU179" s="202" t="s">
        <v>96</v>
      </c>
      <c r="AY179" s="17" t="s">
        <v>180</v>
      </c>
      <c r="BE179" s="203">
        <f>IF(N179="základní",J179,0)</f>
        <v>0</v>
      </c>
      <c r="BF179" s="203">
        <f>IF(N179="snížená",J179,0)</f>
        <v>0</v>
      </c>
      <c r="BG179" s="203">
        <f>IF(N179="zákl. přenesená",J179,0)</f>
        <v>0</v>
      </c>
      <c r="BH179" s="203">
        <f>IF(N179="sníž. přenesená",J179,0)</f>
        <v>0</v>
      </c>
      <c r="BI179" s="203">
        <f>IF(N179="nulová",J179,0)</f>
        <v>0</v>
      </c>
      <c r="BJ179" s="17" t="s">
        <v>87</v>
      </c>
      <c r="BK179" s="203">
        <f>ROUND(I179*H179,2)</f>
        <v>0</v>
      </c>
      <c r="BL179" s="17" t="s">
        <v>189</v>
      </c>
      <c r="BM179" s="202" t="s">
        <v>1466</v>
      </c>
    </row>
    <row r="180" spans="1:65" s="2" customFormat="1" ht="44.25" customHeight="1">
      <c r="A180" s="34"/>
      <c r="B180" s="35"/>
      <c r="C180" s="191" t="s">
        <v>316</v>
      </c>
      <c r="D180" s="191" t="s">
        <v>184</v>
      </c>
      <c r="E180" s="192" t="s">
        <v>850</v>
      </c>
      <c r="F180" s="193" t="s">
        <v>851</v>
      </c>
      <c r="G180" s="194" t="s">
        <v>208</v>
      </c>
      <c r="H180" s="195">
        <v>323.288</v>
      </c>
      <c r="I180" s="196"/>
      <c r="J180" s="197">
        <f>ROUND(I180*H180,2)</f>
        <v>0</v>
      </c>
      <c r="K180" s="193" t="s">
        <v>188</v>
      </c>
      <c r="L180" s="39"/>
      <c r="M180" s="198" t="s">
        <v>1</v>
      </c>
      <c r="N180" s="199" t="s">
        <v>45</v>
      </c>
      <c r="O180" s="71"/>
      <c r="P180" s="200">
        <f>O180*H180</f>
        <v>0</v>
      </c>
      <c r="Q180" s="200">
        <v>0</v>
      </c>
      <c r="R180" s="200">
        <f>Q180*H180</f>
        <v>0</v>
      </c>
      <c r="S180" s="200">
        <v>0</v>
      </c>
      <c r="T180" s="201">
        <f>S180*H180</f>
        <v>0</v>
      </c>
      <c r="U180" s="34"/>
      <c r="V180" s="34"/>
      <c r="W180" s="34"/>
      <c r="X180" s="34"/>
      <c r="Y180" s="34"/>
      <c r="Z180" s="34"/>
      <c r="AA180" s="34"/>
      <c r="AB180" s="34"/>
      <c r="AC180" s="34"/>
      <c r="AD180" s="34"/>
      <c r="AE180" s="34"/>
      <c r="AR180" s="202" t="s">
        <v>189</v>
      </c>
      <c r="AT180" s="202" t="s">
        <v>184</v>
      </c>
      <c r="AU180" s="202" t="s">
        <v>96</v>
      </c>
      <c r="AY180" s="17" t="s">
        <v>180</v>
      </c>
      <c r="BE180" s="203">
        <f>IF(N180="základní",J180,0)</f>
        <v>0</v>
      </c>
      <c r="BF180" s="203">
        <f>IF(N180="snížená",J180,0)</f>
        <v>0</v>
      </c>
      <c r="BG180" s="203">
        <f>IF(N180="zákl. přenesená",J180,0)</f>
        <v>0</v>
      </c>
      <c r="BH180" s="203">
        <f>IF(N180="sníž. přenesená",J180,0)</f>
        <v>0</v>
      </c>
      <c r="BI180" s="203">
        <f>IF(N180="nulová",J180,0)</f>
        <v>0</v>
      </c>
      <c r="BJ180" s="17" t="s">
        <v>87</v>
      </c>
      <c r="BK180" s="203">
        <f>ROUND(I180*H180,2)</f>
        <v>0</v>
      </c>
      <c r="BL180" s="17" t="s">
        <v>189</v>
      </c>
      <c r="BM180" s="202" t="s">
        <v>1467</v>
      </c>
    </row>
    <row r="181" spans="1:65" s="2" customFormat="1" ht="33" customHeight="1">
      <c r="A181" s="34"/>
      <c r="B181" s="35"/>
      <c r="C181" s="191" t="s">
        <v>321</v>
      </c>
      <c r="D181" s="191" t="s">
        <v>184</v>
      </c>
      <c r="E181" s="192" t="s">
        <v>1468</v>
      </c>
      <c r="F181" s="193" t="s">
        <v>1469</v>
      </c>
      <c r="G181" s="194" t="s">
        <v>208</v>
      </c>
      <c r="H181" s="195">
        <v>0.52</v>
      </c>
      <c r="I181" s="196"/>
      <c r="J181" s="197">
        <f>ROUND(I181*H181,2)</f>
        <v>0</v>
      </c>
      <c r="K181" s="193" t="s">
        <v>188</v>
      </c>
      <c r="L181" s="39"/>
      <c r="M181" s="247" t="s">
        <v>1</v>
      </c>
      <c r="N181" s="248" t="s">
        <v>45</v>
      </c>
      <c r="O181" s="249"/>
      <c r="P181" s="250">
        <f>O181*H181</f>
        <v>0</v>
      </c>
      <c r="Q181" s="250">
        <v>0</v>
      </c>
      <c r="R181" s="250">
        <f>Q181*H181</f>
        <v>0</v>
      </c>
      <c r="S181" s="250">
        <v>0</v>
      </c>
      <c r="T181" s="251">
        <f>S181*H181</f>
        <v>0</v>
      </c>
      <c r="U181" s="34"/>
      <c r="V181" s="34"/>
      <c r="W181" s="34"/>
      <c r="X181" s="34"/>
      <c r="Y181" s="34"/>
      <c r="Z181" s="34"/>
      <c r="AA181" s="34"/>
      <c r="AB181" s="34"/>
      <c r="AC181" s="34"/>
      <c r="AD181" s="34"/>
      <c r="AE181" s="34"/>
      <c r="AR181" s="202" t="s">
        <v>189</v>
      </c>
      <c r="AT181" s="202" t="s">
        <v>184</v>
      </c>
      <c r="AU181" s="202" t="s">
        <v>96</v>
      </c>
      <c r="AY181" s="17" t="s">
        <v>180</v>
      </c>
      <c r="BE181" s="203">
        <f>IF(N181="základní",J181,0)</f>
        <v>0</v>
      </c>
      <c r="BF181" s="203">
        <f>IF(N181="snížená",J181,0)</f>
        <v>0</v>
      </c>
      <c r="BG181" s="203">
        <f>IF(N181="zákl. přenesená",J181,0)</f>
        <v>0</v>
      </c>
      <c r="BH181" s="203">
        <f>IF(N181="sníž. přenesená",J181,0)</f>
        <v>0</v>
      </c>
      <c r="BI181" s="203">
        <f>IF(N181="nulová",J181,0)</f>
        <v>0</v>
      </c>
      <c r="BJ181" s="17" t="s">
        <v>87</v>
      </c>
      <c r="BK181" s="203">
        <f>ROUND(I181*H181,2)</f>
        <v>0</v>
      </c>
      <c r="BL181" s="17" t="s">
        <v>189</v>
      </c>
      <c r="BM181" s="202" t="s">
        <v>860</v>
      </c>
    </row>
    <row r="182" spans="1:31" s="2" customFormat="1" ht="6.95" customHeight="1">
      <c r="A182" s="34"/>
      <c r="B182" s="54"/>
      <c r="C182" s="55"/>
      <c r="D182" s="55"/>
      <c r="E182" s="55"/>
      <c r="F182" s="55"/>
      <c r="G182" s="55"/>
      <c r="H182" s="55"/>
      <c r="I182" s="55"/>
      <c r="J182" s="55"/>
      <c r="K182" s="55"/>
      <c r="L182" s="39"/>
      <c r="M182" s="34"/>
      <c r="O182" s="34"/>
      <c r="P182" s="34"/>
      <c r="Q182" s="34"/>
      <c r="R182" s="34"/>
      <c r="S182" s="34"/>
      <c r="T182" s="34"/>
      <c r="U182" s="34"/>
      <c r="V182" s="34"/>
      <c r="W182" s="34"/>
      <c r="X182" s="34"/>
      <c r="Y182" s="34"/>
      <c r="Z182" s="34"/>
      <c r="AA182" s="34"/>
      <c r="AB182" s="34"/>
      <c r="AC182" s="34"/>
      <c r="AD182" s="34"/>
      <c r="AE182" s="34"/>
    </row>
  </sheetData>
  <sheetProtection algorithmName="SHA-512" hashValue="LqNESzDyJTTIFDySzpioLNKweF5zpA9vKtQyHRZ2ZsaZiCdYH9B2+qaMUgJ7oIoPHLRKvKBty6mxf75CpWftXw==" saltValue="N/YSrUFbfm7ABOqwxnXCVzU0GaZ0eUzYOceEdeezbh/y/rGvNC/G61WL8v23R7Crhsien1CPH4TlvVnZXjILwA==" spinCount="100000" sheet="1" objects="1" scenarios="1" formatColumns="0" formatRows="0" autoFilter="0"/>
  <autoFilter ref="C128:K181"/>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3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c r="M2" s="279"/>
      <c r="N2" s="279"/>
      <c r="O2" s="279"/>
      <c r="P2" s="279"/>
      <c r="Q2" s="279"/>
      <c r="R2" s="279"/>
      <c r="S2" s="279"/>
      <c r="T2" s="279"/>
      <c r="U2" s="279"/>
      <c r="V2" s="279"/>
      <c r="AT2" s="17" t="s">
        <v>122</v>
      </c>
    </row>
    <row r="3" spans="2:46" s="1" customFormat="1" ht="6.95" customHeight="1">
      <c r="B3" s="115"/>
      <c r="C3" s="116"/>
      <c r="D3" s="116"/>
      <c r="E3" s="116"/>
      <c r="F3" s="116"/>
      <c r="G3" s="116"/>
      <c r="H3" s="116"/>
      <c r="I3" s="116"/>
      <c r="J3" s="116"/>
      <c r="K3" s="116"/>
      <c r="L3" s="20"/>
      <c r="AT3" s="17" t="s">
        <v>89</v>
      </c>
    </row>
    <row r="4" spans="2:46" s="1" customFormat="1" ht="24.95" customHeight="1">
      <c r="B4" s="20"/>
      <c r="D4" s="117" t="s">
        <v>127</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298" t="str">
        <f>'Rekapitulace stavby'!K6</f>
        <v>Chodník ve směru na Novou Telib</v>
      </c>
      <c r="F7" s="299"/>
      <c r="G7" s="299"/>
      <c r="H7" s="299"/>
      <c r="L7" s="20"/>
    </row>
    <row r="8" spans="2:12" s="1" customFormat="1" ht="12" customHeight="1">
      <c r="B8" s="20"/>
      <c r="D8" s="119" t="s">
        <v>128</v>
      </c>
      <c r="L8" s="20"/>
    </row>
    <row r="9" spans="1:31" s="2" customFormat="1" ht="16.5" customHeight="1">
      <c r="A9" s="34"/>
      <c r="B9" s="39"/>
      <c r="C9" s="34"/>
      <c r="D9" s="34"/>
      <c r="E9" s="298" t="s">
        <v>1432</v>
      </c>
      <c r="F9" s="301"/>
      <c r="G9" s="301"/>
      <c r="H9" s="301"/>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130</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02" t="s">
        <v>1470</v>
      </c>
      <c r="F11" s="301"/>
      <c r="G11" s="301"/>
      <c r="H11" s="301"/>
      <c r="I11" s="34"/>
      <c r="J11" s="34"/>
      <c r="K11" s="34"/>
      <c r="L11" s="51"/>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09" t="s">
        <v>1</v>
      </c>
      <c r="G13" s="34"/>
      <c r="H13" s="34"/>
      <c r="I13" s="119" t="s">
        <v>19</v>
      </c>
      <c r="J13" s="109"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09" t="s">
        <v>21</v>
      </c>
      <c r="G14" s="34"/>
      <c r="H14" s="34"/>
      <c r="I14" s="119" t="s">
        <v>22</v>
      </c>
      <c r="J14" s="121" t="str">
        <f>'Rekapitulace stavby'!AN8</f>
        <v>24. 1. 2022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24</v>
      </c>
      <c r="E16" s="34"/>
      <c r="F16" s="34"/>
      <c r="G16" s="34"/>
      <c r="H16" s="34"/>
      <c r="I16" s="119" t="s">
        <v>25</v>
      </c>
      <c r="J16" s="109" t="s">
        <v>26</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09" t="s">
        <v>27</v>
      </c>
      <c r="F17" s="34"/>
      <c r="G17" s="34"/>
      <c r="H17" s="34"/>
      <c r="I17" s="119" t="s">
        <v>28</v>
      </c>
      <c r="J17" s="109"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29</v>
      </c>
      <c r="E19" s="34"/>
      <c r="F19" s="34"/>
      <c r="G19" s="34"/>
      <c r="H19" s="34"/>
      <c r="I19" s="119"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03" t="str">
        <f>'Rekapitulace stavby'!E14</f>
        <v>Vyplň údaj</v>
      </c>
      <c r="F20" s="304"/>
      <c r="G20" s="304"/>
      <c r="H20" s="304"/>
      <c r="I20" s="119" t="s">
        <v>28</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31</v>
      </c>
      <c r="E22" s="34"/>
      <c r="F22" s="34"/>
      <c r="G22" s="34"/>
      <c r="H22" s="34"/>
      <c r="I22" s="119" t="s">
        <v>25</v>
      </c>
      <c r="J22" s="109" t="s">
        <v>32</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09" t="s">
        <v>33</v>
      </c>
      <c r="F23" s="34"/>
      <c r="G23" s="34"/>
      <c r="H23" s="34"/>
      <c r="I23" s="119" t="s">
        <v>28</v>
      </c>
      <c r="J23" s="109" t="s">
        <v>34</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36</v>
      </c>
      <c r="E25" s="34"/>
      <c r="F25" s="34"/>
      <c r="G25" s="34"/>
      <c r="H25" s="34"/>
      <c r="I25" s="119" t="s">
        <v>25</v>
      </c>
      <c r="J25" s="109"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09" t="s">
        <v>37</v>
      </c>
      <c r="F26" s="34"/>
      <c r="G26" s="34"/>
      <c r="H26" s="34"/>
      <c r="I26" s="119" t="s">
        <v>28</v>
      </c>
      <c r="J26" s="109"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38</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2"/>
      <c r="B29" s="123"/>
      <c r="C29" s="122"/>
      <c r="D29" s="122"/>
      <c r="E29" s="305" t="s">
        <v>1</v>
      </c>
      <c r="F29" s="305"/>
      <c r="G29" s="305"/>
      <c r="H29" s="305"/>
      <c r="I29" s="122"/>
      <c r="J29" s="122"/>
      <c r="K29" s="122"/>
      <c r="L29" s="124"/>
      <c r="S29" s="122"/>
      <c r="T29" s="122"/>
      <c r="U29" s="122"/>
      <c r="V29" s="122"/>
      <c r="W29" s="122"/>
      <c r="X29" s="122"/>
      <c r="Y29" s="122"/>
      <c r="Z29" s="122"/>
      <c r="AA29" s="122"/>
      <c r="AB29" s="122"/>
      <c r="AC29" s="122"/>
      <c r="AD29" s="122"/>
      <c r="AE29" s="122"/>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5"/>
      <c r="E31" s="125"/>
      <c r="F31" s="125"/>
      <c r="G31" s="125"/>
      <c r="H31" s="125"/>
      <c r="I31" s="125"/>
      <c r="J31" s="125"/>
      <c r="K31" s="125"/>
      <c r="L31" s="51"/>
      <c r="S31" s="34"/>
      <c r="T31" s="34"/>
      <c r="U31" s="34"/>
      <c r="V31" s="34"/>
      <c r="W31" s="34"/>
      <c r="X31" s="34"/>
      <c r="Y31" s="34"/>
      <c r="Z31" s="34"/>
      <c r="AA31" s="34"/>
      <c r="AB31" s="34"/>
      <c r="AC31" s="34"/>
      <c r="AD31" s="34"/>
      <c r="AE31" s="34"/>
    </row>
    <row r="32" spans="1:31" s="2" customFormat="1" ht="25.35" customHeight="1">
      <c r="A32" s="34"/>
      <c r="B32" s="39"/>
      <c r="C32" s="34"/>
      <c r="D32" s="126" t="s">
        <v>40</v>
      </c>
      <c r="E32" s="34"/>
      <c r="F32" s="34"/>
      <c r="G32" s="34"/>
      <c r="H32" s="34"/>
      <c r="I32" s="34"/>
      <c r="J32" s="127">
        <f>ROUNDUP(J138,2)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5"/>
      <c r="E33" s="125"/>
      <c r="F33" s="125"/>
      <c r="G33" s="125"/>
      <c r="H33" s="125"/>
      <c r="I33" s="125"/>
      <c r="J33" s="125"/>
      <c r="K33" s="125"/>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8" t="s">
        <v>42</v>
      </c>
      <c r="G34" s="34"/>
      <c r="H34" s="34"/>
      <c r="I34" s="128" t="s">
        <v>41</v>
      </c>
      <c r="J34" s="128" t="s">
        <v>43</v>
      </c>
      <c r="K34" s="34"/>
      <c r="L34" s="51"/>
      <c r="S34" s="34"/>
      <c r="T34" s="34"/>
      <c r="U34" s="34"/>
      <c r="V34" s="34"/>
      <c r="W34" s="34"/>
      <c r="X34" s="34"/>
      <c r="Y34" s="34"/>
      <c r="Z34" s="34"/>
      <c r="AA34" s="34"/>
      <c r="AB34" s="34"/>
      <c r="AC34" s="34"/>
      <c r="AD34" s="34"/>
      <c r="AE34" s="34"/>
    </row>
    <row r="35" spans="1:31" s="2" customFormat="1" ht="14.45" customHeight="1">
      <c r="A35" s="34"/>
      <c r="B35" s="39"/>
      <c r="C35" s="34"/>
      <c r="D35" s="120" t="s">
        <v>44</v>
      </c>
      <c r="E35" s="119" t="s">
        <v>45</v>
      </c>
      <c r="F35" s="129">
        <f>ROUNDUP((SUM(BE138:BE304)),2)</f>
        <v>0</v>
      </c>
      <c r="G35" s="34"/>
      <c r="H35" s="34"/>
      <c r="I35" s="130">
        <v>0.21</v>
      </c>
      <c r="J35" s="129">
        <f>ROUNDUP(((SUM(BE138:BE304))*I35),2)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46</v>
      </c>
      <c r="F36" s="129">
        <f>ROUNDUP((SUM(BF138:BF304)),2)</f>
        <v>0</v>
      </c>
      <c r="G36" s="34"/>
      <c r="H36" s="34"/>
      <c r="I36" s="130">
        <v>0.15</v>
      </c>
      <c r="J36" s="129">
        <f>ROUNDUP(((SUM(BF138:BF304))*I36),2)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47</v>
      </c>
      <c r="F37" s="129">
        <f>ROUNDUP((SUM(BG138:BG304)),2)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48</v>
      </c>
      <c r="F38" s="129">
        <f>ROUNDUP((SUM(BH138:BH304)),2)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49</v>
      </c>
      <c r="F39" s="129">
        <f>ROUNDUP((SUM(BI138:BI304)),2)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50</v>
      </c>
      <c r="E41" s="133"/>
      <c r="F41" s="133"/>
      <c r="G41" s="134" t="s">
        <v>51</v>
      </c>
      <c r="H41" s="135" t="s">
        <v>52</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53</v>
      </c>
      <c r="E50" s="139"/>
      <c r="F50" s="139"/>
      <c r="G50" s="138" t="s">
        <v>54</v>
      </c>
      <c r="H50" s="139"/>
      <c r="I50" s="139"/>
      <c r="J50" s="139"/>
      <c r="K50" s="13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40" t="s">
        <v>55</v>
      </c>
      <c r="E61" s="141"/>
      <c r="F61" s="142" t="s">
        <v>56</v>
      </c>
      <c r="G61" s="140" t="s">
        <v>55</v>
      </c>
      <c r="H61" s="141"/>
      <c r="I61" s="141"/>
      <c r="J61" s="143" t="s">
        <v>56</v>
      </c>
      <c r="K61" s="14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8" t="s">
        <v>57</v>
      </c>
      <c r="E65" s="144"/>
      <c r="F65" s="144"/>
      <c r="G65" s="138" t="s">
        <v>58</v>
      </c>
      <c r="H65" s="144"/>
      <c r="I65" s="144"/>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40" t="s">
        <v>55</v>
      </c>
      <c r="E76" s="141"/>
      <c r="F76" s="142" t="s">
        <v>56</v>
      </c>
      <c r="G76" s="140" t="s">
        <v>55</v>
      </c>
      <c r="H76" s="141"/>
      <c r="I76" s="141"/>
      <c r="J76" s="143" t="s">
        <v>56</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134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6" t="str">
        <f>E7</f>
        <v>Chodník ve směru na Novou Telib</v>
      </c>
      <c r="F85" s="307"/>
      <c r="G85" s="307"/>
      <c r="H85" s="307"/>
      <c r="I85" s="36"/>
      <c r="J85" s="36"/>
      <c r="K85" s="36"/>
      <c r="L85" s="51"/>
      <c r="S85" s="34"/>
      <c r="T85" s="34"/>
      <c r="U85" s="34"/>
      <c r="V85" s="34"/>
      <c r="W85" s="34"/>
      <c r="X85" s="34"/>
      <c r="Y85" s="34"/>
      <c r="Z85" s="34"/>
      <c r="AA85" s="34"/>
      <c r="AB85" s="34"/>
      <c r="AC85" s="34"/>
      <c r="AD85" s="34"/>
      <c r="AE85" s="34"/>
    </row>
    <row r="86" spans="2:12" s="1" customFormat="1" ht="12" customHeight="1">
      <c r="B86" s="21"/>
      <c r="C86" s="29" t="s">
        <v>128</v>
      </c>
      <c r="D86" s="22"/>
      <c r="E86" s="22"/>
      <c r="F86" s="22"/>
      <c r="G86" s="22"/>
      <c r="H86" s="22"/>
      <c r="I86" s="22"/>
      <c r="J86" s="22"/>
      <c r="K86" s="22"/>
      <c r="L86" s="20"/>
    </row>
    <row r="87" spans="1:31" s="2" customFormat="1" ht="16.5" customHeight="1">
      <c r="A87" s="34"/>
      <c r="B87" s="35"/>
      <c r="C87" s="36"/>
      <c r="D87" s="36"/>
      <c r="E87" s="306" t="s">
        <v>1432</v>
      </c>
      <c r="F87" s="309"/>
      <c r="G87" s="309"/>
      <c r="H87" s="309"/>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130</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57" t="str">
        <f>E11</f>
        <v>SO.110.2.KSUS - SO.110.2.KSUS - Komunikace</v>
      </c>
      <c r="F89" s="309"/>
      <c r="G89" s="309"/>
      <c r="H89" s="309"/>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 </v>
      </c>
      <c r="G91" s="36"/>
      <c r="H91" s="36"/>
      <c r="I91" s="29" t="s">
        <v>22</v>
      </c>
      <c r="J91" s="66" t="str">
        <f>IF(J14="","",J14)</f>
        <v>24. 1. 2022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Městys Březno</v>
      </c>
      <c r="G93" s="36"/>
      <c r="H93" s="36"/>
      <c r="I93" s="29" t="s">
        <v>31</v>
      </c>
      <c r="J93" s="32" t="str">
        <f>E23</f>
        <v>CR Project s.r.o.</v>
      </c>
      <c r="K93" s="36"/>
      <c r="L93" s="51"/>
      <c r="S93" s="34"/>
      <c r="T93" s="34"/>
      <c r="U93" s="34"/>
      <c r="V93" s="34"/>
      <c r="W93" s="34"/>
      <c r="X93" s="34"/>
      <c r="Y93" s="34"/>
      <c r="Z93" s="34"/>
      <c r="AA93" s="34"/>
      <c r="AB93" s="34"/>
      <c r="AC93" s="34"/>
      <c r="AD93" s="34"/>
      <c r="AE93" s="34"/>
    </row>
    <row r="94" spans="1:31" s="2" customFormat="1" ht="15.2" customHeight="1">
      <c r="A94" s="34"/>
      <c r="B94" s="35"/>
      <c r="C94" s="29" t="s">
        <v>29</v>
      </c>
      <c r="D94" s="36"/>
      <c r="E94" s="36"/>
      <c r="F94" s="27" t="str">
        <f>IF(E20="","",E20)</f>
        <v>Vyplň údaj</v>
      </c>
      <c r="G94" s="36"/>
      <c r="H94" s="36"/>
      <c r="I94" s="29" t="s">
        <v>36</v>
      </c>
      <c r="J94" s="32" t="str">
        <f>E26</f>
        <v>Josef Nentwich</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135</v>
      </c>
      <c r="D96" s="150"/>
      <c r="E96" s="150"/>
      <c r="F96" s="150"/>
      <c r="G96" s="150"/>
      <c r="H96" s="150"/>
      <c r="I96" s="150"/>
      <c r="J96" s="151" t="s">
        <v>136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137</v>
      </c>
      <c r="D98" s="36"/>
      <c r="E98" s="36"/>
      <c r="F98" s="36"/>
      <c r="G98" s="36"/>
      <c r="H98" s="36"/>
      <c r="I98" s="36"/>
      <c r="J98" s="84">
        <f>J138</f>
        <v>0</v>
      </c>
      <c r="K98" s="36"/>
      <c r="L98" s="51"/>
      <c r="S98" s="34"/>
      <c r="T98" s="34"/>
      <c r="U98" s="34"/>
      <c r="V98" s="34"/>
      <c r="W98" s="34"/>
      <c r="X98" s="34"/>
      <c r="Y98" s="34"/>
      <c r="Z98" s="34"/>
      <c r="AA98" s="34"/>
      <c r="AB98" s="34"/>
      <c r="AC98" s="34"/>
      <c r="AD98" s="34"/>
      <c r="AE98" s="34"/>
      <c r="AU98" s="17" t="s">
        <v>138</v>
      </c>
    </row>
    <row r="99" spans="2:12" s="9" customFormat="1" ht="24.95" customHeight="1">
      <c r="B99" s="153"/>
      <c r="C99" s="154"/>
      <c r="D99" s="155" t="s">
        <v>139</v>
      </c>
      <c r="E99" s="156"/>
      <c r="F99" s="156"/>
      <c r="G99" s="156"/>
      <c r="H99" s="156"/>
      <c r="I99" s="156"/>
      <c r="J99" s="157">
        <f>J139</f>
        <v>0</v>
      </c>
      <c r="K99" s="154"/>
      <c r="L99" s="158"/>
    </row>
    <row r="100" spans="2:12" s="10" customFormat="1" ht="19.9" customHeight="1">
      <c r="B100" s="159"/>
      <c r="C100" s="103"/>
      <c r="D100" s="160" t="s">
        <v>140</v>
      </c>
      <c r="E100" s="161"/>
      <c r="F100" s="161"/>
      <c r="G100" s="161"/>
      <c r="H100" s="161"/>
      <c r="I100" s="161"/>
      <c r="J100" s="162">
        <f>J140</f>
        <v>0</v>
      </c>
      <c r="K100" s="103"/>
      <c r="L100" s="163"/>
    </row>
    <row r="101" spans="2:12" s="10" customFormat="1" ht="14.85" customHeight="1">
      <c r="B101" s="159"/>
      <c r="C101" s="103"/>
      <c r="D101" s="160" t="s">
        <v>141</v>
      </c>
      <c r="E101" s="161"/>
      <c r="F101" s="161"/>
      <c r="G101" s="161"/>
      <c r="H101" s="161"/>
      <c r="I101" s="161"/>
      <c r="J101" s="162">
        <f>J141</f>
        <v>0</v>
      </c>
      <c r="K101" s="103"/>
      <c r="L101" s="163"/>
    </row>
    <row r="102" spans="2:12" s="10" customFormat="1" ht="14.85" customHeight="1">
      <c r="B102" s="159"/>
      <c r="C102" s="103"/>
      <c r="D102" s="160" t="s">
        <v>142</v>
      </c>
      <c r="E102" s="161"/>
      <c r="F102" s="161"/>
      <c r="G102" s="161"/>
      <c r="H102" s="161"/>
      <c r="I102" s="161"/>
      <c r="J102" s="162">
        <f>J157</f>
        <v>0</v>
      </c>
      <c r="K102" s="103"/>
      <c r="L102" s="163"/>
    </row>
    <row r="103" spans="2:12" s="10" customFormat="1" ht="14.85" customHeight="1">
      <c r="B103" s="159"/>
      <c r="C103" s="103"/>
      <c r="D103" s="160" t="s">
        <v>143</v>
      </c>
      <c r="E103" s="161"/>
      <c r="F103" s="161"/>
      <c r="G103" s="161"/>
      <c r="H103" s="161"/>
      <c r="I103" s="161"/>
      <c r="J103" s="162">
        <f>J171</f>
        <v>0</v>
      </c>
      <c r="K103" s="103"/>
      <c r="L103" s="163"/>
    </row>
    <row r="104" spans="2:12" s="10" customFormat="1" ht="19.9" customHeight="1">
      <c r="B104" s="159"/>
      <c r="C104" s="103"/>
      <c r="D104" s="160" t="s">
        <v>149</v>
      </c>
      <c r="E104" s="161"/>
      <c r="F104" s="161"/>
      <c r="G104" s="161"/>
      <c r="H104" s="161"/>
      <c r="I104" s="161"/>
      <c r="J104" s="162">
        <f>J174</f>
        <v>0</v>
      </c>
      <c r="K104" s="103"/>
      <c r="L104" s="163"/>
    </row>
    <row r="105" spans="2:12" s="10" customFormat="1" ht="14.85" customHeight="1">
      <c r="B105" s="159"/>
      <c r="C105" s="103"/>
      <c r="D105" s="160" t="s">
        <v>150</v>
      </c>
      <c r="E105" s="161"/>
      <c r="F105" s="161"/>
      <c r="G105" s="161"/>
      <c r="H105" s="161"/>
      <c r="I105" s="161"/>
      <c r="J105" s="162">
        <f>J175</f>
        <v>0</v>
      </c>
      <c r="K105" s="103"/>
      <c r="L105" s="163"/>
    </row>
    <row r="106" spans="2:12" s="10" customFormat="1" ht="14.85" customHeight="1">
      <c r="B106" s="159"/>
      <c r="C106" s="103"/>
      <c r="D106" s="160" t="s">
        <v>151</v>
      </c>
      <c r="E106" s="161"/>
      <c r="F106" s="161"/>
      <c r="G106" s="161"/>
      <c r="H106" s="161"/>
      <c r="I106" s="161"/>
      <c r="J106" s="162">
        <f>J197</f>
        <v>0</v>
      </c>
      <c r="K106" s="103"/>
      <c r="L106" s="163"/>
    </row>
    <row r="107" spans="2:12" s="10" customFormat="1" ht="14.85" customHeight="1">
      <c r="B107" s="159"/>
      <c r="C107" s="103"/>
      <c r="D107" s="160" t="s">
        <v>152</v>
      </c>
      <c r="E107" s="161"/>
      <c r="F107" s="161"/>
      <c r="G107" s="161"/>
      <c r="H107" s="161"/>
      <c r="I107" s="161"/>
      <c r="J107" s="162">
        <f>J224</f>
        <v>0</v>
      </c>
      <c r="K107" s="103"/>
      <c r="L107" s="163"/>
    </row>
    <row r="108" spans="2:12" s="10" customFormat="1" ht="14.85" customHeight="1">
      <c r="B108" s="159"/>
      <c r="C108" s="103"/>
      <c r="D108" s="160" t="s">
        <v>1471</v>
      </c>
      <c r="E108" s="161"/>
      <c r="F108" s="161"/>
      <c r="G108" s="161"/>
      <c r="H108" s="161"/>
      <c r="I108" s="161"/>
      <c r="J108" s="162">
        <f>J230</f>
        <v>0</v>
      </c>
      <c r="K108" s="103"/>
      <c r="L108" s="163"/>
    </row>
    <row r="109" spans="2:12" s="10" customFormat="1" ht="19.9" customHeight="1">
      <c r="B109" s="159"/>
      <c r="C109" s="103"/>
      <c r="D109" s="160" t="s">
        <v>154</v>
      </c>
      <c r="E109" s="161"/>
      <c r="F109" s="161"/>
      <c r="G109" s="161"/>
      <c r="H109" s="161"/>
      <c r="I109" s="161"/>
      <c r="J109" s="162">
        <f>J233</f>
        <v>0</v>
      </c>
      <c r="K109" s="103"/>
      <c r="L109" s="163"/>
    </row>
    <row r="110" spans="2:12" s="10" customFormat="1" ht="14.85" customHeight="1">
      <c r="B110" s="159"/>
      <c r="C110" s="103"/>
      <c r="D110" s="160" t="s">
        <v>157</v>
      </c>
      <c r="E110" s="161"/>
      <c r="F110" s="161"/>
      <c r="G110" s="161"/>
      <c r="H110" s="161"/>
      <c r="I110" s="161"/>
      <c r="J110" s="162">
        <f>J234</f>
        <v>0</v>
      </c>
      <c r="K110" s="103"/>
      <c r="L110" s="163"/>
    </row>
    <row r="111" spans="2:12" s="10" customFormat="1" ht="14.85" customHeight="1">
      <c r="B111" s="159"/>
      <c r="C111" s="103"/>
      <c r="D111" s="160" t="s">
        <v>1472</v>
      </c>
      <c r="E111" s="161"/>
      <c r="F111" s="161"/>
      <c r="G111" s="161"/>
      <c r="H111" s="161"/>
      <c r="I111" s="161"/>
      <c r="J111" s="162">
        <f>J239</f>
        <v>0</v>
      </c>
      <c r="K111" s="103"/>
      <c r="L111" s="163"/>
    </row>
    <row r="112" spans="2:12" s="10" customFormat="1" ht="19.9" customHeight="1">
      <c r="B112" s="159"/>
      <c r="C112" s="103"/>
      <c r="D112" s="160" t="s">
        <v>158</v>
      </c>
      <c r="E112" s="161"/>
      <c r="F112" s="161"/>
      <c r="G112" s="161"/>
      <c r="H112" s="161"/>
      <c r="I112" s="161"/>
      <c r="J112" s="162">
        <f>J256</f>
        <v>0</v>
      </c>
      <c r="K112" s="103"/>
      <c r="L112" s="163"/>
    </row>
    <row r="113" spans="2:12" s="10" customFormat="1" ht="14.85" customHeight="1">
      <c r="B113" s="159"/>
      <c r="C113" s="103"/>
      <c r="D113" s="160" t="s">
        <v>1027</v>
      </c>
      <c r="E113" s="161"/>
      <c r="F113" s="161"/>
      <c r="G113" s="161"/>
      <c r="H113" s="161"/>
      <c r="I113" s="161"/>
      <c r="J113" s="162">
        <f>J257</f>
        <v>0</v>
      </c>
      <c r="K113" s="103"/>
      <c r="L113" s="163"/>
    </row>
    <row r="114" spans="2:12" s="10" customFormat="1" ht="14.85" customHeight="1">
      <c r="B114" s="159"/>
      <c r="C114" s="103"/>
      <c r="D114" s="160" t="s">
        <v>159</v>
      </c>
      <c r="E114" s="161"/>
      <c r="F114" s="161"/>
      <c r="G114" s="161"/>
      <c r="H114" s="161"/>
      <c r="I114" s="161"/>
      <c r="J114" s="162">
        <f>J269</f>
        <v>0</v>
      </c>
      <c r="K114" s="103"/>
      <c r="L114" s="163"/>
    </row>
    <row r="115" spans="2:12" s="10" customFormat="1" ht="14.85" customHeight="1">
      <c r="B115" s="159"/>
      <c r="C115" s="103"/>
      <c r="D115" s="160" t="s">
        <v>160</v>
      </c>
      <c r="E115" s="161"/>
      <c r="F115" s="161"/>
      <c r="G115" s="161"/>
      <c r="H115" s="161"/>
      <c r="I115" s="161"/>
      <c r="J115" s="162">
        <f>J279</f>
        <v>0</v>
      </c>
      <c r="K115" s="103"/>
      <c r="L115" s="163"/>
    </row>
    <row r="116" spans="2:12" s="10" customFormat="1" ht="14.85" customHeight="1">
      <c r="B116" s="159"/>
      <c r="C116" s="103"/>
      <c r="D116" s="160" t="s">
        <v>164</v>
      </c>
      <c r="E116" s="161"/>
      <c r="F116" s="161"/>
      <c r="G116" s="161"/>
      <c r="H116" s="161"/>
      <c r="I116" s="161"/>
      <c r="J116" s="162">
        <f>J297</f>
        <v>0</v>
      </c>
      <c r="K116" s="103"/>
      <c r="L116" s="163"/>
    </row>
    <row r="117" spans="1:31" s="2" customFormat="1" ht="21.7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54"/>
      <c r="C118" s="55"/>
      <c r="D118" s="55"/>
      <c r="E118" s="55"/>
      <c r="F118" s="55"/>
      <c r="G118" s="55"/>
      <c r="H118" s="55"/>
      <c r="I118" s="55"/>
      <c r="J118" s="55"/>
      <c r="K118" s="55"/>
      <c r="L118" s="51"/>
      <c r="S118" s="34"/>
      <c r="T118" s="34"/>
      <c r="U118" s="34"/>
      <c r="V118" s="34"/>
      <c r="W118" s="34"/>
      <c r="X118" s="34"/>
      <c r="Y118" s="34"/>
      <c r="Z118" s="34"/>
      <c r="AA118" s="34"/>
      <c r="AB118" s="34"/>
      <c r="AC118" s="34"/>
      <c r="AD118" s="34"/>
      <c r="AE118" s="34"/>
    </row>
    <row r="122" spans="1:31" s="2" customFormat="1" ht="6.95" customHeight="1">
      <c r="A122" s="34"/>
      <c r="B122" s="56"/>
      <c r="C122" s="57"/>
      <c r="D122" s="57"/>
      <c r="E122" s="57"/>
      <c r="F122" s="57"/>
      <c r="G122" s="57"/>
      <c r="H122" s="57"/>
      <c r="I122" s="57"/>
      <c r="J122" s="57"/>
      <c r="K122" s="57"/>
      <c r="L122" s="51"/>
      <c r="S122" s="34"/>
      <c r="T122" s="34"/>
      <c r="U122" s="34"/>
      <c r="V122" s="34"/>
      <c r="W122" s="34"/>
      <c r="X122" s="34"/>
      <c r="Y122" s="34"/>
      <c r="Z122" s="34"/>
      <c r="AA122" s="34"/>
      <c r="AB122" s="34"/>
      <c r="AC122" s="34"/>
      <c r="AD122" s="34"/>
      <c r="AE122" s="34"/>
    </row>
    <row r="123" spans="1:31" s="2" customFormat="1" ht="24.95" customHeight="1">
      <c r="A123" s="34"/>
      <c r="B123" s="35"/>
      <c r="C123" s="23" t="s">
        <v>165</v>
      </c>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12" customHeight="1">
      <c r="A125" s="34"/>
      <c r="B125" s="35"/>
      <c r="C125" s="29" t="s">
        <v>16</v>
      </c>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16.5" customHeight="1">
      <c r="A126" s="34"/>
      <c r="B126" s="35"/>
      <c r="C126" s="36"/>
      <c r="D126" s="36"/>
      <c r="E126" s="306" t="str">
        <f>E7</f>
        <v>Chodník ve směru na Novou Telib</v>
      </c>
      <c r="F126" s="307"/>
      <c r="G126" s="307"/>
      <c r="H126" s="307"/>
      <c r="I126" s="36"/>
      <c r="J126" s="36"/>
      <c r="K126" s="36"/>
      <c r="L126" s="51"/>
      <c r="S126" s="34"/>
      <c r="T126" s="34"/>
      <c r="U126" s="34"/>
      <c r="V126" s="34"/>
      <c r="W126" s="34"/>
      <c r="X126" s="34"/>
      <c r="Y126" s="34"/>
      <c r="Z126" s="34"/>
      <c r="AA126" s="34"/>
      <c r="AB126" s="34"/>
      <c r="AC126" s="34"/>
      <c r="AD126" s="34"/>
      <c r="AE126" s="34"/>
    </row>
    <row r="127" spans="2:12" s="1" customFormat="1" ht="12" customHeight="1">
      <c r="B127" s="21"/>
      <c r="C127" s="29" t="s">
        <v>128</v>
      </c>
      <c r="D127" s="22"/>
      <c r="E127" s="22"/>
      <c r="F127" s="22"/>
      <c r="G127" s="22"/>
      <c r="H127" s="22"/>
      <c r="I127" s="22"/>
      <c r="J127" s="22"/>
      <c r="K127" s="22"/>
      <c r="L127" s="20"/>
    </row>
    <row r="128" spans="1:31" s="2" customFormat="1" ht="16.5" customHeight="1">
      <c r="A128" s="34"/>
      <c r="B128" s="35"/>
      <c r="C128" s="36"/>
      <c r="D128" s="36"/>
      <c r="E128" s="306" t="s">
        <v>1432</v>
      </c>
      <c r="F128" s="309"/>
      <c r="G128" s="309"/>
      <c r="H128" s="309"/>
      <c r="I128" s="36"/>
      <c r="J128" s="36"/>
      <c r="K128" s="36"/>
      <c r="L128" s="51"/>
      <c r="S128" s="34"/>
      <c r="T128" s="34"/>
      <c r="U128" s="34"/>
      <c r="V128" s="34"/>
      <c r="W128" s="34"/>
      <c r="X128" s="34"/>
      <c r="Y128" s="34"/>
      <c r="Z128" s="34"/>
      <c r="AA128" s="34"/>
      <c r="AB128" s="34"/>
      <c r="AC128" s="34"/>
      <c r="AD128" s="34"/>
      <c r="AE128" s="34"/>
    </row>
    <row r="129" spans="1:31" s="2" customFormat="1" ht="12" customHeight="1">
      <c r="A129" s="34"/>
      <c r="B129" s="35"/>
      <c r="C129" s="29" t="s">
        <v>130</v>
      </c>
      <c r="D129" s="36"/>
      <c r="E129" s="36"/>
      <c r="F129" s="36"/>
      <c r="G129" s="36"/>
      <c r="H129" s="36"/>
      <c r="I129" s="36"/>
      <c r="J129" s="36"/>
      <c r="K129" s="36"/>
      <c r="L129" s="51"/>
      <c r="S129" s="34"/>
      <c r="T129" s="34"/>
      <c r="U129" s="34"/>
      <c r="V129" s="34"/>
      <c r="W129" s="34"/>
      <c r="X129" s="34"/>
      <c r="Y129" s="34"/>
      <c r="Z129" s="34"/>
      <c r="AA129" s="34"/>
      <c r="AB129" s="34"/>
      <c r="AC129" s="34"/>
      <c r="AD129" s="34"/>
      <c r="AE129" s="34"/>
    </row>
    <row r="130" spans="1:31" s="2" customFormat="1" ht="16.5" customHeight="1">
      <c r="A130" s="34"/>
      <c r="B130" s="35"/>
      <c r="C130" s="36"/>
      <c r="D130" s="36"/>
      <c r="E130" s="257" t="str">
        <f>E11</f>
        <v>SO.110.2.KSUS - SO.110.2.KSUS - Komunikace</v>
      </c>
      <c r="F130" s="309"/>
      <c r="G130" s="309"/>
      <c r="H130" s="309"/>
      <c r="I130" s="36"/>
      <c r="J130" s="36"/>
      <c r="K130" s="36"/>
      <c r="L130" s="51"/>
      <c r="S130" s="34"/>
      <c r="T130" s="34"/>
      <c r="U130" s="34"/>
      <c r="V130" s="34"/>
      <c r="W130" s="34"/>
      <c r="X130" s="34"/>
      <c r="Y130" s="34"/>
      <c r="Z130" s="34"/>
      <c r="AA130" s="34"/>
      <c r="AB130" s="34"/>
      <c r="AC130" s="34"/>
      <c r="AD130" s="34"/>
      <c r="AE130" s="34"/>
    </row>
    <row r="131" spans="1:31" s="2" customFormat="1" ht="6.95" customHeight="1">
      <c r="A131" s="34"/>
      <c r="B131" s="35"/>
      <c r="C131" s="36"/>
      <c r="D131" s="36"/>
      <c r="E131" s="36"/>
      <c r="F131" s="36"/>
      <c r="G131" s="36"/>
      <c r="H131" s="36"/>
      <c r="I131" s="36"/>
      <c r="J131" s="36"/>
      <c r="K131" s="36"/>
      <c r="L131" s="51"/>
      <c r="S131" s="34"/>
      <c r="T131" s="34"/>
      <c r="U131" s="34"/>
      <c r="V131" s="34"/>
      <c r="W131" s="34"/>
      <c r="X131" s="34"/>
      <c r="Y131" s="34"/>
      <c r="Z131" s="34"/>
      <c r="AA131" s="34"/>
      <c r="AB131" s="34"/>
      <c r="AC131" s="34"/>
      <c r="AD131" s="34"/>
      <c r="AE131" s="34"/>
    </row>
    <row r="132" spans="1:31" s="2" customFormat="1" ht="12" customHeight="1">
      <c r="A132" s="34"/>
      <c r="B132" s="35"/>
      <c r="C132" s="29" t="s">
        <v>20</v>
      </c>
      <c r="D132" s="36"/>
      <c r="E132" s="36"/>
      <c r="F132" s="27" t="str">
        <f>F14</f>
        <v xml:space="preserve"> </v>
      </c>
      <c r="G132" s="36"/>
      <c r="H132" s="36"/>
      <c r="I132" s="29" t="s">
        <v>22</v>
      </c>
      <c r="J132" s="66" t="str">
        <f>IF(J14="","",J14)</f>
        <v>24. 1. 2022</v>
      </c>
      <c r="K132" s="36"/>
      <c r="L132" s="51"/>
      <c r="S132" s="34"/>
      <c r="T132" s="34"/>
      <c r="U132" s="34"/>
      <c r="V132" s="34"/>
      <c r="W132" s="34"/>
      <c r="X132" s="34"/>
      <c r="Y132" s="34"/>
      <c r="Z132" s="34"/>
      <c r="AA132" s="34"/>
      <c r="AB132" s="34"/>
      <c r="AC132" s="34"/>
      <c r="AD132" s="34"/>
      <c r="AE132" s="34"/>
    </row>
    <row r="133" spans="1:31" s="2" customFormat="1" ht="6.95" customHeight="1">
      <c r="A133" s="34"/>
      <c r="B133" s="35"/>
      <c r="C133" s="36"/>
      <c r="D133" s="36"/>
      <c r="E133" s="36"/>
      <c r="F133" s="36"/>
      <c r="G133" s="36"/>
      <c r="H133" s="36"/>
      <c r="I133" s="36"/>
      <c r="J133" s="36"/>
      <c r="K133" s="36"/>
      <c r="L133" s="51"/>
      <c r="S133" s="34"/>
      <c r="T133" s="34"/>
      <c r="U133" s="34"/>
      <c r="V133" s="34"/>
      <c r="W133" s="34"/>
      <c r="X133" s="34"/>
      <c r="Y133" s="34"/>
      <c r="Z133" s="34"/>
      <c r="AA133" s="34"/>
      <c r="AB133" s="34"/>
      <c r="AC133" s="34"/>
      <c r="AD133" s="34"/>
      <c r="AE133" s="34"/>
    </row>
    <row r="134" spans="1:31" s="2" customFormat="1" ht="15.2" customHeight="1">
      <c r="A134" s="34"/>
      <c r="B134" s="35"/>
      <c r="C134" s="29" t="s">
        <v>24</v>
      </c>
      <c r="D134" s="36"/>
      <c r="E134" s="36"/>
      <c r="F134" s="27" t="str">
        <f>E17</f>
        <v>Městys Březno</v>
      </c>
      <c r="G134" s="36"/>
      <c r="H134" s="36"/>
      <c r="I134" s="29" t="s">
        <v>31</v>
      </c>
      <c r="J134" s="32" t="str">
        <f>E23</f>
        <v>CR Project s.r.o.</v>
      </c>
      <c r="K134" s="36"/>
      <c r="L134" s="51"/>
      <c r="S134" s="34"/>
      <c r="T134" s="34"/>
      <c r="U134" s="34"/>
      <c r="V134" s="34"/>
      <c r="W134" s="34"/>
      <c r="X134" s="34"/>
      <c r="Y134" s="34"/>
      <c r="Z134" s="34"/>
      <c r="AA134" s="34"/>
      <c r="AB134" s="34"/>
      <c r="AC134" s="34"/>
      <c r="AD134" s="34"/>
      <c r="AE134" s="34"/>
    </row>
    <row r="135" spans="1:31" s="2" customFormat="1" ht="15.2" customHeight="1">
      <c r="A135" s="34"/>
      <c r="B135" s="35"/>
      <c r="C135" s="29" t="s">
        <v>29</v>
      </c>
      <c r="D135" s="36"/>
      <c r="E135" s="36"/>
      <c r="F135" s="27" t="str">
        <f>IF(E20="","",E20)</f>
        <v>Vyplň údaj</v>
      </c>
      <c r="G135" s="36"/>
      <c r="H135" s="36"/>
      <c r="I135" s="29" t="s">
        <v>36</v>
      </c>
      <c r="J135" s="32" t="str">
        <f>E26</f>
        <v>Josef Nentwich</v>
      </c>
      <c r="K135" s="36"/>
      <c r="L135" s="51"/>
      <c r="S135" s="34"/>
      <c r="T135" s="34"/>
      <c r="U135" s="34"/>
      <c r="V135" s="34"/>
      <c r="W135" s="34"/>
      <c r="X135" s="34"/>
      <c r="Y135" s="34"/>
      <c r="Z135" s="34"/>
      <c r="AA135" s="34"/>
      <c r="AB135" s="34"/>
      <c r="AC135" s="34"/>
      <c r="AD135" s="34"/>
      <c r="AE135" s="34"/>
    </row>
    <row r="136" spans="1:31" s="2" customFormat="1" ht="10.35" customHeight="1">
      <c r="A136" s="34"/>
      <c r="B136" s="35"/>
      <c r="C136" s="36"/>
      <c r="D136" s="36"/>
      <c r="E136" s="36"/>
      <c r="F136" s="36"/>
      <c r="G136" s="36"/>
      <c r="H136" s="36"/>
      <c r="I136" s="36"/>
      <c r="J136" s="36"/>
      <c r="K136" s="36"/>
      <c r="L136" s="51"/>
      <c r="S136" s="34"/>
      <c r="T136" s="34"/>
      <c r="U136" s="34"/>
      <c r="V136" s="34"/>
      <c r="W136" s="34"/>
      <c r="X136" s="34"/>
      <c r="Y136" s="34"/>
      <c r="Z136" s="34"/>
      <c r="AA136" s="34"/>
      <c r="AB136" s="34"/>
      <c r="AC136" s="34"/>
      <c r="AD136" s="34"/>
      <c r="AE136" s="34"/>
    </row>
    <row r="137" spans="1:31" s="11" customFormat="1" ht="29.25" customHeight="1">
      <c r="A137" s="164"/>
      <c r="B137" s="165"/>
      <c r="C137" s="166" t="s">
        <v>166</v>
      </c>
      <c r="D137" s="167" t="s">
        <v>65</v>
      </c>
      <c r="E137" s="167" t="s">
        <v>61</v>
      </c>
      <c r="F137" s="167" t="s">
        <v>62</v>
      </c>
      <c r="G137" s="167" t="s">
        <v>167</v>
      </c>
      <c r="H137" s="167" t="s">
        <v>168</v>
      </c>
      <c r="I137" s="167" t="s">
        <v>169</v>
      </c>
      <c r="J137" s="167" t="s">
        <v>136</v>
      </c>
      <c r="K137" s="168" t="s">
        <v>170</v>
      </c>
      <c r="L137" s="169"/>
      <c r="M137" s="75" t="s">
        <v>1</v>
      </c>
      <c r="N137" s="76" t="s">
        <v>44</v>
      </c>
      <c r="O137" s="76" t="s">
        <v>171</v>
      </c>
      <c r="P137" s="76" t="s">
        <v>172</v>
      </c>
      <c r="Q137" s="76" t="s">
        <v>173</v>
      </c>
      <c r="R137" s="76" t="s">
        <v>174</v>
      </c>
      <c r="S137" s="76" t="s">
        <v>175</v>
      </c>
      <c r="T137" s="77" t="s">
        <v>176</v>
      </c>
      <c r="U137" s="164"/>
      <c r="V137" s="164"/>
      <c r="W137" s="164"/>
      <c r="X137" s="164"/>
      <c r="Y137" s="164"/>
      <c r="Z137" s="164"/>
      <c r="AA137" s="164"/>
      <c r="AB137" s="164"/>
      <c r="AC137" s="164"/>
      <c r="AD137" s="164"/>
      <c r="AE137" s="164"/>
    </row>
    <row r="138" spans="1:63" s="2" customFormat="1" ht="22.9" customHeight="1">
      <c r="A138" s="34"/>
      <c r="B138" s="35"/>
      <c r="C138" s="82" t="s">
        <v>177</v>
      </c>
      <c r="D138" s="36"/>
      <c r="E138" s="36"/>
      <c r="F138" s="36"/>
      <c r="G138" s="36"/>
      <c r="H138" s="36"/>
      <c r="I138" s="36"/>
      <c r="J138" s="170">
        <f>BK138</f>
        <v>0</v>
      </c>
      <c r="K138" s="36"/>
      <c r="L138" s="39"/>
      <c r="M138" s="78"/>
      <c r="N138" s="171"/>
      <c r="O138" s="79"/>
      <c r="P138" s="172">
        <f>P139</f>
        <v>0</v>
      </c>
      <c r="Q138" s="79"/>
      <c r="R138" s="172">
        <f>R139</f>
        <v>203.676658665</v>
      </c>
      <c r="S138" s="79"/>
      <c r="T138" s="173">
        <f>T139</f>
        <v>476.0365</v>
      </c>
      <c r="U138" s="34"/>
      <c r="V138" s="34"/>
      <c r="W138" s="34"/>
      <c r="X138" s="34"/>
      <c r="Y138" s="34"/>
      <c r="Z138" s="34"/>
      <c r="AA138" s="34"/>
      <c r="AB138" s="34"/>
      <c r="AC138" s="34"/>
      <c r="AD138" s="34"/>
      <c r="AE138" s="34"/>
      <c r="AT138" s="17" t="s">
        <v>79</v>
      </c>
      <c r="AU138" s="17" t="s">
        <v>138</v>
      </c>
      <c r="BK138" s="174">
        <f>BK139</f>
        <v>0</v>
      </c>
    </row>
    <row r="139" spans="2:63" s="12" customFormat="1" ht="25.9" customHeight="1">
      <c r="B139" s="175"/>
      <c r="C139" s="176"/>
      <c r="D139" s="177" t="s">
        <v>79</v>
      </c>
      <c r="E139" s="178" t="s">
        <v>178</v>
      </c>
      <c r="F139" s="178" t="s">
        <v>179</v>
      </c>
      <c r="G139" s="176"/>
      <c r="H139" s="176"/>
      <c r="I139" s="179"/>
      <c r="J139" s="180">
        <f>BK139</f>
        <v>0</v>
      </c>
      <c r="K139" s="176"/>
      <c r="L139" s="181"/>
      <c r="M139" s="182"/>
      <c r="N139" s="183"/>
      <c r="O139" s="183"/>
      <c r="P139" s="184">
        <f>P140+P174+P233+P256</f>
        <v>0</v>
      </c>
      <c r="Q139" s="183"/>
      <c r="R139" s="184">
        <f>R140+R174+R233+R256</f>
        <v>203.676658665</v>
      </c>
      <c r="S139" s="183"/>
      <c r="T139" s="185">
        <f>T140+T174+T233+T256</f>
        <v>476.0365</v>
      </c>
      <c r="AR139" s="186" t="s">
        <v>87</v>
      </c>
      <c r="AT139" s="187" t="s">
        <v>79</v>
      </c>
      <c r="AU139" s="187" t="s">
        <v>80</v>
      </c>
      <c r="AY139" s="186" t="s">
        <v>180</v>
      </c>
      <c r="BK139" s="188">
        <f>BK140+BK174+BK233+BK256</f>
        <v>0</v>
      </c>
    </row>
    <row r="140" spans="2:63" s="12" customFormat="1" ht="22.9" customHeight="1">
      <c r="B140" s="175"/>
      <c r="C140" s="176"/>
      <c r="D140" s="177" t="s">
        <v>79</v>
      </c>
      <c r="E140" s="189" t="s">
        <v>87</v>
      </c>
      <c r="F140" s="189" t="s">
        <v>181</v>
      </c>
      <c r="G140" s="176"/>
      <c r="H140" s="176"/>
      <c r="I140" s="179"/>
      <c r="J140" s="190">
        <f>BK140</f>
        <v>0</v>
      </c>
      <c r="K140" s="176"/>
      <c r="L140" s="181"/>
      <c r="M140" s="182"/>
      <c r="N140" s="183"/>
      <c r="O140" s="183"/>
      <c r="P140" s="184">
        <f>P141+P157+P171</f>
        <v>0</v>
      </c>
      <c r="Q140" s="183"/>
      <c r="R140" s="184">
        <f>R141+R157+R171</f>
        <v>0</v>
      </c>
      <c r="S140" s="183"/>
      <c r="T140" s="185">
        <f>T141+T157+T171</f>
        <v>0</v>
      </c>
      <c r="AR140" s="186" t="s">
        <v>87</v>
      </c>
      <c r="AT140" s="187" t="s">
        <v>79</v>
      </c>
      <c r="AU140" s="187" t="s">
        <v>87</v>
      </c>
      <c r="AY140" s="186" t="s">
        <v>180</v>
      </c>
      <c r="BK140" s="188">
        <f>BK141+BK157+BK171</f>
        <v>0</v>
      </c>
    </row>
    <row r="141" spans="2:63" s="12" customFormat="1" ht="20.85" customHeight="1">
      <c r="B141" s="175"/>
      <c r="C141" s="176"/>
      <c r="D141" s="177" t="s">
        <v>79</v>
      </c>
      <c r="E141" s="189" t="s">
        <v>182</v>
      </c>
      <c r="F141" s="189" t="s">
        <v>183</v>
      </c>
      <c r="G141" s="176"/>
      <c r="H141" s="176"/>
      <c r="I141" s="179"/>
      <c r="J141" s="190">
        <f>BK141</f>
        <v>0</v>
      </c>
      <c r="K141" s="176"/>
      <c r="L141" s="181"/>
      <c r="M141" s="182"/>
      <c r="N141" s="183"/>
      <c r="O141" s="183"/>
      <c r="P141" s="184">
        <f>SUM(P142:P156)</f>
        <v>0</v>
      </c>
      <c r="Q141" s="183"/>
      <c r="R141" s="184">
        <f>SUM(R142:R156)</f>
        <v>0</v>
      </c>
      <c r="S141" s="183"/>
      <c r="T141" s="185">
        <f>SUM(T142:T156)</f>
        <v>0</v>
      </c>
      <c r="AR141" s="186" t="s">
        <v>87</v>
      </c>
      <c r="AT141" s="187" t="s">
        <v>79</v>
      </c>
      <c r="AU141" s="187" t="s">
        <v>89</v>
      </c>
      <c r="AY141" s="186" t="s">
        <v>180</v>
      </c>
      <c r="BK141" s="188">
        <f>SUM(BK142:BK156)</f>
        <v>0</v>
      </c>
    </row>
    <row r="142" spans="1:65" s="2" customFormat="1" ht="37.9" customHeight="1">
      <c r="A142" s="34"/>
      <c r="B142" s="35"/>
      <c r="C142" s="191" t="s">
        <v>87</v>
      </c>
      <c r="D142" s="191" t="s">
        <v>184</v>
      </c>
      <c r="E142" s="192" t="s">
        <v>194</v>
      </c>
      <c r="F142" s="193" t="s">
        <v>195</v>
      </c>
      <c r="G142" s="194" t="s">
        <v>187</v>
      </c>
      <c r="H142" s="195">
        <v>473.388</v>
      </c>
      <c r="I142" s="196"/>
      <c r="J142" s="197">
        <f>ROUND(I142*H142,2)</f>
        <v>0</v>
      </c>
      <c r="K142" s="193" t="s">
        <v>188</v>
      </c>
      <c r="L142" s="39"/>
      <c r="M142" s="198" t="s">
        <v>1</v>
      </c>
      <c r="N142" s="199" t="s">
        <v>45</v>
      </c>
      <c r="O142" s="71"/>
      <c r="P142" s="200">
        <f>O142*H142</f>
        <v>0</v>
      </c>
      <c r="Q142" s="200">
        <v>0</v>
      </c>
      <c r="R142" s="200">
        <f>Q142*H142</f>
        <v>0</v>
      </c>
      <c r="S142" s="200">
        <v>0</v>
      </c>
      <c r="T142" s="201">
        <f>S142*H142</f>
        <v>0</v>
      </c>
      <c r="U142" s="34"/>
      <c r="V142" s="34"/>
      <c r="W142" s="34"/>
      <c r="X142" s="34"/>
      <c r="Y142" s="34"/>
      <c r="Z142" s="34"/>
      <c r="AA142" s="34"/>
      <c r="AB142" s="34"/>
      <c r="AC142" s="34"/>
      <c r="AD142" s="34"/>
      <c r="AE142" s="34"/>
      <c r="AR142" s="202" t="s">
        <v>189</v>
      </c>
      <c r="AT142" s="202" t="s">
        <v>184</v>
      </c>
      <c r="AU142" s="202" t="s">
        <v>96</v>
      </c>
      <c r="AY142" s="17" t="s">
        <v>180</v>
      </c>
      <c r="BE142" s="203">
        <f>IF(N142="základní",J142,0)</f>
        <v>0</v>
      </c>
      <c r="BF142" s="203">
        <f>IF(N142="snížená",J142,0)</f>
        <v>0</v>
      </c>
      <c r="BG142" s="203">
        <f>IF(N142="zákl. přenesená",J142,0)</f>
        <v>0</v>
      </c>
      <c r="BH142" s="203">
        <f>IF(N142="sníž. přenesená",J142,0)</f>
        <v>0</v>
      </c>
      <c r="BI142" s="203">
        <f>IF(N142="nulová",J142,0)</f>
        <v>0</v>
      </c>
      <c r="BJ142" s="17" t="s">
        <v>87</v>
      </c>
      <c r="BK142" s="203">
        <f>ROUND(I142*H142,2)</f>
        <v>0</v>
      </c>
      <c r="BL142" s="17" t="s">
        <v>189</v>
      </c>
      <c r="BM142" s="202" t="s">
        <v>1040</v>
      </c>
    </row>
    <row r="143" spans="2:51" s="13" customFormat="1" ht="11.25">
      <c r="B143" s="204"/>
      <c r="C143" s="205"/>
      <c r="D143" s="206" t="s">
        <v>191</v>
      </c>
      <c r="E143" s="207" t="s">
        <v>1</v>
      </c>
      <c r="F143" s="208" t="s">
        <v>197</v>
      </c>
      <c r="G143" s="205"/>
      <c r="H143" s="207" t="s">
        <v>1</v>
      </c>
      <c r="I143" s="209"/>
      <c r="J143" s="205"/>
      <c r="K143" s="205"/>
      <c r="L143" s="210"/>
      <c r="M143" s="211"/>
      <c r="N143" s="212"/>
      <c r="O143" s="212"/>
      <c r="P143" s="212"/>
      <c r="Q143" s="212"/>
      <c r="R143" s="212"/>
      <c r="S143" s="212"/>
      <c r="T143" s="213"/>
      <c r="AT143" s="214" t="s">
        <v>191</v>
      </c>
      <c r="AU143" s="214" t="s">
        <v>96</v>
      </c>
      <c r="AV143" s="13" t="s">
        <v>87</v>
      </c>
      <c r="AW143" s="13" t="s">
        <v>35</v>
      </c>
      <c r="AX143" s="13" t="s">
        <v>80</v>
      </c>
      <c r="AY143" s="214" t="s">
        <v>180</v>
      </c>
    </row>
    <row r="144" spans="2:51" s="14" customFormat="1" ht="11.25">
      <c r="B144" s="215"/>
      <c r="C144" s="216"/>
      <c r="D144" s="206" t="s">
        <v>191</v>
      </c>
      <c r="E144" s="217" t="s">
        <v>1</v>
      </c>
      <c r="F144" s="218" t="s">
        <v>1473</v>
      </c>
      <c r="G144" s="216"/>
      <c r="H144" s="219">
        <v>395.988</v>
      </c>
      <c r="I144" s="220"/>
      <c r="J144" s="216"/>
      <c r="K144" s="216"/>
      <c r="L144" s="221"/>
      <c r="M144" s="222"/>
      <c r="N144" s="223"/>
      <c r="O144" s="223"/>
      <c r="P144" s="223"/>
      <c r="Q144" s="223"/>
      <c r="R144" s="223"/>
      <c r="S144" s="223"/>
      <c r="T144" s="224"/>
      <c r="AT144" s="225" t="s">
        <v>191</v>
      </c>
      <c r="AU144" s="225" t="s">
        <v>96</v>
      </c>
      <c r="AV144" s="14" t="s">
        <v>89</v>
      </c>
      <c r="AW144" s="14" t="s">
        <v>35</v>
      </c>
      <c r="AX144" s="14" t="s">
        <v>80</v>
      </c>
      <c r="AY144" s="225" t="s">
        <v>180</v>
      </c>
    </row>
    <row r="145" spans="2:51" s="14" customFormat="1" ht="11.25">
      <c r="B145" s="215"/>
      <c r="C145" s="216"/>
      <c r="D145" s="206" t="s">
        <v>191</v>
      </c>
      <c r="E145" s="217" t="s">
        <v>1</v>
      </c>
      <c r="F145" s="218" t="s">
        <v>1474</v>
      </c>
      <c r="G145" s="216"/>
      <c r="H145" s="219">
        <v>77.4</v>
      </c>
      <c r="I145" s="220"/>
      <c r="J145" s="216"/>
      <c r="K145" s="216"/>
      <c r="L145" s="221"/>
      <c r="M145" s="222"/>
      <c r="N145" s="223"/>
      <c r="O145" s="223"/>
      <c r="P145" s="223"/>
      <c r="Q145" s="223"/>
      <c r="R145" s="223"/>
      <c r="S145" s="223"/>
      <c r="T145" s="224"/>
      <c r="AT145" s="225" t="s">
        <v>191</v>
      </c>
      <c r="AU145" s="225" t="s">
        <v>96</v>
      </c>
      <c r="AV145" s="14" t="s">
        <v>89</v>
      </c>
      <c r="AW145" s="14" t="s">
        <v>35</v>
      </c>
      <c r="AX145" s="14" t="s">
        <v>80</v>
      </c>
      <c r="AY145" s="225" t="s">
        <v>180</v>
      </c>
    </row>
    <row r="146" spans="2:51" s="15" customFormat="1" ht="11.25">
      <c r="B146" s="226"/>
      <c r="C146" s="227"/>
      <c r="D146" s="206" t="s">
        <v>191</v>
      </c>
      <c r="E146" s="228" t="s">
        <v>1</v>
      </c>
      <c r="F146" s="229" t="s">
        <v>201</v>
      </c>
      <c r="G146" s="227"/>
      <c r="H146" s="230">
        <v>473.388</v>
      </c>
      <c r="I146" s="231"/>
      <c r="J146" s="227"/>
      <c r="K146" s="227"/>
      <c r="L146" s="232"/>
      <c r="M146" s="233"/>
      <c r="N146" s="234"/>
      <c r="O146" s="234"/>
      <c r="P146" s="234"/>
      <c r="Q146" s="234"/>
      <c r="R146" s="234"/>
      <c r="S146" s="234"/>
      <c r="T146" s="235"/>
      <c r="AT146" s="236" t="s">
        <v>191</v>
      </c>
      <c r="AU146" s="236" t="s">
        <v>96</v>
      </c>
      <c r="AV146" s="15" t="s">
        <v>189</v>
      </c>
      <c r="AW146" s="15" t="s">
        <v>35</v>
      </c>
      <c r="AX146" s="15" t="s">
        <v>87</v>
      </c>
      <c r="AY146" s="236" t="s">
        <v>180</v>
      </c>
    </row>
    <row r="147" spans="1:65" s="2" customFormat="1" ht="16.5" customHeight="1">
      <c r="A147" s="34"/>
      <c r="B147" s="35"/>
      <c r="C147" s="191" t="s">
        <v>89</v>
      </c>
      <c r="D147" s="191" t="s">
        <v>184</v>
      </c>
      <c r="E147" s="192" t="s">
        <v>202</v>
      </c>
      <c r="F147" s="193" t="s">
        <v>203</v>
      </c>
      <c r="G147" s="194" t="s">
        <v>187</v>
      </c>
      <c r="H147" s="195">
        <v>473.388</v>
      </c>
      <c r="I147" s="196"/>
      <c r="J147" s="197">
        <f>ROUND(I147*H147,2)</f>
        <v>0</v>
      </c>
      <c r="K147" s="193" t="s">
        <v>188</v>
      </c>
      <c r="L147" s="39"/>
      <c r="M147" s="198" t="s">
        <v>1</v>
      </c>
      <c r="N147" s="199" t="s">
        <v>45</v>
      </c>
      <c r="O147" s="71"/>
      <c r="P147" s="200">
        <f>O147*H147</f>
        <v>0</v>
      </c>
      <c r="Q147" s="200">
        <v>0</v>
      </c>
      <c r="R147" s="200">
        <f>Q147*H147</f>
        <v>0</v>
      </c>
      <c r="S147" s="200">
        <v>0</v>
      </c>
      <c r="T147" s="201">
        <f>S147*H147</f>
        <v>0</v>
      </c>
      <c r="U147" s="34"/>
      <c r="V147" s="34"/>
      <c r="W147" s="34"/>
      <c r="X147" s="34"/>
      <c r="Y147" s="34"/>
      <c r="Z147" s="34"/>
      <c r="AA147" s="34"/>
      <c r="AB147" s="34"/>
      <c r="AC147" s="34"/>
      <c r="AD147" s="34"/>
      <c r="AE147" s="34"/>
      <c r="AR147" s="202" t="s">
        <v>189</v>
      </c>
      <c r="AT147" s="202" t="s">
        <v>184</v>
      </c>
      <c r="AU147" s="202" t="s">
        <v>96</v>
      </c>
      <c r="AY147" s="17" t="s">
        <v>180</v>
      </c>
      <c r="BE147" s="203">
        <f>IF(N147="základní",J147,0)</f>
        <v>0</v>
      </c>
      <c r="BF147" s="203">
        <f>IF(N147="snížená",J147,0)</f>
        <v>0</v>
      </c>
      <c r="BG147" s="203">
        <f>IF(N147="zákl. přenesená",J147,0)</f>
        <v>0</v>
      </c>
      <c r="BH147" s="203">
        <f>IF(N147="sníž. přenesená",J147,0)</f>
        <v>0</v>
      </c>
      <c r="BI147" s="203">
        <f>IF(N147="nulová",J147,0)</f>
        <v>0</v>
      </c>
      <c r="BJ147" s="17" t="s">
        <v>87</v>
      </c>
      <c r="BK147" s="203">
        <f>ROUND(I147*H147,2)</f>
        <v>0</v>
      </c>
      <c r="BL147" s="17" t="s">
        <v>189</v>
      </c>
      <c r="BM147" s="202" t="s">
        <v>204</v>
      </c>
    </row>
    <row r="148" spans="2:51" s="14" customFormat="1" ht="22.5">
      <c r="B148" s="215"/>
      <c r="C148" s="216"/>
      <c r="D148" s="206" t="s">
        <v>191</v>
      </c>
      <c r="E148" s="217" t="s">
        <v>1</v>
      </c>
      <c r="F148" s="218" t="s">
        <v>1475</v>
      </c>
      <c r="G148" s="216"/>
      <c r="H148" s="219">
        <v>473.388</v>
      </c>
      <c r="I148" s="220"/>
      <c r="J148" s="216"/>
      <c r="K148" s="216"/>
      <c r="L148" s="221"/>
      <c r="M148" s="222"/>
      <c r="N148" s="223"/>
      <c r="O148" s="223"/>
      <c r="P148" s="223"/>
      <c r="Q148" s="223"/>
      <c r="R148" s="223"/>
      <c r="S148" s="223"/>
      <c r="T148" s="224"/>
      <c r="AT148" s="225" t="s">
        <v>191</v>
      </c>
      <c r="AU148" s="225" t="s">
        <v>96</v>
      </c>
      <c r="AV148" s="14" t="s">
        <v>89</v>
      </c>
      <c r="AW148" s="14" t="s">
        <v>35</v>
      </c>
      <c r="AX148" s="14" t="s">
        <v>87</v>
      </c>
      <c r="AY148" s="225" t="s">
        <v>180</v>
      </c>
    </row>
    <row r="149" spans="1:65" s="2" customFormat="1" ht="24.2" customHeight="1">
      <c r="A149" s="34"/>
      <c r="B149" s="35"/>
      <c r="C149" s="191" t="s">
        <v>96</v>
      </c>
      <c r="D149" s="191" t="s">
        <v>184</v>
      </c>
      <c r="E149" s="192" t="s">
        <v>206</v>
      </c>
      <c r="F149" s="193" t="s">
        <v>207</v>
      </c>
      <c r="G149" s="194" t="s">
        <v>208</v>
      </c>
      <c r="H149" s="195">
        <v>828.429</v>
      </c>
      <c r="I149" s="196"/>
      <c r="J149" s="197">
        <f>ROUND(I149*H149,2)</f>
        <v>0</v>
      </c>
      <c r="K149" s="193" t="s">
        <v>188</v>
      </c>
      <c r="L149" s="39"/>
      <c r="M149" s="198" t="s">
        <v>1</v>
      </c>
      <c r="N149" s="199" t="s">
        <v>45</v>
      </c>
      <c r="O149" s="71"/>
      <c r="P149" s="200">
        <f>O149*H149</f>
        <v>0</v>
      </c>
      <c r="Q149" s="200">
        <v>0</v>
      </c>
      <c r="R149" s="200">
        <f>Q149*H149</f>
        <v>0</v>
      </c>
      <c r="S149" s="200">
        <v>0</v>
      </c>
      <c r="T149" s="201">
        <f>S149*H149</f>
        <v>0</v>
      </c>
      <c r="U149" s="34"/>
      <c r="V149" s="34"/>
      <c r="W149" s="34"/>
      <c r="X149" s="34"/>
      <c r="Y149" s="34"/>
      <c r="Z149" s="34"/>
      <c r="AA149" s="34"/>
      <c r="AB149" s="34"/>
      <c r="AC149" s="34"/>
      <c r="AD149" s="34"/>
      <c r="AE149" s="34"/>
      <c r="AR149" s="202" t="s">
        <v>189</v>
      </c>
      <c r="AT149" s="202" t="s">
        <v>184</v>
      </c>
      <c r="AU149" s="202" t="s">
        <v>96</v>
      </c>
      <c r="AY149" s="17" t="s">
        <v>180</v>
      </c>
      <c r="BE149" s="203">
        <f>IF(N149="základní",J149,0)</f>
        <v>0</v>
      </c>
      <c r="BF149" s="203">
        <f>IF(N149="snížená",J149,0)</f>
        <v>0</v>
      </c>
      <c r="BG149" s="203">
        <f>IF(N149="zákl. přenesená",J149,0)</f>
        <v>0</v>
      </c>
      <c r="BH149" s="203">
        <f>IF(N149="sníž. přenesená",J149,0)</f>
        <v>0</v>
      </c>
      <c r="BI149" s="203">
        <f>IF(N149="nulová",J149,0)</f>
        <v>0</v>
      </c>
      <c r="BJ149" s="17" t="s">
        <v>87</v>
      </c>
      <c r="BK149" s="203">
        <f>ROUND(I149*H149,2)</f>
        <v>0</v>
      </c>
      <c r="BL149" s="17" t="s">
        <v>189</v>
      </c>
      <c r="BM149" s="202" t="s">
        <v>1043</v>
      </c>
    </row>
    <row r="150" spans="2:51" s="14" customFormat="1" ht="22.5">
      <c r="B150" s="215"/>
      <c r="C150" s="216"/>
      <c r="D150" s="206" t="s">
        <v>191</v>
      </c>
      <c r="E150" s="217" t="s">
        <v>1</v>
      </c>
      <c r="F150" s="218" t="s">
        <v>1476</v>
      </c>
      <c r="G150" s="216"/>
      <c r="H150" s="219">
        <v>828.429</v>
      </c>
      <c r="I150" s="220"/>
      <c r="J150" s="216"/>
      <c r="K150" s="216"/>
      <c r="L150" s="221"/>
      <c r="M150" s="222"/>
      <c r="N150" s="223"/>
      <c r="O150" s="223"/>
      <c r="P150" s="223"/>
      <c r="Q150" s="223"/>
      <c r="R150" s="223"/>
      <c r="S150" s="223"/>
      <c r="T150" s="224"/>
      <c r="AT150" s="225" t="s">
        <v>191</v>
      </c>
      <c r="AU150" s="225" t="s">
        <v>96</v>
      </c>
      <c r="AV150" s="14" t="s">
        <v>89</v>
      </c>
      <c r="AW150" s="14" t="s">
        <v>35</v>
      </c>
      <c r="AX150" s="14" t="s">
        <v>87</v>
      </c>
      <c r="AY150" s="225" t="s">
        <v>180</v>
      </c>
    </row>
    <row r="151" spans="1:65" s="2" customFormat="1" ht="24.2" customHeight="1">
      <c r="A151" s="34"/>
      <c r="B151" s="35"/>
      <c r="C151" s="191" t="s">
        <v>189</v>
      </c>
      <c r="D151" s="191" t="s">
        <v>184</v>
      </c>
      <c r="E151" s="192" t="s">
        <v>212</v>
      </c>
      <c r="F151" s="193" t="s">
        <v>213</v>
      </c>
      <c r="G151" s="194" t="s">
        <v>214</v>
      </c>
      <c r="H151" s="195">
        <v>768.398</v>
      </c>
      <c r="I151" s="196"/>
      <c r="J151" s="197">
        <f>ROUND(I151*H151,2)</f>
        <v>0</v>
      </c>
      <c r="K151" s="193" t="s">
        <v>188</v>
      </c>
      <c r="L151" s="39"/>
      <c r="M151" s="198" t="s">
        <v>1</v>
      </c>
      <c r="N151" s="199" t="s">
        <v>45</v>
      </c>
      <c r="O151" s="71"/>
      <c r="P151" s="200">
        <f>O151*H151</f>
        <v>0</v>
      </c>
      <c r="Q151" s="200">
        <v>0</v>
      </c>
      <c r="R151" s="200">
        <f>Q151*H151</f>
        <v>0</v>
      </c>
      <c r="S151" s="200">
        <v>0</v>
      </c>
      <c r="T151" s="201">
        <f>S151*H151</f>
        <v>0</v>
      </c>
      <c r="U151" s="34"/>
      <c r="V151" s="34"/>
      <c r="W151" s="34"/>
      <c r="X151" s="34"/>
      <c r="Y151" s="34"/>
      <c r="Z151" s="34"/>
      <c r="AA151" s="34"/>
      <c r="AB151" s="34"/>
      <c r="AC151" s="34"/>
      <c r="AD151" s="34"/>
      <c r="AE151" s="34"/>
      <c r="AR151" s="202" t="s">
        <v>189</v>
      </c>
      <c r="AT151" s="202" t="s">
        <v>184</v>
      </c>
      <c r="AU151" s="202" t="s">
        <v>96</v>
      </c>
      <c r="AY151" s="17" t="s">
        <v>180</v>
      </c>
      <c r="BE151" s="203">
        <f>IF(N151="základní",J151,0)</f>
        <v>0</v>
      </c>
      <c r="BF151" s="203">
        <f>IF(N151="snížená",J151,0)</f>
        <v>0</v>
      </c>
      <c r="BG151" s="203">
        <f>IF(N151="zákl. přenesená",J151,0)</f>
        <v>0</v>
      </c>
      <c r="BH151" s="203">
        <f>IF(N151="sníž. přenesená",J151,0)</f>
        <v>0</v>
      </c>
      <c r="BI151" s="203">
        <f>IF(N151="nulová",J151,0)</f>
        <v>0</v>
      </c>
      <c r="BJ151" s="17" t="s">
        <v>87</v>
      </c>
      <c r="BK151" s="203">
        <f>ROUND(I151*H151,2)</f>
        <v>0</v>
      </c>
      <c r="BL151" s="17" t="s">
        <v>189</v>
      </c>
      <c r="BM151" s="202" t="s">
        <v>1045</v>
      </c>
    </row>
    <row r="152" spans="2:51" s="13" customFormat="1" ht="11.25">
      <c r="B152" s="204"/>
      <c r="C152" s="205"/>
      <c r="D152" s="206" t="s">
        <v>191</v>
      </c>
      <c r="E152" s="207" t="s">
        <v>1</v>
      </c>
      <c r="F152" s="208" t="s">
        <v>216</v>
      </c>
      <c r="G152" s="205"/>
      <c r="H152" s="207" t="s">
        <v>1</v>
      </c>
      <c r="I152" s="209"/>
      <c r="J152" s="205"/>
      <c r="K152" s="205"/>
      <c r="L152" s="210"/>
      <c r="M152" s="211"/>
      <c r="N152" s="212"/>
      <c r="O152" s="212"/>
      <c r="P152" s="212"/>
      <c r="Q152" s="212"/>
      <c r="R152" s="212"/>
      <c r="S152" s="212"/>
      <c r="T152" s="213"/>
      <c r="AT152" s="214" t="s">
        <v>191</v>
      </c>
      <c r="AU152" s="214" t="s">
        <v>96</v>
      </c>
      <c r="AV152" s="13" t="s">
        <v>87</v>
      </c>
      <c r="AW152" s="13" t="s">
        <v>35</v>
      </c>
      <c r="AX152" s="13" t="s">
        <v>80</v>
      </c>
      <c r="AY152" s="214" t="s">
        <v>180</v>
      </c>
    </row>
    <row r="153" spans="2:51" s="14" customFormat="1" ht="11.25">
      <c r="B153" s="215"/>
      <c r="C153" s="216"/>
      <c r="D153" s="206" t="s">
        <v>191</v>
      </c>
      <c r="E153" s="217" t="s">
        <v>1</v>
      </c>
      <c r="F153" s="218" t="s">
        <v>1477</v>
      </c>
      <c r="G153" s="216"/>
      <c r="H153" s="219">
        <v>616.328</v>
      </c>
      <c r="I153" s="220"/>
      <c r="J153" s="216"/>
      <c r="K153" s="216"/>
      <c r="L153" s="221"/>
      <c r="M153" s="222"/>
      <c r="N153" s="223"/>
      <c r="O153" s="223"/>
      <c r="P153" s="223"/>
      <c r="Q153" s="223"/>
      <c r="R153" s="223"/>
      <c r="S153" s="223"/>
      <c r="T153" s="224"/>
      <c r="AT153" s="225" t="s">
        <v>191</v>
      </c>
      <c r="AU153" s="225" t="s">
        <v>96</v>
      </c>
      <c r="AV153" s="14" t="s">
        <v>89</v>
      </c>
      <c r="AW153" s="14" t="s">
        <v>35</v>
      </c>
      <c r="AX153" s="14" t="s">
        <v>80</v>
      </c>
      <c r="AY153" s="225" t="s">
        <v>180</v>
      </c>
    </row>
    <row r="154" spans="2:51" s="14" customFormat="1" ht="11.25">
      <c r="B154" s="215"/>
      <c r="C154" s="216"/>
      <c r="D154" s="206" t="s">
        <v>191</v>
      </c>
      <c r="E154" s="217" t="s">
        <v>1</v>
      </c>
      <c r="F154" s="218" t="s">
        <v>1478</v>
      </c>
      <c r="G154" s="216"/>
      <c r="H154" s="219">
        <v>92.13</v>
      </c>
      <c r="I154" s="220"/>
      <c r="J154" s="216"/>
      <c r="K154" s="216"/>
      <c r="L154" s="221"/>
      <c r="M154" s="222"/>
      <c r="N154" s="223"/>
      <c r="O154" s="223"/>
      <c r="P154" s="223"/>
      <c r="Q154" s="223"/>
      <c r="R154" s="223"/>
      <c r="S154" s="223"/>
      <c r="T154" s="224"/>
      <c r="AT154" s="225" t="s">
        <v>191</v>
      </c>
      <c r="AU154" s="225" t="s">
        <v>96</v>
      </c>
      <c r="AV154" s="14" t="s">
        <v>89</v>
      </c>
      <c r="AW154" s="14" t="s">
        <v>35</v>
      </c>
      <c r="AX154" s="14" t="s">
        <v>80</v>
      </c>
      <c r="AY154" s="225" t="s">
        <v>180</v>
      </c>
    </row>
    <row r="155" spans="2:51" s="14" customFormat="1" ht="11.25">
      <c r="B155" s="215"/>
      <c r="C155" s="216"/>
      <c r="D155" s="206" t="s">
        <v>191</v>
      </c>
      <c r="E155" s="217" t="s">
        <v>1</v>
      </c>
      <c r="F155" s="218" t="s">
        <v>1479</v>
      </c>
      <c r="G155" s="216"/>
      <c r="H155" s="219">
        <v>59.94</v>
      </c>
      <c r="I155" s="220"/>
      <c r="J155" s="216"/>
      <c r="K155" s="216"/>
      <c r="L155" s="221"/>
      <c r="M155" s="222"/>
      <c r="N155" s="223"/>
      <c r="O155" s="223"/>
      <c r="P155" s="223"/>
      <c r="Q155" s="223"/>
      <c r="R155" s="223"/>
      <c r="S155" s="223"/>
      <c r="T155" s="224"/>
      <c r="AT155" s="225" t="s">
        <v>191</v>
      </c>
      <c r="AU155" s="225" t="s">
        <v>96</v>
      </c>
      <c r="AV155" s="14" t="s">
        <v>89</v>
      </c>
      <c r="AW155" s="14" t="s">
        <v>35</v>
      </c>
      <c r="AX155" s="14" t="s">
        <v>80</v>
      </c>
      <c r="AY155" s="225" t="s">
        <v>180</v>
      </c>
    </row>
    <row r="156" spans="2:51" s="15" customFormat="1" ht="11.25">
      <c r="B156" s="226"/>
      <c r="C156" s="227"/>
      <c r="D156" s="206" t="s">
        <v>191</v>
      </c>
      <c r="E156" s="228" t="s">
        <v>1</v>
      </c>
      <c r="F156" s="229" t="s">
        <v>201</v>
      </c>
      <c r="G156" s="227"/>
      <c r="H156" s="230">
        <v>768.398</v>
      </c>
      <c r="I156" s="231"/>
      <c r="J156" s="227"/>
      <c r="K156" s="227"/>
      <c r="L156" s="232"/>
      <c r="M156" s="233"/>
      <c r="N156" s="234"/>
      <c r="O156" s="234"/>
      <c r="P156" s="234"/>
      <c r="Q156" s="234"/>
      <c r="R156" s="234"/>
      <c r="S156" s="234"/>
      <c r="T156" s="235"/>
      <c r="AT156" s="236" t="s">
        <v>191</v>
      </c>
      <c r="AU156" s="236" t="s">
        <v>96</v>
      </c>
      <c r="AV156" s="15" t="s">
        <v>189</v>
      </c>
      <c r="AW156" s="15" t="s">
        <v>35</v>
      </c>
      <c r="AX156" s="15" t="s">
        <v>87</v>
      </c>
      <c r="AY156" s="236" t="s">
        <v>180</v>
      </c>
    </row>
    <row r="157" spans="2:63" s="12" customFormat="1" ht="20.85" customHeight="1">
      <c r="B157" s="175"/>
      <c r="C157" s="176"/>
      <c r="D157" s="177" t="s">
        <v>79</v>
      </c>
      <c r="E157" s="189" t="s">
        <v>221</v>
      </c>
      <c r="F157" s="189" t="s">
        <v>222</v>
      </c>
      <c r="G157" s="176"/>
      <c r="H157" s="176"/>
      <c r="I157" s="179"/>
      <c r="J157" s="190">
        <f>BK157</f>
        <v>0</v>
      </c>
      <c r="K157" s="176"/>
      <c r="L157" s="181"/>
      <c r="M157" s="182"/>
      <c r="N157" s="183"/>
      <c r="O157" s="183"/>
      <c r="P157" s="184">
        <f>SUM(P158:P170)</f>
        <v>0</v>
      </c>
      <c r="Q157" s="183"/>
      <c r="R157" s="184">
        <f>SUM(R158:R170)</f>
        <v>0</v>
      </c>
      <c r="S157" s="183"/>
      <c r="T157" s="185">
        <f>SUM(T158:T170)</f>
        <v>0</v>
      </c>
      <c r="AR157" s="186" t="s">
        <v>87</v>
      </c>
      <c r="AT157" s="187" t="s">
        <v>79</v>
      </c>
      <c r="AU157" s="187" t="s">
        <v>89</v>
      </c>
      <c r="AY157" s="186" t="s">
        <v>180</v>
      </c>
      <c r="BK157" s="188">
        <f>SUM(BK158:BK170)</f>
        <v>0</v>
      </c>
    </row>
    <row r="158" spans="1:65" s="2" customFormat="1" ht="37.9" customHeight="1">
      <c r="A158" s="34"/>
      <c r="B158" s="35"/>
      <c r="C158" s="191" t="s">
        <v>211</v>
      </c>
      <c r="D158" s="191" t="s">
        <v>184</v>
      </c>
      <c r="E158" s="192" t="s">
        <v>224</v>
      </c>
      <c r="F158" s="193" t="s">
        <v>225</v>
      </c>
      <c r="G158" s="194" t="s">
        <v>187</v>
      </c>
      <c r="H158" s="195">
        <v>395.988</v>
      </c>
      <c r="I158" s="196"/>
      <c r="J158" s="197">
        <f>ROUND(I158*H158,2)</f>
        <v>0</v>
      </c>
      <c r="K158" s="193" t="s">
        <v>188</v>
      </c>
      <c r="L158" s="39"/>
      <c r="M158" s="198" t="s">
        <v>1</v>
      </c>
      <c r="N158" s="199" t="s">
        <v>45</v>
      </c>
      <c r="O158" s="71"/>
      <c r="P158" s="200">
        <f>O158*H158</f>
        <v>0</v>
      </c>
      <c r="Q158" s="200">
        <v>0</v>
      </c>
      <c r="R158" s="200">
        <f>Q158*H158</f>
        <v>0</v>
      </c>
      <c r="S158" s="200">
        <v>0</v>
      </c>
      <c r="T158" s="201">
        <f>S158*H158</f>
        <v>0</v>
      </c>
      <c r="U158" s="34"/>
      <c r="V158" s="34"/>
      <c r="W158" s="34"/>
      <c r="X158" s="34"/>
      <c r="Y158" s="34"/>
      <c r="Z158" s="34"/>
      <c r="AA158" s="34"/>
      <c r="AB158" s="34"/>
      <c r="AC158" s="34"/>
      <c r="AD158" s="34"/>
      <c r="AE158" s="34"/>
      <c r="AR158" s="202" t="s">
        <v>189</v>
      </c>
      <c r="AT158" s="202" t="s">
        <v>184</v>
      </c>
      <c r="AU158" s="202" t="s">
        <v>96</v>
      </c>
      <c r="AY158" s="17" t="s">
        <v>180</v>
      </c>
      <c r="BE158" s="203">
        <f>IF(N158="základní",J158,0)</f>
        <v>0</v>
      </c>
      <c r="BF158" s="203">
        <f>IF(N158="snížená",J158,0)</f>
        <v>0</v>
      </c>
      <c r="BG158" s="203">
        <f>IF(N158="zákl. přenesená",J158,0)</f>
        <v>0</v>
      </c>
      <c r="BH158" s="203">
        <f>IF(N158="sníž. přenesená",J158,0)</f>
        <v>0</v>
      </c>
      <c r="BI158" s="203">
        <f>IF(N158="nulová",J158,0)</f>
        <v>0</v>
      </c>
      <c r="BJ158" s="17" t="s">
        <v>87</v>
      </c>
      <c r="BK158" s="203">
        <f>ROUND(I158*H158,2)</f>
        <v>0</v>
      </c>
      <c r="BL158" s="17" t="s">
        <v>189</v>
      </c>
      <c r="BM158" s="202" t="s">
        <v>1049</v>
      </c>
    </row>
    <row r="159" spans="2:51" s="13" customFormat="1" ht="11.25">
      <c r="B159" s="204"/>
      <c r="C159" s="205"/>
      <c r="D159" s="206" t="s">
        <v>191</v>
      </c>
      <c r="E159" s="207" t="s">
        <v>1</v>
      </c>
      <c r="F159" s="208" t="s">
        <v>227</v>
      </c>
      <c r="G159" s="205"/>
      <c r="H159" s="207" t="s">
        <v>1</v>
      </c>
      <c r="I159" s="209"/>
      <c r="J159" s="205"/>
      <c r="K159" s="205"/>
      <c r="L159" s="210"/>
      <c r="M159" s="211"/>
      <c r="N159" s="212"/>
      <c r="O159" s="212"/>
      <c r="P159" s="212"/>
      <c r="Q159" s="212"/>
      <c r="R159" s="212"/>
      <c r="S159" s="212"/>
      <c r="T159" s="213"/>
      <c r="AT159" s="214" t="s">
        <v>191</v>
      </c>
      <c r="AU159" s="214" t="s">
        <v>96</v>
      </c>
      <c r="AV159" s="13" t="s">
        <v>87</v>
      </c>
      <c r="AW159" s="13" t="s">
        <v>35</v>
      </c>
      <c r="AX159" s="13" t="s">
        <v>80</v>
      </c>
      <c r="AY159" s="214" t="s">
        <v>180</v>
      </c>
    </row>
    <row r="160" spans="2:51" s="14" customFormat="1" ht="11.25">
      <c r="B160" s="215"/>
      <c r="C160" s="216"/>
      <c r="D160" s="206" t="s">
        <v>191</v>
      </c>
      <c r="E160" s="217" t="s">
        <v>1</v>
      </c>
      <c r="F160" s="218" t="s">
        <v>1480</v>
      </c>
      <c r="G160" s="216"/>
      <c r="H160" s="219">
        <v>73.959</v>
      </c>
      <c r="I160" s="220"/>
      <c r="J160" s="216"/>
      <c r="K160" s="216"/>
      <c r="L160" s="221"/>
      <c r="M160" s="222"/>
      <c r="N160" s="223"/>
      <c r="O160" s="223"/>
      <c r="P160" s="223"/>
      <c r="Q160" s="223"/>
      <c r="R160" s="223"/>
      <c r="S160" s="223"/>
      <c r="T160" s="224"/>
      <c r="AT160" s="225" t="s">
        <v>191</v>
      </c>
      <c r="AU160" s="225" t="s">
        <v>96</v>
      </c>
      <c r="AV160" s="14" t="s">
        <v>89</v>
      </c>
      <c r="AW160" s="14" t="s">
        <v>35</v>
      </c>
      <c r="AX160" s="14" t="s">
        <v>80</v>
      </c>
      <c r="AY160" s="225" t="s">
        <v>180</v>
      </c>
    </row>
    <row r="161" spans="2:51" s="14" customFormat="1" ht="11.25">
      <c r="B161" s="215"/>
      <c r="C161" s="216"/>
      <c r="D161" s="206" t="s">
        <v>191</v>
      </c>
      <c r="E161" s="217" t="s">
        <v>1</v>
      </c>
      <c r="F161" s="218" t="s">
        <v>1481</v>
      </c>
      <c r="G161" s="216"/>
      <c r="H161" s="219">
        <v>10.134</v>
      </c>
      <c r="I161" s="220"/>
      <c r="J161" s="216"/>
      <c r="K161" s="216"/>
      <c r="L161" s="221"/>
      <c r="M161" s="222"/>
      <c r="N161" s="223"/>
      <c r="O161" s="223"/>
      <c r="P161" s="223"/>
      <c r="Q161" s="223"/>
      <c r="R161" s="223"/>
      <c r="S161" s="223"/>
      <c r="T161" s="224"/>
      <c r="AT161" s="225" t="s">
        <v>191</v>
      </c>
      <c r="AU161" s="225" t="s">
        <v>96</v>
      </c>
      <c r="AV161" s="14" t="s">
        <v>89</v>
      </c>
      <c r="AW161" s="14" t="s">
        <v>35</v>
      </c>
      <c r="AX161" s="14" t="s">
        <v>80</v>
      </c>
      <c r="AY161" s="225" t="s">
        <v>180</v>
      </c>
    </row>
    <row r="162" spans="2:51" s="14" customFormat="1" ht="11.25">
      <c r="B162" s="215"/>
      <c r="C162" s="216"/>
      <c r="D162" s="206" t="s">
        <v>191</v>
      </c>
      <c r="E162" s="217" t="s">
        <v>1</v>
      </c>
      <c r="F162" s="218" t="s">
        <v>1482</v>
      </c>
      <c r="G162" s="216"/>
      <c r="H162" s="219">
        <v>4.536</v>
      </c>
      <c r="I162" s="220"/>
      <c r="J162" s="216"/>
      <c r="K162" s="216"/>
      <c r="L162" s="221"/>
      <c r="M162" s="222"/>
      <c r="N162" s="223"/>
      <c r="O162" s="223"/>
      <c r="P162" s="223"/>
      <c r="Q162" s="223"/>
      <c r="R162" s="223"/>
      <c r="S162" s="223"/>
      <c r="T162" s="224"/>
      <c r="AT162" s="225" t="s">
        <v>191</v>
      </c>
      <c r="AU162" s="225" t="s">
        <v>96</v>
      </c>
      <c r="AV162" s="14" t="s">
        <v>89</v>
      </c>
      <c r="AW162" s="14" t="s">
        <v>35</v>
      </c>
      <c r="AX162" s="14" t="s">
        <v>80</v>
      </c>
      <c r="AY162" s="225" t="s">
        <v>180</v>
      </c>
    </row>
    <row r="163" spans="2:51" s="13" customFormat="1" ht="11.25">
      <c r="B163" s="204"/>
      <c r="C163" s="205"/>
      <c r="D163" s="206" t="s">
        <v>191</v>
      </c>
      <c r="E163" s="207" t="s">
        <v>1</v>
      </c>
      <c r="F163" s="208" t="s">
        <v>232</v>
      </c>
      <c r="G163" s="205"/>
      <c r="H163" s="207" t="s">
        <v>1</v>
      </c>
      <c r="I163" s="209"/>
      <c r="J163" s="205"/>
      <c r="K163" s="205"/>
      <c r="L163" s="210"/>
      <c r="M163" s="211"/>
      <c r="N163" s="212"/>
      <c r="O163" s="212"/>
      <c r="P163" s="212"/>
      <c r="Q163" s="212"/>
      <c r="R163" s="212"/>
      <c r="S163" s="212"/>
      <c r="T163" s="213"/>
      <c r="AT163" s="214" t="s">
        <v>191</v>
      </c>
      <c r="AU163" s="214" t="s">
        <v>96</v>
      </c>
      <c r="AV163" s="13" t="s">
        <v>87</v>
      </c>
      <c r="AW163" s="13" t="s">
        <v>35</v>
      </c>
      <c r="AX163" s="13" t="s">
        <v>80</v>
      </c>
      <c r="AY163" s="214" t="s">
        <v>180</v>
      </c>
    </row>
    <row r="164" spans="2:51" s="14" customFormat="1" ht="11.25">
      <c r="B164" s="215"/>
      <c r="C164" s="216"/>
      <c r="D164" s="206" t="s">
        <v>191</v>
      </c>
      <c r="E164" s="217" t="s">
        <v>1</v>
      </c>
      <c r="F164" s="218" t="s">
        <v>1483</v>
      </c>
      <c r="G164" s="216"/>
      <c r="H164" s="219">
        <v>246.531</v>
      </c>
      <c r="I164" s="220"/>
      <c r="J164" s="216"/>
      <c r="K164" s="216"/>
      <c r="L164" s="221"/>
      <c r="M164" s="222"/>
      <c r="N164" s="223"/>
      <c r="O164" s="223"/>
      <c r="P164" s="223"/>
      <c r="Q164" s="223"/>
      <c r="R164" s="223"/>
      <c r="S164" s="223"/>
      <c r="T164" s="224"/>
      <c r="AT164" s="225" t="s">
        <v>191</v>
      </c>
      <c r="AU164" s="225" t="s">
        <v>96</v>
      </c>
      <c r="AV164" s="14" t="s">
        <v>89</v>
      </c>
      <c r="AW164" s="14" t="s">
        <v>35</v>
      </c>
      <c r="AX164" s="14" t="s">
        <v>80</v>
      </c>
      <c r="AY164" s="225" t="s">
        <v>180</v>
      </c>
    </row>
    <row r="165" spans="2:51" s="14" customFormat="1" ht="11.25">
      <c r="B165" s="215"/>
      <c r="C165" s="216"/>
      <c r="D165" s="206" t="s">
        <v>191</v>
      </c>
      <c r="E165" s="217" t="s">
        <v>1</v>
      </c>
      <c r="F165" s="218" t="s">
        <v>1484</v>
      </c>
      <c r="G165" s="216"/>
      <c r="H165" s="219">
        <v>36.852</v>
      </c>
      <c r="I165" s="220"/>
      <c r="J165" s="216"/>
      <c r="K165" s="216"/>
      <c r="L165" s="221"/>
      <c r="M165" s="222"/>
      <c r="N165" s="223"/>
      <c r="O165" s="223"/>
      <c r="P165" s="223"/>
      <c r="Q165" s="223"/>
      <c r="R165" s="223"/>
      <c r="S165" s="223"/>
      <c r="T165" s="224"/>
      <c r="AT165" s="225" t="s">
        <v>191</v>
      </c>
      <c r="AU165" s="225" t="s">
        <v>96</v>
      </c>
      <c r="AV165" s="14" t="s">
        <v>89</v>
      </c>
      <c r="AW165" s="14" t="s">
        <v>35</v>
      </c>
      <c r="AX165" s="14" t="s">
        <v>80</v>
      </c>
      <c r="AY165" s="225" t="s">
        <v>180</v>
      </c>
    </row>
    <row r="166" spans="2:51" s="14" customFormat="1" ht="11.25">
      <c r="B166" s="215"/>
      <c r="C166" s="216"/>
      <c r="D166" s="206" t="s">
        <v>191</v>
      </c>
      <c r="E166" s="217" t="s">
        <v>1</v>
      </c>
      <c r="F166" s="218" t="s">
        <v>1485</v>
      </c>
      <c r="G166" s="216"/>
      <c r="H166" s="219">
        <v>23.976</v>
      </c>
      <c r="I166" s="220"/>
      <c r="J166" s="216"/>
      <c r="K166" s="216"/>
      <c r="L166" s="221"/>
      <c r="M166" s="222"/>
      <c r="N166" s="223"/>
      <c r="O166" s="223"/>
      <c r="P166" s="223"/>
      <c r="Q166" s="223"/>
      <c r="R166" s="223"/>
      <c r="S166" s="223"/>
      <c r="T166" s="224"/>
      <c r="AT166" s="225" t="s">
        <v>191</v>
      </c>
      <c r="AU166" s="225" t="s">
        <v>96</v>
      </c>
      <c r="AV166" s="14" t="s">
        <v>89</v>
      </c>
      <c r="AW166" s="14" t="s">
        <v>35</v>
      </c>
      <c r="AX166" s="14" t="s">
        <v>80</v>
      </c>
      <c r="AY166" s="225" t="s">
        <v>180</v>
      </c>
    </row>
    <row r="167" spans="2:51" s="15" customFormat="1" ht="11.25">
      <c r="B167" s="226"/>
      <c r="C167" s="227"/>
      <c r="D167" s="206" t="s">
        <v>191</v>
      </c>
      <c r="E167" s="228" t="s">
        <v>1</v>
      </c>
      <c r="F167" s="229" t="s">
        <v>201</v>
      </c>
      <c r="G167" s="227"/>
      <c r="H167" s="230">
        <v>395.988</v>
      </c>
      <c r="I167" s="231"/>
      <c r="J167" s="227"/>
      <c r="K167" s="227"/>
      <c r="L167" s="232"/>
      <c r="M167" s="233"/>
      <c r="N167" s="234"/>
      <c r="O167" s="234"/>
      <c r="P167" s="234"/>
      <c r="Q167" s="234"/>
      <c r="R167" s="234"/>
      <c r="S167" s="234"/>
      <c r="T167" s="235"/>
      <c r="AT167" s="236" t="s">
        <v>191</v>
      </c>
      <c r="AU167" s="236" t="s">
        <v>96</v>
      </c>
      <c r="AV167" s="15" t="s">
        <v>189</v>
      </c>
      <c r="AW167" s="15" t="s">
        <v>35</v>
      </c>
      <c r="AX167" s="15" t="s">
        <v>87</v>
      </c>
      <c r="AY167" s="236" t="s">
        <v>180</v>
      </c>
    </row>
    <row r="168" spans="1:65" s="2" customFormat="1" ht="24.2" customHeight="1">
      <c r="A168" s="34"/>
      <c r="B168" s="35"/>
      <c r="C168" s="191" t="s">
        <v>223</v>
      </c>
      <c r="D168" s="191" t="s">
        <v>184</v>
      </c>
      <c r="E168" s="192" t="s">
        <v>239</v>
      </c>
      <c r="F168" s="193" t="s">
        <v>240</v>
      </c>
      <c r="G168" s="194" t="s">
        <v>187</v>
      </c>
      <c r="H168" s="195">
        <v>19.799</v>
      </c>
      <c r="I168" s="196"/>
      <c r="J168" s="197">
        <f>ROUND(I168*H168,2)</f>
        <v>0</v>
      </c>
      <c r="K168" s="193" t="s">
        <v>188</v>
      </c>
      <c r="L168" s="39"/>
      <c r="M168" s="198" t="s">
        <v>1</v>
      </c>
      <c r="N168" s="199" t="s">
        <v>45</v>
      </c>
      <c r="O168" s="71"/>
      <c r="P168" s="200">
        <f>O168*H168</f>
        <v>0</v>
      </c>
      <c r="Q168" s="200">
        <v>0</v>
      </c>
      <c r="R168" s="200">
        <f>Q168*H168</f>
        <v>0</v>
      </c>
      <c r="S168" s="200">
        <v>0</v>
      </c>
      <c r="T168" s="201">
        <f>S168*H168</f>
        <v>0</v>
      </c>
      <c r="U168" s="34"/>
      <c r="V168" s="34"/>
      <c r="W168" s="34"/>
      <c r="X168" s="34"/>
      <c r="Y168" s="34"/>
      <c r="Z168" s="34"/>
      <c r="AA168" s="34"/>
      <c r="AB168" s="34"/>
      <c r="AC168" s="34"/>
      <c r="AD168" s="34"/>
      <c r="AE168" s="34"/>
      <c r="AR168" s="202" t="s">
        <v>189</v>
      </c>
      <c r="AT168" s="202" t="s">
        <v>184</v>
      </c>
      <c r="AU168" s="202" t="s">
        <v>96</v>
      </c>
      <c r="AY168" s="17" t="s">
        <v>180</v>
      </c>
      <c r="BE168" s="203">
        <f>IF(N168="základní",J168,0)</f>
        <v>0</v>
      </c>
      <c r="BF168" s="203">
        <f>IF(N168="snížená",J168,0)</f>
        <v>0</v>
      </c>
      <c r="BG168" s="203">
        <f>IF(N168="zákl. přenesená",J168,0)</f>
        <v>0</v>
      </c>
      <c r="BH168" s="203">
        <f>IF(N168="sníž. přenesená",J168,0)</f>
        <v>0</v>
      </c>
      <c r="BI168" s="203">
        <f>IF(N168="nulová",J168,0)</f>
        <v>0</v>
      </c>
      <c r="BJ168" s="17" t="s">
        <v>87</v>
      </c>
      <c r="BK168" s="203">
        <f>ROUND(I168*H168,2)</f>
        <v>0</v>
      </c>
      <c r="BL168" s="17" t="s">
        <v>189</v>
      </c>
      <c r="BM168" s="202" t="s">
        <v>241</v>
      </c>
    </row>
    <row r="169" spans="2:51" s="13" customFormat="1" ht="11.25">
      <c r="B169" s="204"/>
      <c r="C169" s="205"/>
      <c r="D169" s="206" t="s">
        <v>191</v>
      </c>
      <c r="E169" s="207" t="s">
        <v>1</v>
      </c>
      <c r="F169" s="208" t="s">
        <v>242</v>
      </c>
      <c r="G169" s="205"/>
      <c r="H169" s="207" t="s">
        <v>1</v>
      </c>
      <c r="I169" s="209"/>
      <c r="J169" s="205"/>
      <c r="K169" s="205"/>
      <c r="L169" s="210"/>
      <c r="M169" s="211"/>
      <c r="N169" s="212"/>
      <c r="O169" s="212"/>
      <c r="P169" s="212"/>
      <c r="Q169" s="212"/>
      <c r="R169" s="212"/>
      <c r="S169" s="212"/>
      <c r="T169" s="213"/>
      <c r="AT169" s="214" t="s">
        <v>191</v>
      </c>
      <c r="AU169" s="214" t="s">
        <v>96</v>
      </c>
      <c r="AV169" s="13" t="s">
        <v>87</v>
      </c>
      <c r="AW169" s="13" t="s">
        <v>35</v>
      </c>
      <c r="AX169" s="13" t="s">
        <v>80</v>
      </c>
      <c r="AY169" s="214" t="s">
        <v>180</v>
      </c>
    </row>
    <row r="170" spans="2:51" s="14" customFormat="1" ht="11.25">
      <c r="B170" s="215"/>
      <c r="C170" s="216"/>
      <c r="D170" s="206" t="s">
        <v>191</v>
      </c>
      <c r="E170" s="217" t="s">
        <v>1</v>
      </c>
      <c r="F170" s="218" t="s">
        <v>1486</v>
      </c>
      <c r="G170" s="216"/>
      <c r="H170" s="219">
        <v>19.799</v>
      </c>
      <c r="I170" s="220"/>
      <c r="J170" s="216"/>
      <c r="K170" s="216"/>
      <c r="L170" s="221"/>
      <c r="M170" s="222"/>
      <c r="N170" s="223"/>
      <c r="O170" s="223"/>
      <c r="P170" s="223"/>
      <c r="Q170" s="223"/>
      <c r="R170" s="223"/>
      <c r="S170" s="223"/>
      <c r="T170" s="224"/>
      <c r="AT170" s="225" t="s">
        <v>191</v>
      </c>
      <c r="AU170" s="225" t="s">
        <v>96</v>
      </c>
      <c r="AV170" s="14" t="s">
        <v>89</v>
      </c>
      <c r="AW170" s="14" t="s">
        <v>35</v>
      </c>
      <c r="AX170" s="14" t="s">
        <v>87</v>
      </c>
      <c r="AY170" s="225" t="s">
        <v>180</v>
      </c>
    </row>
    <row r="171" spans="2:63" s="12" customFormat="1" ht="20.85" customHeight="1">
      <c r="B171" s="175"/>
      <c r="C171" s="176"/>
      <c r="D171" s="177" t="s">
        <v>79</v>
      </c>
      <c r="E171" s="189" t="s">
        <v>244</v>
      </c>
      <c r="F171" s="189" t="s">
        <v>245</v>
      </c>
      <c r="G171" s="176"/>
      <c r="H171" s="176"/>
      <c r="I171" s="179"/>
      <c r="J171" s="190">
        <f>BK171</f>
        <v>0</v>
      </c>
      <c r="K171" s="176"/>
      <c r="L171" s="181"/>
      <c r="M171" s="182"/>
      <c r="N171" s="183"/>
      <c r="O171" s="183"/>
      <c r="P171" s="184">
        <f>SUM(P172:P173)</f>
        <v>0</v>
      </c>
      <c r="Q171" s="183"/>
      <c r="R171" s="184">
        <f>SUM(R172:R173)</f>
        <v>0</v>
      </c>
      <c r="S171" s="183"/>
      <c r="T171" s="185">
        <f>SUM(T172:T173)</f>
        <v>0</v>
      </c>
      <c r="AR171" s="186" t="s">
        <v>87</v>
      </c>
      <c r="AT171" s="187" t="s">
        <v>79</v>
      </c>
      <c r="AU171" s="187" t="s">
        <v>89</v>
      </c>
      <c r="AY171" s="186" t="s">
        <v>180</v>
      </c>
      <c r="BK171" s="188">
        <f>SUM(BK172:BK173)</f>
        <v>0</v>
      </c>
    </row>
    <row r="172" spans="1:65" s="2" customFormat="1" ht="33" customHeight="1">
      <c r="A172" s="34"/>
      <c r="B172" s="35"/>
      <c r="C172" s="191" t="s">
        <v>238</v>
      </c>
      <c r="D172" s="191" t="s">
        <v>184</v>
      </c>
      <c r="E172" s="192" t="s">
        <v>1487</v>
      </c>
      <c r="F172" s="193" t="s">
        <v>1488</v>
      </c>
      <c r="G172" s="194" t="s">
        <v>187</v>
      </c>
      <c r="H172" s="195">
        <v>77.4</v>
      </c>
      <c r="I172" s="196"/>
      <c r="J172" s="197">
        <f>ROUND(I172*H172,2)</f>
        <v>0</v>
      </c>
      <c r="K172" s="193" t="s">
        <v>188</v>
      </c>
      <c r="L172" s="39"/>
      <c r="M172" s="198" t="s">
        <v>1</v>
      </c>
      <c r="N172" s="199" t="s">
        <v>45</v>
      </c>
      <c r="O172" s="71"/>
      <c r="P172" s="200">
        <f>O172*H172</f>
        <v>0</v>
      </c>
      <c r="Q172" s="200">
        <v>0</v>
      </c>
      <c r="R172" s="200">
        <f>Q172*H172</f>
        <v>0</v>
      </c>
      <c r="S172" s="200">
        <v>0</v>
      </c>
      <c r="T172" s="201">
        <f>S172*H172</f>
        <v>0</v>
      </c>
      <c r="U172" s="34"/>
      <c r="V172" s="34"/>
      <c r="W172" s="34"/>
      <c r="X172" s="34"/>
      <c r="Y172" s="34"/>
      <c r="Z172" s="34"/>
      <c r="AA172" s="34"/>
      <c r="AB172" s="34"/>
      <c r="AC172" s="34"/>
      <c r="AD172" s="34"/>
      <c r="AE172" s="34"/>
      <c r="AR172" s="202" t="s">
        <v>189</v>
      </c>
      <c r="AT172" s="202" t="s">
        <v>184</v>
      </c>
      <c r="AU172" s="202" t="s">
        <v>96</v>
      </c>
      <c r="AY172" s="17" t="s">
        <v>180</v>
      </c>
      <c r="BE172" s="203">
        <f>IF(N172="základní",J172,0)</f>
        <v>0</v>
      </c>
      <c r="BF172" s="203">
        <f>IF(N172="snížená",J172,0)</f>
        <v>0</v>
      </c>
      <c r="BG172" s="203">
        <f>IF(N172="zákl. přenesená",J172,0)</f>
        <v>0</v>
      </c>
      <c r="BH172" s="203">
        <f>IF(N172="sníž. přenesená",J172,0)</f>
        <v>0</v>
      </c>
      <c r="BI172" s="203">
        <f>IF(N172="nulová",J172,0)</f>
        <v>0</v>
      </c>
      <c r="BJ172" s="17" t="s">
        <v>87</v>
      </c>
      <c r="BK172" s="203">
        <f>ROUND(I172*H172,2)</f>
        <v>0</v>
      </c>
      <c r="BL172" s="17" t="s">
        <v>189</v>
      </c>
      <c r="BM172" s="202" t="s">
        <v>1489</v>
      </c>
    </row>
    <row r="173" spans="2:51" s="14" customFormat="1" ht="11.25">
      <c r="B173" s="215"/>
      <c r="C173" s="216"/>
      <c r="D173" s="206" t="s">
        <v>191</v>
      </c>
      <c r="E173" s="217" t="s">
        <v>1</v>
      </c>
      <c r="F173" s="218" t="s">
        <v>1490</v>
      </c>
      <c r="G173" s="216"/>
      <c r="H173" s="219">
        <v>77.4</v>
      </c>
      <c r="I173" s="220"/>
      <c r="J173" s="216"/>
      <c r="K173" s="216"/>
      <c r="L173" s="221"/>
      <c r="M173" s="222"/>
      <c r="N173" s="223"/>
      <c r="O173" s="223"/>
      <c r="P173" s="223"/>
      <c r="Q173" s="223"/>
      <c r="R173" s="223"/>
      <c r="S173" s="223"/>
      <c r="T173" s="224"/>
      <c r="AT173" s="225" t="s">
        <v>191</v>
      </c>
      <c r="AU173" s="225" t="s">
        <v>96</v>
      </c>
      <c r="AV173" s="14" t="s">
        <v>89</v>
      </c>
      <c r="AW173" s="14" t="s">
        <v>35</v>
      </c>
      <c r="AX173" s="14" t="s">
        <v>87</v>
      </c>
      <c r="AY173" s="225" t="s">
        <v>180</v>
      </c>
    </row>
    <row r="174" spans="2:63" s="12" customFormat="1" ht="22.9" customHeight="1">
      <c r="B174" s="175"/>
      <c r="C174" s="176"/>
      <c r="D174" s="177" t="s">
        <v>79</v>
      </c>
      <c r="E174" s="189" t="s">
        <v>211</v>
      </c>
      <c r="F174" s="189" t="s">
        <v>337</v>
      </c>
      <c r="G174" s="176"/>
      <c r="H174" s="176"/>
      <c r="I174" s="179"/>
      <c r="J174" s="190">
        <f>BK174</f>
        <v>0</v>
      </c>
      <c r="K174" s="176"/>
      <c r="L174" s="181"/>
      <c r="M174" s="182"/>
      <c r="N174" s="183"/>
      <c r="O174" s="183"/>
      <c r="P174" s="184">
        <f>P175+P197+P224+P230</f>
        <v>0</v>
      </c>
      <c r="Q174" s="183"/>
      <c r="R174" s="184">
        <f>R175+R197+R224+R230</f>
        <v>26.515522499999996</v>
      </c>
      <c r="S174" s="183"/>
      <c r="T174" s="185">
        <f>T175+T197+T224+T230</f>
        <v>0</v>
      </c>
      <c r="AR174" s="186" t="s">
        <v>87</v>
      </c>
      <c r="AT174" s="187" t="s">
        <v>79</v>
      </c>
      <c r="AU174" s="187" t="s">
        <v>87</v>
      </c>
      <c r="AY174" s="186" t="s">
        <v>180</v>
      </c>
      <c r="BK174" s="188">
        <f>BK175+BK197+BK224+BK230</f>
        <v>0</v>
      </c>
    </row>
    <row r="175" spans="2:63" s="12" customFormat="1" ht="20.85" customHeight="1">
      <c r="B175" s="175"/>
      <c r="C175" s="176"/>
      <c r="D175" s="177" t="s">
        <v>79</v>
      </c>
      <c r="E175" s="189" t="s">
        <v>338</v>
      </c>
      <c r="F175" s="189" t="s">
        <v>339</v>
      </c>
      <c r="G175" s="176"/>
      <c r="H175" s="176"/>
      <c r="I175" s="179"/>
      <c r="J175" s="190">
        <f>BK175</f>
        <v>0</v>
      </c>
      <c r="K175" s="176"/>
      <c r="L175" s="181"/>
      <c r="M175" s="182"/>
      <c r="N175" s="183"/>
      <c r="O175" s="183"/>
      <c r="P175" s="184">
        <f>SUM(P176:P196)</f>
        <v>0</v>
      </c>
      <c r="Q175" s="183"/>
      <c r="R175" s="184">
        <f>SUM(R176:R196)</f>
        <v>0</v>
      </c>
      <c r="S175" s="183"/>
      <c r="T175" s="185">
        <f>SUM(T176:T196)</f>
        <v>0</v>
      </c>
      <c r="AR175" s="186" t="s">
        <v>87</v>
      </c>
      <c r="AT175" s="187" t="s">
        <v>79</v>
      </c>
      <c r="AU175" s="187" t="s">
        <v>89</v>
      </c>
      <c r="AY175" s="186" t="s">
        <v>180</v>
      </c>
      <c r="BK175" s="188">
        <f>SUM(BK176:BK196)</f>
        <v>0</v>
      </c>
    </row>
    <row r="176" spans="1:65" s="2" customFormat="1" ht="21.75" customHeight="1">
      <c r="A176" s="34"/>
      <c r="B176" s="35"/>
      <c r="C176" s="191" t="s">
        <v>246</v>
      </c>
      <c r="D176" s="191" t="s">
        <v>184</v>
      </c>
      <c r="E176" s="192" t="s">
        <v>341</v>
      </c>
      <c r="F176" s="193" t="s">
        <v>342</v>
      </c>
      <c r="G176" s="194" t="s">
        <v>214</v>
      </c>
      <c r="H176" s="195">
        <v>1232.655</v>
      </c>
      <c r="I176" s="196"/>
      <c r="J176" s="197">
        <f>ROUND(I176*H176,2)</f>
        <v>0</v>
      </c>
      <c r="K176" s="193" t="s">
        <v>188</v>
      </c>
      <c r="L176" s="39"/>
      <c r="M176" s="198" t="s">
        <v>1</v>
      </c>
      <c r="N176" s="199" t="s">
        <v>45</v>
      </c>
      <c r="O176" s="71"/>
      <c r="P176" s="200">
        <f>O176*H176</f>
        <v>0</v>
      </c>
      <c r="Q176" s="200">
        <v>0</v>
      </c>
      <c r="R176" s="200">
        <f>Q176*H176</f>
        <v>0</v>
      </c>
      <c r="S176" s="200">
        <v>0</v>
      </c>
      <c r="T176" s="201">
        <f>S176*H176</f>
        <v>0</v>
      </c>
      <c r="U176" s="34"/>
      <c r="V176" s="34"/>
      <c r="W176" s="34"/>
      <c r="X176" s="34"/>
      <c r="Y176" s="34"/>
      <c r="Z176" s="34"/>
      <c r="AA176" s="34"/>
      <c r="AB176" s="34"/>
      <c r="AC176" s="34"/>
      <c r="AD176" s="34"/>
      <c r="AE176" s="34"/>
      <c r="AR176" s="202" t="s">
        <v>189</v>
      </c>
      <c r="AT176" s="202" t="s">
        <v>184</v>
      </c>
      <c r="AU176" s="202" t="s">
        <v>96</v>
      </c>
      <c r="AY176" s="17" t="s">
        <v>180</v>
      </c>
      <c r="BE176" s="203">
        <f>IF(N176="základní",J176,0)</f>
        <v>0</v>
      </c>
      <c r="BF176" s="203">
        <f>IF(N176="snížená",J176,0)</f>
        <v>0</v>
      </c>
      <c r="BG176" s="203">
        <f>IF(N176="zákl. přenesená",J176,0)</f>
        <v>0</v>
      </c>
      <c r="BH176" s="203">
        <f>IF(N176="sníž. přenesená",J176,0)</f>
        <v>0</v>
      </c>
      <c r="BI176" s="203">
        <f>IF(N176="nulová",J176,0)</f>
        <v>0</v>
      </c>
      <c r="BJ176" s="17" t="s">
        <v>87</v>
      </c>
      <c r="BK176" s="203">
        <f>ROUND(I176*H176,2)</f>
        <v>0</v>
      </c>
      <c r="BL176" s="17" t="s">
        <v>189</v>
      </c>
      <c r="BM176" s="202" t="s">
        <v>343</v>
      </c>
    </row>
    <row r="177" spans="2:51" s="13" customFormat="1" ht="11.25">
      <c r="B177" s="204"/>
      <c r="C177" s="205"/>
      <c r="D177" s="206" t="s">
        <v>191</v>
      </c>
      <c r="E177" s="207" t="s">
        <v>1</v>
      </c>
      <c r="F177" s="208" t="s">
        <v>344</v>
      </c>
      <c r="G177" s="205"/>
      <c r="H177" s="207" t="s">
        <v>1</v>
      </c>
      <c r="I177" s="209"/>
      <c r="J177" s="205"/>
      <c r="K177" s="205"/>
      <c r="L177" s="210"/>
      <c r="M177" s="211"/>
      <c r="N177" s="212"/>
      <c r="O177" s="212"/>
      <c r="P177" s="212"/>
      <c r="Q177" s="212"/>
      <c r="R177" s="212"/>
      <c r="S177" s="212"/>
      <c r="T177" s="213"/>
      <c r="AT177" s="214" t="s">
        <v>191</v>
      </c>
      <c r="AU177" s="214" t="s">
        <v>96</v>
      </c>
      <c r="AV177" s="13" t="s">
        <v>87</v>
      </c>
      <c r="AW177" s="13" t="s">
        <v>35</v>
      </c>
      <c r="AX177" s="13" t="s">
        <v>80</v>
      </c>
      <c r="AY177" s="214" t="s">
        <v>180</v>
      </c>
    </row>
    <row r="178" spans="2:51" s="14" customFormat="1" ht="11.25">
      <c r="B178" s="215"/>
      <c r="C178" s="216"/>
      <c r="D178" s="206" t="s">
        <v>191</v>
      </c>
      <c r="E178" s="217" t="s">
        <v>1</v>
      </c>
      <c r="F178" s="218" t="s">
        <v>1491</v>
      </c>
      <c r="G178" s="216"/>
      <c r="H178" s="219">
        <v>1305.915</v>
      </c>
      <c r="I178" s="220"/>
      <c r="J178" s="216"/>
      <c r="K178" s="216"/>
      <c r="L178" s="221"/>
      <c r="M178" s="222"/>
      <c r="N178" s="223"/>
      <c r="O178" s="223"/>
      <c r="P178" s="223"/>
      <c r="Q178" s="223"/>
      <c r="R178" s="223"/>
      <c r="S178" s="223"/>
      <c r="T178" s="224"/>
      <c r="AT178" s="225" t="s">
        <v>191</v>
      </c>
      <c r="AU178" s="225" t="s">
        <v>96</v>
      </c>
      <c r="AV178" s="14" t="s">
        <v>89</v>
      </c>
      <c r="AW178" s="14" t="s">
        <v>35</v>
      </c>
      <c r="AX178" s="14" t="s">
        <v>80</v>
      </c>
      <c r="AY178" s="225" t="s">
        <v>180</v>
      </c>
    </row>
    <row r="179" spans="2:51" s="14" customFormat="1" ht="22.5">
      <c r="B179" s="215"/>
      <c r="C179" s="216"/>
      <c r="D179" s="206" t="s">
        <v>191</v>
      </c>
      <c r="E179" s="217" t="s">
        <v>1</v>
      </c>
      <c r="F179" s="218" t="s">
        <v>1492</v>
      </c>
      <c r="G179" s="216"/>
      <c r="H179" s="219">
        <v>-73.26</v>
      </c>
      <c r="I179" s="220"/>
      <c r="J179" s="216"/>
      <c r="K179" s="216"/>
      <c r="L179" s="221"/>
      <c r="M179" s="222"/>
      <c r="N179" s="223"/>
      <c r="O179" s="223"/>
      <c r="P179" s="223"/>
      <c r="Q179" s="223"/>
      <c r="R179" s="223"/>
      <c r="S179" s="223"/>
      <c r="T179" s="224"/>
      <c r="AT179" s="225" t="s">
        <v>191</v>
      </c>
      <c r="AU179" s="225" t="s">
        <v>96</v>
      </c>
      <c r="AV179" s="14" t="s">
        <v>89</v>
      </c>
      <c r="AW179" s="14" t="s">
        <v>35</v>
      </c>
      <c r="AX179" s="14" t="s">
        <v>80</v>
      </c>
      <c r="AY179" s="225" t="s">
        <v>180</v>
      </c>
    </row>
    <row r="180" spans="2:51" s="15" customFormat="1" ht="11.25">
      <c r="B180" s="226"/>
      <c r="C180" s="227"/>
      <c r="D180" s="206" t="s">
        <v>191</v>
      </c>
      <c r="E180" s="228" t="s">
        <v>1</v>
      </c>
      <c r="F180" s="229" t="s">
        <v>201</v>
      </c>
      <c r="G180" s="227"/>
      <c r="H180" s="230">
        <v>1232.655</v>
      </c>
      <c r="I180" s="231"/>
      <c r="J180" s="227"/>
      <c r="K180" s="227"/>
      <c r="L180" s="232"/>
      <c r="M180" s="233"/>
      <c r="N180" s="234"/>
      <c r="O180" s="234"/>
      <c r="P180" s="234"/>
      <c r="Q180" s="234"/>
      <c r="R180" s="234"/>
      <c r="S180" s="234"/>
      <c r="T180" s="235"/>
      <c r="AT180" s="236" t="s">
        <v>191</v>
      </c>
      <c r="AU180" s="236" t="s">
        <v>96</v>
      </c>
      <c r="AV180" s="15" t="s">
        <v>189</v>
      </c>
      <c r="AW180" s="15" t="s">
        <v>35</v>
      </c>
      <c r="AX180" s="15" t="s">
        <v>87</v>
      </c>
      <c r="AY180" s="236" t="s">
        <v>180</v>
      </c>
    </row>
    <row r="181" spans="1:65" s="2" customFormat="1" ht="21.75" customHeight="1">
      <c r="A181" s="34"/>
      <c r="B181" s="35"/>
      <c r="C181" s="191" t="s">
        <v>251</v>
      </c>
      <c r="D181" s="191" t="s">
        <v>184</v>
      </c>
      <c r="E181" s="192" t="s">
        <v>350</v>
      </c>
      <c r="F181" s="193" t="s">
        <v>351</v>
      </c>
      <c r="G181" s="194" t="s">
        <v>214</v>
      </c>
      <c r="H181" s="195">
        <v>1536.795</v>
      </c>
      <c r="I181" s="196"/>
      <c r="J181" s="197">
        <f>ROUND(I181*H181,2)</f>
        <v>0</v>
      </c>
      <c r="K181" s="193" t="s">
        <v>188</v>
      </c>
      <c r="L181" s="39"/>
      <c r="M181" s="198" t="s">
        <v>1</v>
      </c>
      <c r="N181" s="199" t="s">
        <v>45</v>
      </c>
      <c r="O181" s="71"/>
      <c r="P181" s="200">
        <f>O181*H181</f>
        <v>0</v>
      </c>
      <c r="Q181" s="200">
        <v>0</v>
      </c>
      <c r="R181" s="200">
        <f>Q181*H181</f>
        <v>0</v>
      </c>
      <c r="S181" s="200">
        <v>0</v>
      </c>
      <c r="T181" s="201">
        <f>S181*H181</f>
        <v>0</v>
      </c>
      <c r="U181" s="34"/>
      <c r="V181" s="34"/>
      <c r="W181" s="34"/>
      <c r="X181" s="34"/>
      <c r="Y181" s="34"/>
      <c r="Z181" s="34"/>
      <c r="AA181" s="34"/>
      <c r="AB181" s="34"/>
      <c r="AC181" s="34"/>
      <c r="AD181" s="34"/>
      <c r="AE181" s="34"/>
      <c r="AR181" s="202" t="s">
        <v>189</v>
      </c>
      <c r="AT181" s="202" t="s">
        <v>184</v>
      </c>
      <c r="AU181" s="202" t="s">
        <v>96</v>
      </c>
      <c r="AY181" s="17" t="s">
        <v>180</v>
      </c>
      <c r="BE181" s="203">
        <f>IF(N181="základní",J181,0)</f>
        <v>0</v>
      </c>
      <c r="BF181" s="203">
        <f>IF(N181="snížená",J181,0)</f>
        <v>0</v>
      </c>
      <c r="BG181" s="203">
        <f>IF(N181="zákl. přenesená",J181,0)</f>
        <v>0</v>
      </c>
      <c r="BH181" s="203">
        <f>IF(N181="sníž. přenesená",J181,0)</f>
        <v>0</v>
      </c>
      <c r="BI181" s="203">
        <f>IF(N181="nulová",J181,0)</f>
        <v>0</v>
      </c>
      <c r="BJ181" s="17" t="s">
        <v>87</v>
      </c>
      <c r="BK181" s="203">
        <f>ROUND(I181*H181,2)</f>
        <v>0</v>
      </c>
      <c r="BL181" s="17" t="s">
        <v>189</v>
      </c>
      <c r="BM181" s="202" t="s">
        <v>1279</v>
      </c>
    </row>
    <row r="182" spans="2:51" s="13" customFormat="1" ht="11.25">
      <c r="B182" s="204"/>
      <c r="C182" s="205"/>
      <c r="D182" s="206" t="s">
        <v>191</v>
      </c>
      <c r="E182" s="207" t="s">
        <v>1</v>
      </c>
      <c r="F182" s="208" t="s">
        <v>353</v>
      </c>
      <c r="G182" s="205"/>
      <c r="H182" s="207" t="s">
        <v>1</v>
      </c>
      <c r="I182" s="209"/>
      <c r="J182" s="205"/>
      <c r="K182" s="205"/>
      <c r="L182" s="210"/>
      <c r="M182" s="211"/>
      <c r="N182" s="212"/>
      <c r="O182" s="212"/>
      <c r="P182" s="212"/>
      <c r="Q182" s="212"/>
      <c r="R182" s="212"/>
      <c r="S182" s="212"/>
      <c r="T182" s="213"/>
      <c r="AT182" s="214" t="s">
        <v>191</v>
      </c>
      <c r="AU182" s="214" t="s">
        <v>96</v>
      </c>
      <c r="AV182" s="13" t="s">
        <v>87</v>
      </c>
      <c r="AW182" s="13" t="s">
        <v>35</v>
      </c>
      <c r="AX182" s="13" t="s">
        <v>80</v>
      </c>
      <c r="AY182" s="214" t="s">
        <v>180</v>
      </c>
    </row>
    <row r="183" spans="2:51" s="14" customFormat="1" ht="11.25">
      <c r="B183" s="215"/>
      <c r="C183" s="216"/>
      <c r="D183" s="206" t="s">
        <v>191</v>
      </c>
      <c r="E183" s="217" t="s">
        <v>1</v>
      </c>
      <c r="F183" s="218" t="s">
        <v>1493</v>
      </c>
      <c r="G183" s="216"/>
      <c r="H183" s="219">
        <v>1305.915</v>
      </c>
      <c r="I183" s="220"/>
      <c r="J183" s="216"/>
      <c r="K183" s="216"/>
      <c r="L183" s="221"/>
      <c r="M183" s="222"/>
      <c r="N183" s="223"/>
      <c r="O183" s="223"/>
      <c r="P183" s="223"/>
      <c r="Q183" s="223"/>
      <c r="R183" s="223"/>
      <c r="S183" s="223"/>
      <c r="T183" s="224"/>
      <c r="AT183" s="225" t="s">
        <v>191</v>
      </c>
      <c r="AU183" s="225" t="s">
        <v>96</v>
      </c>
      <c r="AV183" s="14" t="s">
        <v>89</v>
      </c>
      <c r="AW183" s="14" t="s">
        <v>35</v>
      </c>
      <c r="AX183" s="14" t="s">
        <v>80</v>
      </c>
      <c r="AY183" s="225" t="s">
        <v>180</v>
      </c>
    </row>
    <row r="184" spans="2:51" s="14" customFormat="1" ht="22.5">
      <c r="B184" s="215"/>
      <c r="C184" s="216"/>
      <c r="D184" s="206" t="s">
        <v>191</v>
      </c>
      <c r="E184" s="217" t="s">
        <v>1</v>
      </c>
      <c r="F184" s="218" t="s">
        <v>1492</v>
      </c>
      <c r="G184" s="216"/>
      <c r="H184" s="219">
        <v>-73.26</v>
      </c>
      <c r="I184" s="220"/>
      <c r="J184" s="216"/>
      <c r="K184" s="216"/>
      <c r="L184" s="221"/>
      <c r="M184" s="222"/>
      <c r="N184" s="223"/>
      <c r="O184" s="223"/>
      <c r="P184" s="223"/>
      <c r="Q184" s="223"/>
      <c r="R184" s="223"/>
      <c r="S184" s="223"/>
      <c r="T184" s="224"/>
      <c r="AT184" s="225" t="s">
        <v>191</v>
      </c>
      <c r="AU184" s="225" t="s">
        <v>96</v>
      </c>
      <c r="AV184" s="14" t="s">
        <v>89</v>
      </c>
      <c r="AW184" s="14" t="s">
        <v>35</v>
      </c>
      <c r="AX184" s="14" t="s">
        <v>80</v>
      </c>
      <c r="AY184" s="225" t="s">
        <v>180</v>
      </c>
    </row>
    <row r="185" spans="2:51" s="14" customFormat="1" ht="11.25">
      <c r="B185" s="215"/>
      <c r="C185" s="216"/>
      <c r="D185" s="206" t="s">
        <v>191</v>
      </c>
      <c r="E185" s="217" t="s">
        <v>1</v>
      </c>
      <c r="F185" s="218" t="s">
        <v>1494</v>
      </c>
      <c r="G185" s="216"/>
      <c r="H185" s="219">
        <v>184.26</v>
      </c>
      <c r="I185" s="220"/>
      <c r="J185" s="216"/>
      <c r="K185" s="216"/>
      <c r="L185" s="221"/>
      <c r="M185" s="222"/>
      <c r="N185" s="223"/>
      <c r="O185" s="223"/>
      <c r="P185" s="223"/>
      <c r="Q185" s="223"/>
      <c r="R185" s="223"/>
      <c r="S185" s="223"/>
      <c r="T185" s="224"/>
      <c r="AT185" s="225" t="s">
        <v>191</v>
      </c>
      <c r="AU185" s="225" t="s">
        <v>96</v>
      </c>
      <c r="AV185" s="14" t="s">
        <v>89</v>
      </c>
      <c r="AW185" s="14" t="s">
        <v>35</v>
      </c>
      <c r="AX185" s="14" t="s">
        <v>80</v>
      </c>
      <c r="AY185" s="225" t="s">
        <v>180</v>
      </c>
    </row>
    <row r="186" spans="2:51" s="14" customFormat="1" ht="11.25">
      <c r="B186" s="215"/>
      <c r="C186" s="216"/>
      <c r="D186" s="206" t="s">
        <v>191</v>
      </c>
      <c r="E186" s="217" t="s">
        <v>1</v>
      </c>
      <c r="F186" s="218" t="s">
        <v>1495</v>
      </c>
      <c r="G186" s="216"/>
      <c r="H186" s="219">
        <v>119.88</v>
      </c>
      <c r="I186" s="220"/>
      <c r="J186" s="216"/>
      <c r="K186" s="216"/>
      <c r="L186" s="221"/>
      <c r="M186" s="222"/>
      <c r="N186" s="223"/>
      <c r="O186" s="223"/>
      <c r="P186" s="223"/>
      <c r="Q186" s="223"/>
      <c r="R186" s="223"/>
      <c r="S186" s="223"/>
      <c r="T186" s="224"/>
      <c r="AT186" s="225" t="s">
        <v>191</v>
      </c>
      <c r="AU186" s="225" t="s">
        <v>96</v>
      </c>
      <c r="AV186" s="14" t="s">
        <v>89</v>
      </c>
      <c r="AW186" s="14" t="s">
        <v>35</v>
      </c>
      <c r="AX186" s="14" t="s">
        <v>80</v>
      </c>
      <c r="AY186" s="225" t="s">
        <v>180</v>
      </c>
    </row>
    <row r="187" spans="2:51" s="15" customFormat="1" ht="11.25">
      <c r="B187" s="226"/>
      <c r="C187" s="227"/>
      <c r="D187" s="206" t="s">
        <v>191</v>
      </c>
      <c r="E187" s="228" t="s">
        <v>1</v>
      </c>
      <c r="F187" s="229" t="s">
        <v>201</v>
      </c>
      <c r="G187" s="227"/>
      <c r="H187" s="230">
        <v>1536.795</v>
      </c>
      <c r="I187" s="231"/>
      <c r="J187" s="227"/>
      <c r="K187" s="227"/>
      <c r="L187" s="232"/>
      <c r="M187" s="233"/>
      <c r="N187" s="234"/>
      <c r="O187" s="234"/>
      <c r="P187" s="234"/>
      <c r="Q187" s="234"/>
      <c r="R187" s="234"/>
      <c r="S187" s="234"/>
      <c r="T187" s="235"/>
      <c r="AT187" s="236" t="s">
        <v>191</v>
      </c>
      <c r="AU187" s="236" t="s">
        <v>96</v>
      </c>
      <c r="AV187" s="15" t="s">
        <v>189</v>
      </c>
      <c r="AW187" s="15" t="s">
        <v>35</v>
      </c>
      <c r="AX187" s="15" t="s">
        <v>87</v>
      </c>
      <c r="AY187" s="236" t="s">
        <v>180</v>
      </c>
    </row>
    <row r="188" spans="1:65" s="2" customFormat="1" ht="21.75" customHeight="1">
      <c r="A188" s="34"/>
      <c r="B188" s="35"/>
      <c r="C188" s="191" t="s">
        <v>257</v>
      </c>
      <c r="D188" s="191" t="s">
        <v>184</v>
      </c>
      <c r="E188" s="192" t="s">
        <v>358</v>
      </c>
      <c r="F188" s="193" t="s">
        <v>359</v>
      </c>
      <c r="G188" s="194" t="s">
        <v>214</v>
      </c>
      <c r="H188" s="195">
        <v>92.13</v>
      </c>
      <c r="I188" s="196"/>
      <c r="J188" s="197">
        <f>ROUND(I188*H188,2)</f>
        <v>0</v>
      </c>
      <c r="K188" s="193" t="s">
        <v>188</v>
      </c>
      <c r="L188" s="39"/>
      <c r="M188" s="198" t="s">
        <v>1</v>
      </c>
      <c r="N188" s="199" t="s">
        <v>45</v>
      </c>
      <c r="O188" s="71"/>
      <c r="P188" s="200">
        <f>O188*H188</f>
        <v>0</v>
      </c>
      <c r="Q188" s="200">
        <v>0</v>
      </c>
      <c r="R188" s="200">
        <f>Q188*H188</f>
        <v>0</v>
      </c>
      <c r="S188" s="200">
        <v>0</v>
      </c>
      <c r="T188" s="201">
        <f>S188*H188</f>
        <v>0</v>
      </c>
      <c r="U188" s="34"/>
      <c r="V188" s="34"/>
      <c r="W188" s="34"/>
      <c r="X188" s="34"/>
      <c r="Y188" s="34"/>
      <c r="Z188" s="34"/>
      <c r="AA188" s="34"/>
      <c r="AB188" s="34"/>
      <c r="AC188" s="34"/>
      <c r="AD188" s="34"/>
      <c r="AE188" s="34"/>
      <c r="AR188" s="202" t="s">
        <v>189</v>
      </c>
      <c r="AT188" s="202" t="s">
        <v>184</v>
      </c>
      <c r="AU188" s="202" t="s">
        <v>96</v>
      </c>
      <c r="AY188" s="17" t="s">
        <v>180</v>
      </c>
      <c r="BE188" s="203">
        <f>IF(N188="základní",J188,0)</f>
        <v>0</v>
      </c>
      <c r="BF188" s="203">
        <f>IF(N188="snížená",J188,0)</f>
        <v>0</v>
      </c>
      <c r="BG188" s="203">
        <f>IF(N188="zákl. přenesená",J188,0)</f>
        <v>0</v>
      </c>
      <c r="BH188" s="203">
        <f>IF(N188="sníž. přenesená",J188,0)</f>
        <v>0</v>
      </c>
      <c r="BI188" s="203">
        <f>IF(N188="nulová",J188,0)</f>
        <v>0</v>
      </c>
      <c r="BJ188" s="17" t="s">
        <v>87</v>
      </c>
      <c r="BK188" s="203">
        <f>ROUND(I188*H188,2)</f>
        <v>0</v>
      </c>
      <c r="BL188" s="17" t="s">
        <v>189</v>
      </c>
      <c r="BM188" s="202" t="s">
        <v>360</v>
      </c>
    </row>
    <row r="189" spans="2:51" s="13" customFormat="1" ht="11.25">
      <c r="B189" s="204"/>
      <c r="C189" s="205"/>
      <c r="D189" s="206" t="s">
        <v>191</v>
      </c>
      <c r="E189" s="207" t="s">
        <v>1</v>
      </c>
      <c r="F189" s="208" t="s">
        <v>344</v>
      </c>
      <c r="G189" s="205"/>
      <c r="H189" s="207" t="s">
        <v>1</v>
      </c>
      <c r="I189" s="209"/>
      <c r="J189" s="205"/>
      <c r="K189" s="205"/>
      <c r="L189" s="210"/>
      <c r="M189" s="211"/>
      <c r="N189" s="212"/>
      <c r="O189" s="212"/>
      <c r="P189" s="212"/>
      <c r="Q189" s="212"/>
      <c r="R189" s="212"/>
      <c r="S189" s="212"/>
      <c r="T189" s="213"/>
      <c r="AT189" s="214" t="s">
        <v>191</v>
      </c>
      <c r="AU189" s="214" t="s">
        <v>96</v>
      </c>
      <c r="AV189" s="13" t="s">
        <v>87</v>
      </c>
      <c r="AW189" s="13" t="s">
        <v>35</v>
      </c>
      <c r="AX189" s="13" t="s">
        <v>80</v>
      </c>
      <c r="AY189" s="214" t="s">
        <v>180</v>
      </c>
    </row>
    <row r="190" spans="2:51" s="14" customFormat="1" ht="11.25">
      <c r="B190" s="215"/>
      <c r="C190" s="216"/>
      <c r="D190" s="206" t="s">
        <v>191</v>
      </c>
      <c r="E190" s="217" t="s">
        <v>1</v>
      </c>
      <c r="F190" s="218" t="s">
        <v>1478</v>
      </c>
      <c r="G190" s="216"/>
      <c r="H190" s="219">
        <v>92.13</v>
      </c>
      <c r="I190" s="220"/>
      <c r="J190" s="216"/>
      <c r="K190" s="216"/>
      <c r="L190" s="221"/>
      <c r="M190" s="222"/>
      <c r="N190" s="223"/>
      <c r="O190" s="223"/>
      <c r="P190" s="223"/>
      <c r="Q190" s="223"/>
      <c r="R190" s="223"/>
      <c r="S190" s="223"/>
      <c r="T190" s="224"/>
      <c r="AT190" s="225" t="s">
        <v>191</v>
      </c>
      <c r="AU190" s="225" t="s">
        <v>96</v>
      </c>
      <c r="AV190" s="14" t="s">
        <v>89</v>
      </c>
      <c r="AW190" s="14" t="s">
        <v>35</v>
      </c>
      <c r="AX190" s="14" t="s">
        <v>87</v>
      </c>
      <c r="AY190" s="225" t="s">
        <v>180</v>
      </c>
    </row>
    <row r="191" spans="1:65" s="2" customFormat="1" ht="21.75" customHeight="1">
      <c r="A191" s="34"/>
      <c r="B191" s="35"/>
      <c r="C191" s="191" t="s">
        <v>263</v>
      </c>
      <c r="D191" s="191" t="s">
        <v>184</v>
      </c>
      <c r="E191" s="192" t="s">
        <v>362</v>
      </c>
      <c r="F191" s="193" t="s">
        <v>363</v>
      </c>
      <c r="G191" s="194" t="s">
        <v>214</v>
      </c>
      <c r="H191" s="195">
        <v>56.7</v>
      </c>
      <c r="I191" s="196"/>
      <c r="J191" s="197">
        <f>ROUND(I191*H191,2)</f>
        <v>0</v>
      </c>
      <c r="K191" s="193" t="s">
        <v>188</v>
      </c>
      <c r="L191" s="39"/>
      <c r="M191" s="198" t="s">
        <v>1</v>
      </c>
      <c r="N191" s="199" t="s">
        <v>45</v>
      </c>
      <c r="O191" s="71"/>
      <c r="P191" s="200">
        <f>O191*H191</f>
        <v>0</v>
      </c>
      <c r="Q191" s="200">
        <v>0</v>
      </c>
      <c r="R191" s="200">
        <f>Q191*H191</f>
        <v>0</v>
      </c>
      <c r="S191" s="200">
        <v>0</v>
      </c>
      <c r="T191" s="201">
        <f>S191*H191</f>
        <v>0</v>
      </c>
      <c r="U191" s="34"/>
      <c r="V191" s="34"/>
      <c r="W191" s="34"/>
      <c r="X191" s="34"/>
      <c r="Y191" s="34"/>
      <c r="Z191" s="34"/>
      <c r="AA191" s="34"/>
      <c r="AB191" s="34"/>
      <c r="AC191" s="34"/>
      <c r="AD191" s="34"/>
      <c r="AE191" s="34"/>
      <c r="AR191" s="202" t="s">
        <v>189</v>
      </c>
      <c r="AT191" s="202" t="s">
        <v>184</v>
      </c>
      <c r="AU191" s="202" t="s">
        <v>96</v>
      </c>
      <c r="AY191" s="17" t="s">
        <v>180</v>
      </c>
      <c r="BE191" s="203">
        <f>IF(N191="základní",J191,0)</f>
        <v>0</v>
      </c>
      <c r="BF191" s="203">
        <f>IF(N191="snížená",J191,0)</f>
        <v>0</v>
      </c>
      <c r="BG191" s="203">
        <f>IF(N191="zákl. přenesená",J191,0)</f>
        <v>0</v>
      </c>
      <c r="BH191" s="203">
        <f>IF(N191="sníž. přenesená",J191,0)</f>
        <v>0</v>
      </c>
      <c r="BI191" s="203">
        <f>IF(N191="nulová",J191,0)</f>
        <v>0</v>
      </c>
      <c r="BJ191" s="17" t="s">
        <v>87</v>
      </c>
      <c r="BK191" s="203">
        <f>ROUND(I191*H191,2)</f>
        <v>0</v>
      </c>
      <c r="BL191" s="17" t="s">
        <v>189</v>
      </c>
      <c r="BM191" s="202" t="s">
        <v>364</v>
      </c>
    </row>
    <row r="192" spans="2:51" s="13" customFormat="1" ht="11.25">
      <c r="B192" s="204"/>
      <c r="C192" s="205"/>
      <c r="D192" s="206" t="s">
        <v>191</v>
      </c>
      <c r="E192" s="207" t="s">
        <v>1</v>
      </c>
      <c r="F192" s="208" t="s">
        <v>344</v>
      </c>
      <c r="G192" s="205"/>
      <c r="H192" s="207" t="s">
        <v>1</v>
      </c>
      <c r="I192" s="209"/>
      <c r="J192" s="205"/>
      <c r="K192" s="205"/>
      <c r="L192" s="210"/>
      <c r="M192" s="211"/>
      <c r="N192" s="212"/>
      <c r="O192" s="212"/>
      <c r="P192" s="212"/>
      <c r="Q192" s="212"/>
      <c r="R192" s="212"/>
      <c r="S192" s="212"/>
      <c r="T192" s="213"/>
      <c r="AT192" s="214" t="s">
        <v>191</v>
      </c>
      <c r="AU192" s="214" t="s">
        <v>96</v>
      </c>
      <c r="AV192" s="13" t="s">
        <v>87</v>
      </c>
      <c r="AW192" s="13" t="s">
        <v>35</v>
      </c>
      <c r="AX192" s="13" t="s">
        <v>80</v>
      </c>
      <c r="AY192" s="214" t="s">
        <v>180</v>
      </c>
    </row>
    <row r="193" spans="2:51" s="14" customFormat="1" ht="11.25">
      <c r="B193" s="215"/>
      <c r="C193" s="216"/>
      <c r="D193" s="206" t="s">
        <v>191</v>
      </c>
      <c r="E193" s="217" t="s">
        <v>1</v>
      </c>
      <c r="F193" s="218" t="s">
        <v>1496</v>
      </c>
      <c r="G193" s="216"/>
      <c r="H193" s="219">
        <v>56.7</v>
      </c>
      <c r="I193" s="220"/>
      <c r="J193" s="216"/>
      <c r="K193" s="216"/>
      <c r="L193" s="221"/>
      <c r="M193" s="222"/>
      <c r="N193" s="223"/>
      <c r="O193" s="223"/>
      <c r="P193" s="223"/>
      <c r="Q193" s="223"/>
      <c r="R193" s="223"/>
      <c r="S193" s="223"/>
      <c r="T193" s="224"/>
      <c r="AT193" s="225" t="s">
        <v>191</v>
      </c>
      <c r="AU193" s="225" t="s">
        <v>96</v>
      </c>
      <c r="AV193" s="14" t="s">
        <v>89</v>
      </c>
      <c r="AW193" s="14" t="s">
        <v>35</v>
      </c>
      <c r="AX193" s="14" t="s">
        <v>87</v>
      </c>
      <c r="AY193" s="225" t="s">
        <v>180</v>
      </c>
    </row>
    <row r="194" spans="1:65" s="2" customFormat="1" ht="24.2" customHeight="1">
      <c r="A194" s="34"/>
      <c r="B194" s="35"/>
      <c r="C194" s="191" t="s">
        <v>268</v>
      </c>
      <c r="D194" s="191" t="s">
        <v>184</v>
      </c>
      <c r="E194" s="192" t="s">
        <v>367</v>
      </c>
      <c r="F194" s="193" t="s">
        <v>368</v>
      </c>
      <c r="G194" s="194" t="s">
        <v>214</v>
      </c>
      <c r="H194" s="195">
        <v>87.15</v>
      </c>
      <c r="I194" s="196"/>
      <c r="J194" s="197">
        <f>ROUND(I194*H194,2)</f>
        <v>0</v>
      </c>
      <c r="K194" s="193" t="s">
        <v>188</v>
      </c>
      <c r="L194" s="39"/>
      <c r="M194" s="198" t="s">
        <v>1</v>
      </c>
      <c r="N194" s="199" t="s">
        <v>45</v>
      </c>
      <c r="O194" s="71"/>
      <c r="P194" s="200">
        <f>O194*H194</f>
        <v>0</v>
      </c>
      <c r="Q194" s="200">
        <v>0</v>
      </c>
      <c r="R194" s="200">
        <f>Q194*H194</f>
        <v>0</v>
      </c>
      <c r="S194" s="200">
        <v>0</v>
      </c>
      <c r="T194" s="201">
        <f>S194*H194</f>
        <v>0</v>
      </c>
      <c r="U194" s="34"/>
      <c r="V194" s="34"/>
      <c r="W194" s="34"/>
      <c r="X194" s="34"/>
      <c r="Y194" s="34"/>
      <c r="Z194" s="34"/>
      <c r="AA194" s="34"/>
      <c r="AB194" s="34"/>
      <c r="AC194" s="34"/>
      <c r="AD194" s="34"/>
      <c r="AE194" s="34"/>
      <c r="AR194" s="202" t="s">
        <v>189</v>
      </c>
      <c r="AT194" s="202" t="s">
        <v>184</v>
      </c>
      <c r="AU194" s="202" t="s">
        <v>96</v>
      </c>
      <c r="AY194" s="17" t="s">
        <v>180</v>
      </c>
      <c r="BE194" s="203">
        <f>IF(N194="základní",J194,0)</f>
        <v>0</v>
      </c>
      <c r="BF194" s="203">
        <f>IF(N194="snížená",J194,0)</f>
        <v>0</v>
      </c>
      <c r="BG194" s="203">
        <f>IF(N194="zákl. přenesená",J194,0)</f>
        <v>0</v>
      </c>
      <c r="BH194" s="203">
        <f>IF(N194="sníž. přenesená",J194,0)</f>
        <v>0</v>
      </c>
      <c r="BI194" s="203">
        <f>IF(N194="nulová",J194,0)</f>
        <v>0</v>
      </c>
      <c r="BJ194" s="17" t="s">
        <v>87</v>
      </c>
      <c r="BK194" s="203">
        <f>ROUND(I194*H194,2)</f>
        <v>0</v>
      </c>
      <c r="BL194" s="17" t="s">
        <v>189</v>
      </c>
      <c r="BM194" s="202" t="s">
        <v>369</v>
      </c>
    </row>
    <row r="195" spans="2:51" s="13" customFormat="1" ht="11.25">
      <c r="B195" s="204"/>
      <c r="C195" s="205"/>
      <c r="D195" s="206" t="s">
        <v>191</v>
      </c>
      <c r="E195" s="207" t="s">
        <v>1</v>
      </c>
      <c r="F195" s="208" t="s">
        <v>344</v>
      </c>
      <c r="G195" s="205"/>
      <c r="H195" s="207" t="s">
        <v>1</v>
      </c>
      <c r="I195" s="209"/>
      <c r="J195" s="205"/>
      <c r="K195" s="205"/>
      <c r="L195" s="210"/>
      <c r="M195" s="211"/>
      <c r="N195" s="212"/>
      <c r="O195" s="212"/>
      <c r="P195" s="212"/>
      <c r="Q195" s="212"/>
      <c r="R195" s="212"/>
      <c r="S195" s="212"/>
      <c r="T195" s="213"/>
      <c r="AT195" s="214" t="s">
        <v>191</v>
      </c>
      <c r="AU195" s="214" t="s">
        <v>96</v>
      </c>
      <c r="AV195" s="13" t="s">
        <v>87</v>
      </c>
      <c r="AW195" s="13" t="s">
        <v>35</v>
      </c>
      <c r="AX195" s="13" t="s">
        <v>80</v>
      </c>
      <c r="AY195" s="214" t="s">
        <v>180</v>
      </c>
    </row>
    <row r="196" spans="2:51" s="14" customFormat="1" ht="11.25">
      <c r="B196" s="215"/>
      <c r="C196" s="216"/>
      <c r="D196" s="206" t="s">
        <v>191</v>
      </c>
      <c r="E196" s="217" t="s">
        <v>1</v>
      </c>
      <c r="F196" s="218" t="s">
        <v>1497</v>
      </c>
      <c r="G196" s="216"/>
      <c r="H196" s="219">
        <v>87.15</v>
      </c>
      <c r="I196" s="220"/>
      <c r="J196" s="216"/>
      <c r="K196" s="216"/>
      <c r="L196" s="221"/>
      <c r="M196" s="222"/>
      <c r="N196" s="223"/>
      <c r="O196" s="223"/>
      <c r="P196" s="223"/>
      <c r="Q196" s="223"/>
      <c r="R196" s="223"/>
      <c r="S196" s="223"/>
      <c r="T196" s="224"/>
      <c r="AT196" s="225" t="s">
        <v>191</v>
      </c>
      <c r="AU196" s="225" t="s">
        <v>96</v>
      </c>
      <c r="AV196" s="14" t="s">
        <v>89</v>
      </c>
      <c r="AW196" s="14" t="s">
        <v>35</v>
      </c>
      <c r="AX196" s="14" t="s">
        <v>87</v>
      </c>
      <c r="AY196" s="225" t="s">
        <v>180</v>
      </c>
    </row>
    <row r="197" spans="2:63" s="12" customFormat="1" ht="20.85" customHeight="1">
      <c r="B197" s="175"/>
      <c r="C197" s="176"/>
      <c r="D197" s="177" t="s">
        <v>79</v>
      </c>
      <c r="E197" s="189" t="s">
        <v>371</v>
      </c>
      <c r="F197" s="189" t="s">
        <v>372</v>
      </c>
      <c r="G197" s="176"/>
      <c r="H197" s="176"/>
      <c r="I197" s="179"/>
      <c r="J197" s="190">
        <f>BK197</f>
        <v>0</v>
      </c>
      <c r="K197" s="176"/>
      <c r="L197" s="181"/>
      <c r="M197" s="182"/>
      <c r="N197" s="183"/>
      <c r="O197" s="183"/>
      <c r="P197" s="184">
        <f>SUM(P198:P223)</f>
        <v>0</v>
      </c>
      <c r="Q197" s="183"/>
      <c r="R197" s="184">
        <f>SUM(R198:R223)</f>
        <v>3.8358825</v>
      </c>
      <c r="S197" s="183"/>
      <c r="T197" s="185">
        <f>SUM(T198:T223)</f>
        <v>0</v>
      </c>
      <c r="AR197" s="186" t="s">
        <v>87</v>
      </c>
      <c r="AT197" s="187" t="s">
        <v>79</v>
      </c>
      <c r="AU197" s="187" t="s">
        <v>89</v>
      </c>
      <c r="AY197" s="186" t="s">
        <v>180</v>
      </c>
      <c r="BK197" s="188">
        <f>SUM(BK198:BK223)</f>
        <v>0</v>
      </c>
    </row>
    <row r="198" spans="1:65" s="2" customFormat="1" ht="33" customHeight="1">
      <c r="A198" s="34"/>
      <c r="B198" s="35"/>
      <c r="C198" s="191" t="s">
        <v>274</v>
      </c>
      <c r="D198" s="191" t="s">
        <v>184</v>
      </c>
      <c r="E198" s="192" t="s">
        <v>374</v>
      </c>
      <c r="F198" s="193" t="s">
        <v>375</v>
      </c>
      <c r="G198" s="194" t="s">
        <v>214</v>
      </c>
      <c r="H198" s="195">
        <v>483</v>
      </c>
      <c r="I198" s="196"/>
      <c r="J198" s="197">
        <f>ROUND(I198*H198,2)</f>
        <v>0</v>
      </c>
      <c r="K198" s="193" t="s">
        <v>188</v>
      </c>
      <c r="L198" s="39"/>
      <c r="M198" s="198" t="s">
        <v>1</v>
      </c>
      <c r="N198" s="199" t="s">
        <v>45</v>
      </c>
      <c r="O198" s="71"/>
      <c r="P198" s="200">
        <f>O198*H198</f>
        <v>0</v>
      </c>
      <c r="Q198" s="200">
        <v>0</v>
      </c>
      <c r="R198" s="200">
        <f>Q198*H198</f>
        <v>0</v>
      </c>
      <c r="S198" s="200">
        <v>0</v>
      </c>
      <c r="T198" s="201">
        <f>S198*H198</f>
        <v>0</v>
      </c>
      <c r="U198" s="34"/>
      <c r="V198" s="34"/>
      <c r="W198" s="34"/>
      <c r="X198" s="34"/>
      <c r="Y198" s="34"/>
      <c r="Z198" s="34"/>
      <c r="AA198" s="34"/>
      <c r="AB198" s="34"/>
      <c r="AC198" s="34"/>
      <c r="AD198" s="34"/>
      <c r="AE198" s="34"/>
      <c r="AR198" s="202" t="s">
        <v>189</v>
      </c>
      <c r="AT198" s="202" t="s">
        <v>184</v>
      </c>
      <c r="AU198" s="202" t="s">
        <v>96</v>
      </c>
      <c r="AY198" s="17" t="s">
        <v>180</v>
      </c>
      <c r="BE198" s="203">
        <f>IF(N198="základní",J198,0)</f>
        <v>0</v>
      </c>
      <c r="BF198" s="203">
        <f>IF(N198="snížená",J198,0)</f>
        <v>0</v>
      </c>
      <c r="BG198" s="203">
        <f>IF(N198="zákl. přenesená",J198,0)</f>
        <v>0</v>
      </c>
      <c r="BH198" s="203">
        <f>IF(N198="sníž. přenesená",J198,0)</f>
        <v>0</v>
      </c>
      <c r="BI198" s="203">
        <f>IF(N198="nulová",J198,0)</f>
        <v>0</v>
      </c>
      <c r="BJ198" s="17" t="s">
        <v>87</v>
      </c>
      <c r="BK198" s="203">
        <f>ROUND(I198*H198,2)</f>
        <v>0</v>
      </c>
      <c r="BL198" s="17" t="s">
        <v>189</v>
      </c>
      <c r="BM198" s="202" t="s">
        <v>376</v>
      </c>
    </row>
    <row r="199" spans="2:51" s="14" customFormat="1" ht="22.5">
      <c r="B199" s="215"/>
      <c r="C199" s="216"/>
      <c r="D199" s="206" t="s">
        <v>191</v>
      </c>
      <c r="E199" s="217" t="s">
        <v>1</v>
      </c>
      <c r="F199" s="218" t="s">
        <v>1498</v>
      </c>
      <c r="G199" s="216"/>
      <c r="H199" s="219">
        <v>433</v>
      </c>
      <c r="I199" s="220"/>
      <c r="J199" s="216"/>
      <c r="K199" s="216"/>
      <c r="L199" s="221"/>
      <c r="M199" s="222"/>
      <c r="N199" s="223"/>
      <c r="O199" s="223"/>
      <c r="P199" s="223"/>
      <c r="Q199" s="223"/>
      <c r="R199" s="223"/>
      <c r="S199" s="223"/>
      <c r="T199" s="224"/>
      <c r="AT199" s="225" t="s">
        <v>191</v>
      </c>
      <c r="AU199" s="225" t="s">
        <v>96</v>
      </c>
      <c r="AV199" s="14" t="s">
        <v>89</v>
      </c>
      <c r="AW199" s="14" t="s">
        <v>35</v>
      </c>
      <c r="AX199" s="14" t="s">
        <v>80</v>
      </c>
      <c r="AY199" s="225" t="s">
        <v>180</v>
      </c>
    </row>
    <row r="200" spans="2:51" s="14" customFormat="1" ht="11.25">
      <c r="B200" s="215"/>
      <c r="C200" s="216"/>
      <c r="D200" s="206" t="s">
        <v>191</v>
      </c>
      <c r="E200" s="217" t="s">
        <v>1</v>
      </c>
      <c r="F200" s="218" t="s">
        <v>1499</v>
      </c>
      <c r="G200" s="216"/>
      <c r="H200" s="219">
        <v>-33</v>
      </c>
      <c r="I200" s="220"/>
      <c r="J200" s="216"/>
      <c r="K200" s="216"/>
      <c r="L200" s="221"/>
      <c r="M200" s="222"/>
      <c r="N200" s="223"/>
      <c r="O200" s="223"/>
      <c r="P200" s="223"/>
      <c r="Q200" s="223"/>
      <c r="R200" s="223"/>
      <c r="S200" s="223"/>
      <c r="T200" s="224"/>
      <c r="AT200" s="225" t="s">
        <v>191</v>
      </c>
      <c r="AU200" s="225" t="s">
        <v>96</v>
      </c>
      <c r="AV200" s="14" t="s">
        <v>89</v>
      </c>
      <c r="AW200" s="14" t="s">
        <v>35</v>
      </c>
      <c r="AX200" s="14" t="s">
        <v>80</v>
      </c>
      <c r="AY200" s="225" t="s">
        <v>180</v>
      </c>
    </row>
    <row r="201" spans="2:51" s="14" customFormat="1" ht="11.25">
      <c r="B201" s="215"/>
      <c r="C201" s="216"/>
      <c r="D201" s="206" t="s">
        <v>191</v>
      </c>
      <c r="E201" s="217" t="s">
        <v>1</v>
      </c>
      <c r="F201" s="218" t="s">
        <v>1500</v>
      </c>
      <c r="G201" s="216"/>
      <c r="H201" s="219">
        <v>83</v>
      </c>
      <c r="I201" s="220"/>
      <c r="J201" s="216"/>
      <c r="K201" s="216"/>
      <c r="L201" s="221"/>
      <c r="M201" s="222"/>
      <c r="N201" s="223"/>
      <c r="O201" s="223"/>
      <c r="P201" s="223"/>
      <c r="Q201" s="223"/>
      <c r="R201" s="223"/>
      <c r="S201" s="223"/>
      <c r="T201" s="224"/>
      <c r="AT201" s="225" t="s">
        <v>191</v>
      </c>
      <c r="AU201" s="225" t="s">
        <v>96</v>
      </c>
      <c r="AV201" s="14" t="s">
        <v>89</v>
      </c>
      <c r="AW201" s="14" t="s">
        <v>35</v>
      </c>
      <c r="AX201" s="14" t="s">
        <v>80</v>
      </c>
      <c r="AY201" s="225" t="s">
        <v>180</v>
      </c>
    </row>
    <row r="202" spans="2:51" s="15" customFormat="1" ht="11.25">
      <c r="B202" s="226"/>
      <c r="C202" s="227"/>
      <c r="D202" s="206" t="s">
        <v>191</v>
      </c>
      <c r="E202" s="228" t="s">
        <v>1</v>
      </c>
      <c r="F202" s="229" t="s">
        <v>201</v>
      </c>
      <c r="G202" s="227"/>
      <c r="H202" s="230">
        <v>483</v>
      </c>
      <c r="I202" s="231"/>
      <c r="J202" s="227"/>
      <c r="K202" s="227"/>
      <c r="L202" s="232"/>
      <c r="M202" s="233"/>
      <c r="N202" s="234"/>
      <c r="O202" s="234"/>
      <c r="P202" s="234"/>
      <c r="Q202" s="234"/>
      <c r="R202" s="234"/>
      <c r="S202" s="234"/>
      <c r="T202" s="235"/>
      <c r="AT202" s="236" t="s">
        <v>191</v>
      </c>
      <c r="AU202" s="236" t="s">
        <v>96</v>
      </c>
      <c r="AV202" s="15" t="s">
        <v>189</v>
      </c>
      <c r="AW202" s="15" t="s">
        <v>35</v>
      </c>
      <c r="AX202" s="15" t="s">
        <v>87</v>
      </c>
      <c r="AY202" s="236" t="s">
        <v>180</v>
      </c>
    </row>
    <row r="203" spans="1:65" s="2" customFormat="1" ht="24.2" customHeight="1">
      <c r="A203" s="34"/>
      <c r="B203" s="35"/>
      <c r="C203" s="191" t="s">
        <v>280</v>
      </c>
      <c r="D203" s="191" t="s">
        <v>184</v>
      </c>
      <c r="E203" s="192" t="s">
        <v>380</v>
      </c>
      <c r="F203" s="193" t="s">
        <v>381</v>
      </c>
      <c r="G203" s="194" t="s">
        <v>214</v>
      </c>
      <c r="H203" s="195">
        <v>966</v>
      </c>
      <c r="I203" s="196"/>
      <c r="J203" s="197">
        <f>ROUND(I203*H203,2)</f>
        <v>0</v>
      </c>
      <c r="K203" s="193" t="s">
        <v>188</v>
      </c>
      <c r="L203" s="39"/>
      <c r="M203" s="198" t="s">
        <v>1</v>
      </c>
      <c r="N203" s="199" t="s">
        <v>45</v>
      </c>
      <c r="O203" s="71"/>
      <c r="P203" s="200">
        <f>O203*H203</f>
        <v>0</v>
      </c>
      <c r="Q203" s="200">
        <v>0</v>
      </c>
      <c r="R203" s="200">
        <f>Q203*H203</f>
        <v>0</v>
      </c>
      <c r="S203" s="200">
        <v>0</v>
      </c>
      <c r="T203" s="201">
        <f>S203*H203</f>
        <v>0</v>
      </c>
      <c r="U203" s="34"/>
      <c r="V203" s="34"/>
      <c r="W203" s="34"/>
      <c r="X203" s="34"/>
      <c r="Y203" s="34"/>
      <c r="Z203" s="34"/>
      <c r="AA203" s="34"/>
      <c r="AB203" s="34"/>
      <c r="AC203" s="34"/>
      <c r="AD203" s="34"/>
      <c r="AE203" s="34"/>
      <c r="AR203" s="202" t="s">
        <v>189</v>
      </c>
      <c r="AT203" s="202" t="s">
        <v>184</v>
      </c>
      <c r="AU203" s="202" t="s">
        <v>96</v>
      </c>
      <c r="AY203" s="17" t="s">
        <v>180</v>
      </c>
      <c r="BE203" s="203">
        <f>IF(N203="základní",J203,0)</f>
        <v>0</v>
      </c>
      <c r="BF203" s="203">
        <f>IF(N203="snížená",J203,0)</f>
        <v>0</v>
      </c>
      <c r="BG203" s="203">
        <f>IF(N203="zákl. přenesená",J203,0)</f>
        <v>0</v>
      </c>
      <c r="BH203" s="203">
        <f>IF(N203="sníž. přenesená",J203,0)</f>
        <v>0</v>
      </c>
      <c r="BI203" s="203">
        <f>IF(N203="nulová",J203,0)</f>
        <v>0</v>
      </c>
      <c r="BJ203" s="17" t="s">
        <v>87</v>
      </c>
      <c r="BK203" s="203">
        <f>ROUND(I203*H203,2)</f>
        <v>0</v>
      </c>
      <c r="BL203" s="17" t="s">
        <v>189</v>
      </c>
      <c r="BM203" s="202" t="s">
        <v>382</v>
      </c>
    </row>
    <row r="204" spans="2:51" s="13" customFormat="1" ht="11.25">
      <c r="B204" s="204"/>
      <c r="C204" s="205"/>
      <c r="D204" s="206" t="s">
        <v>191</v>
      </c>
      <c r="E204" s="207" t="s">
        <v>1</v>
      </c>
      <c r="F204" s="208" t="s">
        <v>383</v>
      </c>
      <c r="G204" s="205"/>
      <c r="H204" s="207" t="s">
        <v>1</v>
      </c>
      <c r="I204" s="209"/>
      <c r="J204" s="205"/>
      <c r="K204" s="205"/>
      <c r="L204" s="210"/>
      <c r="M204" s="211"/>
      <c r="N204" s="212"/>
      <c r="O204" s="212"/>
      <c r="P204" s="212"/>
      <c r="Q204" s="212"/>
      <c r="R204" s="212"/>
      <c r="S204" s="212"/>
      <c r="T204" s="213"/>
      <c r="AT204" s="214" t="s">
        <v>191</v>
      </c>
      <c r="AU204" s="214" t="s">
        <v>96</v>
      </c>
      <c r="AV204" s="13" t="s">
        <v>87</v>
      </c>
      <c r="AW204" s="13" t="s">
        <v>35</v>
      </c>
      <c r="AX204" s="13" t="s">
        <v>80</v>
      </c>
      <c r="AY204" s="214" t="s">
        <v>180</v>
      </c>
    </row>
    <row r="205" spans="2:51" s="14" customFormat="1" ht="22.5">
      <c r="B205" s="215"/>
      <c r="C205" s="216"/>
      <c r="D205" s="206" t="s">
        <v>191</v>
      </c>
      <c r="E205" s="217" t="s">
        <v>1</v>
      </c>
      <c r="F205" s="218" t="s">
        <v>1501</v>
      </c>
      <c r="G205" s="216"/>
      <c r="H205" s="219">
        <v>866</v>
      </c>
      <c r="I205" s="220"/>
      <c r="J205" s="216"/>
      <c r="K205" s="216"/>
      <c r="L205" s="221"/>
      <c r="M205" s="222"/>
      <c r="N205" s="223"/>
      <c r="O205" s="223"/>
      <c r="P205" s="223"/>
      <c r="Q205" s="223"/>
      <c r="R205" s="223"/>
      <c r="S205" s="223"/>
      <c r="T205" s="224"/>
      <c r="AT205" s="225" t="s">
        <v>191</v>
      </c>
      <c r="AU205" s="225" t="s">
        <v>96</v>
      </c>
      <c r="AV205" s="14" t="s">
        <v>89</v>
      </c>
      <c r="AW205" s="14" t="s">
        <v>35</v>
      </c>
      <c r="AX205" s="14" t="s">
        <v>80</v>
      </c>
      <c r="AY205" s="225" t="s">
        <v>180</v>
      </c>
    </row>
    <row r="206" spans="2:51" s="14" customFormat="1" ht="11.25">
      <c r="B206" s="215"/>
      <c r="C206" s="216"/>
      <c r="D206" s="206" t="s">
        <v>191</v>
      </c>
      <c r="E206" s="217" t="s">
        <v>1</v>
      </c>
      <c r="F206" s="218" t="s">
        <v>1502</v>
      </c>
      <c r="G206" s="216"/>
      <c r="H206" s="219">
        <v>-66</v>
      </c>
      <c r="I206" s="220"/>
      <c r="J206" s="216"/>
      <c r="K206" s="216"/>
      <c r="L206" s="221"/>
      <c r="M206" s="222"/>
      <c r="N206" s="223"/>
      <c r="O206" s="223"/>
      <c r="P206" s="223"/>
      <c r="Q206" s="223"/>
      <c r="R206" s="223"/>
      <c r="S206" s="223"/>
      <c r="T206" s="224"/>
      <c r="AT206" s="225" t="s">
        <v>191</v>
      </c>
      <c r="AU206" s="225" t="s">
        <v>96</v>
      </c>
      <c r="AV206" s="14" t="s">
        <v>89</v>
      </c>
      <c r="AW206" s="14" t="s">
        <v>35</v>
      </c>
      <c r="AX206" s="14" t="s">
        <v>80</v>
      </c>
      <c r="AY206" s="225" t="s">
        <v>180</v>
      </c>
    </row>
    <row r="207" spans="2:51" s="14" customFormat="1" ht="11.25">
      <c r="B207" s="215"/>
      <c r="C207" s="216"/>
      <c r="D207" s="206" t="s">
        <v>191</v>
      </c>
      <c r="E207" s="217" t="s">
        <v>1</v>
      </c>
      <c r="F207" s="218" t="s">
        <v>1503</v>
      </c>
      <c r="G207" s="216"/>
      <c r="H207" s="219">
        <v>166</v>
      </c>
      <c r="I207" s="220"/>
      <c r="J207" s="216"/>
      <c r="K207" s="216"/>
      <c r="L207" s="221"/>
      <c r="M207" s="222"/>
      <c r="N207" s="223"/>
      <c r="O207" s="223"/>
      <c r="P207" s="223"/>
      <c r="Q207" s="223"/>
      <c r="R207" s="223"/>
      <c r="S207" s="223"/>
      <c r="T207" s="224"/>
      <c r="AT207" s="225" t="s">
        <v>191</v>
      </c>
      <c r="AU207" s="225" t="s">
        <v>96</v>
      </c>
      <c r="AV207" s="14" t="s">
        <v>89</v>
      </c>
      <c r="AW207" s="14" t="s">
        <v>35</v>
      </c>
      <c r="AX207" s="14" t="s">
        <v>80</v>
      </c>
      <c r="AY207" s="225" t="s">
        <v>180</v>
      </c>
    </row>
    <row r="208" spans="2:51" s="15" customFormat="1" ht="11.25">
      <c r="B208" s="226"/>
      <c r="C208" s="227"/>
      <c r="D208" s="206" t="s">
        <v>191</v>
      </c>
      <c r="E208" s="228" t="s">
        <v>1</v>
      </c>
      <c r="F208" s="229" t="s">
        <v>201</v>
      </c>
      <c r="G208" s="227"/>
      <c r="H208" s="230">
        <v>966</v>
      </c>
      <c r="I208" s="231"/>
      <c r="J208" s="227"/>
      <c r="K208" s="227"/>
      <c r="L208" s="232"/>
      <c r="M208" s="233"/>
      <c r="N208" s="234"/>
      <c r="O208" s="234"/>
      <c r="P208" s="234"/>
      <c r="Q208" s="234"/>
      <c r="R208" s="234"/>
      <c r="S208" s="234"/>
      <c r="T208" s="235"/>
      <c r="AT208" s="236" t="s">
        <v>191</v>
      </c>
      <c r="AU208" s="236" t="s">
        <v>96</v>
      </c>
      <c r="AV208" s="15" t="s">
        <v>189</v>
      </c>
      <c r="AW208" s="15" t="s">
        <v>35</v>
      </c>
      <c r="AX208" s="15" t="s">
        <v>87</v>
      </c>
      <c r="AY208" s="236" t="s">
        <v>180</v>
      </c>
    </row>
    <row r="209" spans="1:65" s="2" customFormat="1" ht="24.2" customHeight="1">
      <c r="A209" s="34"/>
      <c r="B209" s="35"/>
      <c r="C209" s="191" t="s">
        <v>8</v>
      </c>
      <c r="D209" s="191" t="s">
        <v>184</v>
      </c>
      <c r="E209" s="192" t="s">
        <v>387</v>
      </c>
      <c r="F209" s="193" t="s">
        <v>388</v>
      </c>
      <c r="G209" s="194" t="s">
        <v>214</v>
      </c>
      <c r="H209" s="195">
        <v>483</v>
      </c>
      <c r="I209" s="196"/>
      <c r="J209" s="197">
        <f>ROUND(I209*H209,2)</f>
        <v>0</v>
      </c>
      <c r="K209" s="193" t="s">
        <v>188</v>
      </c>
      <c r="L209" s="39"/>
      <c r="M209" s="198" t="s">
        <v>1</v>
      </c>
      <c r="N209" s="199" t="s">
        <v>45</v>
      </c>
      <c r="O209" s="71"/>
      <c r="P209" s="200">
        <f>O209*H209</f>
        <v>0</v>
      </c>
      <c r="Q209" s="200">
        <v>0</v>
      </c>
      <c r="R209" s="200">
        <f>Q209*H209</f>
        <v>0</v>
      </c>
      <c r="S209" s="200">
        <v>0</v>
      </c>
      <c r="T209" s="201">
        <f>S209*H209</f>
        <v>0</v>
      </c>
      <c r="U209" s="34"/>
      <c r="V209" s="34"/>
      <c r="W209" s="34"/>
      <c r="X209" s="34"/>
      <c r="Y209" s="34"/>
      <c r="Z209" s="34"/>
      <c r="AA209" s="34"/>
      <c r="AB209" s="34"/>
      <c r="AC209" s="34"/>
      <c r="AD209" s="34"/>
      <c r="AE209" s="34"/>
      <c r="AR209" s="202" t="s">
        <v>189</v>
      </c>
      <c r="AT209" s="202" t="s">
        <v>184</v>
      </c>
      <c r="AU209" s="202" t="s">
        <v>96</v>
      </c>
      <c r="AY209" s="17" t="s">
        <v>180</v>
      </c>
      <c r="BE209" s="203">
        <f>IF(N209="základní",J209,0)</f>
        <v>0</v>
      </c>
      <c r="BF209" s="203">
        <f>IF(N209="snížená",J209,0)</f>
        <v>0</v>
      </c>
      <c r="BG209" s="203">
        <f>IF(N209="zákl. přenesená",J209,0)</f>
        <v>0</v>
      </c>
      <c r="BH209" s="203">
        <f>IF(N209="sníž. přenesená",J209,0)</f>
        <v>0</v>
      </c>
      <c r="BI209" s="203">
        <f>IF(N209="nulová",J209,0)</f>
        <v>0</v>
      </c>
      <c r="BJ209" s="17" t="s">
        <v>87</v>
      </c>
      <c r="BK209" s="203">
        <f>ROUND(I209*H209,2)</f>
        <v>0</v>
      </c>
      <c r="BL209" s="17" t="s">
        <v>189</v>
      </c>
      <c r="BM209" s="202" t="s">
        <v>389</v>
      </c>
    </row>
    <row r="210" spans="2:51" s="14" customFormat="1" ht="22.5">
      <c r="B210" s="215"/>
      <c r="C210" s="216"/>
      <c r="D210" s="206" t="s">
        <v>191</v>
      </c>
      <c r="E210" s="217" t="s">
        <v>1</v>
      </c>
      <c r="F210" s="218" t="s">
        <v>1498</v>
      </c>
      <c r="G210" s="216"/>
      <c r="H210" s="219">
        <v>433</v>
      </c>
      <c r="I210" s="220"/>
      <c r="J210" s="216"/>
      <c r="K210" s="216"/>
      <c r="L210" s="221"/>
      <c r="M210" s="222"/>
      <c r="N210" s="223"/>
      <c r="O210" s="223"/>
      <c r="P210" s="223"/>
      <c r="Q210" s="223"/>
      <c r="R210" s="223"/>
      <c r="S210" s="223"/>
      <c r="T210" s="224"/>
      <c r="AT210" s="225" t="s">
        <v>191</v>
      </c>
      <c r="AU210" s="225" t="s">
        <v>96</v>
      </c>
      <c r="AV210" s="14" t="s">
        <v>89</v>
      </c>
      <c r="AW210" s="14" t="s">
        <v>35</v>
      </c>
      <c r="AX210" s="14" t="s">
        <v>80</v>
      </c>
      <c r="AY210" s="225" t="s">
        <v>180</v>
      </c>
    </row>
    <row r="211" spans="2:51" s="14" customFormat="1" ht="11.25">
      <c r="B211" s="215"/>
      <c r="C211" s="216"/>
      <c r="D211" s="206" t="s">
        <v>191</v>
      </c>
      <c r="E211" s="217" t="s">
        <v>1</v>
      </c>
      <c r="F211" s="218" t="s">
        <v>1499</v>
      </c>
      <c r="G211" s="216"/>
      <c r="H211" s="219">
        <v>-33</v>
      </c>
      <c r="I211" s="220"/>
      <c r="J211" s="216"/>
      <c r="K211" s="216"/>
      <c r="L211" s="221"/>
      <c r="M211" s="222"/>
      <c r="N211" s="223"/>
      <c r="O211" s="223"/>
      <c r="P211" s="223"/>
      <c r="Q211" s="223"/>
      <c r="R211" s="223"/>
      <c r="S211" s="223"/>
      <c r="T211" s="224"/>
      <c r="AT211" s="225" t="s">
        <v>191</v>
      </c>
      <c r="AU211" s="225" t="s">
        <v>96</v>
      </c>
      <c r="AV211" s="14" t="s">
        <v>89</v>
      </c>
      <c r="AW211" s="14" t="s">
        <v>35</v>
      </c>
      <c r="AX211" s="14" t="s">
        <v>80</v>
      </c>
      <c r="AY211" s="225" t="s">
        <v>180</v>
      </c>
    </row>
    <row r="212" spans="2:51" s="14" customFormat="1" ht="11.25">
      <c r="B212" s="215"/>
      <c r="C212" s="216"/>
      <c r="D212" s="206" t="s">
        <v>191</v>
      </c>
      <c r="E212" s="217" t="s">
        <v>1</v>
      </c>
      <c r="F212" s="218" t="s">
        <v>1500</v>
      </c>
      <c r="G212" s="216"/>
      <c r="H212" s="219">
        <v>83</v>
      </c>
      <c r="I212" s="220"/>
      <c r="J212" s="216"/>
      <c r="K212" s="216"/>
      <c r="L212" s="221"/>
      <c r="M212" s="222"/>
      <c r="N212" s="223"/>
      <c r="O212" s="223"/>
      <c r="P212" s="223"/>
      <c r="Q212" s="223"/>
      <c r="R212" s="223"/>
      <c r="S212" s="223"/>
      <c r="T212" s="224"/>
      <c r="AT212" s="225" t="s">
        <v>191</v>
      </c>
      <c r="AU212" s="225" t="s">
        <v>96</v>
      </c>
      <c r="AV212" s="14" t="s">
        <v>89</v>
      </c>
      <c r="AW212" s="14" t="s">
        <v>35</v>
      </c>
      <c r="AX212" s="14" t="s">
        <v>80</v>
      </c>
      <c r="AY212" s="225" t="s">
        <v>180</v>
      </c>
    </row>
    <row r="213" spans="2:51" s="15" customFormat="1" ht="11.25">
      <c r="B213" s="226"/>
      <c r="C213" s="227"/>
      <c r="D213" s="206" t="s">
        <v>191</v>
      </c>
      <c r="E213" s="228" t="s">
        <v>1</v>
      </c>
      <c r="F213" s="229" t="s">
        <v>201</v>
      </c>
      <c r="G213" s="227"/>
      <c r="H213" s="230">
        <v>483</v>
      </c>
      <c r="I213" s="231"/>
      <c r="J213" s="227"/>
      <c r="K213" s="227"/>
      <c r="L213" s="232"/>
      <c r="M213" s="233"/>
      <c r="N213" s="234"/>
      <c r="O213" s="234"/>
      <c r="P213" s="234"/>
      <c r="Q213" s="234"/>
      <c r="R213" s="234"/>
      <c r="S213" s="234"/>
      <c r="T213" s="235"/>
      <c r="AT213" s="236" t="s">
        <v>191</v>
      </c>
      <c r="AU213" s="236" t="s">
        <v>96</v>
      </c>
      <c r="AV213" s="15" t="s">
        <v>189</v>
      </c>
      <c r="AW213" s="15" t="s">
        <v>35</v>
      </c>
      <c r="AX213" s="15" t="s">
        <v>87</v>
      </c>
      <c r="AY213" s="236" t="s">
        <v>180</v>
      </c>
    </row>
    <row r="214" spans="1:65" s="2" customFormat="1" ht="33" customHeight="1">
      <c r="A214" s="34"/>
      <c r="B214" s="35"/>
      <c r="C214" s="191" t="s">
        <v>292</v>
      </c>
      <c r="D214" s="191" t="s">
        <v>184</v>
      </c>
      <c r="E214" s="192" t="s">
        <v>1287</v>
      </c>
      <c r="F214" s="193" t="s">
        <v>1288</v>
      </c>
      <c r="G214" s="194" t="s">
        <v>214</v>
      </c>
      <c r="H214" s="195">
        <v>638.25</v>
      </c>
      <c r="I214" s="196"/>
      <c r="J214" s="197">
        <f>ROUND(I214*H214,2)</f>
        <v>0</v>
      </c>
      <c r="K214" s="193" t="s">
        <v>188</v>
      </c>
      <c r="L214" s="39"/>
      <c r="M214" s="198" t="s">
        <v>1</v>
      </c>
      <c r="N214" s="199" t="s">
        <v>45</v>
      </c>
      <c r="O214" s="71"/>
      <c r="P214" s="200">
        <f>O214*H214</f>
        <v>0</v>
      </c>
      <c r="Q214" s="200">
        <v>0</v>
      </c>
      <c r="R214" s="200">
        <f>Q214*H214</f>
        <v>0</v>
      </c>
      <c r="S214" s="200">
        <v>0</v>
      </c>
      <c r="T214" s="201">
        <f>S214*H214</f>
        <v>0</v>
      </c>
      <c r="U214" s="34"/>
      <c r="V214" s="34"/>
      <c r="W214" s="34"/>
      <c r="X214" s="34"/>
      <c r="Y214" s="34"/>
      <c r="Z214" s="34"/>
      <c r="AA214" s="34"/>
      <c r="AB214" s="34"/>
      <c r="AC214" s="34"/>
      <c r="AD214" s="34"/>
      <c r="AE214" s="34"/>
      <c r="AR214" s="202" t="s">
        <v>189</v>
      </c>
      <c r="AT214" s="202" t="s">
        <v>184</v>
      </c>
      <c r="AU214" s="202" t="s">
        <v>96</v>
      </c>
      <c r="AY214" s="17" t="s">
        <v>180</v>
      </c>
      <c r="BE214" s="203">
        <f>IF(N214="základní",J214,0)</f>
        <v>0</v>
      </c>
      <c r="BF214" s="203">
        <f>IF(N214="snížená",J214,0)</f>
        <v>0</v>
      </c>
      <c r="BG214" s="203">
        <f>IF(N214="zákl. přenesená",J214,0)</f>
        <v>0</v>
      </c>
      <c r="BH214" s="203">
        <f>IF(N214="sníž. přenesená",J214,0)</f>
        <v>0</v>
      </c>
      <c r="BI214" s="203">
        <f>IF(N214="nulová",J214,0)</f>
        <v>0</v>
      </c>
      <c r="BJ214" s="17" t="s">
        <v>87</v>
      </c>
      <c r="BK214" s="203">
        <f>ROUND(I214*H214,2)</f>
        <v>0</v>
      </c>
      <c r="BL214" s="17" t="s">
        <v>189</v>
      </c>
      <c r="BM214" s="202" t="s">
        <v>393</v>
      </c>
    </row>
    <row r="215" spans="2:51" s="14" customFormat="1" ht="22.5">
      <c r="B215" s="215"/>
      <c r="C215" s="216"/>
      <c r="D215" s="206" t="s">
        <v>191</v>
      </c>
      <c r="E215" s="217" t="s">
        <v>1</v>
      </c>
      <c r="F215" s="218" t="s">
        <v>1504</v>
      </c>
      <c r="G215" s="216"/>
      <c r="H215" s="219">
        <v>588.25</v>
      </c>
      <c r="I215" s="220"/>
      <c r="J215" s="216"/>
      <c r="K215" s="216"/>
      <c r="L215" s="221"/>
      <c r="M215" s="222"/>
      <c r="N215" s="223"/>
      <c r="O215" s="223"/>
      <c r="P215" s="223"/>
      <c r="Q215" s="223"/>
      <c r="R215" s="223"/>
      <c r="S215" s="223"/>
      <c r="T215" s="224"/>
      <c r="AT215" s="225" t="s">
        <v>191</v>
      </c>
      <c r="AU215" s="225" t="s">
        <v>96</v>
      </c>
      <c r="AV215" s="14" t="s">
        <v>89</v>
      </c>
      <c r="AW215" s="14" t="s">
        <v>35</v>
      </c>
      <c r="AX215" s="14" t="s">
        <v>80</v>
      </c>
      <c r="AY215" s="225" t="s">
        <v>180</v>
      </c>
    </row>
    <row r="216" spans="2:51" s="14" customFormat="1" ht="11.25">
      <c r="B216" s="215"/>
      <c r="C216" s="216"/>
      <c r="D216" s="206" t="s">
        <v>191</v>
      </c>
      <c r="E216" s="217" t="s">
        <v>1</v>
      </c>
      <c r="F216" s="218" t="s">
        <v>1499</v>
      </c>
      <c r="G216" s="216"/>
      <c r="H216" s="219">
        <v>-33</v>
      </c>
      <c r="I216" s="220"/>
      <c r="J216" s="216"/>
      <c r="K216" s="216"/>
      <c r="L216" s="221"/>
      <c r="M216" s="222"/>
      <c r="N216" s="223"/>
      <c r="O216" s="223"/>
      <c r="P216" s="223"/>
      <c r="Q216" s="223"/>
      <c r="R216" s="223"/>
      <c r="S216" s="223"/>
      <c r="T216" s="224"/>
      <c r="AT216" s="225" t="s">
        <v>191</v>
      </c>
      <c r="AU216" s="225" t="s">
        <v>96</v>
      </c>
      <c r="AV216" s="14" t="s">
        <v>89</v>
      </c>
      <c r="AW216" s="14" t="s">
        <v>35</v>
      </c>
      <c r="AX216" s="14" t="s">
        <v>80</v>
      </c>
      <c r="AY216" s="225" t="s">
        <v>180</v>
      </c>
    </row>
    <row r="217" spans="2:51" s="14" customFormat="1" ht="11.25">
      <c r="B217" s="215"/>
      <c r="C217" s="216"/>
      <c r="D217" s="206" t="s">
        <v>191</v>
      </c>
      <c r="E217" s="217" t="s">
        <v>1</v>
      </c>
      <c r="F217" s="218" t="s">
        <v>1500</v>
      </c>
      <c r="G217" s="216"/>
      <c r="H217" s="219">
        <v>83</v>
      </c>
      <c r="I217" s="220"/>
      <c r="J217" s="216"/>
      <c r="K217" s="216"/>
      <c r="L217" s="221"/>
      <c r="M217" s="222"/>
      <c r="N217" s="223"/>
      <c r="O217" s="223"/>
      <c r="P217" s="223"/>
      <c r="Q217" s="223"/>
      <c r="R217" s="223"/>
      <c r="S217" s="223"/>
      <c r="T217" s="224"/>
      <c r="AT217" s="225" t="s">
        <v>191</v>
      </c>
      <c r="AU217" s="225" t="s">
        <v>96</v>
      </c>
      <c r="AV217" s="14" t="s">
        <v>89</v>
      </c>
      <c r="AW217" s="14" t="s">
        <v>35</v>
      </c>
      <c r="AX217" s="14" t="s">
        <v>80</v>
      </c>
      <c r="AY217" s="225" t="s">
        <v>180</v>
      </c>
    </row>
    <row r="218" spans="2:51" s="15" customFormat="1" ht="11.25">
      <c r="B218" s="226"/>
      <c r="C218" s="227"/>
      <c r="D218" s="206" t="s">
        <v>191</v>
      </c>
      <c r="E218" s="228" t="s">
        <v>1</v>
      </c>
      <c r="F218" s="229" t="s">
        <v>201</v>
      </c>
      <c r="G218" s="227"/>
      <c r="H218" s="230">
        <v>638.25</v>
      </c>
      <c r="I218" s="231"/>
      <c r="J218" s="227"/>
      <c r="K218" s="227"/>
      <c r="L218" s="232"/>
      <c r="M218" s="233"/>
      <c r="N218" s="234"/>
      <c r="O218" s="234"/>
      <c r="P218" s="234"/>
      <c r="Q218" s="234"/>
      <c r="R218" s="234"/>
      <c r="S218" s="234"/>
      <c r="T218" s="235"/>
      <c r="AT218" s="236" t="s">
        <v>191</v>
      </c>
      <c r="AU218" s="236" t="s">
        <v>96</v>
      </c>
      <c r="AV218" s="15" t="s">
        <v>189</v>
      </c>
      <c r="AW218" s="15" t="s">
        <v>35</v>
      </c>
      <c r="AX218" s="15" t="s">
        <v>87</v>
      </c>
      <c r="AY218" s="236" t="s">
        <v>180</v>
      </c>
    </row>
    <row r="219" spans="1:65" s="2" customFormat="1" ht="24.2" customHeight="1">
      <c r="A219" s="34"/>
      <c r="B219" s="35"/>
      <c r="C219" s="191" t="s">
        <v>302</v>
      </c>
      <c r="D219" s="191" t="s">
        <v>184</v>
      </c>
      <c r="E219" s="192" t="s">
        <v>396</v>
      </c>
      <c r="F219" s="193" t="s">
        <v>397</v>
      </c>
      <c r="G219" s="194" t="s">
        <v>214</v>
      </c>
      <c r="H219" s="195">
        <v>638.25</v>
      </c>
      <c r="I219" s="196"/>
      <c r="J219" s="197">
        <f>ROUND(I219*H219,2)</f>
        <v>0</v>
      </c>
      <c r="K219" s="193" t="s">
        <v>188</v>
      </c>
      <c r="L219" s="39"/>
      <c r="M219" s="198" t="s">
        <v>1</v>
      </c>
      <c r="N219" s="199" t="s">
        <v>45</v>
      </c>
      <c r="O219" s="71"/>
      <c r="P219" s="200">
        <f>O219*H219</f>
        <v>0</v>
      </c>
      <c r="Q219" s="200">
        <v>0.00601</v>
      </c>
      <c r="R219" s="200">
        <f>Q219*H219</f>
        <v>3.8358825</v>
      </c>
      <c r="S219" s="200">
        <v>0</v>
      </c>
      <c r="T219" s="201">
        <f>S219*H219</f>
        <v>0</v>
      </c>
      <c r="U219" s="34"/>
      <c r="V219" s="34"/>
      <c r="W219" s="34"/>
      <c r="X219" s="34"/>
      <c r="Y219" s="34"/>
      <c r="Z219" s="34"/>
      <c r="AA219" s="34"/>
      <c r="AB219" s="34"/>
      <c r="AC219" s="34"/>
      <c r="AD219" s="34"/>
      <c r="AE219" s="34"/>
      <c r="AR219" s="202" t="s">
        <v>189</v>
      </c>
      <c r="AT219" s="202" t="s">
        <v>184</v>
      </c>
      <c r="AU219" s="202" t="s">
        <v>96</v>
      </c>
      <c r="AY219" s="17" t="s">
        <v>180</v>
      </c>
      <c r="BE219" s="203">
        <f>IF(N219="základní",J219,0)</f>
        <v>0</v>
      </c>
      <c r="BF219" s="203">
        <f>IF(N219="snížená",J219,0)</f>
        <v>0</v>
      </c>
      <c r="BG219" s="203">
        <f>IF(N219="zákl. přenesená",J219,0)</f>
        <v>0</v>
      </c>
      <c r="BH219" s="203">
        <f>IF(N219="sníž. přenesená",J219,0)</f>
        <v>0</v>
      </c>
      <c r="BI219" s="203">
        <f>IF(N219="nulová",J219,0)</f>
        <v>0</v>
      </c>
      <c r="BJ219" s="17" t="s">
        <v>87</v>
      </c>
      <c r="BK219" s="203">
        <f>ROUND(I219*H219,2)</f>
        <v>0</v>
      </c>
      <c r="BL219" s="17" t="s">
        <v>189</v>
      </c>
      <c r="BM219" s="202" t="s">
        <v>398</v>
      </c>
    </row>
    <row r="220" spans="2:51" s="14" customFormat="1" ht="22.5">
      <c r="B220" s="215"/>
      <c r="C220" s="216"/>
      <c r="D220" s="206" t="s">
        <v>191</v>
      </c>
      <c r="E220" s="217" t="s">
        <v>1</v>
      </c>
      <c r="F220" s="218" t="s">
        <v>1504</v>
      </c>
      <c r="G220" s="216"/>
      <c r="H220" s="219">
        <v>588.25</v>
      </c>
      <c r="I220" s="220"/>
      <c r="J220" s="216"/>
      <c r="K220" s="216"/>
      <c r="L220" s="221"/>
      <c r="M220" s="222"/>
      <c r="N220" s="223"/>
      <c r="O220" s="223"/>
      <c r="P220" s="223"/>
      <c r="Q220" s="223"/>
      <c r="R220" s="223"/>
      <c r="S220" s="223"/>
      <c r="T220" s="224"/>
      <c r="AT220" s="225" t="s">
        <v>191</v>
      </c>
      <c r="AU220" s="225" t="s">
        <v>96</v>
      </c>
      <c r="AV220" s="14" t="s">
        <v>89</v>
      </c>
      <c r="AW220" s="14" t="s">
        <v>35</v>
      </c>
      <c r="AX220" s="14" t="s">
        <v>80</v>
      </c>
      <c r="AY220" s="225" t="s">
        <v>180</v>
      </c>
    </row>
    <row r="221" spans="2:51" s="14" customFormat="1" ht="11.25">
      <c r="B221" s="215"/>
      <c r="C221" s="216"/>
      <c r="D221" s="206" t="s">
        <v>191</v>
      </c>
      <c r="E221" s="217" t="s">
        <v>1</v>
      </c>
      <c r="F221" s="218" t="s">
        <v>1499</v>
      </c>
      <c r="G221" s="216"/>
      <c r="H221" s="219">
        <v>-33</v>
      </c>
      <c r="I221" s="220"/>
      <c r="J221" s="216"/>
      <c r="K221" s="216"/>
      <c r="L221" s="221"/>
      <c r="M221" s="222"/>
      <c r="N221" s="223"/>
      <c r="O221" s="223"/>
      <c r="P221" s="223"/>
      <c r="Q221" s="223"/>
      <c r="R221" s="223"/>
      <c r="S221" s="223"/>
      <c r="T221" s="224"/>
      <c r="AT221" s="225" t="s">
        <v>191</v>
      </c>
      <c r="AU221" s="225" t="s">
        <v>96</v>
      </c>
      <c r="AV221" s="14" t="s">
        <v>89</v>
      </c>
      <c r="AW221" s="14" t="s">
        <v>35</v>
      </c>
      <c r="AX221" s="14" t="s">
        <v>80</v>
      </c>
      <c r="AY221" s="225" t="s">
        <v>180</v>
      </c>
    </row>
    <row r="222" spans="2:51" s="14" customFormat="1" ht="11.25">
      <c r="B222" s="215"/>
      <c r="C222" s="216"/>
      <c r="D222" s="206" t="s">
        <v>191</v>
      </c>
      <c r="E222" s="217" t="s">
        <v>1</v>
      </c>
      <c r="F222" s="218" t="s">
        <v>1500</v>
      </c>
      <c r="G222" s="216"/>
      <c r="H222" s="219">
        <v>83</v>
      </c>
      <c r="I222" s="220"/>
      <c r="J222" s="216"/>
      <c r="K222" s="216"/>
      <c r="L222" s="221"/>
      <c r="M222" s="222"/>
      <c r="N222" s="223"/>
      <c r="O222" s="223"/>
      <c r="P222" s="223"/>
      <c r="Q222" s="223"/>
      <c r="R222" s="223"/>
      <c r="S222" s="223"/>
      <c r="T222" s="224"/>
      <c r="AT222" s="225" t="s">
        <v>191</v>
      </c>
      <c r="AU222" s="225" t="s">
        <v>96</v>
      </c>
      <c r="AV222" s="14" t="s">
        <v>89</v>
      </c>
      <c r="AW222" s="14" t="s">
        <v>35</v>
      </c>
      <c r="AX222" s="14" t="s">
        <v>80</v>
      </c>
      <c r="AY222" s="225" t="s">
        <v>180</v>
      </c>
    </row>
    <row r="223" spans="2:51" s="15" customFormat="1" ht="11.25">
      <c r="B223" s="226"/>
      <c r="C223" s="227"/>
      <c r="D223" s="206" t="s">
        <v>191</v>
      </c>
      <c r="E223" s="228" t="s">
        <v>1</v>
      </c>
      <c r="F223" s="229" t="s">
        <v>201</v>
      </c>
      <c r="G223" s="227"/>
      <c r="H223" s="230">
        <v>638.25</v>
      </c>
      <c r="I223" s="231"/>
      <c r="J223" s="227"/>
      <c r="K223" s="227"/>
      <c r="L223" s="232"/>
      <c r="M223" s="233"/>
      <c r="N223" s="234"/>
      <c r="O223" s="234"/>
      <c r="P223" s="234"/>
      <c r="Q223" s="234"/>
      <c r="R223" s="234"/>
      <c r="S223" s="234"/>
      <c r="T223" s="235"/>
      <c r="AT223" s="236" t="s">
        <v>191</v>
      </c>
      <c r="AU223" s="236" t="s">
        <v>96</v>
      </c>
      <c r="AV223" s="15" t="s">
        <v>189</v>
      </c>
      <c r="AW223" s="15" t="s">
        <v>35</v>
      </c>
      <c r="AX223" s="15" t="s">
        <v>87</v>
      </c>
      <c r="AY223" s="236" t="s">
        <v>180</v>
      </c>
    </row>
    <row r="224" spans="2:63" s="12" customFormat="1" ht="20.85" customHeight="1">
      <c r="B224" s="175"/>
      <c r="C224" s="176"/>
      <c r="D224" s="177" t="s">
        <v>79</v>
      </c>
      <c r="E224" s="189" t="s">
        <v>399</v>
      </c>
      <c r="F224" s="189" t="s">
        <v>400</v>
      </c>
      <c r="G224" s="176"/>
      <c r="H224" s="176"/>
      <c r="I224" s="179"/>
      <c r="J224" s="190">
        <f>BK224</f>
        <v>0</v>
      </c>
      <c r="K224" s="176"/>
      <c r="L224" s="181"/>
      <c r="M224" s="182"/>
      <c r="N224" s="183"/>
      <c r="O224" s="183"/>
      <c r="P224" s="184">
        <f>SUM(P225:P229)</f>
        <v>0</v>
      </c>
      <c r="Q224" s="183"/>
      <c r="R224" s="184">
        <f>SUM(R225:R229)</f>
        <v>14.399639999999998</v>
      </c>
      <c r="S224" s="183"/>
      <c r="T224" s="185">
        <f>SUM(T225:T229)</f>
        <v>0</v>
      </c>
      <c r="AR224" s="186" t="s">
        <v>87</v>
      </c>
      <c r="AT224" s="187" t="s">
        <v>79</v>
      </c>
      <c r="AU224" s="187" t="s">
        <v>89</v>
      </c>
      <c r="AY224" s="186" t="s">
        <v>180</v>
      </c>
      <c r="BK224" s="188">
        <f>SUM(BK225:BK229)</f>
        <v>0</v>
      </c>
    </row>
    <row r="225" spans="1:65" s="2" customFormat="1" ht="24.2" customHeight="1">
      <c r="A225" s="34"/>
      <c r="B225" s="35"/>
      <c r="C225" s="191" t="s">
        <v>310</v>
      </c>
      <c r="D225" s="191" t="s">
        <v>184</v>
      </c>
      <c r="E225" s="192" t="s">
        <v>402</v>
      </c>
      <c r="F225" s="193" t="s">
        <v>403</v>
      </c>
      <c r="G225" s="194" t="s">
        <v>214</v>
      </c>
      <c r="H225" s="195">
        <v>54</v>
      </c>
      <c r="I225" s="196"/>
      <c r="J225" s="197">
        <f>ROUND(I225*H225,2)</f>
        <v>0</v>
      </c>
      <c r="K225" s="193" t="s">
        <v>188</v>
      </c>
      <c r="L225" s="39"/>
      <c r="M225" s="198" t="s">
        <v>1</v>
      </c>
      <c r="N225" s="199" t="s">
        <v>45</v>
      </c>
      <c r="O225" s="71"/>
      <c r="P225" s="200">
        <f>O225*H225</f>
        <v>0</v>
      </c>
      <c r="Q225" s="200">
        <v>0.11162</v>
      </c>
      <c r="R225" s="200">
        <f>Q225*H225</f>
        <v>6.02748</v>
      </c>
      <c r="S225" s="200">
        <v>0</v>
      </c>
      <c r="T225" s="201">
        <f>S225*H225</f>
        <v>0</v>
      </c>
      <c r="U225" s="34"/>
      <c r="V225" s="34"/>
      <c r="W225" s="34"/>
      <c r="X225" s="34"/>
      <c r="Y225" s="34"/>
      <c r="Z225" s="34"/>
      <c r="AA225" s="34"/>
      <c r="AB225" s="34"/>
      <c r="AC225" s="34"/>
      <c r="AD225" s="34"/>
      <c r="AE225" s="34"/>
      <c r="AR225" s="202" t="s">
        <v>189</v>
      </c>
      <c r="AT225" s="202" t="s">
        <v>184</v>
      </c>
      <c r="AU225" s="202" t="s">
        <v>96</v>
      </c>
      <c r="AY225" s="17" t="s">
        <v>180</v>
      </c>
      <c r="BE225" s="203">
        <f>IF(N225="základní",J225,0)</f>
        <v>0</v>
      </c>
      <c r="BF225" s="203">
        <f>IF(N225="snížená",J225,0)</f>
        <v>0</v>
      </c>
      <c r="BG225" s="203">
        <f>IF(N225="zákl. přenesená",J225,0)</f>
        <v>0</v>
      </c>
      <c r="BH225" s="203">
        <f>IF(N225="sníž. přenesená",J225,0)</f>
        <v>0</v>
      </c>
      <c r="BI225" s="203">
        <f>IF(N225="nulová",J225,0)</f>
        <v>0</v>
      </c>
      <c r="BJ225" s="17" t="s">
        <v>87</v>
      </c>
      <c r="BK225" s="203">
        <f>ROUND(I225*H225,2)</f>
        <v>0</v>
      </c>
      <c r="BL225" s="17" t="s">
        <v>189</v>
      </c>
      <c r="BM225" s="202" t="s">
        <v>404</v>
      </c>
    </row>
    <row r="226" spans="2:51" s="14" customFormat="1" ht="11.25">
      <c r="B226" s="215"/>
      <c r="C226" s="216"/>
      <c r="D226" s="206" t="s">
        <v>191</v>
      </c>
      <c r="E226" s="217" t="s">
        <v>1</v>
      </c>
      <c r="F226" s="218" t="s">
        <v>408</v>
      </c>
      <c r="G226" s="216"/>
      <c r="H226" s="219">
        <v>54</v>
      </c>
      <c r="I226" s="220"/>
      <c r="J226" s="216"/>
      <c r="K226" s="216"/>
      <c r="L226" s="221"/>
      <c r="M226" s="222"/>
      <c r="N226" s="223"/>
      <c r="O226" s="223"/>
      <c r="P226" s="223"/>
      <c r="Q226" s="223"/>
      <c r="R226" s="223"/>
      <c r="S226" s="223"/>
      <c r="T226" s="224"/>
      <c r="AT226" s="225" t="s">
        <v>191</v>
      </c>
      <c r="AU226" s="225" t="s">
        <v>96</v>
      </c>
      <c r="AV226" s="14" t="s">
        <v>89</v>
      </c>
      <c r="AW226" s="14" t="s">
        <v>35</v>
      </c>
      <c r="AX226" s="14" t="s">
        <v>87</v>
      </c>
      <c r="AY226" s="225" t="s">
        <v>180</v>
      </c>
    </row>
    <row r="227" spans="1:65" s="2" customFormat="1" ht="16.5" customHeight="1">
      <c r="A227" s="34"/>
      <c r="B227" s="35"/>
      <c r="C227" s="237" t="s">
        <v>316</v>
      </c>
      <c r="D227" s="237" t="s">
        <v>275</v>
      </c>
      <c r="E227" s="238" t="s">
        <v>412</v>
      </c>
      <c r="F227" s="239" t="s">
        <v>413</v>
      </c>
      <c r="G227" s="240" t="s">
        <v>214</v>
      </c>
      <c r="H227" s="241">
        <v>55.08</v>
      </c>
      <c r="I227" s="242"/>
      <c r="J227" s="243">
        <f>ROUND(I227*H227,2)</f>
        <v>0</v>
      </c>
      <c r="K227" s="239" t="s">
        <v>188</v>
      </c>
      <c r="L227" s="244"/>
      <c r="M227" s="245" t="s">
        <v>1</v>
      </c>
      <c r="N227" s="246" t="s">
        <v>45</v>
      </c>
      <c r="O227" s="71"/>
      <c r="P227" s="200">
        <f>O227*H227</f>
        <v>0</v>
      </c>
      <c r="Q227" s="200">
        <v>0.152</v>
      </c>
      <c r="R227" s="200">
        <f>Q227*H227</f>
        <v>8.37216</v>
      </c>
      <c r="S227" s="200">
        <v>0</v>
      </c>
      <c r="T227" s="201">
        <f>S227*H227</f>
        <v>0</v>
      </c>
      <c r="U227" s="34"/>
      <c r="V227" s="34"/>
      <c r="W227" s="34"/>
      <c r="X227" s="34"/>
      <c r="Y227" s="34"/>
      <c r="Z227" s="34"/>
      <c r="AA227" s="34"/>
      <c r="AB227" s="34"/>
      <c r="AC227" s="34"/>
      <c r="AD227" s="34"/>
      <c r="AE227" s="34"/>
      <c r="AR227" s="202" t="s">
        <v>246</v>
      </c>
      <c r="AT227" s="202" t="s">
        <v>275</v>
      </c>
      <c r="AU227" s="202" t="s">
        <v>96</v>
      </c>
      <c r="AY227" s="17" t="s">
        <v>180</v>
      </c>
      <c r="BE227" s="203">
        <f>IF(N227="základní",J227,0)</f>
        <v>0</v>
      </c>
      <c r="BF227" s="203">
        <f>IF(N227="snížená",J227,0)</f>
        <v>0</v>
      </c>
      <c r="BG227" s="203">
        <f>IF(N227="zákl. přenesená",J227,0)</f>
        <v>0</v>
      </c>
      <c r="BH227" s="203">
        <f>IF(N227="sníž. přenesená",J227,0)</f>
        <v>0</v>
      </c>
      <c r="BI227" s="203">
        <f>IF(N227="nulová",J227,0)</f>
        <v>0</v>
      </c>
      <c r="BJ227" s="17" t="s">
        <v>87</v>
      </c>
      <c r="BK227" s="203">
        <f>ROUND(I227*H227,2)</f>
        <v>0</v>
      </c>
      <c r="BL227" s="17" t="s">
        <v>189</v>
      </c>
      <c r="BM227" s="202" t="s">
        <v>414</v>
      </c>
    </row>
    <row r="228" spans="2:51" s="14" customFormat="1" ht="11.25">
      <c r="B228" s="215"/>
      <c r="C228" s="216"/>
      <c r="D228" s="206" t="s">
        <v>191</v>
      </c>
      <c r="E228" s="217" t="s">
        <v>1</v>
      </c>
      <c r="F228" s="218" t="s">
        <v>408</v>
      </c>
      <c r="G228" s="216"/>
      <c r="H228" s="219">
        <v>54</v>
      </c>
      <c r="I228" s="220"/>
      <c r="J228" s="216"/>
      <c r="K228" s="216"/>
      <c r="L228" s="221"/>
      <c r="M228" s="222"/>
      <c r="N228" s="223"/>
      <c r="O228" s="223"/>
      <c r="P228" s="223"/>
      <c r="Q228" s="223"/>
      <c r="R228" s="223"/>
      <c r="S228" s="223"/>
      <c r="T228" s="224"/>
      <c r="AT228" s="225" t="s">
        <v>191</v>
      </c>
      <c r="AU228" s="225" t="s">
        <v>96</v>
      </c>
      <c r="AV228" s="14" t="s">
        <v>89</v>
      </c>
      <c r="AW228" s="14" t="s">
        <v>35</v>
      </c>
      <c r="AX228" s="14" t="s">
        <v>87</v>
      </c>
      <c r="AY228" s="225" t="s">
        <v>180</v>
      </c>
    </row>
    <row r="229" spans="2:51" s="14" customFormat="1" ht="11.25">
      <c r="B229" s="215"/>
      <c r="C229" s="216"/>
      <c r="D229" s="206" t="s">
        <v>191</v>
      </c>
      <c r="E229" s="216"/>
      <c r="F229" s="218" t="s">
        <v>1505</v>
      </c>
      <c r="G229" s="216"/>
      <c r="H229" s="219">
        <v>55.08</v>
      </c>
      <c r="I229" s="220"/>
      <c r="J229" s="216"/>
      <c r="K229" s="216"/>
      <c r="L229" s="221"/>
      <c r="M229" s="222"/>
      <c r="N229" s="223"/>
      <c r="O229" s="223"/>
      <c r="P229" s="223"/>
      <c r="Q229" s="223"/>
      <c r="R229" s="223"/>
      <c r="S229" s="223"/>
      <c r="T229" s="224"/>
      <c r="AT229" s="225" t="s">
        <v>191</v>
      </c>
      <c r="AU229" s="225" t="s">
        <v>96</v>
      </c>
      <c r="AV229" s="14" t="s">
        <v>89</v>
      </c>
      <c r="AW229" s="14" t="s">
        <v>4</v>
      </c>
      <c r="AX229" s="14" t="s">
        <v>87</v>
      </c>
      <c r="AY229" s="225" t="s">
        <v>180</v>
      </c>
    </row>
    <row r="230" spans="2:63" s="12" customFormat="1" ht="20.85" customHeight="1">
      <c r="B230" s="175"/>
      <c r="C230" s="176"/>
      <c r="D230" s="177" t="s">
        <v>79</v>
      </c>
      <c r="E230" s="189" t="s">
        <v>1506</v>
      </c>
      <c r="F230" s="189" t="s">
        <v>1507</v>
      </c>
      <c r="G230" s="176"/>
      <c r="H230" s="176"/>
      <c r="I230" s="179"/>
      <c r="J230" s="190">
        <f>BK230</f>
        <v>0</v>
      </c>
      <c r="K230" s="176"/>
      <c r="L230" s="181"/>
      <c r="M230" s="182"/>
      <c r="N230" s="183"/>
      <c r="O230" s="183"/>
      <c r="P230" s="184">
        <f>SUM(P231:P232)</f>
        <v>0</v>
      </c>
      <c r="Q230" s="183"/>
      <c r="R230" s="184">
        <f>SUM(R231:R232)</f>
        <v>8.28</v>
      </c>
      <c r="S230" s="183"/>
      <c r="T230" s="185">
        <f>SUM(T231:T232)</f>
        <v>0</v>
      </c>
      <c r="AR230" s="186" t="s">
        <v>87</v>
      </c>
      <c r="AT230" s="187" t="s">
        <v>79</v>
      </c>
      <c r="AU230" s="187" t="s">
        <v>89</v>
      </c>
      <c r="AY230" s="186" t="s">
        <v>180</v>
      </c>
      <c r="BK230" s="188">
        <f>SUM(BK231:BK232)</f>
        <v>0</v>
      </c>
    </row>
    <row r="231" spans="1:65" s="2" customFormat="1" ht="16.5" customHeight="1">
      <c r="A231" s="34"/>
      <c r="B231" s="35"/>
      <c r="C231" s="191" t="s">
        <v>321</v>
      </c>
      <c r="D231" s="191" t="s">
        <v>184</v>
      </c>
      <c r="E231" s="192" t="s">
        <v>1508</v>
      </c>
      <c r="F231" s="193" t="s">
        <v>1509</v>
      </c>
      <c r="G231" s="194" t="s">
        <v>214</v>
      </c>
      <c r="H231" s="195">
        <v>24</v>
      </c>
      <c r="I231" s="196"/>
      <c r="J231" s="197">
        <f>ROUND(I231*H231,2)</f>
        <v>0</v>
      </c>
      <c r="K231" s="193" t="s">
        <v>188</v>
      </c>
      <c r="L231" s="39"/>
      <c r="M231" s="198" t="s">
        <v>1</v>
      </c>
      <c r="N231" s="199" t="s">
        <v>45</v>
      </c>
      <c r="O231" s="71"/>
      <c r="P231" s="200">
        <f>O231*H231</f>
        <v>0</v>
      </c>
      <c r="Q231" s="200">
        <v>0.345</v>
      </c>
      <c r="R231" s="200">
        <f>Q231*H231</f>
        <v>8.28</v>
      </c>
      <c r="S231" s="200">
        <v>0</v>
      </c>
      <c r="T231" s="201">
        <f>S231*H231</f>
        <v>0</v>
      </c>
      <c r="U231" s="34"/>
      <c r="V231" s="34"/>
      <c r="W231" s="34"/>
      <c r="X231" s="34"/>
      <c r="Y231" s="34"/>
      <c r="Z231" s="34"/>
      <c r="AA231" s="34"/>
      <c r="AB231" s="34"/>
      <c r="AC231" s="34"/>
      <c r="AD231" s="34"/>
      <c r="AE231" s="34"/>
      <c r="AR231" s="202" t="s">
        <v>189</v>
      </c>
      <c r="AT231" s="202" t="s">
        <v>184</v>
      </c>
      <c r="AU231" s="202" t="s">
        <v>96</v>
      </c>
      <c r="AY231" s="17" t="s">
        <v>180</v>
      </c>
      <c r="BE231" s="203">
        <f>IF(N231="základní",J231,0)</f>
        <v>0</v>
      </c>
      <c r="BF231" s="203">
        <f>IF(N231="snížená",J231,0)</f>
        <v>0</v>
      </c>
      <c r="BG231" s="203">
        <f>IF(N231="zákl. přenesená",J231,0)</f>
        <v>0</v>
      </c>
      <c r="BH231" s="203">
        <f>IF(N231="sníž. přenesená",J231,0)</f>
        <v>0</v>
      </c>
      <c r="BI231" s="203">
        <f>IF(N231="nulová",J231,0)</f>
        <v>0</v>
      </c>
      <c r="BJ231" s="17" t="s">
        <v>87</v>
      </c>
      <c r="BK231" s="203">
        <f>ROUND(I231*H231,2)</f>
        <v>0</v>
      </c>
      <c r="BL231" s="17" t="s">
        <v>189</v>
      </c>
      <c r="BM231" s="202" t="s">
        <v>1510</v>
      </c>
    </row>
    <row r="232" spans="2:51" s="14" customFormat="1" ht="11.25">
      <c r="B232" s="215"/>
      <c r="C232" s="216"/>
      <c r="D232" s="206" t="s">
        <v>191</v>
      </c>
      <c r="E232" s="217" t="s">
        <v>1</v>
      </c>
      <c r="F232" s="218" t="s">
        <v>1511</v>
      </c>
      <c r="G232" s="216"/>
      <c r="H232" s="219">
        <v>24</v>
      </c>
      <c r="I232" s="220"/>
      <c r="J232" s="216"/>
      <c r="K232" s="216"/>
      <c r="L232" s="221"/>
      <c r="M232" s="222"/>
      <c r="N232" s="223"/>
      <c r="O232" s="223"/>
      <c r="P232" s="223"/>
      <c r="Q232" s="223"/>
      <c r="R232" s="223"/>
      <c r="S232" s="223"/>
      <c r="T232" s="224"/>
      <c r="AT232" s="225" t="s">
        <v>191</v>
      </c>
      <c r="AU232" s="225" t="s">
        <v>96</v>
      </c>
      <c r="AV232" s="14" t="s">
        <v>89</v>
      </c>
      <c r="AW232" s="14" t="s">
        <v>35</v>
      </c>
      <c r="AX232" s="14" t="s">
        <v>87</v>
      </c>
      <c r="AY232" s="225" t="s">
        <v>180</v>
      </c>
    </row>
    <row r="233" spans="2:63" s="12" customFormat="1" ht="22.9" customHeight="1">
      <c r="B233" s="175"/>
      <c r="C233" s="176"/>
      <c r="D233" s="177" t="s">
        <v>79</v>
      </c>
      <c r="E233" s="189" t="s">
        <v>246</v>
      </c>
      <c r="F233" s="189" t="s">
        <v>475</v>
      </c>
      <c r="G233" s="176"/>
      <c r="H233" s="176"/>
      <c r="I233" s="179"/>
      <c r="J233" s="190">
        <f>BK233</f>
        <v>0</v>
      </c>
      <c r="K233" s="176"/>
      <c r="L233" s="181"/>
      <c r="M233" s="182"/>
      <c r="N233" s="183"/>
      <c r="O233" s="183"/>
      <c r="P233" s="184">
        <f>P234+P239</f>
        <v>0</v>
      </c>
      <c r="Q233" s="183"/>
      <c r="R233" s="184">
        <f>R234+R239</f>
        <v>158.81683875</v>
      </c>
      <c r="S233" s="183"/>
      <c r="T233" s="185">
        <f>T234+T239</f>
        <v>0</v>
      </c>
      <c r="AR233" s="186" t="s">
        <v>87</v>
      </c>
      <c r="AT233" s="187" t="s">
        <v>79</v>
      </c>
      <c r="AU233" s="187" t="s">
        <v>87</v>
      </c>
      <c r="AY233" s="186" t="s">
        <v>180</v>
      </c>
      <c r="BK233" s="188">
        <f>BK234+BK239</f>
        <v>0</v>
      </c>
    </row>
    <row r="234" spans="2:63" s="12" customFormat="1" ht="20.85" customHeight="1">
      <c r="B234" s="175"/>
      <c r="C234" s="176"/>
      <c r="D234" s="177" t="s">
        <v>79</v>
      </c>
      <c r="E234" s="189" t="s">
        <v>517</v>
      </c>
      <c r="F234" s="189" t="s">
        <v>518</v>
      </c>
      <c r="G234" s="176"/>
      <c r="H234" s="176"/>
      <c r="I234" s="179"/>
      <c r="J234" s="190">
        <f>BK234</f>
        <v>0</v>
      </c>
      <c r="K234" s="176"/>
      <c r="L234" s="181"/>
      <c r="M234" s="182"/>
      <c r="N234" s="183"/>
      <c r="O234" s="183"/>
      <c r="P234" s="184">
        <f>SUM(P235:P238)</f>
        <v>0</v>
      </c>
      <c r="Q234" s="183"/>
      <c r="R234" s="184">
        <f>SUM(R235:R238)</f>
        <v>0.422415</v>
      </c>
      <c r="S234" s="183"/>
      <c r="T234" s="185">
        <f>SUM(T235:T238)</f>
        <v>0</v>
      </c>
      <c r="AR234" s="186" t="s">
        <v>87</v>
      </c>
      <c r="AT234" s="187" t="s">
        <v>79</v>
      </c>
      <c r="AU234" s="187" t="s">
        <v>89</v>
      </c>
      <c r="AY234" s="186" t="s">
        <v>180</v>
      </c>
      <c r="BK234" s="188">
        <f>SUM(BK235:BK238)</f>
        <v>0</v>
      </c>
    </row>
    <row r="235" spans="1:65" s="2" customFormat="1" ht="24.2" customHeight="1">
      <c r="A235" s="34"/>
      <c r="B235" s="35"/>
      <c r="C235" s="191" t="s">
        <v>7</v>
      </c>
      <c r="D235" s="191" t="s">
        <v>184</v>
      </c>
      <c r="E235" s="192" t="s">
        <v>1512</v>
      </c>
      <c r="F235" s="193" t="s">
        <v>1513</v>
      </c>
      <c r="G235" s="194" t="s">
        <v>313</v>
      </c>
      <c r="H235" s="195">
        <v>1.5</v>
      </c>
      <c r="I235" s="196"/>
      <c r="J235" s="197">
        <f>ROUND(I235*H235,2)</f>
        <v>0</v>
      </c>
      <c r="K235" s="193" t="s">
        <v>188</v>
      </c>
      <c r="L235" s="39"/>
      <c r="M235" s="198" t="s">
        <v>1</v>
      </c>
      <c r="N235" s="199" t="s">
        <v>45</v>
      </c>
      <c r="O235" s="71"/>
      <c r="P235" s="200">
        <f>O235*H235</f>
        <v>0</v>
      </c>
      <c r="Q235" s="200">
        <v>0.14761</v>
      </c>
      <c r="R235" s="200">
        <f>Q235*H235</f>
        <v>0.22141499999999997</v>
      </c>
      <c r="S235" s="200">
        <v>0</v>
      </c>
      <c r="T235" s="201">
        <f>S235*H235</f>
        <v>0</v>
      </c>
      <c r="U235" s="34"/>
      <c r="V235" s="34"/>
      <c r="W235" s="34"/>
      <c r="X235" s="34"/>
      <c r="Y235" s="34"/>
      <c r="Z235" s="34"/>
      <c r="AA235" s="34"/>
      <c r="AB235" s="34"/>
      <c r="AC235" s="34"/>
      <c r="AD235" s="34"/>
      <c r="AE235" s="34"/>
      <c r="AR235" s="202" t="s">
        <v>189</v>
      </c>
      <c r="AT235" s="202" t="s">
        <v>184</v>
      </c>
      <c r="AU235" s="202" t="s">
        <v>96</v>
      </c>
      <c r="AY235" s="17" t="s">
        <v>180</v>
      </c>
      <c r="BE235" s="203">
        <f>IF(N235="základní",J235,0)</f>
        <v>0</v>
      </c>
      <c r="BF235" s="203">
        <f>IF(N235="snížená",J235,0)</f>
        <v>0</v>
      </c>
      <c r="BG235" s="203">
        <f>IF(N235="zákl. přenesená",J235,0)</f>
        <v>0</v>
      </c>
      <c r="BH235" s="203">
        <f>IF(N235="sníž. přenesená",J235,0)</f>
        <v>0</v>
      </c>
      <c r="BI235" s="203">
        <f>IF(N235="nulová",J235,0)</f>
        <v>0</v>
      </c>
      <c r="BJ235" s="17" t="s">
        <v>87</v>
      </c>
      <c r="BK235" s="203">
        <f>ROUND(I235*H235,2)</f>
        <v>0</v>
      </c>
      <c r="BL235" s="17" t="s">
        <v>189</v>
      </c>
      <c r="BM235" s="202" t="s">
        <v>1514</v>
      </c>
    </row>
    <row r="236" spans="2:51" s="14" customFormat="1" ht="11.25">
      <c r="B236" s="215"/>
      <c r="C236" s="216"/>
      <c r="D236" s="206" t="s">
        <v>191</v>
      </c>
      <c r="E236" s="217" t="s">
        <v>1</v>
      </c>
      <c r="F236" s="218" t="s">
        <v>1515</v>
      </c>
      <c r="G236" s="216"/>
      <c r="H236" s="219">
        <v>1.5</v>
      </c>
      <c r="I236" s="220"/>
      <c r="J236" s="216"/>
      <c r="K236" s="216"/>
      <c r="L236" s="221"/>
      <c r="M236" s="222"/>
      <c r="N236" s="223"/>
      <c r="O236" s="223"/>
      <c r="P236" s="223"/>
      <c r="Q236" s="223"/>
      <c r="R236" s="223"/>
      <c r="S236" s="223"/>
      <c r="T236" s="224"/>
      <c r="AT236" s="225" t="s">
        <v>191</v>
      </c>
      <c r="AU236" s="225" t="s">
        <v>96</v>
      </c>
      <c r="AV236" s="14" t="s">
        <v>89</v>
      </c>
      <c r="AW236" s="14" t="s">
        <v>35</v>
      </c>
      <c r="AX236" s="14" t="s">
        <v>87</v>
      </c>
      <c r="AY236" s="225" t="s">
        <v>180</v>
      </c>
    </row>
    <row r="237" spans="1:65" s="2" customFormat="1" ht="16.5" customHeight="1">
      <c r="A237" s="34"/>
      <c r="B237" s="35"/>
      <c r="C237" s="237" t="s">
        <v>333</v>
      </c>
      <c r="D237" s="237" t="s">
        <v>275</v>
      </c>
      <c r="E237" s="238" t="s">
        <v>1516</v>
      </c>
      <c r="F237" s="239" t="s">
        <v>1517</v>
      </c>
      <c r="G237" s="240" t="s">
        <v>313</v>
      </c>
      <c r="H237" s="241">
        <v>1.5</v>
      </c>
      <c r="I237" s="242"/>
      <c r="J237" s="243">
        <f>ROUND(I237*H237,2)</f>
        <v>0</v>
      </c>
      <c r="K237" s="239" t="s">
        <v>188</v>
      </c>
      <c r="L237" s="244"/>
      <c r="M237" s="245" t="s">
        <v>1</v>
      </c>
      <c r="N237" s="246" t="s">
        <v>45</v>
      </c>
      <c r="O237" s="71"/>
      <c r="P237" s="200">
        <f>O237*H237</f>
        <v>0</v>
      </c>
      <c r="Q237" s="200">
        <v>0.134</v>
      </c>
      <c r="R237" s="200">
        <f>Q237*H237</f>
        <v>0.201</v>
      </c>
      <c r="S237" s="200">
        <v>0</v>
      </c>
      <c r="T237" s="201">
        <f>S237*H237</f>
        <v>0</v>
      </c>
      <c r="U237" s="34"/>
      <c r="V237" s="34"/>
      <c r="W237" s="34"/>
      <c r="X237" s="34"/>
      <c r="Y237" s="34"/>
      <c r="Z237" s="34"/>
      <c r="AA237" s="34"/>
      <c r="AB237" s="34"/>
      <c r="AC237" s="34"/>
      <c r="AD237" s="34"/>
      <c r="AE237" s="34"/>
      <c r="AR237" s="202" t="s">
        <v>246</v>
      </c>
      <c r="AT237" s="202" t="s">
        <v>275</v>
      </c>
      <c r="AU237" s="202" t="s">
        <v>96</v>
      </c>
      <c r="AY237" s="17" t="s">
        <v>180</v>
      </c>
      <c r="BE237" s="203">
        <f>IF(N237="základní",J237,0)</f>
        <v>0</v>
      </c>
      <c r="BF237" s="203">
        <f>IF(N237="snížená",J237,0)</f>
        <v>0</v>
      </c>
      <c r="BG237" s="203">
        <f>IF(N237="zákl. přenesená",J237,0)</f>
        <v>0</v>
      </c>
      <c r="BH237" s="203">
        <f>IF(N237="sníž. přenesená",J237,0)</f>
        <v>0</v>
      </c>
      <c r="BI237" s="203">
        <f>IF(N237="nulová",J237,0)</f>
        <v>0</v>
      </c>
      <c r="BJ237" s="17" t="s">
        <v>87</v>
      </c>
      <c r="BK237" s="203">
        <f>ROUND(I237*H237,2)</f>
        <v>0</v>
      </c>
      <c r="BL237" s="17" t="s">
        <v>189</v>
      </c>
      <c r="BM237" s="202" t="s">
        <v>1518</v>
      </c>
    </row>
    <row r="238" spans="2:51" s="14" customFormat="1" ht="11.25">
      <c r="B238" s="215"/>
      <c r="C238" s="216"/>
      <c r="D238" s="206" t="s">
        <v>191</v>
      </c>
      <c r="E238" s="217" t="s">
        <v>1</v>
      </c>
      <c r="F238" s="218" t="s">
        <v>1515</v>
      </c>
      <c r="G238" s="216"/>
      <c r="H238" s="219">
        <v>1.5</v>
      </c>
      <c r="I238" s="220"/>
      <c r="J238" s="216"/>
      <c r="K238" s="216"/>
      <c r="L238" s="221"/>
      <c r="M238" s="222"/>
      <c r="N238" s="223"/>
      <c r="O238" s="223"/>
      <c r="P238" s="223"/>
      <c r="Q238" s="223"/>
      <c r="R238" s="223"/>
      <c r="S238" s="223"/>
      <c r="T238" s="224"/>
      <c r="AT238" s="225" t="s">
        <v>191</v>
      </c>
      <c r="AU238" s="225" t="s">
        <v>96</v>
      </c>
      <c r="AV238" s="14" t="s">
        <v>89</v>
      </c>
      <c r="AW238" s="14" t="s">
        <v>35</v>
      </c>
      <c r="AX238" s="14" t="s">
        <v>87</v>
      </c>
      <c r="AY238" s="225" t="s">
        <v>180</v>
      </c>
    </row>
    <row r="239" spans="2:63" s="12" customFormat="1" ht="20.85" customHeight="1">
      <c r="B239" s="175"/>
      <c r="C239" s="176"/>
      <c r="D239" s="177" t="s">
        <v>79</v>
      </c>
      <c r="E239" s="189" t="s">
        <v>1519</v>
      </c>
      <c r="F239" s="189" t="s">
        <v>1520</v>
      </c>
      <c r="G239" s="176"/>
      <c r="H239" s="176"/>
      <c r="I239" s="179"/>
      <c r="J239" s="190">
        <f>BK239</f>
        <v>0</v>
      </c>
      <c r="K239" s="176"/>
      <c r="L239" s="181"/>
      <c r="M239" s="182"/>
      <c r="N239" s="183"/>
      <c r="O239" s="183"/>
      <c r="P239" s="184">
        <f>SUM(P240:P255)</f>
        <v>0</v>
      </c>
      <c r="Q239" s="183"/>
      <c r="R239" s="184">
        <f>SUM(R240:R255)</f>
        <v>158.39442375</v>
      </c>
      <c r="S239" s="183"/>
      <c r="T239" s="185">
        <f>SUM(T240:T255)</f>
        <v>0</v>
      </c>
      <c r="AR239" s="186" t="s">
        <v>87</v>
      </c>
      <c r="AT239" s="187" t="s">
        <v>79</v>
      </c>
      <c r="AU239" s="187" t="s">
        <v>89</v>
      </c>
      <c r="AY239" s="186" t="s">
        <v>180</v>
      </c>
      <c r="BK239" s="188">
        <f>SUM(BK240:BK255)</f>
        <v>0</v>
      </c>
    </row>
    <row r="240" spans="1:65" s="2" customFormat="1" ht="16.5" customHeight="1">
      <c r="A240" s="34"/>
      <c r="B240" s="35"/>
      <c r="C240" s="191" t="s">
        <v>340</v>
      </c>
      <c r="D240" s="191" t="s">
        <v>184</v>
      </c>
      <c r="E240" s="192" t="s">
        <v>1521</v>
      </c>
      <c r="F240" s="193" t="s">
        <v>1522</v>
      </c>
      <c r="G240" s="194" t="s">
        <v>187</v>
      </c>
      <c r="H240" s="195">
        <v>7.74</v>
      </c>
      <c r="I240" s="196"/>
      <c r="J240" s="197">
        <f>ROUND(I240*H240,2)</f>
        <v>0</v>
      </c>
      <c r="K240" s="193" t="s">
        <v>188</v>
      </c>
      <c r="L240" s="39"/>
      <c r="M240" s="198" t="s">
        <v>1</v>
      </c>
      <c r="N240" s="199" t="s">
        <v>45</v>
      </c>
      <c r="O240" s="71"/>
      <c r="P240" s="200">
        <f>O240*H240</f>
        <v>0</v>
      </c>
      <c r="Q240" s="200">
        <v>1.92</v>
      </c>
      <c r="R240" s="200">
        <f>Q240*H240</f>
        <v>14.8608</v>
      </c>
      <c r="S240" s="200">
        <v>0</v>
      </c>
      <c r="T240" s="201">
        <f>S240*H240</f>
        <v>0</v>
      </c>
      <c r="U240" s="34"/>
      <c r="V240" s="34"/>
      <c r="W240" s="34"/>
      <c r="X240" s="34"/>
      <c r="Y240" s="34"/>
      <c r="Z240" s="34"/>
      <c r="AA240" s="34"/>
      <c r="AB240" s="34"/>
      <c r="AC240" s="34"/>
      <c r="AD240" s="34"/>
      <c r="AE240" s="34"/>
      <c r="AR240" s="202" t="s">
        <v>189</v>
      </c>
      <c r="AT240" s="202" t="s">
        <v>184</v>
      </c>
      <c r="AU240" s="202" t="s">
        <v>96</v>
      </c>
      <c r="AY240" s="17" t="s">
        <v>180</v>
      </c>
      <c r="BE240" s="203">
        <f>IF(N240="základní",J240,0)</f>
        <v>0</v>
      </c>
      <c r="BF240" s="203">
        <f>IF(N240="snížená",J240,0)</f>
        <v>0</v>
      </c>
      <c r="BG240" s="203">
        <f>IF(N240="zákl. přenesená",J240,0)</f>
        <v>0</v>
      </c>
      <c r="BH240" s="203">
        <f>IF(N240="sníž. přenesená",J240,0)</f>
        <v>0</v>
      </c>
      <c r="BI240" s="203">
        <f>IF(N240="nulová",J240,0)</f>
        <v>0</v>
      </c>
      <c r="BJ240" s="17" t="s">
        <v>87</v>
      </c>
      <c r="BK240" s="203">
        <f>ROUND(I240*H240,2)</f>
        <v>0</v>
      </c>
      <c r="BL240" s="17" t="s">
        <v>189</v>
      </c>
      <c r="BM240" s="202" t="s">
        <v>1523</v>
      </c>
    </row>
    <row r="241" spans="2:51" s="13" customFormat="1" ht="11.25">
      <c r="B241" s="204"/>
      <c r="C241" s="205"/>
      <c r="D241" s="206" t="s">
        <v>191</v>
      </c>
      <c r="E241" s="207" t="s">
        <v>1</v>
      </c>
      <c r="F241" s="208" t="s">
        <v>1524</v>
      </c>
      <c r="G241" s="205"/>
      <c r="H241" s="207" t="s">
        <v>1</v>
      </c>
      <c r="I241" s="209"/>
      <c r="J241" s="205"/>
      <c r="K241" s="205"/>
      <c r="L241" s="210"/>
      <c r="M241" s="211"/>
      <c r="N241" s="212"/>
      <c r="O241" s="212"/>
      <c r="P241" s="212"/>
      <c r="Q241" s="212"/>
      <c r="R241" s="212"/>
      <c r="S241" s="212"/>
      <c r="T241" s="213"/>
      <c r="AT241" s="214" t="s">
        <v>191</v>
      </c>
      <c r="AU241" s="214" t="s">
        <v>96</v>
      </c>
      <c r="AV241" s="13" t="s">
        <v>87</v>
      </c>
      <c r="AW241" s="13" t="s">
        <v>35</v>
      </c>
      <c r="AX241" s="13" t="s">
        <v>80</v>
      </c>
      <c r="AY241" s="214" t="s">
        <v>180</v>
      </c>
    </row>
    <row r="242" spans="2:51" s="14" customFormat="1" ht="11.25">
      <c r="B242" s="215"/>
      <c r="C242" s="216"/>
      <c r="D242" s="206" t="s">
        <v>191</v>
      </c>
      <c r="E242" s="217" t="s">
        <v>1</v>
      </c>
      <c r="F242" s="218" t="s">
        <v>1525</v>
      </c>
      <c r="G242" s="216"/>
      <c r="H242" s="219">
        <v>7.74</v>
      </c>
      <c r="I242" s="220"/>
      <c r="J242" s="216"/>
      <c r="K242" s="216"/>
      <c r="L242" s="221"/>
      <c r="M242" s="222"/>
      <c r="N242" s="223"/>
      <c r="O242" s="223"/>
      <c r="P242" s="223"/>
      <c r="Q242" s="223"/>
      <c r="R242" s="223"/>
      <c r="S242" s="223"/>
      <c r="T242" s="224"/>
      <c r="AT242" s="225" t="s">
        <v>191</v>
      </c>
      <c r="AU242" s="225" t="s">
        <v>96</v>
      </c>
      <c r="AV242" s="14" t="s">
        <v>89</v>
      </c>
      <c r="AW242" s="14" t="s">
        <v>35</v>
      </c>
      <c r="AX242" s="14" t="s">
        <v>87</v>
      </c>
      <c r="AY242" s="225" t="s">
        <v>180</v>
      </c>
    </row>
    <row r="243" spans="1:65" s="2" customFormat="1" ht="24.2" customHeight="1">
      <c r="A243" s="34"/>
      <c r="B243" s="35"/>
      <c r="C243" s="191" t="s">
        <v>349</v>
      </c>
      <c r="D243" s="191" t="s">
        <v>184</v>
      </c>
      <c r="E243" s="192" t="s">
        <v>1526</v>
      </c>
      <c r="F243" s="193" t="s">
        <v>1527</v>
      </c>
      <c r="G243" s="194" t="s">
        <v>313</v>
      </c>
      <c r="H243" s="195">
        <v>258</v>
      </c>
      <c r="I243" s="196"/>
      <c r="J243" s="197">
        <f>ROUND(I243*H243,2)</f>
        <v>0</v>
      </c>
      <c r="K243" s="193" t="s">
        <v>188</v>
      </c>
      <c r="L243" s="39"/>
      <c r="M243" s="198" t="s">
        <v>1</v>
      </c>
      <c r="N243" s="199" t="s">
        <v>45</v>
      </c>
      <c r="O243" s="71"/>
      <c r="P243" s="200">
        <f>O243*H243</f>
        <v>0</v>
      </c>
      <c r="Q243" s="200">
        <v>0.00073</v>
      </c>
      <c r="R243" s="200">
        <f>Q243*H243</f>
        <v>0.18833999999999998</v>
      </c>
      <c r="S243" s="200">
        <v>0</v>
      </c>
      <c r="T243" s="201">
        <f>S243*H243</f>
        <v>0</v>
      </c>
      <c r="U243" s="34"/>
      <c r="V243" s="34"/>
      <c r="W243" s="34"/>
      <c r="X243" s="34"/>
      <c r="Y243" s="34"/>
      <c r="Z243" s="34"/>
      <c r="AA243" s="34"/>
      <c r="AB243" s="34"/>
      <c r="AC243" s="34"/>
      <c r="AD243" s="34"/>
      <c r="AE243" s="34"/>
      <c r="AR243" s="202" t="s">
        <v>189</v>
      </c>
      <c r="AT243" s="202" t="s">
        <v>184</v>
      </c>
      <c r="AU243" s="202" t="s">
        <v>96</v>
      </c>
      <c r="AY243" s="17" t="s">
        <v>180</v>
      </c>
      <c r="BE243" s="203">
        <f>IF(N243="základní",J243,0)</f>
        <v>0</v>
      </c>
      <c r="BF243" s="203">
        <f>IF(N243="snížená",J243,0)</f>
        <v>0</v>
      </c>
      <c r="BG243" s="203">
        <f>IF(N243="zákl. přenesená",J243,0)</f>
        <v>0</v>
      </c>
      <c r="BH243" s="203">
        <f>IF(N243="sníž. přenesená",J243,0)</f>
        <v>0</v>
      </c>
      <c r="BI243" s="203">
        <f>IF(N243="nulová",J243,0)</f>
        <v>0</v>
      </c>
      <c r="BJ243" s="17" t="s">
        <v>87</v>
      </c>
      <c r="BK243" s="203">
        <f>ROUND(I243*H243,2)</f>
        <v>0</v>
      </c>
      <c r="BL243" s="17" t="s">
        <v>189</v>
      </c>
      <c r="BM243" s="202" t="s">
        <v>1528</v>
      </c>
    </row>
    <row r="244" spans="2:51" s="14" customFormat="1" ht="11.25">
      <c r="B244" s="215"/>
      <c r="C244" s="216"/>
      <c r="D244" s="206" t="s">
        <v>191</v>
      </c>
      <c r="E244" s="217" t="s">
        <v>1</v>
      </c>
      <c r="F244" s="218" t="s">
        <v>1529</v>
      </c>
      <c r="G244" s="216"/>
      <c r="H244" s="219">
        <v>258</v>
      </c>
      <c r="I244" s="220"/>
      <c r="J244" s="216"/>
      <c r="K244" s="216"/>
      <c r="L244" s="221"/>
      <c r="M244" s="222"/>
      <c r="N244" s="223"/>
      <c r="O244" s="223"/>
      <c r="P244" s="223"/>
      <c r="Q244" s="223"/>
      <c r="R244" s="223"/>
      <c r="S244" s="223"/>
      <c r="T244" s="224"/>
      <c r="AT244" s="225" t="s">
        <v>191</v>
      </c>
      <c r="AU244" s="225" t="s">
        <v>96</v>
      </c>
      <c r="AV244" s="14" t="s">
        <v>89</v>
      </c>
      <c r="AW244" s="14" t="s">
        <v>35</v>
      </c>
      <c r="AX244" s="14" t="s">
        <v>87</v>
      </c>
      <c r="AY244" s="225" t="s">
        <v>180</v>
      </c>
    </row>
    <row r="245" spans="1:65" s="2" customFormat="1" ht="33" customHeight="1">
      <c r="A245" s="34"/>
      <c r="B245" s="35"/>
      <c r="C245" s="191" t="s">
        <v>357</v>
      </c>
      <c r="D245" s="191" t="s">
        <v>184</v>
      </c>
      <c r="E245" s="192" t="s">
        <v>1530</v>
      </c>
      <c r="F245" s="193" t="s">
        <v>1531</v>
      </c>
      <c r="G245" s="194" t="s">
        <v>187</v>
      </c>
      <c r="H245" s="195">
        <v>87.72</v>
      </c>
      <c r="I245" s="196"/>
      <c r="J245" s="197">
        <f>ROUND(I245*H245,2)</f>
        <v>0</v>
      </c>
      <c r="K245" s="193" t="s">
        <v>188</v>
      </c>
      <c r="L245" s="39"/>
      <c r="M245" s="198" t="s">
        <v>1</v>
      </c>
      <c r="N245" s="199" t="s">
        <v>45</v>
      </c>
      <c r="O245" s="71"/>
      <c r="P245" s="200">
        <f>O245*H245</f>
        <v>0</v>
      </c>
      <c r="Q245" s="200">
        <v>1.63</v>
      </c>
      <c r="R245" s="200">
        <f>Q245*H245</f>
        <v>142.9836</v>
      </c>
      <c r="S245" s="200">
        <v>0</v>
      </c>
      <c r="T245" s="201">
        <f>S245*H245</f>
        <v>0</v>
      </c>
      <c r="U245" s="34"/>
      <c r="V245" s="34"/>
      <c r="W245" s="34"/>
      <c r="X245" s="34"/>
      <c r="Y245" s="34"/>
      <c r="Z245" s="34"/>
      <c r="AA245" s="34"/>
      <c r="AB245" s="34"/>
      <c r="AC245" s="34"/>
      <c r="AD245" s="34"/>
      <c r="AE245" s="34"/>
      <c r="AR245" s="202" t="s">
        <v>189</v>
      </c>
      <c r="AT245" s="202" t="s">
        <v>184</v>
      </c>
      <c r="AU245" s="202" t="s">
        <v>96</v>
      </c>
      <c r="AY245" s="17" t="s">
        <v>180</v>
      </c>
      <c r="BE245" s="203">
        <f>IF(N245="základní",J245,0)</f>
        <v>0</v>
      </c>
      <c r="BF245" s="203">
        <f>IF(N245="snížená",J245,0)</f>
        <v>0</v>
      </c>
      <c r="BG245" s="203">
        <f>IF(N245="zákl. přenesená",J245,0)</f>
        <v>0</v>
      </c>
      <c r="BH245" s="203">
        <f>IF(N245="sníž. přenesená",J245,0)</f>
        <v>0</v>
      </c>
      <c r="BI245" s="203">
        <f>IF(N245="nulová",J245,0)</f>
        <v>0</v>
      </c>
      <c r="BJ245" s="17" t="s">
        <v>87</v>
      </c>
      <c r="BK245" s="203">
        <f>ROUND(I245*H245,2)</f>
        <v>0</v>
      </c>
      <c r="BL245" s="17" t="s">
        <v>189</v>
      </c>
      <c r="BM245" s="202" t="s">
        <v>1532</v>
      </c>
    </row>
    <row r="246" spans="2:51" s="13" customFormat="1" ht="11.25">
      <c r="B246" s="204"/>
      <c r="C246" s="205"/>
      <c r="D246" s="206" t="s">
        <v>191</v>
      </c>
      <c r="E246" s="207" t="s">
        <v>1</v>
      </c>
      <c r="F246" s="208" t="s">
        <v>1533</v>
      </c>
      <c r="G246" s="205"/>
      <c r="H246" s="207" t="s">
        <v>1</v>
      </c>
      <c r="I246" s="209"/>
      <c r="J246" s="205"/>
      <c r="K246" s="205"/>
      <c r="L246" s="210"/>
      <c r="M246" s="211"/>
      <c r="N246" s="212"/>
      <c r="O246" s="212"/>
      <c r="P246" s="212"/>
      <c r="Q246" s="212"/>
      <c r="R246" s="212"/>
      <c r="S246" s="212"/>
      <c r="T246" s="213"/>
      <c r="AT246" s="214" t="s">
        <v>191</v>
      </c>
      <c r="AU246" s="214" t="s">
        <v>96</v>
      </c>
      <c r="AV246" s="13" t="s">
        <v>87</v>
      </c>
      <c r="AW246" s="13" t="s">
        <v>35</v>
      </c>
      <c r="AX246" s="13" t="s">
        <v>80</v>
      </c>
      <c r="AY246" s="214" t="s">
        <v>180</v>
      </c>
    </row>
    <row r="247" spans="2:51" s="14" customFormat="1" ht="11.25">
      <c r="B247" s="215"/>
      <c r="C247" s="216"/>
      <c r="D247" s="206" t="s">
        <v>191</v>
      </c>
      <c r="E247" s="217" t="s">
        <v>1</v>
      </c>
      <c r="F247" s="218" t="s">
        <v>1534</v>
      </c>
      <c r="G247" s="216"/>
      <c r="H247" s="219">
        <v>87.72</v>
      </c>
      <c r="I247" s="220"/>
      <c r="J247" s="216"/>
      <c r="K247" s="216"/>
      <c r="L247" s="221"/>
      <c r="M247" s="222"/>
      <c r="N247" s="223"/>
      <c r="O247" s="223"/>
      <c r="P247" s="223"/>
      <c r="Q247" s="223"/>
      <c r="R247" s="223"/>
      <c r="S247" s="223"/>
      <c r="T247" s="224"/>
      <c r="AT247" s="225" t="s">
        <v>191</v>
      </c>
      <c r="AU247" s="225" t="s">
        <v>96</v>
      </c>
      <c r="AV247" s="14" t="s">
        <v>89</v>
      </c>
      <c r="AW247" s="14" t="s">
        <v>35</v>
      </c>
      <c r="AX247" s="14" t="s">
        <v>87</v>
      </c>
      <c r="AY247" s="225" t="s">
        <v>180</v>
      </c>
    </row>
    <row r="248" spans="1:65" s="2" customFormat="1" ht="33" customHeight="1">
      <c r="A248" s="34"/>
      <c r="B248" s="35"/>
      <c r="C248" s="191" t="s">
        <v>361</v>
      </c>
      <c r="D248" s="191" t="s">
        <v>184</v>
      </c>
      <c r="E248" s="192" t="s">
        <v>1535</v>
      </c>
      <c r="F248" s="193" t="s">
        <v>1536</v>
      </c>
      <c r="G248" s="194" t="s">
        <v>214</v>
      </c>
      <c r="H248" s="195">
        <v>580.5</v>
      </c>
      <c r="I248" s="196"/>
      <c r="J248" s="197">
        <f>ROUND(I248*H248,2)</f>
        <v>0</v>
      </c>
      <c r="K248" s="193" t="s">
        <v>188</v>
      </c>
      <c r="L248" s="39"/>
      <c r="M248" s="198" t="s">
        <v>1</v>
      </c>
      <c r="N248" s="199" t="s">
        <v>45</v>
      </c>
      <c r="O248" s="71"/>
      <c r="P248" s="200">
        <f>O248*H248</f>
        <v>0</v>
      </c>
      <c r="Q248" s="200">
        <v>0.00031</v>
      </c>
      <c r="R248" s="200">
        <f>Q248*H248</f>
        <v>0.179955</v>
      </c>
      <c r="S248" s="200">
        <v>0</v>
      </c>
      <c r="T248" s="201">
        <f>S248*H248</f>
        <v>0</v>
      </c>
      <c r="U248" s="34"/>
      <c r="V248" s="34"/>
      <c r="W248" s="34"/>
      <c r="X248" s="34"/>
      <c r="Y248" s="34"/>
      <c r="Z248" s="34"/>
      <c r="AA248" s="34"/>
      <c r="AB248" s="34"/>
      <c r="AC248" s="34"/>
      <c r="AD248" s="34"/>
      <c r="AE248" s="34"/>
      <c r="AR248" s="202" t="s">
        <v>189</v>
      </c>
      <c r="AT248" s="202" t="s">
        <v>184</v>
      </c>
      <c r="AU248" s="202" t="s">
        <v>96</v>
      </c>
      <c r="AY248" s="17" t="s">
        <v>180</v>
      </c>
      <c r="BE248" s="203">
        <f>IF(N248="základní",J248,0)</f>
        <v>0</v>
      </c>
      <c r="BF248" s="203">
        <f>IF(N248="snížená",J248,0)</f>
        <v>0</v>
      </c>
      <c r="BG248" s="203">
        <f>IF(N248="zákl. přenesená",J248,0)</f>
        <v>0</v>
      </c>
      <c r="BH248" s="203">
        <f>IF(N248="sníž. přenesená",J248,0)</f>
        <v>0</v>
      </c>
      <c r="BI248" s="203">
        <f>IF(N248="nulová",J248,0)</f>
        <v>0</v>
      </c>
      <c r="BJ248" s="17" t="s">
        <v>87</v>
      </c>
      <c r="BK248" s="203">
        <f>ROUND(I248*H248,2)</f>
        <v>0</v>
      </c>
      <c r="BL248" s="17" t="s">
        <v>189</v>
      </c>
      <c r="BM248" s="202" t="s">
        <v>1537</v>
      </c>
    </row>
    <row r="249" spans="2:51" s="13" customFormat="1" ht="11.25">
      <c r="B249" s="204"/>
      <c r="C249" s="205"/>
      <c r="D249" s="206" t="s">
        <v>191</v>
      </c>
      <c r="E249" s="207" t="s">
        <v>1</v>
      </c>
      <c r="F249" s="208" t="s">
        <v>1538</v>
      </c>
      <c r="G249" s="205"/>
      <c r="H249" s="207" t="s">
        <v>1</v>
      </c>
      <c r="I249" s="209"/>
      <c r="J249" s="205"/>
      <c r="K249" s="205"/>
      <c r="L249" s="210"/>
      <c r="M249" s="211"/>
      <c r="N249" s="212"/>
      <c r="O249" s="212"/>
      <c r="P249" s="212"/>
      <c r="Q249" s="212"/>
      <c r="R249" s="212"/>
      <c r="S249" s="212"/>
      <c r="T249" s="213"/>
      <c r="AT249" s="214" t="s">
        <v>191</v>
      </c>
      <c r="AU249" s="214" t="s">
        <v>96</v>
      </c>
      <c r="AV249" s="13" t="s">
        <v>87</v>
      </c>
      <c r="AW249" s="13" t="s">
        <v>35</v>
      </c>
      <c r="AX249" s="13" t="s">
        <v>80</v>
      </c>
      <c r="AY249" s="214" t="s">
        <v>180</v>
      </c>
    </row>
    <row r="250" spans="2:51" s="14" customFormat="1" ht="11.25">
      <c r="B250" s="215"/>
      <c r="C250" s="216"/>
      <c r="D250" s="206" t="s">
        <v>191</v>
      </c>
      <c r="E250" s="217" t="s">
        <v>1</v>
      </c>
      <c r="F250" s="218" t="s">
        <v>1539</v>
      </c>
      <c r="G250" s="216"/>
      <c r="H250" s="219">
        <v>580.5</v>
      </c>
      <c r="I250" s="220"/>
      <c r="J250" s="216"/>
      <c r="K250" s="216"/>
      <c r="L250" s="221"/>
      <c r="M250" s="222"/>
      <c r="N250" s="223"/>
      <c r="O250" s="223"/>
      <c r="P250" s="223"/>
      <c r="Q250" s="223"/>
      <c r="R250" s="223"/>
      <c r="S250" s="223"/>
      <c r="T250" s="224"/>
      <c r="AT250" s="225" t="s">
        <v>191</v>
      </c>
      <c r="AU250" s="225" t="s">
        <v>96</v>
      </c>
      <c r="AV250" s="14" t="s">
        <v>89</v>
      </c>
      <c r="AW250" s="14" t="s">
        <v>35</v>
      </c>
      <c r="AX250" s="14" t="s">
        <v>87</v>
      </c>
      <c r="AY250" s="225" t="s">
        <v>180</v>
      </c>
    </row>
    <row r="251" spans="1:65" s="2" customFormat="1" ht="24.2" customHeight="1">
      <c r="A251" s="34"/>
      <c r="B251" s="35"/>
      <c r="C251" s="237" t="s">
        <v>366</v>
      </c>
      <c r="D251" s="237" t="s">
        <v>275</v>
      </c>
      <c r="E251" s="238" t="s">
        <v>1540</v>
      </c>
      <c r="F251" s="239" t="s">
        <v>1541</v>
      </c>
      <c r="G251" s="240" t="s">
        <v>214</v>
      </c>
      <c r="H251" s="241">
        <v>726.915</v>
      </c>
      <c r="I251" s="242"/>
      <c r="J251" s="243">
        <f>ROUND(I251*H251,2)</f>
        <v>0</v>
      </c>
      <c r="K251" s="239" t="s">
        <v>188</v>
      </c>
      <c r="L251" s="244"/>
      <c r="M251" s="245" t="s">
        <v>1</v>
      </c>
      <c r="N251" s="246" t="s">
        <v>45</v>
      </c>
      <c r="O251" s="71"/>
      <c r="P251" s="200">
        <f>O251*H251</f>
        <v>0</v>
      </c>
      <c r="Q251" s="200">
        <v>0.00025</v>
      </c>
      <c r="R251" s="200">
        <f>Q251*H251</f>
        <v>0.18172875</v>
      </c>
      <c r="S251" s="200">
        <v>0</v>
      </c>
      <c r="T251" s="201">
        <f>S251*H251</f>
        <v>0</v>
      </c>
      <c r="U251" s="34"/>
      <c r="V251" s="34"/>
      <c r="W251" s="34"/>
      <c r="X251" s="34"/>
      <c r="Y251" s="34"/>
      <c r="Z251" s="34"/>
      <c r="AA251" s="34"/>
      <c r="AB251" s="34"/>
      <c r="AC251" s="34"/>
      <c r="AD251" s="34"/>
      <c r="AE251" s="34"/>
      <c r="AR251" s="202" t="s">
        <v>246</v>
      </c>
      <c r="AT251" s="202" t="s">
        <v>275</v>
      </c>
      <c r="AU251" s="202" t="s">
        <v>96</v>
      </c>
      <c r="AY251" s="17" t="s">
        <v>180</v>
      </c>
      <c r="BE251" s="203">
        <f>IF(N251="základní",J251,0)</f>
        <v>0</v>
      </c>
      <c r="BF251" s="203">
        <f>IF(N251="snížená",J251,0)</f>
        <v>0</v>
      </c>
      <c r="BG251" s="203">
        <f>IF(N251="zákl. přenesená",J251,0)</f>
        <v>0</v>
      </c>
      <c r="BH251" s="203">
        <f>IF(N251="sníž. přenesená",J251,0)</f>
        <v>0</v>
      </c>
      <c r="BI251" s="203">
        <f>IF(N251="nulová",J251,0)</f>
        <v>0</v>
      </c>
      <c r="BJ251" s="17" t="s">
        <v>87</v>
      </c>
      <c r="BK251" s="203">
        <f>ROUND(I251*H251,2)</f>
        <v>0</v>
      </c>
      <c r="BL251" s="17" t="s">
        <v>189</v>
      </c>
      <c r="BM251" s="202" t="s">
        <v>1542</v>
      </c>
    </row>
    <row r="252" spans="2:51" s="13" customFormat="1" ht="11.25">
      <c r="B252" s="204"/>
      <c r="C252" s="205"/>
      <c r="D252" s="206" t="s">
        <v>191</v>
      </c>
      <c r="E252" s="207" t="s">
        <v>1</v>
      </c>
      <c r="F252" s="208" t="s">
        <v>1543</v>
      </c>
      <c r="G252" s="205"/>
      <c r="H252" s="207" t="s">
        <v>1</v>
      </c>
      <c r="I252" s="209"/>
      <c r="J252" s="205"/>
      <c r="K252" s="205"/>
      <c r="L252" s="210"/>
      <c r="M252" s="211"/>
      <c r="N252" s="212"/>
      <c r="O252" s="212"/>
      <c r="P252" s="212"/>
      <c r="Q252" s="212"/>
      <c r="R252" s="212"/>
      <c r="S252" s="212"/>
      <c r="T252" s="213"/>
      <c r="AT252" s="214" t="s">
        <v>191</v>
      </c>
      <c r="AU252" s="214" t="s">
        <v>96</v>
      </c>
      <c r="AV252" s="13" t="s">
        <v>87</v>
      </c>
      <c r="AW252" s="13" t="s">
        <v>35</v>
      </c>
      <c r="AX252" s="13" t="s">
        <v>80</v>
      </c>
      <c r="AY252" s="214" t="s">
        <v>180</v>
      </c>
    </row>
    <row r="253" spans="2:51" s="14" customFormat="1" ht="11.25">
      <c r="B253" s="215"/>
      <c r="C253" s="216"/>
      <c r="D253" s="206" t="s">
        <v>191</v>
      </c>
      <c r="E253" s="217" t="s">
        <v>1</v>
      </c>
      <c r="F253" s="218" t="s">
        <v>1544</v>
      </c>
      <c r="G253" s="216"/>
      <c r="H253" s="219">
        <v>632.1</v>
      </c>
      <c r="I253" s="220"/>
      <c r="J253" s="216"/>
      <c r="K253" s="216"/>
      <c r="L253" s="221"/>
      <c r="M253" s="222"/>
      <c r="N253" s="223"/>
      <c r="O253" s="223"/>
      <c r="P253" s="223"/>
      <c r="Q253" s="223"/>
      <c r="R253" s="223"/>
      <c r="S253" s="223"/>
      <c r="T253" s="224"/>
      <c r="AT253" s="225" t="s">
        <v>191</v>
      </c>
      <c r="AU253" s="225" t="s">
        <v>96</v>
      </c>
      <c r="AV253" s="14" t="s">
        <v>89</v>
      </c>
      <c r="AW253" s="14" t="s">
        <v>35</v>
      </c>
      <c r="AX253" s="14" t="s">
        <v>80</v>
      </c>
      <c r="AY253" s="225" t="s">
        <v>180</v>
      </c>
    </row>
    <row r="254" spans="2:51" s="14" customFormat="1" ht="11.25">
      <c r="B254" s="215"/>
      <c r="C254" s="216"/>
      <c r="D254" s="206" t="s">
        <v>191</v>
      </c>
      <c r="E254" s="217" t="s">
        <v>1</v>
      </c>
      <c r="F254" s="218" t="s">
        <v>1545</v>
      </c>
      <c r="G254" s="216"/>
      <c r="H254" s="219">
        <v>94.815</v>
      </c>
      <c r="I254" s="220"/>
      <c r="J254" s="216"/>
      <c r="K254" s="216"/>
      <c r="L254" s="221"/>
      <c r="M254" s="222"/>
      <c r="N254" s="223"/>
      <c r="O254" s="223"/>
      <c r="P254" s="223"/>
      <c r="Q254" s="223"/>
      <c r="R254" s="223"/>
      <c r="S254" s="223"/>
      <c r="T254" s="224"/>
      <c r="AT254" s="225" t="s">
        <v>191</v>
      </c>
      <c r="AU254" s="225" t="s">
        <v>96</v>
      </c>
      <c r="AV254" s="14" t="s">
        <v>89</v>
      </c>
      <c r="AW254" s="14" t="s">
        <v>35</v>
      </c>
      <c r="AX254" s="14" t="s">
        <v>80</v>
      </c>
      <c r="AY254" s="225" t="s">
        <v>180</v>
      </c>
    </row>
    <row r="255" spans="2:51" s="15" customFormat="1" ht="11.25">
      <c r="B255" s="226"/>
      <c r="C255" s="227"/>
      <c r="D255" s="206" t="s">
        <v>191</v>
      </c>
      <c r="E255" s="228" t="s">
        <v>1</v>
      </c>
      <c r="F255" s="229" t="s">
        <v>201</v>
      </c>
      <c r="G255" s="227"/>
      <c r="H255" s="230">
        <v>726.915</v>
      </c>
      <c r="I255" s="231"/>
      <c r="J255" s="227"/>
      <c r="K255" s="227"/>
      <c r="L255" s="232"/>
      <c r="M255" s="233"/>
      <c r="N255" s="234"/>
      <c r="O255" s="234"/>
      <c r="P255" s="234"/>
      <c r="Q255" s="234"/>
      <c r="R255" s="234"/>
      <c r="S255" s="234"/>
      <c r="T255" s="235"/>
      <c r="AT255" s="236" t="s">
        <v>191</v>
      </c>
      <c r="AU255" s="236" t="s">
        <v>96</v>
      </c>
      <c r="AV255" s="15" t="s">
        <v>189</v>
      </c>
      <c r="AW255" s="15" t="s">
        <v>35</v>
      </c>
      <c r="AX255" s="15" t="s">
        <v>87</v>
      </c>
      <c r="AY255" s="236" t="s">
        <v>180</v>
      </c>
    </row>
    <row r="256" spans="2:63" s="12" customFormat="1" ht="22.9" customHeight="1">
      <c r="B256" s="175"/>
      <c r="C256" s="176"/>
      <c r="D256" s="177" t="s">
        <v>79</v>
      </c>
      <c r="E256" s="189" t="s">
        <v>251</v>
      </c>
      <c r="F256" s="189" t="s">
        <v>580</v>
      </c>
      <c r="G256" s="176"/>
      <c r="H256" s="176"/>
      <c r="I256" s="179"/>
      <c r="J256" s="190">
        <f>BK256</f>
        <v>0</v>
      </c>
      <c r="K256" s="176"/>
      <c r="L256" s="181"/>
      <c r="M256" s="182"/>
      <c r="N256" s="183"/>
      <c r="O256" s="183"/>
      <c r="P256" s="184">
        <f>P257+P269+P279+P297</f>
        <v>0</v>
      </c>
      <c r="Q256" s="183"/>
      <c r="R256" s="184">
        <f>R257+R269+R279+R297</f>
        <v>18.344297415</v>
      </c>
      <c r="S256" s="183"/>
      <c r="T256" s="185">
        <f>T257+T269+T279+T297</f>
        <v>476.0365</v>
      </c>
      <c r="AR256" s="186" t="s">
        <v>87</v>
      </c>
      <c r="AT256" s="187" t="s">
        <v>79</v>
      </c>
      <c r="AU256" s="187" t="s">
        <v>87</v>
      </c>
      <c r="AY256" s="186" t="s">
        <v>180</v>
      </c>
      <c r="BK256" s="188">
        <f>BK257+BK269+BK279+BK297</f>
        <v>0</v>
      </c>
    </row>
    <row r="257" spans="2:63" s="12" customFormat="1" ht="20.85" customHeight="1">
      <c r="B257" s="175"/>
      <c r="C257" s="176"/>
      <c r="D257" s="177" t="s">
        <v>79</v>
      </c>
      <c r="E257" s="189" t="s">
        <v>1298</v>
      </c>
      <c r="F257" s="189" t="s">
        <v>1299</v>
      </c>
      <c r="G257" s="176"/>
      <c r="H257" s="176"/>
      <c r="I257" s="179"/>
      <c r="J257" s="190">
        <f>BK257</f>
        <v>0</v>
      </c>
      <c r="K257" s="176"/>
      <c r="L257" s="181"/>
      <c r="M257" s="182"/>
      <c r="N257" s="183"/>
      <c r="O257" s="183"/>
      <c r="P257" s="184">
        <f>SUM(P258:P268)</f>
        <v>0</v>
      </c>
      <c r="Q257" s="183"/>
      <c r="R257" s="184">
        <f>SUM(R258:R268)</f>
        <v>0.038125</v>
      </c>
      <c r="S257" s="183"/>
      <c r="T257" s="185">
        <f>SUM(T258:T268)</f>
        <v>14.505</v>
      </c>
      <c r="AR257" s="186" t="s">
        <v>87</v>
      </c>
      <c r="AT257" s="187" t="s">
        <v>79</v>
      </c>
      <c r="AU257" s="187" t="s">
        <v>89</v>
      </c>
      <c r="AY257" s="186" t="s">
        <v>180</v>
      </c>
      <c r="BK257" s="188">
        <f>SUM(BK258:BK268)</f>
        <v>0</v>
      </c>
    </row>
    <row r="258" spans="1:65" s="2" customFormat="1" ht="16.5" customHeight="1">
      <c r="A258" s="34"/>
      <c r="B258" s="35"/>
      <c r="C258" s="191" t="s">
        <v>373</v>
      </c>
      <c r="D258" s="191" t="s">
        <v>184</v>
      </c>
      <c r="E258" s="192" t="s">
        <v>1300</v>
      </c>
      <c r="F258" s="193" t="s">
        <v>1301</v>
      </c>
      <c r="G258" s="194" t="s">
        <v>313</v>
      </c>
      <c r="H258" s="195">
        <v>279</v>
      </c>
      <c r="I258" s="196"/>
      <c r="J258" s="197">
        <f>ROUND(I258*H258,2)</f>
        <v>0</v>
      </c>
      <c r="K258" s="193" t="s">
        <v>188</v>
      </c>
      <c r="L258" s="39"/>
      <c r="M258" s="198" t="s">
        <v>1</v>
      </c>
      <c r="N258" s="199" t="s">
        <v>45</v>
      </c>
      <c r="O258" s="71"/>
      <c r="P258" s="200">
        <f>O258*H258</f>
        <v>0</v>
      </c>
      <c r="Q258" s="200">
        <v>0</v>
      </c>
      <c r="R258" s="200">
        <f>Q258*H258</f>
        <v>0</v>
      </c>
      <c r="S258" s="200">
        <v>0</v>
      </c>
      <c r="T258" s="201">
        <f>S258*H258</f>
        <v>0</v>
      </c>
      <c r="U258" s="34"/>
      <c r="V258" s="34"/>
      <c r="W258" s="34"/>
      <c r="X258" s="34"/>
      <c r="Y258" s="34"/>
      <c r="Z258" s="34"/>
      <c r="AA258" s="34"/>
      <c r="AB258" s="34"/>
      <c r="AC258" s="34"/>
      <c r="AD258" s="34"/>
      <c r="AE258" s="34"/>
      <c r="AR258" s="202" t="s">
        <v>189</v>
      </c>
      <c r="AT258" s="202" t="s">
        <v>184</v>
      </c>
      <c r="AU258" s="202" t="s">
        <v>96</v>
      </c>
      <c r="AY258" s="17" t="s">
        <v>180</v>
      </c>
      <c r="BE258" s="203">
        <f>IF(N258="základní",J258,0)</f>
        <v>0</v>
      </c>
      <c r="BF258" s="203">
        <f>IF(N258="snížená",J258,0)</f>
        <v>0</v>
      </c>
      <c r="BG258" s="203">
        <f>IF(N258="zákl. přenesená",J258,0)</f>
        <v>0</v>
      </c>
      <c r="BH258" s="203">
        <f>IF(N258="sníž. přenesená",J258,0)</f>
        <v>0</v>
      </c>
      <c r="BI258" s="203">
        <f>IF(N258="nulová",J258,0)</f>
        <v>0</v>
      </c>
      <c r="BJ258" s="17" t="s">
        <v>87</v>
      </c>
      <c r="BK258" s="203">
        <f>ROUND(I258*H258,2)</f>
        <v>0</v>
      </c>
      <c r="BL258" s="17" t="s">
        <v>189</v>
      </c>
      <c r="BM258" s="202" t="s">
        <v>1546</v>
      </c>
    </row>
    <row r="259" spans="2:51" s="14" customFormat="1" ht="22.5">
      <c r="B259" s="215"/>
      <c r="C259" s="216"/>
      <c r="D259" s="206" t="s">
        <v>191</v>
      </c>
      <c r="E259" s="217" t="s">
        <v>1</v>
      </c>
      <c r="F259" s="218" t="s">
        <v>1547</v>
      </c>
      <c r="G259" s="216"/>
      <c r="H259" s="219">
        <v>279</v>
      </c>
      <c r="I259" s="220"/>
      <c r="J259" s="216"/>
      <c r="K259" s="216"/>
      <c r="L259" s="221"/>
      <c r="M259" s="222"/>
      <c r="N259" s="223"/>
      <c r="O259" s="223"/>
      <c r="P259" s="223"/>
      <c r="Q259" s="223"/>
      <c r="R259" s="223"/>
      <c r="S259" s="223"/>
      <c r="T259" s="224"/>
      <c r="AT259" s="225" t="s">
        <v>191</v>
      </c>
      <c r="AU259" s="225" t="s">
        <v>96</v>
      </c>
      <c r="AV259" s="14" t="s">
        <v>89</v>
      </c>
      <c r="AW259" s="14" t="s">
        <v>35</v>
      </c>
      <c r="AX259" s="14" t="s">
        <v>87</v>
      </c>
      <c r="AY259" s="225" t="s">
        <v>180</v>
      </c>
    </row>
    <row r="260" spans="1:65" s="2" customFormat="1" ht="24.2" customHeight="1">
      <c r="A260" s="34"/>
      <c r="B260" s="35"/>
      <c r="C260" s="191" t="s">
        <v>379</v>
      </c>
      <c r="D260" s="191" t="s">
        <v>184</v>
      </c>
      <c r="E260" s="192" t="s">
        <v>1304</v>
      </c>
      <c r="F260" s="193" t="s">
        <v>1305</v>
      </c>
      <c r="G260" s="194" t="s">
        <v>313</v>
      </c>
      <c r="H260" s="195">
        <v>62.5</v>
      </c>
      <c r="I260" s="196"/>
      <c r="J260" s="197">
        <f>ROUND(I260*H260,2)</f>
        <v>0</v>
      </c>
      <c r="K260" s="193" t="s">
        <v>188</v>
      </c>
      <c r="L260" s="39"/>
      <c r="M260" s="198" t="s">
        <v>1</v>
      </c>
      <c r="N260" s="199" t="s">
        <v>45</v>
      </c>
      <c r="O260" s="71"/>
      <c r="P260" s="200">
        <f>O260*H260</f>
        <v>0</v>
      </c>
      <c r="Q260" s="200">
        <v>0</v>
      </c>
      <c r="R260" s="200">
        <f>Q260*H260</f>
        <v>0</v>
      </c>
      <c r="S260" s="200">
        <v>0</v>
      </c>
      <c r="T260" s="201">
        <f>S260*H260</f>
        <v>0</v>
      </c>
      <c r="U260" s="34"/>
      <c r="V260" s="34"/>
      <c r="W260" s="34"/>
      <c r="X260" s="34"/>
      <c r="Y260" s="34"/>
      <c r="Z260" s="34"/>
      <c r="AA260" s="34"/>
      <c r="AB260" s="34"/>
      <c r="AC260" s="34"/>
      <c r="AD260" s="34"/>
      <c r="AE260" s="34"/>
      <c r="AR260" s="202" t="s">
        <v>189</v>
      </c>
      <c r="AT260" s="202" t="s">
        <v>184</v>
      </c>
      <c r="AU260" s="202" t="s">
        <v>96</v>
      </c>
      <c r="AY260" s="17" t="s">
        <v>180</v>
      </c>
      <c r="BE260" s="203">
        <f>IF(N260="základní",J260,0)</f>
        <v>0</v>
      </c>
      <c r="BF260" s="203">
        <f>IF(N260="snížená",J260,0)</f>
        <v>0</v>
      </c>
      <c r="BG260" s="203">
        <f>IF(N260="zákl. přenesená",J260,0)</f>
        <v>0</v>
      </c>
      <c r="BH260" s="203">
        <f>IF(N260="sníž. přenesená",J260,0)</f>
        <v>0</v>
      </c>
      <c r="BI260" s="203">
        <f>IF(N260="nulová",J260,0)</f>
        <v>0</v>
      </c>
      <c r="BJ260" s="17" t="s">
        <v>87</v>
      </c>
      <c r="BK260" s="203">
        <f>ROUND(I260*H260,2)</f>
        <v>0</v>
      </c>
      <c r="BL260" s="17" t="s">
        <v>189</v>
      </c>
      <c r="BM260" s="202" t="s">
        <v>1548</v>
      </c>
    </row>
    <row r="261" spans="2:51" s="14" customFormat="1" ht="22.5">
      <c r="B261" s="215"/>
      <c r="C261" s="216"/>
      <c r="D261" s="206" t="s">
        <v>191</v>
      </c>
      <c r="E261" s="217" t="s">
        <v>1</v>
      </c>
      <c r="F261" s="218" t="s">
        <v>1549</v>
      </c>
      <c r="G261" s="216"/>
      <c r="H261" s="219">
        <v>62.5</v>
      </c>
      <c r="I261" s="220"/>
      <c r="J261" s="216"/>
      <c r="K261" s="216"/>
      <c r="L261" s="221"/>
      <c r="M261" s="222"/>
      <c r="N261" s="223"/>
      <c r="O261" s="223"/>
      <c r="P261" s="223"/>
      <c r="Q261" s="223"/>
      <c r="R261" s="223"/>
      <c r="S261" s="223"/>
      <c r="T261" s="224"/>
      <c r="AT261" s="225" t="s">
        <v>191</v>
      </c>
      <c r="AU261" s="225" t="s">
        <v>96</v>
      </c>
      <c r="AV261" s="14" t="s">
        <v>89</v>
      </c>
      <c r="AW261" s="14" t="s">
        <v>35</v>
      </c>
      <c r="AX261" s="14" t="s">
        <v>87</v>
      </c>
      <c r="AY261" s="225" t="s">
        <v>180</v>
      </c>
    </row>
    <row r="262" spans="1:65" s="2" customFormat="1" ht="33" customHeight="1">
      <c r="A262" s="34"/>
      <c r="B262" s="35"/>
      <c r="C262" s="191" t="s">
        <v>386</v>
      </c>
      <c r="D262" s="191" t="s">
        <v>184</v>
      </c>
      <c r="E262" s="192" t="s">
        <v>1307</v>
      </c>
      <c r="F262" s="193" t="s">
        <v>1308</v>
      </c>
      <c r="G262" s="194" t="s">
        <v>313</v>
      </c>
      <c r="H262" s="195">
        <v>62.5</v>
      </c>
      <c r="I262" s="196"/>
      <c r="J262" s="197">
        <f>ROUND(I262*H262,2)</f>
        <v>0</v>
      </c>
      <c r="K262" s="193" t="s">
        <v>188</v>
      </c>
      <c r="L262" s="39"/>
      <c r="M262" s="198" t="s">
        <v>1</v>
      </c>
      <c r="N262" s="199" t="s">
        <v>45</v>
      </c>
      <c r="O262" s="71"/>
      <c r="P262" s="200">
        <f>O262*H262</f>
        <v>0</v>
      </c>
      <c r="Q262" s="200">
        <v>0.00061</v>
      </c>
      <c r="R262" s="200">
        <f>Q262*H262</f>
        <v>0.038125</v>
      </c>
      <c r="S262" s="200">
        <v>0</v>
      </c>
      <c r="T262" s="201">
        <f>S262*H262</f>
        <v>0</v>
      </c>
      <c r="U262" s="34"/>
      <c r="V262" s="34"/>
      <c r="W262" s="34"/>
      <c r="X262" s="34"/>
      <c r="Y262" s="34"/>
      <c r="Z262" s="34"/>
      <c r="AA262" s="34"/>
      <c r="AB262" s="34"/>
      <c r="AC262" s="34"/>
      <c r="AD262" s="34"/>
      <c r="AE262" s="34"/>
      <c r="AR262" s="202" t="s">
        <v>189</v>
      </c>
      <c r="AT262" s="202" t="s">
        <v>184</v>
      </c>
      <c r="AU262" s="202" t="s">
        <v>96</v>
      </c>
      <c r="AY262" s="17" t="s">
        <v>180</v>
      </c>
      <c r="BE262" s="203">
        <f>IF(N262="základní",J262,0)</f>
        <v>0</v>
      </c>
      <c r="BF262" s="203">
        <f>IF(N262="snížená",J262,0)</f>
        <v>0</v>
      </c>
      <c r="BG262" s="203">
        <f>IF(N262="zákl. přenesená",J262,0)</f>
        <v>0</v>
      </c>
      <c r="BH262" s="203">
        <f>IF(N262="sníž. přenesená",J262,0)</f>
        <v>0</v>
      </c>
      <c r="BI262" s="203">
        <f>IF(N262="nulová",J262,0)</f>
        <v>0</v>
      </c>
      <c r="BJ262" s="17" t="s">
        <v>87</v>
      </c>
      <c r="BK262" s="203">
        <f>ROUND(I262*H262,2)</f>
        <v>0</v>
      </c>
      <c r="BL262" s="17" t="s">
        <v>189</v>
      </c>
      <c r="BM262" s="202" t="s">
        <v>1550</v>
      </c>
    </row>
    <row r="263" spans="2:51" s="14" customFormat="1" ht="22.5">
      <c r="B263" s="215"/>
      <c r="C263" s="216"/>
      <c r="D263" s="206" t="s">
        <v>191</v>
      </c>
      <c r="E263" s="217" t="s">
        <v>1</v>
      </c>
      <c r="F263" s="218" t="s">
        <v>1551</v>
      </c>
      <c r="G263" s="216"/>
      <c r="H263" s="219">
        <v>62.5</v>
      </c>
      <c r="I263" s="220"/>
      <c r="J263" s="216"/>
      <c r="K263" s="216"/>
      <c r="L263" s="221"/>
      <c r="M263" s="222"/>
      <c r="N263" s="223"/>
      <c r="O263" s="223"/>
      <c r="P263" s="223"/>
      <c r="Q263" s="223"/>
      <c r="R263" s="223"/>
      <c r="S263" s="223"/>
      <c r="T263" s="224"/>
      <c r="AT263" s="225" t="s">
        <v>191</v>
      </c>
      <c r="AU263" s="225" t="s">
        <v>96</v>
      </c>
      <c r="AV263" s="14" t="s">
        <v>89</v>
      </c>
      <c r="AW263" s="14" t="s">
        <v>35</v>
      </c>
      <c r="AX263" s="14" t="s">
        <v>87</v>
      </c>
      <c r="AY263" s="225" t="s">
        <v>180</v>
      </c>
    </row>
    <row r="264" spans="1:65" s="2" customFormat="1" ht="24.2" customHeight="1">
      <c r="A264" s="34"/>
      <c r="B264" s="35"/>
      <c r="C264" s="191" t="s">
        <v>390</v>
      </c>
      <c r="D264" s="191" t="s">
        <v>184</v>
      </c>
      <c r="E264" s="192" t="s">
        <v>1310</v>
      </c>
      <c r="F264" s="193" t="s">
        <v>1311</v>
      </c>
      <c r="G264" s="194" t="s">
        <v>214</v>
      </c>
      <c r="H264" s="195">
        <v>725.25</v>
      </c>
      <c r="I264" s="196"/>
      <c r="J264" s="197">
        <f>ROUND(I264*H264,2)</f>
        <v>0</v>
      </c>
      <c r="K264" s="193" t="s">
        <v>188</v>
      </c>
      <c r="L264" s="39"/>
      <c r="M264" s="198" t="s">
        <v>1</v>
      </c>
      <c r="N264" s="199" t="s">
        <v>45</v>
      </c>
      <c r="O264" s="71"/>
      <c r="P264" s="200">
        <f>O264*H264</f>
        <v>0</v>
      </c>
      <c r="Q264" s="200">
        <v>0</v>
      </c>
      <c r="R264" s="200">
        <f>Q264*H264</f>
        <v>0</v>
      </c>
      <c r="S264" s="200">
        <v>0.02</v>
      </c>
      <c r="T264" s="201">
        <f>S264*H264</f>
        <v>14.505</v>
      </c>
      <c r="U264" s="34"/>
      <c r="V264" s="34"/>
      <c r="W264" s="34"/>
      <c r="X264" s="34"/>
      <c r="Y264" s="34"/>
      <c r="Z264" s="34"/>
      <c r="AA264" s="34"/>
      <c r="AB264" s="34"/>
      <c r="AC264" s="34"/>
      <c r="AD264" s="34"/>
      <c r="AE264" s="34"/>
      <c r="AR264" s="202" t="s">
        <v>189</v>
      </c>
      <c r="AT264" s="202" t="s">
        <v>184</v>
      </c>
      <c r="AU264" s="202" t="s">
        <v>96</v>
      </c>
      <c r="AY264" s="17" t="s">
        <v>180</v>
      </c>
      <c r="BE264" s="203">
        <f>IF(N264="základní",J264,0)</f>
        <v>0</v>
      </c>
      <c r="BF264" s="203">
        <f>IF(N264="snížená",J264,0)</f>
        <v>0</v>
      </c>
      <c r="BG264" s="203">
        <f>IF(N264="zákl. přenesená",J264,0)</f>
        <v>0</v>
      </c>
      <c r="BH264" s="203">
        <f>IF(N264="sníž. přenesená",J264,0)</f>
        <v>0</v>
      </c>
      <c r="BI264" s="203">
        <f>IF(N264="nulová",J264,0)</f>
        <v>0</v>
      </c>
      <c r="BJ264" s="17" t="s">
        <v>87</v>
      </c>
      <c r="BK264" s="203">
        <f>ROUND(I264*H264,2)</f>
        <v>0</v>
      </c>
      <c r="BL264" s="17" t="s">
        <v>189</v>
      </c>
      <c r="BM264" s="202" t="s">
        <v>1312</v>
      </c>
    </row>
    <row r="265" spans="2:51" s="14" customFormat="1" ht="11.25">
      <c r="B265" s="215"/>
      <c r="C265" s="216"/>
      <c r="D265" s="206" t="s">
        <v>191</v>
      </c>
      <c r="E265" s="217" t="s">
        <v>1</v>
      </c>
      <c r="F265" s="218" t="s">
        <v>1552</v>
      </c>
      <c r="G265" s="216"/>
      <c r="H265" s="219">
        <v>588.25</v>
      </c>
      <c r="I265" s="220"/>
      <c r="J265" s="216"/>
      <c r="K265" s="216"/>
      <c r="L265" s="221"/>
      <c r="M265" s="222"/>
      <c r="N265" s="223"/>
      <c r="O265" s="223"/>
      <c r="P265" s="223"/>
      <c r="Q265" s="223"/>
      <c r="R265" s="223"/>
      <c r="S265" s="223"/>
      <c r="T265" s="224"/>
      <c r="AT265" s="225" t="s">
        <v>191</v>
      </c>
      <c r="AU265" s="225" t="s">
        <v>96</v>
      </c>
      <c r="AV265" s="14" t="s">
        <v>89</v>
      </c>
      <c r="AW265" s="14" t="s">
        <v>35</v>
      </c>
      <c r="AX265" s="14" t="s">
        <v>80</v>
      </c>
      <c r="AY265" s="225" t="s">
        <v>180</v>
      </c>
    </row>
    <row r="266" spans="2:51" s="14" customFormat="1" ht="11.25">
      <c r="B266" s="215"/>
      <c r="C266" s="216"/>
      <c r="D266" s="206" t="s">
        <v>191</v>
      </c>
      <c r="E266" s="217" t="s">
        <v>1</v>
      </c>
      <c r="F266" s="218" t="s">
        <v>1553</v>
      </c>
      <c r="G266" s="216"/>
      <c r="H266" s="219">
        <v>83</v>
      </c>
      <c r="I266" s="220"/>
      <c r="J266" s="216"/>
      <c r="K266" s="216"/>
      <c r="L266" s="221"/>
      <c r="M266" s="222"/>
      <c r="N266" s="223"/>
      <c r="O266" s="223"/>
      <c r="P266" s="223"/>
      <c r="Q266" s="223"/>
      <c r="R266" s="223"/>
      <c r="S266" s="223"/>
      <c r="T266" s="224"/>
      <c r="AT266" s="225" t="s">
        <v>191</v>
      </c>
      <c r="AU266" s="225" t="s">
        <v>96</v>
      </c>
      <c r="AV266" s="14" t="s">
        <v>89</v>
      </c>
      <c r="AW266" s="14" t="s">
        <v>35</v>
      </c>
      <c r="AX266" s="14" t="s">
        <v>80</v>
      </c>
      <c r="AY266" s="225" t="s">
        <v>180</v>
      </c>
    </row>
    <row r="267" spans="2:51" s="14" customFormat="1" ht="11.25">
      <c r="B267" s="215"/>
      <c r="C267" s="216"/>
      <c r="D267" s="206" t="s">
        <v>191</v>
      </c>
      <c r="E267" s="217" t="s">
        <v>1</v>
      </c>
      <c r="F267" s="218" t="s">
        <v>1554</v>
      </c>
      <c r="G267" s="216"/>
      <c r="H267" s="219">
        <v>54</v>
      </c>
      <c r="I267" s="220"/>
      <c r="J267" s="216"/>
      <c r="K267" s="216"/>
      <c r="L267" s="221"/>
      <c r="M267" s="222"/>
      <c r="N267" s="223"/>
      <c r="O267" s="223"/>
      <c r="P267" s="223"/>
      <c r="Q267" s="223"/>
      <c r="R267" s="223"/>
      <c r="S267" s="223"/>
      <c r="T267" s="224"/>
      <c r="AT267" s="225" t="s">
        <v>191</v>
      </c>
      <c r="AU267" s="225" t="s">
        <v>96</v>
      </c>
      <c r="AV267" s="14" t="s">
        <v>89</v>
      </c>
      <c r="AW267" s="14" t="s">
        <v>35</v>
      </c>
      <c r="AX267" s="14" t="s">
        <v>80</v>
      </c>
      <c r="AY267" s="225" t="s">
        <v>180</v>
      </c>
    </row>
    <row r="268" spans="2:51" s="15" customFormat="1" ht="11.25">
      <c r="B268" s="226"/>
      <c r="C268" s="227"/>
      <c r="D268" s="206" t="s">
        <v>191</v>
      </c>
      <c r="E268" s="228" t="s">
        <v>1</v>
      </c>
      <c r="F268" s="229" t="s">
        <v>201</v>
      </c>
      <c r="G268" s="227"/>
      <c r="H268" s="230">
        <v>725.25</v>
      </c>
      <c r="I268" s="231"/>
      <c r="J268" s="227"/>
      <c r="K268" s="227"/>
      <c r="L268" s="232"/>
      <c r="M268" s="233"/>
      <c r="N268" s="234"/>
      <c r="O268" s="234"/>
      <c r="P268" s="234"/>
      <c r="Q268" s="234"/>
      <c r="R268" s="234"/>
      <c r="S268" s="234"/>
      <c r="T268" s="235"/>
      <c r="AT268" s="236" t="s">
        <v>191</v>
      </c>
      <c r="AU268" s="236" t="s">
        <v>96</v>
      </c>
      <c r="AV268" s="15" t="s">
        <v>189</v>
      </c>
      <c r="AW268" s="15" t="s">
        <v>35</v>
      </c>
      <c r="AX268" s="15" t="s">
        <v>87</v>
      </c>
      <c r="AY268" s="236" t="s">
        <v>180</v>
      </c>
    </row>
    <row r="269" spans="2:63" s="12" customFormat="1" ht="20.85" customHeight="1">
      <c r="B269" s="175"/>
      <c r="C269" s="176"/>
      <c r="D269" s="177" t="s">
        <v>79</v>
      </c>
      <c r="E269" s="189" t="s">
        <v>581</v>
      </c>
      <c r="F269" s="189" t="s">
        <v>582</v>
      </c>
      <c r="G269" s="176"/>
      <c r="H269" s="176"/>
      <c r="I269" s="179"/>
      <c r="J269" s="190">
        <f>BK269</f>
        <v>0</v>
      </c>
      <c r="K269" s="176"/>
      <c r="L269" s="181"/>
      <c r="M269" s="182"/>
      <c r="N269" s="183"/>
      <c r="O269" s="183"/>
      <c r="P269" s="184">
        <f>SUM(P270:P278)</f>
        <v>0</v>
      </c>
      <c r="Q269" s="183"/>
      <c r="R269" s="184">
        <f>SUM(R270:R278)</f>
        <v>18.18476</v>
      </c>
      <c r="S269" s="183"/>
      <c r="T269" s="185">
        <f>SUM(T270:T278)</f>
        <v>0</v>
      </c>
      <c r="AR269" s="186" t="s">
        <v>87</v>
      </c>
      <c r="AT269" s="187" t="s">
        <v>79</v>
      </c>
      <c r="AU269" s="187" t="s">
        <v>89</v>
      </c>
      <c r="AY269" s="186" t="s">
        <v>180</v>
      </c>
      <c r="BK269" s="188">
        <f>SUM(BK270:BK278)</f>
        <v>0</v>
      </c>
    </row>
    <row r="270" spans="1:65" s="2" customFormat="1" ht="33" customHeight="1">
      <c r="A270" s="34"/>
      <c r="B270" s="35"/>
      <c r="C270" s="191" t="s">
        <v>395</v>
      </c>
      <c r="D270" s="191" t="s">
        <v>184</v>
      </c>
      <c r="E270" s="192" t="s">
        <v>584</v>
      </c>
      <c r="F270" s="193" t="s">
        <v>585</v>
      </c>
      <c r="G270" s="194" t="s">
        <v>313</v>
      </c>
      <c r="H270" s="195">
        <v>77</v>
      </c>
      <c r="I270" s="196"/>
      <c r="J270" s="197">
        <f>ROUND(I270*H270,2)</f>
        <v>0</v>
      </c>
      <c r="K270" s="193" t="s">
        <v>188</v>
      </c>
      <c r="L270" s="39"/>
      <c r="M270" s="198" t="s">
        <v>1</v>
      </c>
      <c r="N270" s="199" t="s">
        <v>45</v>
      </c>
      <c r="O270" s="71"/>
      <c r="P270" s="200">
        <f>O270*H270</f>
        <v>0</v>
      </c>
      <c r="Q270" s="200">
        <v>0.1554</v>
      </c>
      <c r="R270" s="200">
        <f>Q270*H270</f>
        <v>11.965800000000002</v>
      </c>
      <c r="S270" s="200">
        <v>0</v>
      </c>
      <c r="T270" s="201">
        <f>S270*H270</f>
        <v>0</v>
      </c>
      <c r="U270" s="34"/>
      <c r="V270" s="34"/>
      <c r="W270" s="34"/>
      <c r="X270" s="34"/>
      <c r="Y270" s="34"/>
      <c r="Z270" s="34"/>
      <c r="AA270" s="34"/>
      <c r="AB270" s="34"/>
      <c r="AC270" s="34"/>
      <c r="AD270" s="34"/>
      <c r="AE270" s="34"/>
      <c r="AR270" s="202" t="s">
        <v>189</v>
      </c>
      <c r="AT270" s="202" t="s">
        <v>184</v>
      </c>
      <c r="AU270" s="202" t="s">
        <v>96</v>
      </c>
      <c r="AY270" s="17" t="s">
        <v>180</v>
      </c>
      <c r="BE270" s="203">
        <f>IF(N270="základní",J270,0)</f>
        <v>0</v>
      </c>
      <c r="BF270" s="203">
        <f>IF(N270="snížená",J270,0)</f>
        <v>0</v>
      </c>
      <c r="BG270" s="203">
        <f>IF(N270="zákl. přenesená",J270,0)</f>
        <v>0</v>
      </c>
      <c r="BH270" s="203">
        <f>IF(N270="sníž. přenesená",J270,0)</f>
        <v>0</v>
      </c>
      <c r="BI270" s="203">
        <f>IF(N270="nulová",J270,0)</f>
        <v>0</v>
      </c>
      <c r="BJ270" s="17" t="s">
        <v>87</v>
      </c>
      <c r="BK270" s="203">
        <f>ROUND(I270*H270,2)</f>
        <v>0</v>
      </c>
      <c r="BL270" s="17" t="s">
        <v>189</v>
      </c>
      <c r="BM270" s="202" t="s">
        <v>1555</v>
      </c>
    </row>
    <row r="271" spans="2:51" s="14" customFormat="1" ht="11.25">
      <c r="B271" s="215"/>
      <c r="C271" s="216"/>
      <c r="D271" s="206" t="s">
        <v>191</v>
      </c>
      <c r="E271" s="217" t="s">
        <v>1</v>
      </c>
      <c r="F271" s="218" t="s">
        <v>1556</v>
      </c>
      <c r="G271" s="216"/>
      <c r="H271" s="219">
        <v>77</v>
      </c>
      <c r="I271" s="220"/>
      <c r="J271" s="216"/>
      <c r="K271" s="216"/>
      <c r="L271" s="221"/>
      <c r="M271" s="222"/>
      <c r="N271" s="223"/>
      <c r="O271" s="223"/>
      <c r="P271" s="223"/>
      <c r="Q271" s="223"/>
      <c r="R271" s="223"/>
      <c r="S271" s="223"/>
      <c r="T271" s="224"/>
      <c r="AT271" s="225" t="s">
        <v>191</v>
      </c>
      <c r="AU271" s="225" t="s">
        <v>96</v>
      </c>
      <c r="AV271" s="14" t="s">
        <v>89</v>
      </c>
      <c r="AW271" s="14" t="s">
        <v>35</v>
      </c>
      <c r="AX271" s="14" t="s">
        <v>87</v>
      </c>
      <c r="AY271" s="225" t="s">
        <v>180</v>
      </c>
    </row>
    <row r="272" spans="1:65" s="2" customFormat="1" ht="16.5" customHeight="1">
      <c r="A272" s="34"/>
      <c r="B272" s="35"/>
      <c r="C272" s="237" t="s">
        <v>401</v>
      </c>
      <c r="D272" s="237" t="s">
        <v>275</v>
      </c>
      <c r="E272" s="238" t="s">
        <v>603</v>
      </c>
      <c r="F272" s="239" t="s">
        <v>604</v>
      </c>
      <c r="G272" s="240" t="s">
        <v>313</v>
      </c>
      <c r="H272" s="241">
        <v>75.358</v>
      </c>
      <c r="I272" s="242"/>
      <c r="J272" s="243">
        <f>ROUND(I272*H272,2)</f>
        <v>0</v>
      </c>
      <c r="K272" s="239" t="s">
        <v>188</v>
      </c>
      <c r="L272" s="244"/>
      <c r="M272" s="245" t="s">
        <v>1</v>
      </c>
      <c r="N272" s="246" t="s">
        <v>45</v>
      </c>
      <c r="O272" s="71"/>
      <c r="P272" s="200">
        <f>O272*H272</f>
        <v>0</v>
      </c>
      <c r="Q272" s="200">
        <v>0.08</v>
      </c>
      <c r="R272" s="200">
        <f>Q272*H272</f>
        <v>6.02864</v>
      </c>
      <c r="S272" s="200">
        <v>0</v>
      </c>
      <c r="T272" s="201">
        <f>S272*H272</f>
        <v>0</v>
      </c>
      <c r="U272" s="34"/>
      <c r="V272" s="34"/>
      <c r="W272" s="34"/>
      <c r="X272" s="34"/>
      <c r="Y272" s="34"/>
      <c r="Z272" s="34"/>
      <c r="AA272" s="34"/>
      <c r="AB272" s="34"/>
      <c r="AC272" s="34"/>
      <c r="AD272" s="34"/>
      <c r="AE272" s="34"/>
      <c r="AR272" s="202" t="s">
        <v>246</v>
      </c>
      <c r="AT272" s="202" t="s">
        <v>275</v>
      </c>
      <c r="AU272" s="202" t="s">
        <v>96</v>
      </c>
      <c r="AY272" s="17" t="s">
        <v>180</v>
      </c>
      <c r="BE272" s="203">
        <f>IF(N272="základní",J272,0)</f>
        <v>0</v>
      </c>
      <c r="BF272" s="203">
        <f>IF(N272="snížená",J272,0)</f>
        <v>0</v>
      </c>
      <c r="BG272" s="203">
        <f>IF(N272="zákl. přenesená",J272,0)</f>
        <v>0</v>
      </c>
      <c r="BH272" s="203">
        <f>IF(N272="sníž. přenesená",J272,0)</f>
        <v>0</v>
      </c>
      <c r="BI272" s="203">
        <f>IF(N272="nulová",J272,0)</f>
        <v>0</v>
      </c>
      <c r="BJ272" s="17" t="s">
        <v>87</v>
      </c>
      <c r="BK272" s="203">
        <f>ROUND(I272*H272,2)</f>
        <v>0</v>
      </c>
      <c r="BL272" s="17" t="s">
        <v>189</v>
      </c>
      <c r="BM272" s="202" t="s">
        <v>1557</v>
      </c>
    </row>
    <row r="273" spans="2:51" s="14" customFormat="1" ht="11.25">
      <c r="B273" s="215"/>
      <c r="C273" s="216"/>
      <c r="D273" s="206" t="s">
        <v>191</v>
      </c>
      <c r="E273" s="217" t="s">
        <v>1</v>
      </c>
      <c r="F273" s="218" t="s">
        <v>1556</v>
      </c>
      <c r="G273" s="216"/>
      <c r="H273" s="219">
        <v>77</v>
      </c>
      <c r="I273" s="220"/>
      <c r="J273" s="216"/>
      <c r="K273" s="216"/>
      <c r="L273" s="221"/>
      <c r="M273" s="222"/>
      <c r="N273" s="223"/>
      <c r="O273" s="223"/>
      <c r="P273" s="223"/>
      <c r="Q273" s="223"/>
      <c r="R273" s="223"/>
      <c r="S273" s="223"/>
      <c r="T273" s="224"/>
      <c r="AT273" s="225" t="s">
        <v>191</v>
      </c>
      <c r="AU273" s="225" t="s">
        <v>96</v>
      </c>
      <c r="AV273" s="14" t="s">
        <v>89</v>
      </c>
      <c r="AW273" s="14" t="s">
        <v>35</v>
      </c>
      <c r="AX273" s="14" t="s">
        <v>80</v>
      </c>
      <c r="AY273" s="225" t="s">
        <v>180</v>
      </c>
    </row>
    <row r="274" spans="2:51" s="14" customFormat="1" ht="11.25">
      <c r="B274" s="215"/>
      <c r="C274" s="216"/>
      <c r="D274" s="206" t="s">
        <v>191</v>
      </c>
      <c r="E274" s="217" t="s">
        <v>1</v>
      </c>
      <c r="F274" s="218" t="s">
        <v>1558</v>
      </c>
      <c r="G274" s="216"/>
      <c r="H274" s="219">
        <v>-3.12</v>
      </c>
      <c r="I274" s="220"/>
      <c r="J274" s="216"/>
      <c r="K274" s="216"/>
      <c r="L274" s="221"/>
      <c r="M274" s="222"/>
      <c r="N274" s="223"/>
      <c r="O274" s="223"/>
      <c r="P274" s="223"/>
      <c r="Q274" s="223"/>
      <c r="R274" s="223"/>
      <c r="S274" s="223"/>
      <c r="T274" s="224"/>
      <c r="AT274" s="225" t="s">
        <v>191</v>
      </c>
      <c r="AU274" s="225" t="s">
        <v>96</v>
      </c>
      <c r="AV274" s="14" t="s">
        <v>89</v>
      </c>
      <c r="AW274" s="14" t="s">
        <v>35</v>
      </c>
      <c r="AX274" s="14" t="s">
        <v>80</v>
      </c>
      <c r="AY274" s="225" t="s">
        <v>180</v>
      </c>
    </row>
    <row r="275" spans="2:51" s="15" customFormat="1" ht="11.25">
      <c r="B275" s="226"/>
      <c r="C275" s="227"/>
      <c r="D275" s="206" t="s">
        <v>191</v>
      </c>
      <c r="E275" s="228" t="s">
        <v>1</v>
      </c>
      <c r="F275" s="229" t="s">
        <v>201</v>
      </c>
      <c r="G275" s="227"/>
      <c r="H275" s="230">
        <v>73.88</v>
      </c>
      <c r="I275" s="231"/>
      <c r="J275" s="227"/>
      <c r="K275" s="227"/>
      <c r="L275" s="232"/>
      <c r="M275" s="233"/>
      <c r="N275" s="234"/>
      <c r="O275" s="234"/>
      <c r="P275" s="234"/>
      <c r="Q275" s="234"/>
      <c r="R275" s="234"/>
      <c r="S275" s="234"/>
      <c r="T275" s="235"/>
      <c r="AT275" s="236" t="s">
        <v>191</v>
      </c>
      <c r="AU275" s="236" t="s">
        <v>96</v>
      </c>
      <c r="AV275" s="15" t="s">
        <v>189</v>
      </c>
      <c r="AW275" s="15" t="s">
        <v>35</v>
      </c>
      <c r="AX275" s="15" t="s">
        <v>87</v>
      </c>
      <c r="AY275" s="236" t="s">
        <v>180</v>
      </c>
    </row>
    <row r="276" spans="2:51" s="14" customFormat="1" ht="11.25">
      <c r="B276" s="215"/>
      <c r="C276" s="216"/>
      <c r="D276" s="206" t="s">
        <v>191</v>
      </c>
      <c r="E276" s="216"/>
      <c r="F276" s="218" t="s">
        <v>1559</v>
      </c>
      <c r="G276" s="216"/>
      <c r="H276" s="219">
        <v>75.358</v>
      </c>
      <c r="I276" s="220"/>
      <c r="J276" s="216"/>
      <c r="K276" s="216"/>
      <c r="L276" s="221"/>
      <c r="M276" s="222"/>
      <c r="N276" s="223"/>
      <c r="O276" s="223"/>
      <c r="P276" s="223"/>
      <c r="Q276" s="223"/>
      <c r="R276" s="223"/>
      <c r="S276" s="223"/>
      <c r="T276" s="224"/>
      <c r="AT276" s="225" t="s">
        <v>191</v>
      </c>
      <c r="AU276" s="225" t="s">
        <v>96</v>
      </c>
      <c r="AV276" s="14" t="s">
        <v>89</v>
      </c>
      <c r="AW276" s="14" t="s">
        <v>4</v>
      </c>
      <c r="AX276" s="14" t="s">
        <v>87</v>
      </c>
      <c r="AY276" s="225" t="s">
        <v>180</v>
      </c>
    </row>
    <row r="277" spans="1:65" s="2" customFormat="1" ht="21.75" customHeight="1">
      <c r="A277" s="34"/>
      <c r="B277" s="35"/>
      <c r="C277" s="237" t="s">
        <v>411</v>
      </c>
      <c r="D277" s="237" t="s">
        <v>275</v>
      </c>
      <c r="E277" s="238" t="s">
        <v>612</v>
      </c>
      <c r="F277" s="239" t="s">
        <v>613</v>
      </c>
      <c r="G277" s="240" t="s">
        <v>313</v>
      </c>
      <c r="H277" s="241">
        <v>3.12</v>
      </c>
      <c r="I277" s="242"/>
      <c r="J277" s="243">
        <f>ROUND(I277*H277,2)</f>
        <v>0</v>
      </c>
      <c r="K277" s="239" t="s">
        <v>188</v>
      </c>
      <c r="L277" s="244"/>
      <c r="M277" s="245" t="s">
        <v>1</v>
      </c>
      <c r="N277" s="246" t="s">
        <v>45</v>
      </c>
      <c r="O277" s="71"/>
      <c r="P277" s="200">
        <f>O277*H277</f>
        <v>0</v>
      </c>
      <c r="Q277" s="200">
        <v>0.061</v>
      </c>
      <c r="R277" s="200">
        <f>Q277*H277</f>
        <v>0.19032</v>
      </c>
      <c r="S277" s="200">
        <v>0</v>
      </c>
      <c r="T277" s="201">
        <f>S277*H277</f>
        <v>0</v>
      </c>
      <c r="U277" s="34"/>
      <c r="V277" s="34"/>
      <c r="W277" s="34"/>
      <c r="X277" s="34"/>
      <c r="Y277" s="34"/>
      <c r="Z277" s="34"/>
      <c r="AA277" s="34"/>
      <c r="AB277" s="34"/>
      <c r="AC277" s="34"/>
      <c r="AD277" s="34"/>
      <c r="AE277" s="34"/>
      <c r="AR277" s="202" t="s">
        <v>246</v>
      </c>
      <c r="AT277" s="202" t="s">
        <v>275</v>
      </c>
      <c r="AU277" s="202" t="s">
        <v>96</v>
      </c>
      <c r="AY277" s="17" t="s">
        <v>180</v>
      </c>
      <c r="BE277" s="203">
        <f>IF(N277="základní",J277,0)</f>
        <v>0</v>
      </c>
      <c r="BF277" s="203">
        <f>IF(N277="snížená",J277,0)</f>
        <v>0</v>
      </c>
      <c r="BG277" s="203">
        <f>IF(N277="zákl. přenesená",J277,0)</f>
        <v>0</v>
      </c>
      <c r="BH277" s="203">
        <f>IF(N277="sníž. přenesená",J277,0)</f>
        <v>0</v>
      </c>
      <c r="BI277" s="203">
        <f>IF(N277="nulová",J277,0)</f>
        <v>0</v>
      </c>
      <c r="BJ277" s="17" t="s">
        <v>87</v>
      </c>
      <c r="BK277" s="203">
        <f>ROUND(I277*H277,2)</f>
        <v>0</v>
      </c>
      <c r="BL277" s="17" t="s">
        <v>189</v>
      </c>
      <c r="BM277" s="202" t="s">
        <v>1560</v>
      </c>
    </row>
    <row r="278" spans="2:51" s="14" customFormat="1" ht="11.25">
      <c r="B278" s="215"/>
      <c r="C278" s="216"/>
      <c r="D278" s="206" t="s">
        <v>191</v>
      </c>
      <c r="E278" s="217" t="s">
        <v>1</v>
      </c>
      <c r="F278" s="218" t="s">
        <v>1561</v>
      </c>
      <c r="G278" s="216"/>
      <c r="H278" s="219">
        <v>3.12</v>
      </c>
      <c r="I278" s="220"/>
      <c r="J278" s="216"/>
      <c r="K278" s="216"/>
      <c r="L278" s="221"/>
      <c r="M278" s="222"/>
      <c r="N278" s="223"/>
      <c r="O278" s="223"/>
      <c r="P278" s="223"/>
      <c r="Q278" s="223"/>
      <c r="R278" s="223"/>
      <c r="S278" s="223"/>
      <c r="T278" s="224"/>
      <c r="AT278" s="225" t="s">
        <v>191</v>
      </c>
      <c r="AU278" s="225" t="s">
        <v>96</v>
      </c>
      <c r="AV278" s="14" t="s">
        <v>89</v>
      </c>
      <c r="AW278" s="14" t="s">
        <v>35</v>
      </c>
      <c r="AX278" s="14" t="s">
        <v>87</v>
      </c>
      <c r="AY278" s="225" t="s">
        <v>180</v>
      </c>
    </row>
    <row r="279" spans="2:63" s="12" customFormat="1" ht="20.85" customHeight="1">
      <c r="B279" s="175"/>
      <c r="C279" s="176"/>
      <c r="D279" s="177" t="s">
        <v>79</v>
      </c>
      <c r="E279" s="189" t="s">
        <v>665</v>
      </c>
      <c r="F279" s="189" t="s">
        <v>666</v>
      </c>
      <c r="G279" s="176"/>
      <c r="H279" s="176"/>
      <c r="I279" s="179"/>
      <c r="J279" s="190">
        <f>BK279</f>
        <v>0</v>
      </c>
      <c r="K279" s="176"/>
      <c r="L279" s="181"/>
      <c r="M279" s="182"/>
      <c r="N279" s="183"/>
      <c r="O279" s="183"/>
      <c r="P279" s="184">
        <f>SUM(P280:P296)</f>
        <v>0</v>
      </c>
      <c r="Q279" s="183"/>
      <c r="R279" s="184">
        <f>SUM(R280:R296)</f>
        <v>0.12141241499999998</v>
      </c>
      <c r="S279" s="183"/>
      <c r="T279" s="185">
        <f>SUM(T280:T296)</f>
        <v>461.5315</v>
      </c>
      <c r="AR279" s="186" t="s">
        <v>87</v>
      </c>
      <c r="AT279" s="187" t="s">
        <v>79</v>
      </c>
      <c r="AU279" s="187" t="s">
        <v>89</v>
      </c>
      <c r="AY279" s="186" t="s">
        <v>180</v>
      </c>
      <c r="BK279" s="188">
        <f>SUM(BK280:BK296)</f>
        <v>0</v>
      </c>
    </row>
    <row r="280" spans="1:65" s="2" customFormat="1" ht="33" customHeight="1">
      <c r="A280" s="34"/>
      <c r="B280" s="35"/>
      <c r="C280" s="191" t="s">
        <v>417</v>
      </c>
      <c r="D280" s="191" t="s">
        <v>184</v>
      </c>
      <c r="E280" s="192" t="s">
        <v>668</v>
      </c>
      <c r="F280" s="193" t="s">
        <v>669</v>
      </c>
      <c r="G280" s="194" t="s">
        <v>214</v>
      </c>
      <c r="H280" s="195">
        <v>434.5</v>
      </c>
      <c r="I280" s="196"/>
      <c r="J280" s="197">
        <f>ROUND(I280*H280,2)</f>
        <v>0</v>
      </c>
      <c r="K280" s="193" t="s">
        <v>188</v>
      </c>
      <c r="L280" s="39"/>
      <c r="M280" s="198" t="s">
        <v>1</v>
      </c>
      <c r="N280" s="199" t="s">
        <v>45</v>
      </c>
      <c r="O280" s="71"/>
      <c r="P280" s="200">
        <f>O280*H280</f>
        <v>0</v>
      </c>
      <c r="Q280" s="200">
        <v>5.607E-05</v>
      </c>
      <c r="R280" s="200">
        <f>Q280*H280</f>
        <v>0.024362415</v>
      </c>
      <c r="S280" s="200">
        <v>0.092</v>
      </c>
      <c r="T280" s="201">
        <f>S280*H280</f>
        <v>39.974</v>
      </c>
      <c r="U280" s="34"/>
      <c r="V280" s="34"/>
      <c r="W280" s="34"/>
      <c r="X280" s="34"/>
      <c r="Y280" s="34"/>
      <c r="Z280" s="34"/>
      <c r="AA280" s="34"/>
      <c r="AB280" s="34"/>
      <c r="AC280" s="34"/>
      <c r="AD280" s="34"/>
      <c r="AE280" s="34"/>
      <c r="AR280" s="202" t="s">
        <v>189</v>
      </c>
      <c r="AT280" s="202" t="s">
        <v>184</v>
      </c>
      <c r="AU280" s="202" t="s">
        <v>96</v>
      </c>
      <c r="AY280" s="17" t="s">
        <v>180</v>
      </c>
      <c r="BE280" s="203">
        <f>IF(N280="základní",J280,0)</f>
        <v>0</v>
      </c>
      <c r="BF280" s="203">
        <f>IF(N280="snížená",J280,0)</f>
        <v>0</v>
      </c>
      <c r="BG280" s="203">
        <f>IF(N280="zákl. přenesená",J280,0)</f>
        <v>0</v>
      </c>
      <c r="BH280" s="203">
        <f>IF(N280="sníž. přenesená",J280,0)</f>
        <v>0</v>
      </c>
      <c r="BI280" s="203">
        <f>IF(N280="nulová",J280,0)</f>
        <v>0</v>
      </c>
      <c r="BJ280" s="17" t="s">
        <v>87</v>
      </c>
      <c r="BK280" s="203">
        <f>ROUND(I280*H280,2)</f>
        <v>0</v>
      </c>
      <c r="BL280" s="17" t="s">
        <v>189</v>
      </c>
      <c r="BM280" s="202" t="s">
        <v>1562</v>
      </c>
    </row>
    <row r="281" spans="2:51" s="14" customFormat="1" ht="11.25">
      <c r="B281" s="215"/>
      <c r="C281" s="216"/>
      <c r="D281" s="206" t="s">
        <v>191</v>
      </c>
      <c r="E281" s="217" t="s">
        <v>1</v>
      </c>
      <c r="F281" s="218" t="s">
        <v>1563</v>
      </c>
      <c r="G281" s="216"/>
      <c r="H281" s="219">
        <v>561</v>
      </c>
      <c r="I281" s="220"/>
      <c r="J281" s="216"/>
      <c r="K281" s="216"/>
      <c r="L281" s="221"/>
      <c r="M281" s="222"/>
      <c r="N281" s="223"/>
      <c r="O281" s="223"/>
      <c r="P281" s="223"/>
      <c r="Q281" s="223"/>
      <c r="R281" s="223"/>
      <c r="S281" s="223"/>
      <c r="T281" s="224"/>
      <c r="AT281" s="225" t="s">
        <v>191</v>
      </c>
      <c r="AU281" s="225" t="s">
        <v>96</v>
      </c>
      <c r="AV281" s="14" t="s">
        <v>89</v>
      </c>
      <c r="AW281" s="14" t="s">
        <v>35</v>
      </c>
      <c r="AX281" s="14" t="s">
        <v>80</v>
      </c>
      <c r="AY281" s="225" t="s">
        <v>180</v>
      </c>
    </row>
    <row r="282" spans="2:51" s="14" customFormat="1" ht="11.25">
      <c r="B282" s="215"/>
      <c r="C282" s="216"/>
      <c r="D282" s="206" t="s">
        <v>191</v>
      </c>
      <c r="E282" s="217" t="s">
        <v>1</v>
      </c>
      <c r="F282" s="218" t="s">
        <v>1564</v>
      </c>
      <c r="G282" s="216"/>
      <c r="H282" s="219">
        <v>-36</v>
      </c>
      <c r="I282" s="220"/>
      <c r="J282" s="216"/>
      <c r="K282" s="216"/>
      <c r="L282" s="221"/>
      <c r="M282" s="222"/>
      <c r="N282" s="223"/>
      <c r="O282" s="223"/>
      <c r="P282" s="223"/>
      <c r="Q282" s="223"/>
      <c r="R282" s="223"/>
      <c r="S282" s="223"/>
      <c r="T282" s="224"/>
      <c r="AT282" s="225" t="s">
        <v>191</v>
      </c>
      <c r="AU282" s="225" t="s">
        <v>96</v>
      </c>
      <c r="AV282" s="14" t="s">
        <v>89</v>
      </c>
      <c r="AW282" s="14" t="s">
        <v>35</v>
      </c>
      <c r="AX282" s="14" t="s">
        <v>80</v>
      </c>
      <c r="AY282" s="225" t="s">
        <v>180</v>
      </c>
    </row>
    <row r="283" spans="2:51" s="14" customFormat="1" ht="11.25">
      <c r="B283" s="215"/>
      <c r="C283" s="216"/>
      <c r="D283" s="206" t="s">
        <v>191</v>
      </c>
      <c r="E283" s="217" t="s">
        <v>1</v>
      </c>
      <c r="F283" s="218" t="s">
        <v>1565</v>
      </c>
      <c r="G283" s="216"/>
      <c r="H283" s="219">
        <v>-90.5</v>
      </c>
      <c r="I283" s="220"/>
      <c r="J283" s="216"/>
      <c r="K283" s="216"/>
      <c r="L283" s="221"/>
      <c r="M283" s="222"/>
      <c r="N283" s="223"/>
      <c r="O283" s="223"/>
      <c r="P283" s="223"/>
      <c r="Q283" s="223"/>
      <c r="R283" s="223"/>
      <c r="S283" s="223"/>
      <c r="T283" s="224"/>
      <c r="AT283" s="225" t="s">
        <v>191</v>
      </c>
      <c r="AU283" s="225" t="s">
        <v>96</v>
      </c>
      <c r="AV283" s="14" t="s">
        <v>89</v>
      </c>
      <c r="AW283" s="14" t="s">
        <v>35</v>
      </c>
      <c r="AX283" s="14" t="s">
        <v>80</v>
      </c>
      <c r="AY283" s="225" t="s">
        <v>180</v>
      </c>
    </row>
    <row r="284" spans="2:51" s="15" customFormat="1" ht="11.25">
      <c r="B284" s="226"/>
      <c r="C284" s="227"/>
      <c r="D284" s="206" t="s">
        <v>191</v>
      </c>
      <c r="E284" s="228" t="s">
        <v>1</v>
      </c>
      <c r="F284" s="229" t="s">
        <v>201</v>
      </c>
      <c r="G284" s="227"/>
      <c r="H284" s="230">
        <v>434.5</v>
      </c>
      <c r="I284" s="231"/>
      <c r="J284" s="227"/>
      <c r="K284" s="227"/>
      <c r="L284" s="232"/>
      <c r="M284" s="233"/>
      <c r="N284" s="234"/>
      <c r="O284" s="234"/>
      <c r="P284" s="234"/>
      <c r="Q284" s="234"/>
      <c r="R284" s="234"/>
      <c r="S284" s="234"/>
      <c r="T284" s="235"/>
      <c r="AT284" s="236" t="s">
        <v>191</v>
      </c>
      <c r="AU284" s="236" t="s">
        <v>96</v>
      </c>
      <c r="AV284" s="15" t="s">
        <v>189</v>
      </c>
      <c r="AW284" s="15" t="s">
        <v>35</v>
      </c>
      <c r="AX284" s="15" t="s">
        <v>87</v>
      </c>
      <c r="AY284" s="236" t="s">
        <v>180</v>
      </c>
    </row>
    <row r="285" spans="1:65" s="2" customFormat="1" ht="33" customHeight="1">
      <c r="A285" s="34"/>
      <c r="B285" s="35"/>
      <c r="C285" s="191" t="s">
        <v>423</v>
      </c>
      <c r="D285" s="191" t="s">
        <v>184</v>
      </c>
      <c r="E285" s="192" t="s">
        <v>673</v>
      </c>
      <c r="F285" s="193" t="s">
        <v>674</v>
      </c>
      <c r="G285" s="194" t="s">
        <v>214</v>
      </c>
      <c r="H285" s="195">
        <v>579.5</v>
      </c>
      <c r="I285" s="196"/>
      <c r="J285" s="197">
        <f>ROUND(I285*H285,2)</f>
        <v>0</v>
      </c>
      <c r="K285" s="193" t="s">
        <v>188</v>
      </c>
      <c r="L285" s="39"/>
      <c r="M285" s="198" t="s">
        <v>1</v>
      </c>
      <c r="N285" s="199" t="s">
        <v>45</v>
      </c>
      <c r="O285" s="71"/>
      <c r="P285" s="200">
        <f>O285*H285</f>
        <v>0</v>
      </c>
      <c r="Q285" s="200">
        <v>7E-05</v>
      </c>
      <c r="R285" s="200">
        <f>Q285*H285</f>
        <v>0.040565</v>
      </c>
      <c r="S285" s="200">
        <v>0.115</v>
      </c>
      <c r="T285" s="201">
        <f>S285*H285</f>
        <v>66.6425</v>
      </c>
      <c r="U285" s="34"/>
      <c r="V285" s="34"/>
      <c r="W285" s="34"/>
      <c r="X285" s="34"/>
      <c r="Y285" s="34"/>
      <c r="Z285" s="34"/>
      <c r="AA285" s="34"/>
      <c r="AB285" s="34"/>
      <c r="AC285" s="34"/>
      <c r="AD285" s="34"/>
      <c r="AE285" s="34"/>
      <c r="AR285" s="202" t="s">
        <v>189</v>
      </c>
      <c r="AT285" s="202" t="s">
        <v>184</v>
      </c>
      <c r="AU285" s="202" t="s">
        <v>96</v>
      </c>
      <c r="AY285" s="17" t="s">
        <v>180</v>
      </c>
      <c r="BE285" s="203">
        <f>IF(N285="základní",J285,0)</f>
        <v>0</v>
      </c>
      <c r="BF285" s="203">
        <f>IF(N285="snížená",J285,0)</f>
        <v>0</v>
      </c>
      <c r="BG285" s="203">
        <f>IF(N285="zákl. přenesená",J285,0)</f>
        <v>0</v>
      </c>
      <c r="BH285" s="203">
        <f>IF(N285="sníž. přenesená",J285,0)</f>
        <v>0</v>
      </c>
      <c r="BI285" s="203">
        <f>IF(N285="nulová",J285,0)</f>
        <v>0</v>
      </c>
      <c r="BJ285" s="17" t="s">
        <v>87</v>
      </c>
      <c r="BK285" s="203">
        <f>ROUND(I285*H285,2)</f>
        <v>0</v>
      </c>
      <c r="BL285" s="17" t="s">
        <v>189</v>
      </c>
      <c r="BM285" s="202" t="s">
        <v>1566</v>
      </c>
    </row>
    <row r="286" spans="2:51" s="14" customFormat="1" ht="22.5">
      <c r="B286" s="215"/>
      <c r="C286" s="216"/>
      <c r="D286" s="206" t="s">
        <v>191</v>
      </c>
      <c r="E286" s="217" t="s">
        <v>1</v>
      </c>
      <c r="F286" s="218" t="s">
        <v>1567</v>
      </c>
      <c r="G286" s="216"/>
      <c r="H286" s="219">
        <v>726.5</v>
      </c>
      <c r="I286" s="220"/>
      <c r="J286" s="216"/>
      <c r="K286" s="216"/>
      <c r="L286" s="221"/>
      <c r="M286" s="222"/>
      <c r="N286" s="223"/>
      <c r="O286" s="223"/>
      <c r="P286" s="223"/>
      <c r="Q286" s="223"/>
      <c r="R286" s="223"/>
      <c r="S286" s="223"/>
      <c r="T286" s="224"/>
      <c r="AT286" s="225" t="s">
        <v>191</v>
      </c>
      <c r="AU286" s="225" t="s">
        <v>96</v>
      </c>
      <c r="AV286" s="14" t="s">
        <v>89</v>
      </c>
      <c r="AW286" s="14" t="s">
        <v>35</v>
      </c>
      <c r="AX286" s="14" t="s">
        <v>80</v>
      </c>
      <c r="AY286" s="225" t="s">
        <v>180</v>
      </c>
    </row>
    <row r="287" spans="2:51" s="14" customFormat="1" ht="11.25">
      <c r="B287" s="215"/>
      <c r="C287" s="216"/>
      <c r="D287" s="206" t="s">
        <v>191</v>
      </c>
      <c r="E287" s="217" t="s">
        <v>1</v>
      </c>
      <c r="F287" s="218" t="s">
        <v>1564</v>
      </c>
      <c r="G287" s="216"/>
      <c r="H287" s="219">
        <v>-36</v>
      </c>
      <c r="I287" s="220"/>
      <c r="J287" s="216"/>
      <c r="K287" s="216"/>
      <c r="L287" s="221"/>
      <c r="M287" s="222"/>
      <c r="N287" s="223"/>
      <c r="O287" s="223"/>
      <c r="P287" s="223"/>
      <c r="Q287" s="223"/>
      <c r="R287" s="223"/>
      <c r="S287" s="223"/>
      <c r="T287" s="224"/>
      <c r="AT287" s="225" t="s">
        <v>191</v>
      </c>
      <c r="AU287" s="225" t="s">
        <v>96</v>
      </c>
      <c r="AV287" s="14" t="s">
        <v>89</v>
      </c>
      <c r="AW287" s="14" t="s">
        <v>35</v>
      </c>
      <c r="AX287" s="14" t="s">
        <v>80</v>
      </c>
      <c r="AY287" s="225" t="s">
        <v>180</v>
      </c>
    </row>
    <row r="288" spans="2:51" s="14" customFormat="1" ht="11.25">
      <c r="B288" s="215"/>
      <c r="C288" s="216"/>
      <c r="D288" s="206" t="s">
        <v>191</v>
      </c>
      <c r="E288" s="217" t="s">
        <v>1</v>
      </c>
      <c r="F288" s="218" t="s">
        <v>1568</v>
      </c>
      <c r="G288" s="216"/>
      <c r="H288" s="219">
        <v>-111</v>
      </c>
      <c r="I288" s="220"/>
      <c r="J288" s="216"/>
      <c r="K288" s="216"/>
      <c r="L288" s="221"/>
      <c r="M288" s="222"/>
      <c r="N288" s="223"/>
      <c r="O288" s="223"/>
      <c r="P288" s="223"/>
      <c r="Q288" s="223"/>
      <c r="R288" s="223"/>
      <c r="S288" s="223"/>
      <c r="T288" s="224"/>
      <c r="AT288" s="225" t="s">
        <v>191</v>
      </c>
      <c r="AU288" s="225" t="s">
        <v>96</v>
      </c>
      <c r="AV288" s="14" t="s">
        <v>89</v>
      </c>
      <c r="AW288" s="14" t="s">
        <v>35</v>
      </c>
      <c r="AX288" s="14" t="s">
        <v>80</v>
      </c>
      <c r="AY288" s="225" t="s">
        <v>180</v>
      </c>
    </row>
    <row r="289" spans="2:51" s="15" customFormat="1" ht="11.25">
      <c r="B289" s="226"/>
      <c r="C289" s="227"/>
      <c r="D289" s="206" t="s">
        <v>191</v>
      </c>
      <c r="E289" s="228" t="s">
        <v>1</v>
      </c>
      <c r="F289" s="229" t="s">
        <v>201</v>
      </c>
      <c r="G289" s="227"/>
      <c r="H289" s="230">
        <v>579.5</v>
      </c>
      <c r="I289" s="231"/>
      <c r="J289" s="227"/>
      <c r="K289" s="227"/>
      <c r="L289" s="232"/>
      <c r="M289" s="233"/>
      <c r="N289" s="234"/>
      <c r="O289" s="234"/>
      <c r="P289" s="234"/>
      <c r="Q289" s="234"/>
      <c r="R289" s="234"/>
      <c r="S289" s="234"/>
      <c r="T289" s="235"/>
      <c r="AT289" s="236" t="s">
        <v>191</v>
      </c>
      <c r="AU289" s="236" t="s">
        <v>96</v>
      </c>
      <c r="AV289" s="15" t="s">
        <v>189</v>
      </c>
      <c r="AW289" s="15" t="s">
        <v>35</v>
      </c>
      <c r="AX289" s="15" t="s">
        <v>87</v>
      </c>
      <c r="AY289" s="236" t="s">
        <v>180</v>
      </c>
    </row>
    <row r="290" spans="1:65" s="2" customFormat="1" ht="33" customHeight="1">
      <c r="A290" s="34"/>
      <c r="B290" s="35"/>
      <c r="C290" s="191" t="s">
        <v>428</v>
      </c>
      <c r="D290" s="191" t="s">
        <v>184</v>
      </c>
      <c r="E290" s="192" t="s">
        <v>678</v>
      </c>
      <c r="F290" s="193" t="s">
        <v>679</v>
      </c>
      <c r="G290" s="194" t="s">
        <v>214</v>
      </c>
      <c r="H290" s="195">
        <v>434.5</v>
      </c>
      <c r="I290" s="196"/>
      <c r="J290" s="197">
        <f>ROUND(I290*H290,2)</f>
        <v>0</v>
      </c>
      <c r="K290" s="193" t="s">
        <v>188</v>
      </c>
      <c r="L290" s="39"/>
      <c r="M290" s="198" t="s">
        <v>1</v>
      </c>
      <c r="N290" s="199" t="s">
        <v>45</v>
      </c>
      <c r="O290" s="71"/>
      <c r="P290" s="200">
        <f>O290*H290</f>
        <v>0</v>
      </c>
      <c r="Q290" s="200">
        <v>0.00013</v>
      </c>
      <c r="R290" s="200">
        <f>Q290*H290</f>
        <v>0.056484999999999994</v>
      </c>
      <c r="S290" s="200">
        <v>0.23</v>
      </c>
      <c r="T290" s="201">
        <f>S290*H290</f>
        <v>99.935</v>
      </c>
      <c r="U290" s="34"/>
      <c r="V290" s="34"/>
      <c r="W290" s="34"/>
      <c r="X290" s="34"/>
      <c r="Y290" s="34"/>
      <c r="Z290" s="34"/>
      <c r="AA290" s="34"/>
      <c r="AB290" s="34"/>
      <c r="AC290" s="34"/>
      <c r="AD290" s="34"/>
      <c r="AE290" s="34"/>
      <c r="AR290" s="202" t="s">
        <v>189</v>
      </c>
      <c r="AT290" s="202" t="s">
        <v>184</v>
      </c>
      <c r="AU290" s="202" t="s">
        <v>96</v>
      </c>
      <c r="AY290" s="17" t="s">
        <v>180</v>
      </c>
      <c r="BE290" s="203">
        <f>IF(N290="základní",J290,0)</f>
        <v>0</v>
      </c>
      <c r="BF290" s="203">
        <f>IF(N290="snížená",J290,0)</f>
        <v>0</v>
      </c>
      <c r="BG290" s="203">
        <f>IF(N290="zákl. přenesená",J290,0)</f>
        <v>0</v>
      </c>
      <c r="BH290" s="203">
        <f>IF(N290="sníž. přenesená",J290,0)</f>
        <v>0</v>
      </c>
      <c r="BI290" s="203">
        <f>IF(N290="nulová",J290,0)</f>
        <v>0</v>
      </c>
      <c r="BJ290" s="17" t="s">
        <v>87</v>
      </c>
      <c r="BK290" s="203">
        <f>ROUND(I290*H290,2)</f>
        <v>0</v>
      </c>
      <c r="BL290" s="17" t="s">
        <v>189</v>
      </c>
      <c r="BM290" s="202" t="s">
        <v>1569</v>
      </c>
    </row>
    <row r="291" spans="2:51" s="14" customFormat="1" ht="11.25">
      <c r="B291" s="215"/>
      <c r="C291" s="216"/>
      <c r="D291" s="206" t="s">
        <v>191</v>
      </c>
      <c r="E291" s="217" t="s">
        <v>1</v>
      </c>
      <c r="F291" s="218" t="s">
        <v>1563</v>
      </c>
      <c r="G291" s="216"/>
      <c r="H291" s="219">
        <v>561</v>
      </c>
      <c r="I291" s="220"/>
      <c r="J291" s="216"/>
      <c r="K291" s="216"/>
      <c r="L291" s="221"/>
      <c r="M291" s="222"/>
      <c r="N291" s="223"/>
      <c r="O291" s="223"/>
      <c r="P291" s="223"/>
      <c r="Q291" s="223"/>
      <c r="R291" s="223"/>
      <c r="S291" s="223"/>
      <c r="T291" s="224"/>
      <c r="AT291" s="225" t="s">
        <v>191</v>
      </c>
      <c r="AU291" s="225" t="s">
        <v>96</v>
      </c>
      <c r="AV291" s="14" t="s">
        <v>89</v>
      </c>
      <c r="AW291" s="14" t="s">
        <v>35</v>
      </c>
      <c r="AX291" s="14" t="s">
        <v>80</v>
      </c>
      <c r="AY291" s="225" t="s">
        <v>180</v>
      </c>
    </row>
    <row r="292" spans="2:51" s="14" customFormat="1" ht="11.25">
      <c r="B292" s="215"/>
      <c r="C292" s="216"/>
      <c r="D292" s="206" t="s">
        <v>191</v>
      </c>
      <c r="E292" s="217" t="s">
        <v>1</v>
      </c>
      <c r="F292" s="218" t="s">
        <v>1564</v>
      </c>
      <c r="G292" s="216"/>
      <c r="H292" s="219">
        <v>-36</v>
      </c>
      <c r="I292" s="220"/>
      <c r="J292" s="216"/>
      <c r="K292" s="216"/>
      <c r="L292" s="221"/>
      <c r="M292" s="222"/>
      <c r="N292" s="223"/>
      <c r="O292" s="223"/>
      <c r="P292" s="223"/>
      <c r="Q292" s="223"/>
      <c r="R292" s="223"/>
      <c r="S292" s="223"/>
      <c r="T292" s="224"/>
      <c r="AT292" s="225" t="s">
        <v>191</v>
      </c>
      <c r="AU292" s="225" t="s">
        <v>96</v>
      </c>
      <c r="AV292" s="14" t="s">
        <v>89</v>
      </c>
      <c r="AW292" s="14" t="s">
        <v>35</v>
      </c>
      <c r="AX292" s="14" t="s">
        <v>80</v>
      </c>
      <c r="AY292" s="225" t="s">
        <v>180</v>
      </c>
    </row>
    <row r="293" spans="2:51" s="14" customFormat="1" ht="11.25">
      <c r="B293" s="215"/>
      <c r="C293" s="216"/>
      <c r="D293" s="206" t="s">
        <v>191</v>
      </c>
      <c r="E293" s="217" t="s">
        <v>1</v>
      </c>
      <c r="F293" s="218" t="s">
        <v>1565</v>
      </c>
      <c r="G293" s="216"/>
      <c r="H293" s="219">
        <v>-90.5</v>
      </c>
      <c r="I293" s="220"/>
      <c r="J293" s="216"/>
      <c r="K293" s="216"/>
      <c r="L293" s="221"/>
      <c r="M293" s="222"/>
      <c r="N293" s="223"/>
      <c r="O293" s="223"/>
      <c r="P293" s="223"/>
      <c r="Q293" s="223"/>
      <c r="R293" s="223"/>
      <c r="S293" s="223"/>
      <c r="T293" s="224"/>
      <c r="AT293" s="225" t="s">
        <v>191</v>
      </c>
      <c r="AU293" s="225" t="s">
        <v>96</v>
      </c>
      <c r="AV293" s="14" t="s">
        <v>89</v>
      </c>
      <c r="AW293" s="14" t="s">
        <v>35</v>
      </c>
      <c r="AX293" s="14" t="s">
        <v>80</v>
      </c>
      <c r="AY293" s="225" t="s">
        <v>180</v>
      </c>
    </row>
    <row r="294" spans="2:51" s="15" customFormat="1" ht="11.25">
      <c r="B294" s="226"/>
      <c r="C294" s="227"/>
      <c r="D294" s="206" t="s">
        <v>191</v>
      </c>
      <c r="E294" s="228" t="s">
        <v>1</v>
      </c>
      <c r="F294" s="229" t="s">
        <v>201</v>
      </c>
      <c r="G294" s="227"/>
      <c r="H294" s="230">
        <v>434.5</v>
      </c>
      <c r="I294" s="231"/>
      <c r="J294" s="227"/>
      <c r="K294" s="227"/>
      <c r="L294" s="232"/>
      <c r="M294" s="233"/>
      <c r="N294" s="234"/>
      <c r="O294" s="234"/>
      <c r="P294" s="234"/>
      <c r="Q294" s="234"/>
      <c r="R294" s="234"/>
      <c r="S294" s="234"/>
      <c r="T294" s="235"/>
      <c r="AT294" s="236" t="s">
        <v>191</v>
      </c>
      <c r="AU294" s="236" t="s">
        <v>96</v>
      </c>
      <c r="AV294" s="15" t="s">
        <v>189</v>
      </c>
      <c r="AW294" s="15" t="s">
        <v>35</v>
      </c>
      <c r="AX294" s="15" t="s">
        <v>87</v>
      </c>
      <c r="AY294" s="236" t="s">
        <v>180</v>
      </c>
    </row>
    <row r="295" spans="1:65" s="2" customFormat="1" ht="24.2" customHeight="1">
      <c r="A295" s="34"/>
      <c r="B295" s="35"/>
      <c r="C295" s="191" t="s">
        <v>436</v>
      </c>
      <c r="D295" s="191" t="s">
        <v>184</v>
      </c>
      <c r="E295" s="192" t="s">
        <v>682</v>
      </c>
      <c r="F295" s="193" t="s">
        <v>683</v>
      </c>
      <c r="G295" s="194" t="s">
        <v>214</v>
      </c>
      <c r="H295" s="195">
        <v>579.5</v>
      </c>
      <c r="I295" s="196"/>
      <c r="J295" s="197">
        <f>ROUND(I295*H295,2)</f>
        <v>0</v>
      </c>
      <c r="K295" s="193" t="s">
        <v>188</v>
      </c>
      <c r="L295" s="39"/>
      <c r="M295" s="198" t="s">
        <v>1</v>
      </c>
      <c r="N295" s="199" t="s">
        <v>45</v>
      </c>
      <c r="O295" s="71"/>
      <c r="P295" s="200">
        <f>O295*H295</f>
        <v>0</v>
      </c>
      <c r="Q295" s="200">
        <v>0</v>
      </c>
      <c r="R295" s="200">
        <f>Q295*H295</f>
        <v>0</v>
      </c>
      <c r="S295" s="200">
        <v>0.44</v>
      </c>
      <c r="T295" s="201">
        <f>S295*H295</f>
        <v>254.98</v>
      </c>
      <c r="U295" s="34"/>
      <c r="V295" s="34"/>
      <c r="W295" s="34"/>
      <c r="X295" s="34"/>
      <c r="Y295" s="34"/>
      <c r="Z295" s="34"/>
      <c r="AA295" s="34"/>
      <c r="AB295" s="34"/>
      <c r="AC295" s="34"/>
      <c r="AD295" s="34"/>
      <c r="AE295" s="34"/>
      <c r="AR295" s="202" t="s">
        <v>189</v>
      </c>
      <c r="AT295" s="202" t="s">
        <v>184</v>
      </c>
      <c r="AU295" s="202" t="s">
        <v>96</v>
      </c>
      <c r="AY295" s="17" t="s">
        <v>180</v>
      </c>
      <c r="BE295" s="203">
        <f>IF(N295="základní",J295,0)</f>
        <v>0</v>
      </c>
      <c r="BF295" s="203">
        <f>IF(N295="snížená",J295,0)</f>
        <v>0</v>
      </c>
      <c r="BG295" s="203">
        <f>IF(N295="zákl. přenesená",J295,0)</f>
        <v>0</v>
      </c>
      <c r="BH295" s="203">
        <f>IF(N295="sníž. přenesená",J295,0)</f>
        <v>0</v>
      </c>
      <c r="BI295" s="203">
        <f>IF(N295="nulová",J295,0)</f>
        <v>0</v>
      </c>
      <c r="BJ295" s="17" t="s">
        <v>87</v>
      </c>
      <c r="BK295" s="203">
        <f>ROUND(I295*H295,2)</f>
        <v>0</v>
      </c>
      <c r="BL295" s="17" t="s">
        <v>189</v>
      </c>
      <c r="BM295" s="202" t="s">
        <v>1570</v>
      </c>
    </row>
    <row r="296" spans="2:51" s="14" customFormat="1" ht="11.25">
      <c r="B296" s="215"/>
      <c r="C296" s="216"/>
      <c r="D296" s="206" t="s">
        <v>191</v>
      </c>
      <c r="E296" s="217" t="s">
        <v>1</v>
      </c>
      <c r="F296" s="218" t="s">
        <v>1571</v>
      </c>
      <c r="G296" s="216"/>
      <c r="H296" s="219">
        <v>579.5</v>
      </c>
      <c r="I296" s="220"/>
      <c r="J296" s="216"/>
      <c r="K296" s="216"/>
      <c r="L296" s="221"/>
      <c r="M296" s="222"/>
      <c r="N296" s="223"/>
      <c r="O296" s="223"/>
      <c r="P296" s="223"/>
      <c r="Q296" s="223"/>
      <c r="R296" s="223"/>
      <c r="S296" s="223"/>
      <c r="T296" s="224"/>
      <c r="AT296" s="225" t="s">
        <v>191</v>
      </c>
      <c r="AU296" s="225" t="s">
        <v>96</v>
      </c>
      <c r="AV296" s="14" t="s">
        <v>89</v>
      </c>
      <c r="AW296" s="14" t="s">
        <v>35</v>
      </c>
      <c r="AX296" s="14" t="s">
        <v>87</v>
      </c>
      <c r="AY296" s="225" t="s">
        <v>180</v>
      </c>
    </row>
    <row r="297" spans="2:63" s="12" customFormat="1" ht="20.85" customHeight="1">
      <c r="B297" s="175"/>
      <c r="C297" s="176"/>
      <c r="D297" s="177" t="s">
        <v>79</v>
      </c>
      <c r="E297" s="189" t="s">
        <v>771</v>
      </c>
      <c r="F297" s="189" t="s">
        <v>838</v>
      </c>
      <c r="G297" s="176"/>
      <c r="H297" s="176"/>
      <c r="I297" s="179"/>
      <c r="J297" s="190">
        <f>BK297</f>
        <v>0</v>
      </c>
      <c r="K297" s="176"/>
      <c r="L297" s="181"/>
      <c r="M297" s="182"/>
      <c r="N297" s="183"/>
      <c r="O297" s="183"/>
      <c r="P297" s="184">
        <f>SUM(P298:P304)</f>
        <v>0</v>
      </c>
      <c r="Q297" s="183"/>
      <c r="R297" s="184">
        <f>SUM(R298:R304)</f>
        <v>0</v>
      </c>
      <c r="S297" s="183"/>
      <c r="T297" s="185">
        <f>SUM(T298:T304)</f>
        <v>0</v>
      </c>
      <c r="AR297" s="186" t="s">
        <v>87</v>
      </c>
      <c r="AT297" s="187" t="s">
        <v>79</v>
      </c>
      <c r="AU297" s="187" t="s">
        <v>89</v>
      </c>
      <c r="AY297" s="186" t="s">
        <v>180</v>
      </c>
      <c r="BK297" s="188">
        <f>SUM(BK298:BK304)</f>
        <v>0</v>
      </c>
    </row>
    <row r="298" spans="1:65" s="2" customFormat="1" ht="33" customHeight="1">
      <c r="A298" s="34"/>
      <c r="B298" s="35"/>
      <c r="C298" s="191" t="s">
        <v>446</v>
      </c>
      <c r="D298" s="191" t="s">
        <v>184</v>
      </c>
      <c r="E298" s="192" t="s">
        <v>840</v>
      </c>
      <c r="F298" s="193" t="s">
        <v>841</v>
      </c>
      <c r="G298" s="194" t="s">
        <v>208</v>
      </c>
      <c r="H298" s="195">
        <v>206.552</v>
      </c>
      <c r="I298" s="196"/>
      <c r="J298" s="197">
        <f>ROUND(I298*H298,2)</f>
        <v>0</v>
      </c>
      <c r="K298" s="193" t="s">
        <v>1</v>
      </c>
      <c r="L298" s="39"/>
      <c r="M298" s="198" t="s">
        <v>1</v>
      </c>
      <c r="N298" s="199" t="s">
        <v>45</v>
      </c>
      <c r="O298" s="71"/>
      <c r="P298" s="200">
        <f>O298*H298</f>
        <v>0</v>
      </c>
      <c r="Q298" s="200">
        <v>0</v>
      </c>
      <c r="R298" s="200">
        <f>Q298*H298</f>
        <v>0</v>
      </c>
      <c r="S298" s="200">
        <v>0</v>
      </c>
      <c r="T298" s="201">
        <f>S298*H298</f>
        <v>0</v>
      </c>
      <c r="U298" s="34"/>
      <c r="V298" s="34"/>
      <c r="W298" s="34"/>
      <c r="X298" s="34"/>
      <c r="Y298" s="34"/>
      <c r="Z298" s="34"/>
      <c r="AA298" s="34"/>
      <c r="AB298" s="34"/>
      <c r="AC298" s="34"/>
      <c r="AD298" s="34"/>
      <c r="AE298" s="34"/>
      <c r="AR298" s="202" t="s">
        <v>189</v>
      </c>
      <c r="AT298" s="202" t="s">
        <v>184</v>
      </c>
      <c r="AU298" s="202" t="s">
        <v>96</v>
      </c>
      <c r="AY298" s="17" t="s">
        <v>180</v>
      </c>
      <c r="BE298" s="203">
        <f>IF(N298="základní",J298,0)</f>
        <v>0</v>
      </c>
      <c r="BF298" s="203">
        <f>IF(N298="snížená",J298,0)</f>
        <v>0</v>
      </c>
      <c r="BG298" s="203">
        <f>IF(N298="zákl. přenesená",J298,0)</f>
        <v>0</v>
      </c>
      <c r="BH298" s="203">
        <f>IF(N298="sníž. přenesená",J298,0)</f>
        <v>0</v>
      </c>
      <c r="BI298" s="203">
        <f>IF(N298="nulová",J298,0)</f>
        <v>0</v>
      </c>
      <c r="BJ298" s="17" t="s">
        <v>87</v>
      </c>
      <c r="BK298" s="203">
        <f>ROUND(I298*H298,2)</f>
        <v>0</v>
      </c>
      <c r="BL298" s="17" t="s">
        <v>189</v>
      </c>
      <c r="BM298" s="202" t="s">
        <v>1466</v>
      </c>
    </row>
    <row r="299" spans="1:65" s="2" customFormat="1" ht="24.2" customHeight="1">
      <c r="A299" s="34"/>
      <c r="B299" s="35"/>
      <c r="C299" s="191" t="s">
        <v>452</v>
      </c>
      <c r="D299" s="191" t="s">
        <v>184</v>
      </c>
      <c r="E299" s="192" t="s">
        <v>845</v>
      </c>
      <c r="F299" s="193" t="s">
        <v>846</v>
      </c>
      <c r="G299" s="194" t="s">
        <v>208</v>
      </c>
      <c r="H299" s="195">
        <v>269.484</v>
      </c>
      <c r="I299" s="196"/>
      <c r="J299" s="197">
        <f>ROUND(I299*H299,2)</f>
        <v>0</v>
      </c>
      <c r="K299" s="193" t="s">
        <v>1</v>
      </c>
      <c r="L299" s="39"/>
      <c r="M299" s="198" t="s">
        <v>1</v>
      </c>
      <c r="N299" s="199" t="s">
        <v>45</v>
      </c>
      <c r="O299" s="71"/>
      <c r="P299" s="200">
        <f>O299*H299</f>
        <v>0</v>
      </c>
      <c r="Q299" s="200">
        <v>0</v>
      </c>
      <c r="R299" s="200">
        <f>Q299*H299</f>
        <v>0</v>
      </c>
      <c r="S299" s="200">
        <v>0</v>
      </c>
      <c r="T299" s="201">
        <f>S299*H299</f>
        <v>0</v>
      </c>
      <c r="U299" s="34"/>
      <c r="V299" s="34"/>
      <c r="W299" s="34"/>
      <c r="X299" s="34"/>
      <c r="Y299" s="34"/>
      <c r="Z299" s="34"/>
      <c r="AA299" s="34"/>
      <c r="AB299" s="34"/>
      <c r="AC299" s="34"/>
      <c r="AD299" s="34"/>
      <c r="AE299" s="34"/>
      <c r="AR299" s="202" t="s">
        <v>189</v>
      </c>
      <c r="AT299" s="202" t="s">
        <v>184</v>
      </c>
      <c r="AU299" s="202" t="s">
        <v>96</v>
      </c>
      <c r="AY299" s="17" t="s">
        <v>180</v>
      </c>
      <c r="BE299" s="203">
        <f>IF(N299="základní",J299,0)</f>
        <v>0</v>
      </c>
      <c r="BF299" s="203">
        <f>IF(N299="snížená",J299,0)</f>
        <v>0</v>
      </c>
      <c r="BG299" s="203">
        <f>IF(N299="zákl. přenesená",J299,0)</f>
        <v>0</v>
      </c>
      <c r="BH299" s="203">
        <f>IF(N299="sníž. přenesená",J299,0)</f>
        <v>0</v>
      </c>
      <c r="BI299" s="203">
        <f>IF(N299="nulová",J299,0)</f>
        <v>0</v>
      </c>
      <c r="BJ299" s="17" t="s">
        <v>87</v>
      </c>
      <c r="BK299" s="203">
        <f>ROUND(I299*H299,2)</f>
        <v>0</v>
      </c>
      <c r="BL299" s="17" t="s">
        <v>189</v>
      </c>
      <c r="BM299" s="202" t="s">
        <v>1360</v>
      </c>
    </row>
    <row r="300" spans="2:51" s="14" customFormat="1" ht="11.25">
      <c r="B300" s="215"/>
      <c r="C300" s="216"/>
      <c r="D300" s="206" t="s">
        <v>191</v>
      </c>
      <c r="E300" s="217" t="s">
        <v>1</v>
      </c>
      <c r="F300" s="218" t="s">
        <v>1572</v>
      </c>
      <c r="G300" s="216"/>
      <c r="H300" s="219">
        <v>269.484</v>
      </c>
      <c r="I300" s="220"/>
      <c r="J300" s="216"/>
      <c r="K300" s="216"/>
      <c r="L300" s="221"/>
      <c r="M300" s="222"/>
      <c r="N300" s="223"/>
      <c r="O300" s="223"/>
      <c r="P300" s="223"/>
      <c r="Q300" s="223"/>
      <c r="R300" s="223"/>
      <c r="S300" s="223"/>
      <c r="T300" s="224"/>
      <c r="AT300" s="225" t="s">
        <v>191</v>
      </c>
      <c r="AU300" s="225" t="s">
        <v>96</v>
      </c>
      <c r="AV300" s="14" t="s">
        <v>89</v>
      </c>
      <c r="AW300" s="14" t="s">
        <v>35</v>
      </c>
      <c r="AX300" s="14" t="s">
        <v>87</v>
      </c>
      <c r="AY300" s="225" t="s">
        <v>180</v>
      </c>
    </row>
    <row r="301" spans="1:65" s="2" customFormat="1" ht="44.25" customHeight="1">
      <c r="A301" s="34"/>
      <c r="B301" s="35"/>
      <c r="C301" s="191" t="s">
        <v>459</v>
      </c>
      <c r="D301" s="191" t="s">
        <v>184</v>
      </c>
      <c r="E301" s="192" t="s">
        <v>850</v>
      </c>
      <c r="F301" s="193" t="s">
        <v>851</v>
      </c>
      <c r="G301" s="194" t="s">
        <v>208</v>
      </c>
      <c r="H301" s="195">
        <v>206.552</v>
      </c>
      <c r="I301" s="196"/>
      <c r="J301" s="197">
        <f>ROUND(I301*H301,2)</f>
        <v>0</v>
      </c>
      <c r="K301" s="193" t="s">
        <v>188</v>
      </c>
      <c r="L301" s="39"/>
      <c r="M301" s="198" t="s">
        <v>1</v>
      </c>
      <c r="N301" s="199" t="s">
        <v>45</v>
      </c>
      <c r="O301" s="71"/>
      <c r="P301" s="200">
        <f>O301*H301</f>
        <v>0</v>
      </c>
      <c r="Q301" s="200">
        <v>0</v>
      </c>
      <c r="R301" s="200">
        <f>Q301*H301</f>
        <v>0</v>
      </c>
      <c r="S301" s="200">
        <v>0</v>
      </c>
      <c r="T301" s="201">
        <f>S301*H301</f>
        <v>0</v>
      </c>
      <c r="U301" s="34"/>
      <c r="V301" s="34"/>
      <c r="W301" s="34"/>
      <c r="X301" s="34"/>
      <c r="Y301" s="34"/>
      <c r="Z301" s="34"/>
      <c r="AA301" s="34"/>
      <c r="AB301" s="34"/>
      <c r="AC301" s="34"/>
      <c r="AD301" s="34"/>
      <c r="AE301" s="34"/>
      <c r="AR301" s="202" t="s">
        <v>189</v>
      </c>
      <c r="AT301" s="202" t="s">
        <v>184</v>
      </c>
      <c r="AU301" s="202" t="s">
        <v>96</v>
      </c>
      <c r="AY301" s="17" t="s">
        <v>180</v>
      </c>
      <c r="BE301" s="203">
        <f>IF(N301="základní",J301,0)</f>
        <v>0</v>
      </c>
      <c r="BF301" s="203">
        <f>IF(N301="snížená",J301,0)</f>
        <v>0</v>
      </c>
      <c r="BG301" s="203">
        <f>IF(N301="zákl. přenesená",J301,0)</f>
        <v>0</v>
      </c>
      <c r="BH301" s="203">
        <f>IF(N301="sníž. přenesená",J301,0)</f>
        <v>0</v>
      </c>
      <c r="BI301" s="203">
        <f>IF(N301="nulová",J301,0)</f>
        <v>0</v>
      </c>
      <c r="BJ301" s="17" t="s">
        <v>87</v>
      </c>
      <c r="BK301" s="203">
        <f>ROUND(I301*H301,2)</f>
        <v>0</v>
      </c>
      <c r="BL301" s="17" t="s">
        <v>189</v>
      </c>
      <c r="BM301" s="202" t="s">
        <v>1467</v>
      </c>
    </row>
    <row r="302" spans="1:65" s="2" customFormat="1" ht="33" customHeight="1">
      <c r="A302" s="34"/>
      <c r="B302" s="35"/>
      <c r="C302" s="191" t="s">
        <v>464</v>
      </c>
      <c r="D302" s="191" t="s">
        <v>184</v>
      </c>
      <c r="E302" s="192" t="s">
        <v>854</v>
      </c>
      <c r="F302" s="193" t="s">
        <v>855</v>
      </c>
      <c r="G302" s="194" t="s">
        <v>208</v>
      </c>
      <c r="H302" s="195">
        <v>269.484</v>
      </c>
      <c r="I302" s="196"/>
      <c r="J302" s="197">
        <f>ROUND(I302*H302,2)</f>
        <v>0</v>
      </c>
      <c r="K302" s="193" t="s">
        <v>1</v>
      </c>
      <c r="L302" s="39"/>
      <c r="M302" s="198" t="s">
        <v>1</v>
      </c>
      <c r="N302" s="199" t="s">
        <v>45</v>
      </c>
      <c r="O302" s="71"/>
      <c r="P302" s="200">
        <f>O302*H302</f>
        <v>0</v>
      </c>
      <c r="Q302" s="200">
        <v>0</v>
      </c>
      <c r="R302" s="200">
        <f>Q302*H302</f>
        <v>0</v>
      </c>
      <c r="S302" s="200">
        <v>0</v>
      </c>
      <c r="T302" s="201">
        <f>S302*H302</f>
        <v>0</v>
      </c>
      <c r="U302" s="34"/>
      <c r="V302" s="34"/>
      <c r="W302" s="34"/>
      <c r="X302" s="34"/>
      <c r="Y302" s="34"/>
      <c r="Z302" s="34"/>
      <c r="AA302" s="34"/>
      <c r="AB302" s="34"/>
      <c r="AC302" s="34"/>
      <c r="AD302" s="34"/>
      <c r="AE302" s="34"/>
      <c r="AR302" s="202" t="s">
        <v>189</v>
      </c>
      <c r="AT302" s="202" t="s">
        <v>184</v>
      </c>
      <c r="AU302" s="202" t="s">
        <v>96</v>
      </c>
      <c r="AY302" s="17" t="s">
        <v>180</v>
      </c>
      <c r="BE302" s="203">
        <f>IF(N302="základní",J302,0)</f>
        <v>0</v>
      </c>
      <c r="BF302" s="203">
        <f>IF(N302="snížená",J302,0)</f>
        <v>0</v>
      </c>
      <c r="BG302" s="203">
        <f>IF(N302="zákl. přenesená",J302,0)</f>
        <v>0</v>
      </c>
      <c r="BH302" s="203">
        <f>IF(N302="sníž. přenesená",J302,0)</f>
        <v>0</v>
      </c>
      <c r="BI302" s="203">
        <f>IF(N302="nulová",J302,0)</f>
        <v>0</v>
      </c>
      <c r="BJ302" s="17" t="s">
        <v>87</v>
      </c>
      <c r="BK302" s="203">
        <f>ROUND(I302*H302,2)</f>
        <v>0</v>
      </c>
      <c r="BL302" s="17" t="s">
        <v>189</v>
      </c>
      <c r="BM302" s="202" t="s">
        <v>1363</v>
      </c>
    </row>
    <row r="303" spans="2:51" s="14" customFormat="1" ht="11.25">
      <c r="B303" s="215"/>
      <c r="C303" s="216"/>
      <c r="D303" s="206" t="s">
        <v>191</v>
      </c>
      <c r="E303" s="217" t="s">
        <v>1</v>
      </c>
      <c r="F303" s="218" t="s">
        <v>1572</v>
      </c>
      <c r="G303" s="216"/>
      <c r="H303" s="219">
        <v>269.484</v>
      </c>
      <c r="I303" s="220"/>
      <c r="J303" s="216"/>
      <c r="K303" s="216"/>
      <c r="L303" s="221"/>
      <c r="M303" s="222"/>
      <c r="N303" s="223"/>
      <c r="O303" s="223"/>
      <c r="P303" s="223"/>
      <c r="Q303" s="223"/>
      <c r="R303" s="223"/>
      <c r="S303" s="223"/>
      <c r="T303" s="224"/>
      <c r="AT303" s="225" t="s">
        <v>191</v>
      </c>
      <c r="AU303" s="225" t="s">
        <v>96</v>
      </c>
      <c r="AV303" s="14" t="s">
        <v>89</v>
      </c>
      <c r="AW303" s="14" t="s">
        <v>35</v>
      </c>
      <c r="AX303" s="14" t="s">
        <v>87</v>
      </c>
      <c r="AY303" s="225" t="s">
        <v>180</v>
      </c>
    </row>
    <row r="304" spans="1:65" s="2" customFormat="1" ht="24.2" customHeight="1">
      <c r="A304" s="34"/>
      <c r="B304" s="35"/>
      <c r="C304" s="191" t="s">
        <v>469</v>
      </c>
      <c r="D304" s="191" t="s">
        <v>184</v>
      </c>
      <c r="E304" s="192" t="s">
        <v>858</v>
      </c>
      <c r="F304" s="193" t="s">
        <v>859</v>
      </c>
      <c r="G304" s="194" t="s">
        <v>208</v>
      </c>
      <c r="H304" s="195">
        <v>203.676</v>
      </c>
      <c r="I304" s="196"/>
      <c r="J304" s="197">
        <f>ROUND(I304*H304,2)</f>
        <v>0</v>
      </c>
      <c r="K304" s="193" t="s">
        <v>188</v>
      </c>
      <c r="L304" s="39"/>
      <c r="M304" s="247" t="s">
        <v>1</v>
      </c>
      <c r="N304" s="248" t="s">
        <v>45</v>
      </c>
      <c r="O304" s="249"/>
      <c r="P304" s="250">
        <f>O304*H304</f>
        <v>0</v>
      </c>
      <c r="Q304" s="250">
        <v>0</v>
      </c>
      <c r="R304" s="250">
        <f>Q304*H304</f>
        <v>0</v>
      </c>
      <c r="S304" s="250">
        <v>0</v>
      </c>
      <c r="T304" s="251">
        <f>S304*H304</f>
        <v>0</v>
      </c>
      <c r="U304" s="34"/>
      <c r="V304" s="34"/>
      <c r="W304" s="34"/>
      <c r="X304" s="34"/>
      <c r="Y304" s="34"/>
      <c r="Z304" s="34"/>
      <c r="AA304" s="34"/>
      <c r="AB304" s="34"/>
      <c r="AC304" s="34"/>
      <c r="AD304" s="34"/>
      <c r="AE304" s="34"/>
      <c r="AR304" s="202" t="s">
        <v>189</v>
      </c>
      <c r="AT304" s="202" t="s">
        <v>184</v>
      </c>
      <c r="AU304" s="202" t="s">
        <v>96</v>
      </c>
      <c r="AY304" s="17" t="s">
        <v>180</v>
      </c>
      <c r="BE304" s="203">
        <f>IF(N304="základní",J304,0)</f>
        <v>0</v>
      </c>
      <c r="BF304" s="203">
        <f>IF(N304="snížená",J304,0)</f>
        <v>0</v>
      </c>
      <c r="BG304" s="203">
        <f>IF(N304="zákl. přenesená",J304,0)</f>
        <v>0</v>
      </c>
      <c r="BH304" s="203">
        <f>IF(N304="sníž. přenesená",J304,0)</f>
        <v>0</v>
      </c>
      <c r="BI304" s="203">
        <f>IF(N304="nulová",J304,0)</f>
        <v>0</v>
      </c>
      <c r="BJ304" s="17" t="s">
        <v>87</v>
      </c>
      <c r="BK304" s="203">
        <f>ROUND(I304*H304,2)</f>
        <v>0</v>
      </c>
      <c r="BL304" s="17" t="s">
        <v>189</v>
      </c>
      <c r="BM304" s="202" t="s">
        <v>860</v>
      </c>
    </row>
    <row r="305" spans="1:31" s="2" customFormat="1" ht="6.95" customHeight="1">
      <c r="A305" s="34"/>
      <c r="B305" s="54"/>
      <c r="C305" s="55"/>
      <c r="D305" s="55"/>
      <c r="E305" s="55"/>
      <c r="F305" s="55"/>
      <c r="G305" s="55"/>
      <c r="H305" s="55"/>
      <c r="I305" s="55"/>
      <c r="J305" s="55"/>
      <c r="K305" s="55"/>
      <c r="L305" s="39"/>
      <c r="M305" s="34"/>
      <c r="O305" s="34"/>
      <c r="P305" s="34"/>
      <c r="Q305" s="34"/>
      <c r="R305" s="34"/>
      <c r="S305" s="34"/>
      <c r="T305" s="34"/>
      <c r="U305" s="34"/>
      <c r="V305" s="34"/>
      <c r="W305" s="34"/>
      <c r="X305" s="34"/>
      <c r="Y305" s="34"/>
      <c r="Z305" s="34"/>
      <c r="AA305" s="34"/>
      <c r="AB305" s="34"/>
      <c r="AC305" s="34"/>
      <c r="AD305" s="34"/>
      <c r="AE305" s="34"/>
    </row>
  </sheetData>
  <sheetProtection algorithmName="SHA-512" hashValue="57QQsbtn6FydDRb/n058wN2uQDHOfCoWCK4lGcItfwXKnYxDSBoysGFved/odAEs2mFZpeMyeGbvFzGek+OMkg==" saltValue="8ykp4iSf9VN/skpED59obP4NbNWLiw3c8B7DHKMtj3FYvfAU7hujNP/IsTdeIHYGzaW/UM9RRsnS1/2ZT568+w==" spinCount="100000" sheet="1" objects="1" scenarios="1" formatColumns="0" formatRows="0" autoFilter="0"/>
  <autoFilter ref="C137:K304"/>
  <mergeCells count="12">
    <mergeCell ref="E130:H130"/>
    <mergeCell ref="L2:V2"/>
    <mergeCell ref="E85:H85"/>
    <mergeCell ref="E87:H87"/>
    <mergeCell ref="E89:H89"/>
    <mergeCell ref="E126:H126"/>
    <mergeCell ref="E128:H128"/>
    <mergeCell ref="E7:H7"/>
    <mergeCell ref="E9:H9"/>
    <mergeCell ref="E11:H11"/>
    <mergeCell ref="E20:H20"/>
    <mergeCell ref="E29:H29"/>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2022-08-31T08:03:52Z</cp:lastPrinted>
  <dcterms:created xsi:type="dcterms:W3CDTF">2022-08-31T07:59:22Z</dcterms:created>
  <dcterms:modified xsi:type="dcterms:W3CDTF">2022-08-31T08:03:55Z</dcterms:modified>
  <cp:category/>
  <cp:version/>
  <cp:contentType/>
  <cp:contentStatus/>
</cp:coreProperties>
</file>