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101.1" sheetId="3" r:id="rId3"/>
    <sheet name="101.2" sheetId="4" r:id="rId4"/>
    <sheet name="101.3" sheetId="5" r:id="rId5"/>
    <sheet name="101.4" sheetId="6" r:id="rId6"/>
    <sheet name="171" sheetId="7" r:id="rId7"/>
  </sheets>
  <definedNames/>
  <calcPr fullCalcOnLoad="1"/>
</workbook>
</file>

<file path=xl/sharedStrings.xml><?xml version="1.0" encoding="utf-8"?>
<sst xmlns="http://schemas.openxmlformats.org/spreadsheetml/2006/main" count="4689" uniqueCount="1090">
  <si>
    <t>Firma: SHB akciová společnost</t>
  </si>
  <si>
    <t>Rekapitulace ceny</t>
  </si>
  <si>
    <t>Stavba: 5/20089 - II/113 Divišov - Vlašim - OTSKP 2022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</si>
  <si>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</si>
  <si>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</si>
  <si>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</si>
  <si>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</si>
  <si>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</si>
  <si>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</si>
  <si>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</si>
  <si>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</si>
  <si>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</si>
  <si>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</si>
  <si>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</si>
  <si>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</si>
  <si>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5/20089</t>
  </si>
  <si>
    <t>II/113 Divišov - Vlašim - OTSKP 2022</t>
  </si>
  <si>
    <t>O</t>
  </si>
  <si>
    <t>Rozpočet:</t>
  </si>
  <si>
    <t>0,00</t>
  </si>
  <si>
    <t>15,00</t>
  </si>
  <si>
    <t>21,00</t>
  </si>
  <si>
    <t>2</t>
  </si>
  <si>
    <t>3</t>
  </si>
  <si>
    <t>000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</si>
  <si>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</si>
  <si>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</si>
  <si>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</si>
  <si>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</si>
  <si>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</si>
  <si>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</si>
  <si>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</si>
  <si>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</si>
  <si>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</si>
  <si>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</si>
  <si>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</si>
  <si>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</si>
  <si>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</si>
  <si>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</si>
  <si>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</si>
  <si>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</si>
  <si>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</si>
  <si>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</si>
  <si>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</si>
  <si>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</si>
  <si>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</si>
  <si>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02510</t>
  </si>
  <si>
    <t>a</t>
  </si>
  <si>
    <t>ZKOUŠENÍ MATERIÁLŮ ZKUŠEBNOU ZHOTOVITELE</t>
  </si>
  <si>
    <t>KPL</t>
  </si>
  <si>
    <t>PP</t>
  </si>
  <si>
    <t>zkoušky konstrukčních vrstev vozovky, zkoušky dodávaných materiálů, dle platných ČSN pro jednotlivé SO</t>
  </si>
  <si>
    <t>VV</t>
  </si>
  <si>
    <t>1=1,00 [A]</t>
  </si>
  <si>
    <t>TS</t>
  </si>
  <si>
    <t>zahrnuje veškeré náklady spojené s objednatelem požadovanými zkouškami</t>
  </si>
  <si>
    <t>b</t>
  </si>
  <si>
    <t>analýza ověření kvalitativních vlastností odpadu dle Vyhl.</t>
  </si>
  <si>
    <t>c</t>
  </si>
  <si>
    <t>KUS</t>
  </si>
  <si>
    <t>zkoušky zatěžovací po obou stranách komunikace (u SO s navrhovanou výměnou podloží): 
- po obou stranách nové vozovky v Radošovicích...2x80/á 100 m=zaokrouhl. 2ks 
- sanace propadlých okrajů (odhad 25 % dl. oprav)....0,25*10000 m/á 100)=zaokrouhl. 25 ks (počet sond bude proveden dle rozsahu skutečné výměny podloží)</t>
  </si>
  <si>
    <t>27=27,00 [A]</t>
  </si>
  <si>
    <t>02720</t>
  </si>
  <si>
    <t/>
  </si>
  <si>
    <t>POMOC PRÁCE ZŘÍZ NEBO ZAJIŠŤ REGULACI A OCHRANU DOPRAVY</t>
  </si>
  <si>
    <t>projednání a zajištění stanovení přechodné úpravy provozu</t>
  </si>
  <si>
    <t>zahrnuje veškeré náklady spojené s objednatelem požadovanými zařízeními</t>
  </si>
  <si>
    <t>02730</t>
  </si>
  <si>
    <t>POMOC PRÁCE ZŘÍZ NEBO ZAJIŠŤ OCHRANU INŽENÝRSKÝCH SÍTÍ</t>
  </si>
  <si>
    <t>- průzkum a vytyčení průběhu stávajících inž. sítí vč. úhrady za vytyčení správci sítí,   
- případná ochrana sítí při stavbě a odpovědnost za jejich porušení během výstavby  
- součástí je rovněž případná obnova propadlých vyjádření.</t>
  </si>
  <si>
    <t>02799</t>
  </si>
  <si>
    <t>R</t>
  </si>
  <si>
    <t>OSTATNÍ POŽADAVKY - OPRAVY OBJÍZDNÝCH TRAS</t>
  </si>
  <si>
    <t>Oprava vozovek 2 objízdných tras - oprava výtluků, krytových vrstev, olámané okraje,….  
Ocenit hodnotou 10 mil. Kč vč. DPH. 
Bude čerpáno se souhlasem TDS a investora.</t>
  </si>
  <si>
    <t>7</t>
  </si>
  <si>
    <t>02911</t>
  </si>
  <si>
    <t>OSTATNÍ POŽADAVKY - GEODETICKÉ ZAMĚŘENÍ</t>
  </si>
  <si>
    <t>- geodetické zaměření před zahájením stavby - napojovací body 
- veškeré vytyčovací práce 
- geodetické zaměření skutečného provedení</t>
  </si>
  <si>
    <t>zahrnuje veškeré náklady spojené s objednatelem požadovanými pracemi</t>
  </si>
  <si>
    <t>8</t>
  </si>
  <si>
    <t>02940</t>
  </si>
  <si>
    <t>OSTATNÍ POŽADAVKY - VYPRACOVÁNÍ DOKUMENTACE</t>
  </si>
  <si>
    <t>RDS, DSPS</t>
  </si>
  <si>
    <t>publicita stavby</t>
  </si>
  <si>
    <t>02945</t>
  </si>
  <si>
    <t>OSTAT POŽADAVKY - GEOMETRICKÝ PLÁN</t>
  </si>
  <si>
    <t>po stavbě</t>
  </si>
  <si>
    <t>položka zahrnuje:  
- přípravu podkladů, podání žádosti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</si>
  <si>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11</t>
  </si>
  <si>
    <t>02946</t>
  </si>
  <si>
    <t>OSTAT POŽADAVKY - FOTODOKUMENTACE</t>
  </si>
  <si>
    <t>Fotografie pořízené před zahájením stavby, v průběhu stavby a po stavbě.  
(Dodavatel zajistí zpracování fotodokumentace průběhu prací na stavbě, kterou následně předá investorovi. Fotodokumentace bude dokladovat postup prací po jednotlivých dnech a fakturovaných stavebních objektech a nasazení stavebních mechanismů i prováděných zkoušek).   
Součástí odevzdané fotodokumentace bude srovnávací fotodokumentace úseků silnice před a po výstavbě.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</si>
  <si>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</si>
  <si>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12</t>
  </si>
  <si>
    <t>02950</t>
  </si>
  <si>
    <t>OSTATNÍ POŽADAVKY - POSUDKY, KONTROLY, REVIZNÍ ZPRÁVY</t>
  </si>
  <si>
    <t>Pasportizace stávajících objektů v blízkosti stavby před a po dokončení stavby. 
Obekty v rozsahu stavby</t>
  </si>
  <si>
    <t>13</t>
  </si>
  <si>
    <t>KM</t>
  </si>
  <si>
    <t>Pasportizace objízdných tras před a po dokončení stavby  
OT1: 
II/111  2 x 7,6 km=15,2 km  
III/11117  2 x 0,800 m=1,6 km 
III/11324  2x 5,7 km = 11,4 km  
Celkem  28,2 km  
OT2: 
III/11324  2 x 1,7 km=3,4 km  
III/1129  2 x 3,6 m=7,2 km 
II/112   2 x 8,3 m=16,6 km 
II/113  2x 0,4 km = 0,8 km  
Celkem  28,km</t>
  </si>
  <si>
    <t>56,2=56,20 [A]</t>
  </si>
  <si>
    <t>14</t>
  </si>
  <si>
    <t>02960</t>
  </si>
  <si>
    <t>OSTATNÍ POŽADAVKY - ODBORNÝ DOZOR</t>
  </si>
  <si>
    <t>vlastníků inženýrských sítí</t>
  </si>
  <si>
    <t>zahrnuje veškeré náklady spojené s objednatelem požadovaným dozorem</t>
  </si>
  <si>
    <t>15</t>
  </si>
  <si>
    <t>02991</t>
  </si>
  <si>
    <t>OSTATNÍ POŽADAVKY - INFORMAČNÍ TABULE</t>
  </si>
  <si>
    <t>4 ks informačních tabulí o stavbě dle požadavku objednatele - výroba, instalace, odstranění po ukončení stavby</t>
  </si>
  <si>
    <t>4=4,00 [A]</t>
  </si>
  <si>
    <t>položka zahrnuje:  
- dodání a osazení informačních tabulí v předepsaném provedení a množství s obsahem předepsaným zadavatelem  
- veškeré nosné a upevňovací konstrukce  
- základové konstrukce včetně nutných zemních prací  
- demontáž a odvoz po skončení platnosti  
- případně nutné opravy poškozených čátí během platnosti</t>
  </si>
  <si>
    <t>16</t>
  </si>
  <si>
    <t>1 ks pamětní deska o stavbě dle požadavku objednatele - výroba, instalace</t>
  </si>
  <si>
    <t>17</t>
  </si>
  <si>
    <t>03110</t>
  </si>
  <si>
    <t>ZAŘÍZENÍ STAVENIŠTĚ - KANCELÁŘE</t>
  </si>
  <si>
    <t>zahrnuje objednatelem povolené náklady na pořízení (event. pronájem), provozování, udržování a likvidaci zhotovitelova zařízení</t>
  </si>
  <si>
    <t>18</t>
  </si>
  <si>
    <t>03130</t>
  </si>
  <si>
    <t>ZAŘÍZENÍ STAVENIŠTĚ - SKLADY A DÍLNY</t>
  </si>
  <si>
    <t>19</t>
  </si>
  <si>
    <t>03190</t>
  </si>
  <si>
    <t>ZAŘÍZENÍ STAVENIŠTĚ - TERÉNNÍ ÚPRAVY</t>
  </si>
  <si>
    <t>20</t>
  </si>
  <si>
    <t>03360</t>
  </si>
  <si>
    <t>SLUŽBY ZAJIŠŤUJÍCÍ OSTRAHU</t>
  </si>
  <si>
    <t>zahrnuje objednatelem povolené náklady na služby pro zhotovitele</t>
  </si>
  <si>
    <t>21</t>
  </si>
  <si>
    <t>03720</t>
  </si>
  <si>
    <t>POMOC PRÁCE ZAJIŠŤ NEBO ZŘÍZ REGULACI A OCHRANU DOPRAVY</t>
  </si>
  <si>
    <t>- organizace dopravní obsluhy v úsecích prováděné rekonstrukce 
- přesun stávajících zastávek</t>
  </si>
  <si>
    <t>zahrnuje objednatelem povolené náklady na požadovaná zařízení zhotovitele</t>
  </si>
  <si>
    <t>101.1</t>
  </si>
  <si>
    <t>Rekonstrukce silnice II/113 v úsecích A</t>
  </si>
  <si>
    <t>014102</t>
  </si>
  <si>
    <t>POPLATKY ZA SKLÁDKU</t>
  </si>
  <si>
    <t>T</t>
  </si>
  <si>
    <t>zemina viz pol. 11130, 123738a,b,c,d; 12931, 12940, 129946, 129957, 129958, 12996a,b; 131738, 131838, 132738, 132838 
r=1,8 t/m3</t>
  </si>
  <si>
    <t>19405,76=19 405,76 [A]</t>
  </si>
  <si>
    <t>zahrnuje veškeré poplatky provozovateli skládky související s uložením odpadu na skládce.</t>
  </si>
  <si>
    <t>asf. stmelený podklad vozovky viz pol. 113338, 113438 
r=2,2 t/m3</t>
  </si>
  <si>
    <t>4272,94=4 272,94 [A]</t>
  </si>
  <si>
    <t>nestmelený podklad vozovky viz pol. 113328 
r=2,0 t/m3</t>
  </si>
  <si>
    <t>4331.69=4 331,69 [A]</t>
  </si>
  <si>
    <t>d</t>
  </si>
  <si>
    <t>betononové konstrukce viz pol. 113458, 113524, 966168 
r=2,4 t/m3</t>
  </si>
  <si>
    <t>17,79=17,79 [A]</t>
  </si>
  <si>
    <t>e</t>
  </si>
  <si>
    <t>betononové odvodňovacích prvky (UV, šachy, poklopy) 
r=2,4 t/m3 
Výpočet viz SO 101.1 - Odvodnění"</t>
  </si>
  <si>
    <t>21,45=21,45 [A]</t>
  </si>
  <si>
    <t>014201</t>
  </si>
  <si>
    <t>POPLATKY ZA ZEMNÍK - ZEMINA</t>
  </si>
  <si>
    <t>M3</t>
  </si>
  <si>
    <t>DK viz pol. 12573a</t>
  </si>
  <si>
    <t>1921,45=1 921,45 [A]</t>
  </si>
  <si>
    <t>zahrnuje veškeré poplatky majiteli zemníku související s nákupem zeminy (nikoliv s otvírkou zemníku)</t>
  </si>
  <si>
    <t>014211</t>
  </si>
  <si>
    <t>POPLATKY ZA ZEMNÍK - ORNICE</t>
  </si>
  <si>
    <t>nedostatek ornice tl. 0,15 m viz pol. 18222</t>
  </si>
  <si>
    <t>2061,36=2 061,36 [A]</t>
  </si>
  <si>
    <t>Zemní práce</t>
  </si>
  <si>
    <t>11120</t>
  </si>
  <si>
    <t>ODSTRANĚNÍ KŘOVIN</t>
  </si>
  <si>
    <t>M2</t>
  </si>
  <si>
    <t>odhad 
v rozhledech křižovatek</t>
  </si>
  <si>
    <t>1000=1 000,00 [A]</t>
  </si>
  <si>
    <t>odstranění křovin a stromů do průměru 100 mm 
doprava dřevin bez ohledu na vzdálenost 
spálení na hromadách nebo štěpkování</t>
  </si>
  <si>
    <t>11130</t>
  </si>
  <si>
    <t>SEJMUTÍ DRNU</t>
  </si>
  <si>
    <t>8155.46=8 155,46 [A]</t>
  </si>
  <si>
    <t>včetně vodorovné dopravy  a uložení na skládku</t>
  </si>
  <si>
    <t>113328</t>
  </si>
  <si>
    <t>ODSTRAN PODKL ZPEVNĚNÝCH PLOCH Z KAMENIVA NESTMEL, ODVOZ DO 20KM</t>
  </si>
  <si>
    <t>tl. 0,30 m, vč. odvozu a uložení na skládku do 25 km (Trhový Štěpánov)  
- rekonstrukce stávající vozovky v Radošovicích 
- úseky s propadlými okraji (25 % délky)  
- zpevnění svahu v Bílkovicích 
- rozebrání chodníků z důvodu osazení UV (dlážděný povrch) 
- propustky pod sjezdy 
- trativod v Radošovicích 
výpočet viz "Výkaz výměr SO 101.1 - Vozovky" a "Výkaz výměr SO 101.1  - Propustky pod sjezdy"</t>
  </si>
  <si>
    <t>2165.84=2 165,84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</si>
  <si>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</si>
  <si>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113338</t>
  </si>
  <si>
    <t>ODSTRAN PODKL ZPEVNĚNÝCH PLOCH S ASFALT POJIVEM, ODVOZ DO 20KM</t>
  </si>
  <si>
    <t>ODSTRAN PODKL ZPEVNĚNÝCH PLOCH S ASFALT POJIVEM, ODVOZ DO 20KM 
vč. odvozu a uložení na skládku do 25 km (Trhový Štěpánov)  
- rekonstrukce stáv. vozovky... tl. 0,05 m 
- rekonstrukce stávající vozovky v Radošovicích...tl. 0,15 m 
- úseky s propadlými okraji (25 % délky)....tl. 0,10 m 
- osazení obrubníku v Radošovicích 
- zpevnění svahu v Bílkovicích 
- trativod v Radošovicích 
výpočet viz "Výkaz výměr SO 101.1 - Vozovky" a "Výkaz výměr SO 101.1 - Propustky pod sjezdy"</t>
  </si>
  <si>
    <t>1717,25=1 717,25 [A]</t>
  </si>
  <si>
    <t>113438</t>
  </si>
  <si>
    <t>ODSTRAN KRYTU ZPEVNĚNÝCH PLOCH S ASFALT POJIVEM VČET PODKLADU, ODVOZ DO 20KM</t>
  </si>
  <si>
    <t>tl. 0,25 m,  vč. odvozu a uložení na skládku do 25 km (Trhový Štěpánov) 
- stáv. zpevněné sjezdy s asf. krytem 
výpočet viz "Výkaz výměr SO 101.1  - Vozovky"</t>
  </si>
  <si>
    <t>225=225,00 [A]</t>
  </si>
  <si>
    <t>113458</t>
  </si>
  <si>
    <t>ODSTRAN KRYTU ZPEVNĚNÝCH PLOCH Z BETONU VČET PODKLADU, ODVOZ DO 20KM</t>
  </si>
  <si>
    <t>tl. 0,25 m,  vč. odvozu a uložení na skládku do 25 km (Trhový Štěpánov) 
- stáv. zpevněné sjezdy s bet. krytem 
výpočet viz "Výkaz výměr SO 101.1  - Vozovky"</t>
  </si>
  <si>
    <t>2.5=2,50 [A]</t>
  </si>
  <si>
    <t>113524</t>
  </si>
  <si>
    <t>ODSTRANĚNÍ CHODNÍKOVÝCH A SILNIČNÍCH OBRUBNÍKŮ BETONOVÝCH, ODVOZ DO 5KM</t>
  </si>
  <si>
    <t>M</t>
  </si>
  <si>
    <t>odhad, silniční obruby, vč. odvozu a uložení na skládku do 25 km (Trhový Štěpánov) 
poškozené obrubníky v obcích, náhrada novými viz pol. 917224d</t>
  </si>
  <si>
    <t>50=50,00 [A]</t>
  </si>
  <si>
    <t>11372</t>
  </si>
  <si>
    <t>FRÉZOVÁNÍ ZPEVNĚNÝCH PLOCH ASFALTOVÝCH</t>
  </si>
  <si>
    <t>Pouze frézování, část využita do stavby, zbytek odkup zhotovitelem za cenu 30 Kč/t, s odběrem v místě frézování, s odvozem.   
- rekonstrukce stáv. vozovky v tl. 0,05 m a 0,10 m 
- rekonstrukce stáv. vozovky v tl. 0,05 m v Radošovicích 
- sjezdy v tl. 0,11 m 
výpočet viz "Výkaz výměr SO 101.1  - Vozovky" 
celkem vyfrézováno:4215.36 m3*2,2 t/m3=9273,8 t 
K využití: 
- pro sjezdy viz pol. 567306...  237,50 m3*2,2 t/m3=522,5 t 
K odkoupení: 
9273,82-522,5=8751,3 t</t>
  </si>
  <si>
    <t>4215,36=4 215,36 [A]</t>
  </si>
  <si>
    <t>123738</t>
  </si>
  <si>
    <t>ODKOP PRO SPOD STAVBU SILNIC A ŽELEZNIC TŘ. I, ODVOZ DO 20KM</t>
  </si>
  <si>
    <t>Seříznutí NK a odkop NK,  
část v množství viz pol. 17120a odvezena na meziskládku (pro zpětný zásyp stupňů v podloží viz pol. 17110), zbytek vč. odvozu uložen na skládku do 25 km (Trhový Štěpánov) 
- úseky mimo propadlé okraje 
- úseky s propadlými okraji(25 % délky) 
- zpevnění svahu v Bílkovicích 
výpočet viz "Výkaz výměr SO 101.1  - Vozovky"</t>
  </si>
  <si>
    <t>3988.86=3 988,86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</si>
  <si>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</si>
  <si>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Výkopy zeminy,  vč. odvozu a uložení na skládku do 25 km (Trhový Štěpánov)  
Výkopy zeminy,  vč. odvozu a uložení na skládku do 25 km (Trhový Štěpánov)  
- pro sanační vrstvu v místě rekonstrukce stávající vozovky v Radošovicích 
- pro sanační vrstvu v místech propadlých okrajů (25 % délky) 
- zpevnění svahu v Bílkovicích 
výpočet viz "Výkaz výměr SO 101.1  - Vozovky"</t>
  </si>
  <si>
    <t>2508.0=2 508,00 [A]</t>
  </si>
  <si>
    <t>tl. 0,25 m, vč. odvozu a uložení na skládku do 25 km (Trhový Štěpánov)  
- stáv. nezpevněné sjezdy, tl. 0,25 m, 
výpočet viz "Výkaz výměr SO 101.1  - Vozovky"</t>
  </si>
  <si>
    <t>10=10,00 [A]</t>
  </si>
  <si>
    <t>tl. 0,25 m, vč. odvozu a uložení na skládku do 25 km (Trhový Štěpánov)  
- prohloubení příkopů u propustků 
výpočet viz "Výkaz výměr SO SO 101.1 - Propustky pod sjezdy"</t>
  </si>
  <si>
    <t>39.31=39,31 [A]</t>
  </si>
  <si>
    <t>12573</t>
  </si>
  <si>
    <t>VYKOPÁVKY ZE ZEMNÍKŮ A SKLÁDEK TŘ. I</t>
  </si>
  <si>
    <t>dle pol. 17120a</t>
  </si>
  <si>
    <t>12.4=12,40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</si>
  <si>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</si>
  <si>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dle pol. 17120b</t>
  </si>
  <si>
    <t>46.5=46,50 [A]</t>
  </si>
  <si>
    <t>22</t>
  </si>
  <si>
    <t>dle pol. 17120c</t>
  </si>
  <si>
    <t>74.2=74,20 [A]</t>
  </si>
  <si>
    <t>23</t>
  </si>
  <si>
    <t>dle pol. 17120d</t>
  </si>
  <si>
    <t>326.4=326,40 [A]</t>
  </si>
  <si>
    <t>24</t>
  </si>
  <si>
    <t>dle pol. 17120e</t>
  </si>
  <si>
    <t>2,60=2,60 [A]</t>
  </si>
  <si>
    <t>25</t>
  </si>
  <si>
    <t>f</t>
  </si>
  <si>
    <t>DK viz pol. 17310</t>
  </si>
  <si>
    <t>1921.45=1 921,45 [A]</t>
  </si>
  <si>
    <t>26</t>
  </si>
  <si>
    <t>12673</t>
  </si>
  <si>
    <t>ZŘÍZENÍ STUPŇŮ V PODLOŽÍ NÁSYPŮ TŘ. I</t>
  </si>
  <si>
    <t>včetně odvozu a uložení na meziskládku viz pol. 17120b pro pro zpětný násyp 
- v místěch zpevnění NK kamennými kostkami v oblouku 
výpočet viz "Výkaz výměr SO 101.1  - Vozovky"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</si>
  <si>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</si>
  <si>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27</t>
  </si>
  <si>
    <t>12931</t>
  </si>
  <si>
    <t>ČIŠTĚNÍ PŘÍKOPŮ OD NÁNOSU DO 0,25M3/M</t>
  </si>
  <si>
    <t>vč. odvozu a uložení na skládku do 25 km (Trhový Štěpánov)  
výpočet viz "Výkaz výměr SO 101.1  - Vozovky"</t>
  </si>
  <si>
    <t>12721.62=12 721,62 [A]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</si>
  <si>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</si>
  <si>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28</t>
  </si>
  <si>
    <t>12940</t>
  </si>
  <si>
    <t>ČIŠTĚNÍ RÁMOVÝCH A KLENBOVÝCH PROPUSTŮ OD NÁNOSŮ</t>
  </si>
  <si>
    <t>vč. odvozu a uložení na skládku do 25 km (Trhový Štěpánov)  
- propust v km 4,993, rám dl. 7,8 m 
výpočet viz "Výkaz výměr SO 101.1 - Oprava stávajících propustků"</t>
  </si>
  <si>
    <t>7,80=7,80 [A]</t>
  </si>
  <si>
    <t>29</t>
  </si>
  <si>
    <t>129946</t>
  </si>
  <si>
    <t>ČIŠTĚNÍ POTRUBÍ DN DO 400MM</t>
  </si>
  <si>
    <t>vč. odvozu a uložení na skládku do 25 km (Trhový Štěpánov) 
- propust v km 2,32456; 4,88600 
výpočet viz "Výkaz výměr SO 101.1 - Oprava stávajících propustků"</t>
  </si>
  <si>
    <t>18,20=18,20 [A]</t>
  </si>
  <si>
    <t>30</t>
  </si>
  <si>
    <t>129957</t>
  </si>
  <si>
    <t>ČIŠTĚNÍ POTRUBÍ DN DO 500MM</t>
  </si>
  <si>
    <t>vč. odvozu a uložení na skládku do 25 km (Trhový Štěpánov) 
- propust v km 1,51127; 9,97190; 10,1255 
výpočet viz "Výkaz výměr SO 101.1 - Oprava stávajících propustků"</t>
  </si>
  <si>
    <t>25,80=25,80 [A]</t>
  </si>
  <si>
    <t>31</t>
  </si>
  <si>
    <t>129958</t>
  </si>
  <si>
    <t>ČIŠTĚNÍ POTRUBÍ DN DO 600MM</t>
  </si>
  <si>
    <t>vč. odvozu a uložení na skládku do 25 km (Trhový Štěpánov) 
- propust v km 5,31204 
výpočet viz "Výkaz výměr SO 101.1 - Oprava stávajících propustků"</t>
  </si>
  <si>
    <t>7,8=7,80 [A]</t>
  </si>
  <si>
    <t>32</t>
  </si>
  <si>
    <t>12996</t>
  </si>
  <si>
    <t>ČIŠTĚNÍ POTRUBÍ DN DO 800MM</t>
  </si>
  <si>
    <t>vč. odvozu a uložení na skládku do 25 km (Trhový Štěpánov) 
- propust v km 8,12350 
výpočet viz "Výkaz výměr SO 101.1 - Oprava stávajících propustků"</t>
  </si>
  <si>
    <t>11,1=11,10 [A]</t>
  </si>
  <si>
    <t>33</t>
  </si>
  <si>
    <t>vč. odvozu a uložení na skládku do 25 km (Trhový Štěpánov) 
- stávající potrubí DN 700 pro napojení LS  
výpočet viz "Výkaz výměr SO 101.1 - Odvodnění"</t>
  </si>
  <si>
    <t>2=2,00 [A]</t>
  </si>
  <si>
    <t>34</t>
  </si>
  <si>
    <t>131738</t>
  </si>
  <si>
    <t>HLOUBENÍ JAM ZAPAŽ I NEPAŽ TŘ. I, ODVOZ DO 20KM</t>
  </si>
  <si>
    <t>odvoz části v množství viz pol. 17120c na meziskládku pro zpětný zásyp propustků, zbytek odvoz a uložení na skládku do 25 km (Trhový Štěpánov)  
- výkop pro propustky pod sjezdy 
výpočet viz "Výkaz výměr SO 101.1 - Propustky"</t>
  </si>
  <si>
    <t>121,74=121,74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</si>
  <si>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</si>
  <si>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35</t>
  </si>
  <si>
    <t>131838</t>
  </si>
  <si>
    <t>HLOUBENÍ JAM ZAPAŽ I NEPAŽ TŘ. II, ODVOZ DO 20KM</t>
  </si>
  <si>
    <t>odvoz a uložení na skládku do 25 km (Trhový Štěpánov)  
- výkop pro revizní šachty trativodu 
Výpočet viz  "Výkaz výměr SO 101.1 - Vozovky"</t>
  </si>
  <si>
    <t>6,50=6,50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</si>
  <si>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</si>
  <si>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36</t>
  </si>
  <si>
    <t>132738</t>
  </si>
  <si>
    <t>HLOUBENÍ RÝH ŠÍŘ DO 2M PAŽ I NEPAŽ TŘ. I, ODVOZ DO 20KM</t>
  </si>
  <si>
    <t>odvoz části v množství viz pol. 17120d na meziskládku pro zpětný zásyp odvodňovacích prvků a v množství viz pol. 17120e na meziskládku pro zpětný zásyp revizních šachet, zbytek odvoz a uložení na skládku do 25 km (Trhový Štěpánov)  
- použití pro zpětný zásyp,  přebytečná zemina bude uložena na skládku  
Výpočet viz  "Výkaz výměr SO 101.1 - Odvodnění</t>
  </si>
  <si>
    <t>399,87=399,87 [A]</t>
  </si>
  <si>
    <t>37</t>
  </si>
  <si>
    <t>132838</t>
  </si>
  <si>
    <t>HLOUBENÍ RÝH ŠÍŘ DO 2M PAŽ I NEPAŽ TŘ. II, ODVOZ DO 20KM</t>
  </si>
  <si>
    <t>odvoz a uložení na skládku do 25 km (Trhový Štěpánov)  
- trativod v Radošovicích 
Výpočet viz  "Výkaz výměr SO 101.1 - Vozovky"</t>
  </si>
  <si>
    <t>108,83=108,83 [A]</t>
  </si>
  <si>
    <t>38</t>
  </si>
  <si>
    <t>17110</t>
  </si>
  <si>
    <t>ULOŽENÍ SYPANINY DO NÁSYPŮ SE ZHUTNĚNÍM</t>
  </si>
  <si>
    <t>dovoz z meziskládky viz 17120a + 17120b 
- pro zpětný násyp stupňů v podloží  
- v místěch zpevnění NK kamennými kostkami v oblouku 
 výpočet viz "Výkaz výměr SO 101.1  - Vozovky"</t>
  </si>
  <si>
    <t>58,9=58,90 [A]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</si>
  <si>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</si>
  <si>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39</t>
  </si>
  <si>
    <t>17120</t>
  </si>
  <si>
    <t>ULOŽENÍ SYPANINY DO NÁSYPŮ A NA SKLÁDKY BEZ ZHUTNĚNÍ</t>
  </si>
  <si>
    <t>- meziskládka dle pol. 123738a pro zpětné uložení do násypu</t>
  </si>
  <si>
    <t>12,4=12,40 [A]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</si>
  <si>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</si>
  <si>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40</t>
  </si>
  <si>
    <t>- meziskládka dle pol. 126734 pro zpětné uložení do násypu</t>
  </si>
  <si>
    <t>46,50=46,50 [A]</t>
  </si>
  <si>
    <t>41</t>
  </si>
  <si>
    <t>- meziskládka dle pol. 131738 pro zpětný zásyp propustků</t>
  </si>
  <si>
    <t>74,20=74,20 [A]</t>
  </si>
  <si>
    <t>42</t>
  </si>
  <si>
    <t>- meziskládka dle pol. 132738 pro zpětný zásyp odvodňovacích prvků 
výpočet viz "Výkaz výměr SO 101.1 - Odvodnění"</t>
  </si>
  <si>
    <t>326,40=326,40 [A]</t>
  </si>
  <si>
    <t>43</t>
  </si>
  <si>
    <t>- meziskládka dle pol. 132738 pro zpětný zásyp revizních šachet 
výpočet viz "Výkaz výměr SO 101.1 - Vozovky"</t>
  </si>
  <si>
    <t>44</t>
  </si>
  <si>
    <t>odvoz na skládku 
- přebytečná zemina (pol. 123738a minus pol. 17120a) 
- přebytečná zemina (pol. 131738 minus pol. 17411a) 
- přebytečná zemina (pol. 132738 minus pol. 17411b  minus pol. 17111d) 
- pol. 123738b 
- pol. 123738c 
- pol. 123738d 
- pol. 131838 
- pol. 132838</t>
  </si>
  <si>
    <t>6761,0=6 761,00 [A]</t>
  </si>
  <si>
    <t>45</t>
  </si>
  <si>
    <t>17310</t>
  </si>
  <si>
    <t>ZEMNÍ KRAJNICE A DOSYPÁVKY SE ZHUTNĚNÍM</t>
  </si>
  <si>
    <t>- úseky mimo propadlé okraje 
- úseky s propadlými okraji (25 % délky) 
- rekonstrukce stávající vozovky v Radošovicích 
- zpevnění svahu v Bílkovicích 
výpočet viz "Výkaz výměr SO 101.1  - Vozovky"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</si>
  <si>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</si>
  <si>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46</t>
  </si>
  <si>
    <t>17411</t>
  </si>
  <si>
    <t>ZÁSYP JAM A RÝH ZEMINOU SE ZHUTNĚNÍM</t>
  </si>
  <si>
    <t>dovoz z meziskládky, viz pol. 17120c 
- zpětný zásyp propustků pod sjezdy 
výpočet viz "Výkaz výměr SO 101.1  - Propustky pod sjezdy"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</si>
  <si>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</si>
  <si>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47</t>
  </si>
  <si>
    <t>dovoz z meziskládky, viz pol. 17120d 
výpočet viz "Výkaz výměr SO 101.1 - Odvodnění"</t>
  </si>
  <si>
    <t>48</t>
  </si>
  <si>
    <t>HDK 8/16 
- trativod v Radošovicích 
výpočet viz "Výkaz výměr SO 101.1  - Vozovky"</t>
  </si>
  <si>
    <t>51,87=51,87 [A]</t>
  </si>
  <si>
    <t>49</t>
  </si>
  <si>
    <t>- drenážní šachty v Radošovicích 
výpočet viz "Výkaz výměr SO 101.1  - Vozovky"</t>
  </si>
  <si>
    <t>50</t>
  </si>
  <si>
    <t>17581</t>
  </si>
  <si>
    <t>OBSYP POTRUBÍ A OBJEKTŮ Z NAKUPOVANÝCH MATERIÁLŮ</t>
  </si>
  <si>
    <t>ŠP obsyp, se zhutněním,  
výpočet viz  "Výkaz výměr SO 101.1 - Odvodnění</t>
  </si>
  <si>
    <t>57,86=57,86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</si>
  <si>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</si>
  <si>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51</t>
  </si>
  <si>
    <t>37,90=37,90 [A]</t>
  </si>
  <si>
    <t>52</t>
  </si>
  <si>
    <t>18110</t>
  </si>
  <si>
    <t>ÚPRAVA PLÁNĚ SE ZHUTNĚNÍM V HORNINĚ TŘ. I</t>
  </si>
  <si>
    <t>- úseky s propadlými okraji (25 % délky) 
- rekonstrukce stávající vozovky v Radošovicích 
- trativod v Radošovicích 
- pod sjezdy s krytem z recyklátu  
- zpevnění svahu v Bílkovicích 
- propustky pod sjezdy 
výpočet viz "Výkaz výměr SO 101.1  a "Výkaz výměr SO 101.1 - Propustky pod sjezdy"</t>
  </si>
  <si>
    <t>6706,37=6 706,37 [A]</t>
  </si>
  <si>
    <t>položka zahrnuje úpravu pláně včetně vyrovnání výškových rozdílů. Míru zhutnění určuje projekt.</t>
  </si>
  <si>
    <t>53</t>
  </si>
  <si>
    <t>18222</t>
  </si>
  <si>
    <t>ROZPROSTŘENÍ ORNICE VE SVAHU V TL DO 0,15M</t>
  </si>
  <si>
    <t>- úseky mimo propadlé okraje 
- úseky s propadlými okraji (25 % délky) 
- rekonstrukce stávající vozovky v Radošovicích 
- za novým obrubníkem v Radošovicích 
- zpevnění NK kamennými kostkami v oblouku 
- zpevnění svahu v Bílkovicích 
- v místě propustků pod sjezdy 
výpočet viz "Výkaz výměr SO 101.1 - Vozovky" a "Výkaz výměr SO 101.1 - Propustky pod sjezdy"</t>
  </si>
  <si>
    <t>13742,43=13 742,43 [A]</t>
  </si>
  <si>
    <t>položka zahrnuje: 
nutné přemístění ornice z dočasných skládek vzdálených do 50m 
rozprostření ornice v předepsané tloušťce ve svahu přes 1:5</t>
  </si>
  <si>
    <t>54</t>
  </si>
  <si>
    <t>18242</t>
  </si>
  <si>
    <t>ZALOŽENÍ TRÁVNÍKU HYDROOSEVEM NA ORNICI</t>
  </si>
  <si>
    <t>viz pol. 18222</t>
  </si>
  <si>
    <t>13742.43=13 742,43 [A]</t>
  </si>
  <si>
    <t>Zahrnuje dodání předepsané travní směsi, hydroosev na ornici, zalévání, první pokosení, to vše bez ohledu na sklon terénu</t>
  </si>
  <si>
    <t>55</t>
  </si>
  <si>
    <t>18247</t>
  </si>
  <si>
    <t>OŠETŘOVÁNÍ TRÁVNÍKU</t>
  </si>
  <si>
    <t>2x pol. 18242</t>
  </si>
  <si>
    <t>27484,86=27 484,86 [A]</t>
  </si>
  <si>
    <t>Zahrnuje pokosení se shrabáním, naložení shrabků na dopravní prostředek, s odvozem a se složením, to vše bez ohledu na sklon terénu 
zahrnuje nutné zalití a hnojení</t>
  </si>
  <si>
    <t>Základy</t>
  </si>
  <si>
    <t>56</t>
  </si>
  <si>
    <t>21450</t>
  </si>
  <si>
    <t>SANAČNÍ VRSTVY Z KAMENIVA</t>
  </si>
  <si>
    <t>tl. 0,50 m 
- úseky s propadlými okraji (25 % délky)  
výpočet viz "Výkaz výměr SO 101.1  - Vozovky"</t>
  </si>
  <si>
    <t>2355,30=2 355,30 [A]</t>
  </si>
  <si>
    <t>položka zahrnuje dodávku předepsaného kameniva, mimostaveništní a vnitrostaveništní dopravu a jeho uložení 
není-li v zadávací dokumentaci uvedeno jinak, jedná se o nakupovaný materiál</t>
  </si>
  <si>
    <t>57</t>
  </si>
  <si>
    <t>tl. 0,30 m 
- rekonstrukce stávající vozovky v Radošovicích 
výpočet viz "Výkaz výměr SO 101.1  - Vozovky"</t>
  </si>
  <si>
    <t>137,70=137,70 [A]</t>
  </si>
  <si>
    <t>58</t>
  </si>
  <si>
    <t>tl. 0,50 m 
- zpevnění svahu v Bílkovicích 
výpočet viz "Výkaz výměr SO 101.1  - Vozovky"</t>
  </si>
  <si>
    <t>15=15,00 [A]</t>
  </si>
  <si>
    <t>59</t>
  </si>
  <si>
    <t>261513</t>
  </si>
  <si>
    <t>VRTY PRO KOTVENÍ A INJEKTÁŽ TŘ V NA POVRCHU D DO 25MM</t>
  </si>
  <si>
    <t>ukotvení 3 nových říms u propustků u nového zábradlí…2 řady vrtů á 0,30 m, hl. 0,15 m 
2x 2*(dl. říms/0.3mx0.15m)) 
výpočet viz "Výkaz výměr SO 101.1 - Oprava stávajících propustků"</t>
  </si>
  <si>
    <t>30,6=30,60 [A]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</si>
  <si>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</si>
  <si>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60</t>
  </si>
  <si>
    <t>289971</t>
  </si>
  <si>
    <t>OPLÁŠTĚNÍ (ZPEVNĚNÍ) Z GEOTEXTILIE</t>
  </si>
  <si>
    <t>Separační geotextilie okolo sanace podloží, TP 10/10kN/m, min. pevnost proti protlačení 3kN, vč. úpravy podkladu 
- úseky s propadlými okraji (25 % délky)  
- rekonstrukce stávající vozovky v Radošovicích 
- zpevnění svahu v Bílkovicích 
výpočet viz "Výkaz výměr SO 101.1  - Vozovky"</t>
  </si>
  <si>
    <t>10009,22=10 009,22 [A]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</si>
  <si>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</si>
  <si>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61</t>
  </si>
  <si>
    <t>Separační geotextilie u trativodů, TP 10/10kN/m, min. pevnost proti protlačení 3kN, vč. úpravy podkladu 
- trativody v Radošovicích 
výpočet viz "Výkaz výměr SO 101.1  - Vozovky"</t>
  </si>
  <si>
    <t>294,70=294,70 [A]</t>
  </si>
  <si>
    <t>Svislé konstrukce</t>
  </si>
  <si>
    <t>62</t>
  </si>
  <si>
    <t>317325</t>
  </si>
  <si>
    <t>ŘÍMSY ZE ŽELEZOBETONU DO C30/37</t>
  </si>
  <si>
    <t>výpočet viz "Výkaz výměr SO 101.1 - Oprava stávajících propustků"</t>
  </si>
  <si>
    <t>2,43=2,43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</si>
  <si>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</si>
  <si>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63</t>
  </si>
  <si>
    <t>317365</t>
  </si>
  <si>
    <t>VÝZTUŽ ŘÍMS Z OCELI 10505, B500B</t>
  </si>
  <si>
    <t>výztuž římsy a kotvící třmínky 
odhad</t>
  </si>
  <si>
    <t>0,5=0,50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</si>
  <si>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</si>
  <si>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Vodorovné konstrukce</t>
  </si>
  <si>
    <t>64</t>
  </si>
  <si>
    <t>451312</t>
  </si>
  <si>
    <t>PODKLADNÍ A VÝPLŇOVÉ VRSTVY Z PROSTÉHO BETONU C12/15</t>
  </si>
  <si>
    <t>betonová deska z bet. C 12/15n - X0 
- propustky pod sjezdy 
výpočet viz "Výkaz výměr SO 101.1  - Propustky pod sjezdy"</t>
  </si>
  <si>
    <t>6,44=6,44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</si>
  <si>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</si>
  <si>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65</t>
  </si>
  <si>
    <t>451314</t>
  </si>
  <si>
    <t>PODKLADNÍ A VÝPLŇOVÉ VRSTVY Z PROSTÉHO BETONU C25/30</t>
  </si>
  <si>
    <t>beton C 20/25n-XF3 tl. 0,10 m  
- pod dlažbou z lomového kamene viz pol. 465512a 
výpočet viz "Výkaz výměr SO 101.1  - Propustky pod sjezdy"</t>
  </si>
  <si>
    <t>1,5=1,50 [A]</t>
  </si>
  <si>
    <t>66</t>
  </si>
  <si>
    <t>beton C 20/25n-XF3 tl. 0,10 m  
- pod dlažbou z lomového kamene viz pol. 465512b 
výpočet viz "Výkaz výměr SO 101.1 - Oprava stávajících propustků" a "Výkaz výměr SO 101.1  - Propustky pod sjezdy"</t>
  </si>
  <si>
    <t>67</t>
  </si>
  <si>
    <t>beton C 20/25n-XF3 tl. 0,10 m  
- pod doplněnou dlažbou z lomového kamene  - odláždění čela propustku Radošovice 
výpočet viz "Výkaz výměr SO 101.1  - Odvodnění</t>
  </si>
  <si>
    <t>0,45=0,45 [A]</t>
  </si>
  <si>
    <t>68</t>
  </si>
  <si>
    <t>451366</t>
  </si>
  <si>
    <t>VÝZTUŽ PODKL VRSTEV Z KARI-SÍTÍ</t>
  </si>
  <si>
    <t>KARI síť 150/150/6 mm, krytí 30 mm, výztuž bet. desky pod propustky 
- v místě nových propustků pod sjezdy 
výpočet viz "Výkaz výměr SO 101.1  - Propustky pod sjezdy"</t>
  </si>
  <si>
    <t>0,18=0,18 [A]</t>
  </si>
  <si>
    <t>položka zahrnuje: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veškerá opatření pro zajištění soudržnosti výztuže a betonu 
- vodivé propojení výztuže, které je součástí ochrany konstrukce proti vlivům bludných proudů, vyvedení do měřících skříní nebo míst pro měření bludných proudů 
- povrchovou antikorozní úpravu výztuže 
- separaci výztuže</t>
  </si>
  <si>
    <t>69</t>
  </si>
  <si>
    <t>45157</t>
  </si>
  <si>
    <t>PODKLADNÍ A VÝPLŇOVÉ VRSTVY Z KAMENIVA TĚŽENÉHO</t>
  </si>
  <si>
    <t>ŠP 0/8 mm, tl. min. 100 mm, se zhutněním, včetně dovozu ze zemníku, natěžení a poplatku za natěžení 
- pod bet. deskou u propustků pod sjezdy 
výpočet viz "Výkaz výměr SO 101.1  - Propustky pod sjezdy"</t>
  </si>
  <si>
    <t>5,77=5,77 [A]</t>
  </si>
  <si>
    <t>70</t>
  </si>
  <si>
    <t>ŠP, podsyp přípojek  
výpočet viz  "Výkaz výměr SO 101.1 - Odvodnění"</t>
  </si>
  <si>
    <t>12,66=12,66 [A]</t>
  </si>
  <si>
    <t>71</t>
  </si>
  <si>
    <t>ŠP fr. 0/22,tl. min. 100 mm 
- trativod v Radošovicích 
výpočet viz "Výkaz výměr SO 101.1  - Vozovky"</t>
  </si>
  <si>
    <t>14,43=14,43 [A]</t>
  </si>
  <si>
    <t>72</t>
  </si>
  <si>
    <t>465512</t>
  </si>
  <si>
    <t>DLAŽBY Z LOMOVÉHO KAMENE NA MC</t>
  </si>
  <si>
    <t>dlažba tl. 0,20 m  
- zpevnění svahu v Bílkovicích 
výpočet viz "Výkaz výměr SO 101.1 - Vozovky"</t>
  </si>
  <si>
    <t>3=3,00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</si>
  <si>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</si>
  <si>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73</t>
  </si>
  <si>
    <t>odláždění vtoku a výtoku dlažbou tl. 200 mm do bet. lože, vč. vyspárování maltou M25-XF4  
- vtok a výtok stáv. propustků 
- vtok a výtok nových propustků pod sjezdy  
výpočet viz "Výkaz výměr SO 101.1 - Oprava stávajících propustků" a "Výkaz výměr SO 101.1  - Propustky pod sjezdy"</t>
  </si>
  <si>
    <t>15,6=15,60 [A]</t>
  </si>
  <si>
    <t>74</t>
  </si>
  <si>
    <t>odláždění dlažbou tl. 200 mm do bet. lože, vč. vyspárování maltou M25-XF4  
čelo propustku Radošovice 
výpočet viz "Výkaz výměr SO 101.1  - Odvodnění</t>
  </si>
  <si>
    <t>0,6=0,60 [A]</t>
  </si>
  <si>
    <t>75</t>
  </si>
  <si>
    <t>465923</t>
  </si>
  <si>
    <t>PŘEDLÁŽDĚNÍ DLAŽBY Z BETON DLAŽDIC</t>
  </si>
  <si>
    <t>- oprava chodníku v místech manipulace s UV, vč. ložné vrstvy tl. 40 mm 
odhad - 1,5 m2/UV u 50% UV, viz pol. 89712</t>
  </si>
  <si>
    <t>28,5=28,50 [A]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</si>
  <si>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nutné zemní práce (svahování, úpravu pláně a pod.) 
- nezahrnuje podklad pod dlažbu, vykazuje se samostatně položkami SD 45</t>
  </si>
  <si>
    <t>Komunikace</t>
  </si>
  <si>
    <t>76</t>
  </si>
  <si>
    <t>56330</t>
  </si>
  <si>
    <t>VOZOVKOVÉ VRSTVY ZE ŠTĚRKODRTI</t>
  </si>
  <si>
    <t>ŠD fr. 0/63 O tl. 170 mm 
- rekonstrukce stávající vozovky v Radošovicích 
výpočet viz "Výkaz výměr SO 101.1  - Vozovky"</t>
  </si>
  <si>
    <t>78,03=78,03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</si>
  <si>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</si>
  <si>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77</t>
  </si>
  <si>
    <t>doplnění vrstvy ŠD fr. 0/32, tl. 100 mm pod bet. lože čtyřřádku z drobných kostek viz pol. 935812 
- zpevnění NK kamennými kostkami v oblouku 
výpočet viz "Výkaz výměr SO 101.1"</t>
  </si>
  <si>
    <t>217=217,00 [A]</t>
  </si>
  <si>
    <t>78</t>
  </si>
  <si>
    <t>56333</t>
  </si>
  <si>
    <t>VOZOVKOVÉ VRSTVY ZE ŠTĚRKODRTI TL. DO 150MM</t>
  </si>
  <si>
    <t>ŠD fr. 0/32 tl. 150 mm 
- rekonstrukce stávající vozovky v Radošovicích 
výpočet viz "Výkaz výměr SO 101.1  - Vozovky"</t>
  </si>
  <si>
    <t>550,8=550,80 [A]</t>
  </si>
  <si>
    <t>79</t>
  </si>
  <si>
    <t>ŠD fr. 0/32 tl. 150 mm 
- předláždění chodníků (při manipulaci s UV) - s dl. krytem, viz pol. 465923 
- doplnění vozovky po konstrukci trativodu v Radošovicích 
výpočet viz "Výkaz výměr SO 101.1  - Vozovky"</t>
  </si>
  <si>
    <t>286,50=286,50 [A]</t>
  </si>
  <si>
    <t>80</t>
  </si>
  <si>
    <t>56334</t>
  </si>
  <si>
    <t>VOZOVKOVÉ VRSTVY ZE ŠTĚRKODRTI TL. DO 200MM</t>
  </si>
  <si>
    <t>ŠD fr. 0/63 tl. 200 mm 
- doplnění vozovky po konstrukci trativodu v Radošovicích 
výpočet viz "Výkaz výměr SO 101.1  - Vozovky"</t>
  </si>
  <si>
    <t>283,80=283,80 [A]</t>
  </si>
  <si>
    <t>81</t>
  </si>
  <si>
    <t>56335</t>
  </si>
  <si>
    <t>VOZOVKOVÉ VRSTVY ZE ŠTĚRKODRTI TL. DO 250MM</t>
  </si>
  <si>
    <t>ŠD fr. 0/32ŠDa fr. 0/32 
- úseky s propadlými okraji (25 % délky) 
- zpevnění svahu v Bílkovicích 
výpočet viz "Výkaz výměr SO 101.1  - Vozovky"</t>
  </si>
  <si>
    <t>3318,43=3 318,43 [A]</t>
  </si>
  <si>
    <t>82</t>
  </si>
  <si>
    <t>ŠDa fr. 0/63 
- úseky s propadlými okraji (25 % délky) 
- zpevnění svahu v Bílkovicích 
výpočet viz "Výkaz výměr SO 101.1  - Vozovky"</t>
  </si>
  <si>
    <t>4266,55=4 266,55 [A]</t>
  </si>
  <si>
    <t>83</t>
  </si>
  <si>
    <t>567306</t>
  </si>
  <si>
    <t>VRSTVY PRO OBNOVU A OPRAVY Z RECYKLOVANÉHO MATERIÁLU</t>
  </si>
  <si>
    <t>R-materiál tl. 0,25 m, dovoz vyfrézovaného materiálu ze skládky objednatele 
- sjezdy,  
viz pol. 113438+113458+123738c</t>
  </si>
  <si>
    <t>237,5=237,50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</si>
  <si>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</si>
  <si>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84</t>
  </si>
  <si>
    <t>567554</t>
  </si>
  <si>
    <t>VRST PRO OBNOVU A OPR RECYK ZA STUD CEM A ASF EM TL DO 250MM</t>
  </si>
  <si>
    <t>RS 0/63 CA tl. 250 mm 
- rekonstrukce stáv. vozovky 
     - včetně oboustr. rozšíření recyklované vrstvy o 0,20 m,  
     - předrcení balvanitých materiálů na místě - odhad 30%.  
     - pro homogenizaci materiálu 1 pojezd navíc 
výpočet viz "Výkaz výměr SO 101.1  - Vozovky"</t>
  </si>
  <si>
    <t>57742,5=57 742,50 [A]</t>
  </si>
  <si>
    <t>- dodání materiálů předepsaných pro recyklaci za studena 
- provedení recyklace dle předepsaného technologického předpisu, zhutnění vrstvy v předepsané tloušťce 
- zřízení vrstvy bez rozlišení šířky, pokládání vrstvy po etapách 
- úpravu napojení, ukončení 
- nezahrnuje postřiky, nátěry</t>
  </si>
  <si>
    <t>85</t>
  </si>
  <si>
    <t>56933</t>
  </si>
  <si>
    <t>ZPEVNĚNÍ KRAJNIC ZE ŠTĚRKODRTI TL. DO 150MM</t>
  </si>
  <si>
    <t>š. 0,50 m, tl. 0.15 m, fr. 0/32, výpočet viz "Výkaz výměr SO 101.1  - Vozovky" 
- úseky mimo propadlé okraje 
- úseky s propadlými okraji(25 % délky) 
- rekonstrukce stávající vozovky v Radošovicích 
výpočet viz "Výkaz výměr SO 101.1  - Vozovky"</t>
  </si>
  <si>
    <t>9433,22=9 433,22 [A]</t>
  </si>
  <si>
    <t>- dodání kameniva předepsané kvality a zrnitosti 
- rozprostření a zhutnění vrstvy v předepsané tloušťce 
- zřízení vrstvy bez rozlišení šířky, pokládání vrstvy po etapách</t>
  </si>
  <si>
    <t>86</t>
  </si>
  <si>
    <t>572123</t>
  </si>
  <si>
    <t>INFILTRAČNÍ POSTŘIK Z EMULZE DO 1,0KG/M2</t>
  </si>
  <si>
    <t>C 60 BP 5, mn. 0,60 kg/m2 na vrstvu RS-CA 
- rekonstrukce stáv. vozovky 
viz pol. 567544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</si>
  <si>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</si>
  <si>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87</t>
  </si>
  <si>
    <t>572214</t>
  </si>
  <si>
    <t>SPOJOVACÍ POSTŘIK Z MODIFIK EMULZE DO 0,5KG/M2</t>
  </si>
  <si>
    <t>C 60 BP 4, mn. 0,40kg/m2 
- rekonstrukce stáv. Vozovky 
- rekonstrukce stáv. vozovky v Radošovicích 
- zpev. sjezdy 
výpočet viz "Výkaz výměr SO 101.1  - Vozovky"</t>
  </si>
  <si>
    <t>58287,2=58 287,20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</si>
  <si>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</si>
  <si>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88</t>
  </si>
  <si>
    <t>572741</t>
  </si>
  <si>
    <t>DVOUVRSTVÝ ASFALTOVÝ NÁTĚR DO 2,0KG/M2</t>
  </si>
  <si>
    <t>ND-B, na hospodářské sjezdy z R-mat viz pol. 567306/0,25 m,  
dvouvrstvý nátěr se zadrcením kameniva viz. pol. č. 57622</t>
  </si>
  <si>
    <t>950=950,00 [A]</t>
  </si>
  <si>
    <t>- dodání všech předepsaných materiálů pro nátěry v předepsaném množství 
- provedení dle předepsaného technologického předpisu 
- zřízení vrstvy bez rozlišení šířky, pokládání vrstvy po etapách 
- úpravu napojení, ukončení</t>
  </si>
  <si>
    <t>89</t>
  </si>
  <si>
    <t>574B44</t>
  </si>
  <si>
    <t>ASFALTOVÝ BETON PRO OBRUSNÉ VRSTVY MODIFIK ACO 11+, 11S TL. 50MM</t>
  </si>
  <si>
    <t>ACO 11 
- rekonstrukce stáv. vozovky 
- rekonstrukce stáv. vozovky v Radošovicích 
- zpev. sjezdy  
výpočet viz "Výkaz výměr SO 101.1  - Vozovky"</t>
  </si>
  <si>
    <t>55271,17=55 271,17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</si>
  <si>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</si>
  <si>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90</t>
  </si>
  <si>
    <t>574D56</t>
  </si>
  <si>
    <t>ASFALTOVÝ BETON PRO LOŽNÍ VRSTVY MODIFIK ACL 16+, 16S TL. 60MM</t>
  </si>
  <si>
    <t>ACL 16+ 
- rekonstrukce stáv. vozovky 
- rekonstrukce stáv. vozovky v Radošovicích 
- zpev. sjezdy  
výpočet viz "Výkaz výměr SO 101.1  - Vozovky"</t>
  </si>
  <si>
    <t>56767,78=56 767,78 [A]</t>
  </si>
  <si>
    <t>91</t>
  </si>
  <si>
    <t>574E06</t>
  </si>
  <si>
    <t>ASFALTOVÝ BETON PRO PODKLADNÍ VRSTVY ACP 16+, 16S</t>
  </si>
  <si>
    <t>ACP 16+, doplnění asf. podkl. vrstvy  
- podél nových obrub...plocha v řezu (0,12mx0,15m)/2=0,009 m2*dl. viz pol. 917224a 
- podél nově osaz. brubníku v Radošovicícha..plocha v řezu (0,12mx0,15m)/2=0,009 m2*dl viz pol. 917224b</t>
  </si>
  <si>
    <t>1,31=1,31 [A]</t>
  </si>
  <si>
    <t>92</t>
  </si>
  <si>
    <t>574E46</t>
  </si>
  <si>
    <t>ASFALTOVÝ BETON PRO PODKLADNÍ VRSTVY ACP 16+, 16S TL. 50MM</t>
  </si>
  <si>
    <t>- rekonstrukce stáv. vozovky v Radošovicích 
výpočet viz "Výkaz výměr SO 101.1  - Vozovky"</t>
  </si>
  <si>
    <t>491,13=491,13 [A]</t>
  </si>
  <si>
    <t>93</t>
  </si>
  <si>
    <t>57621</t>
  </si>
  <si>
    <t>POSYP KAMENIVEM DRCENÝM 5KG/M2</t>
  </si>
  <si>
    <t>3 kg/m2, fr. 2/4  
- rekonstrukce stáv. vozovky 
výpočet viz "Výkaz výměr SO 101.1  - Vozovky"</t>
  </si>
  <si>
    <t>- dodání kameniva předepsané kvality a zrnitosti 
- posyp předepsaným množstvím</t>
  </si>
  <si>
    <t>94</t>
  </si>
  <si>
    <t>57622</t>
  </si>
  <si>
    <t>POSYP KAMENIVEM DRCENÝM 10KG/M2</t>
  </si>
  <si>
    <t>povrch hospodářských sjezdů - zadrcení 2 vrstev kameniva do nátěru  
1. vrstva kameniva fr. 8-11  
2. vrstva kameniva fr. 4-8 
2x pol. 572741</t>
  </si>
  <si>
    <t>1900=1 900,00 [A]</t>
  </si>
  <si>
    <t>95</t>
  </si>
  <si>
    <t>587205</t>
  </si>
  <si>
    <t>PŘEDLÁŽDĚNÍ KRYTU Z BETONOVÝCH DLAŽDIC</t>
  </si>
  <si>
    <t>u chodníků s výměnou poškozených obrub, dl. viz pol. 113524 
rozebrání stávající dlažby + zpětná pokládka, vč. lože fr. 0/4 tl. 40 mm 
dl. x š. …dl. viz pol. 113524 x 1,0 m</t>
  </si>
  <si>
    <t>- pod pojmem *předláždění* se rozumí rozebrání stávající dlažby a pokládka dlažby ze stávajícího dlažebního materiálu (bez dodávky nového) 
- zahrnuje nezbytnou manipulaci s tímto materiálem (nakládání, doprava, složení, očištění) 
- dodání a rozprostření materiálu pro lože a jeho tloušťku předepsanou dokumentací a pro předepsanou výplň spar 
- eventuelní doplnění plochy s použitím nového materiálu se vykazuje v položce č.582</t>
  </si>
  <si>
    <t>96</t>
  </si>
  <si>
    <t>58920</t>
  </si>
  <si>
    <t>VÝPLŇ SPAR MODIFIKOVANÝM ASFALTEM</t>
  </si>
  <si>
    <t>viz pol. 919111</t>
  </si>
  <si>
    <t>1520=1 520,00 [A]</t>
  </si>
  <si>
    <t>položka zahrnuje: 
- dodávku předepsaného materiálu 
- vyčištění a výplň spar tímto materiálem</t>
  </si>
  <si>
    <t>Úpravy povrchů, podlahy, výplně otvorů</t>
  </si>
  <si>
    <t>97</t>
  </si>
  <si>
    <t>626112</t>
  </si>
  <si>
    <t>REPROFILACE PODHLEDŮ, SVISLÝCH PLOCH SANAČNÍ MALTOU JEDNOVRST TL 20MM</t>
  </si>
  <si>
    <t>- povrchová sanace horního povrchu bet. čel stáv. propustků 
výpočet viz "Výkaz výměr SO 101.1 - Oprava stávajících propustků"</t>
  </si>
  <si>
    <t>18,05=18,05 [A]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</si>
  <si>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</si>
  <si>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98</t>
  </si>
  <si>
    <t>626212</t>
  </si>
  <si>
    <t>REPROFILACE VODOROVNÝCH PLOCH SHORA SANAČNÍ MALTOU JEDNOVRST TL 20MM</t>
  </si>
  <si>
    <t>- povrchová sanace bet. říms stáv. propustků 
výpočet viz "Výkaz výměr SO 101.1 - Oprava stávajících propustků"</t>
  </si>
  <si>
    <t>15,86=15,86 [A]</t>
  </si>
  <si>
    <t>99</t>
  </si>
  <si>
    <t>62631</t>
  </si>
  <si>
    <t>SPOJOVACÍ MŮSTEK MEZI STARÝM A NOVÝM BETONEM</t>
  </si>
  <si>
    <t>viz pol. 626112 + pol. 626212</t>
  </si>
  <si>
    <t>33,91=33,91 [A]</t>
  </si>
  <si>
    <t>100</t>
  </si>
  <si>
    <t>62641</t>
  </si>
  <si>
    <t>SJEDNOCUJÍCÍ STĚRKA JEMNOU MALTOU TL CCA 2MM</t>
  </si>
  <si>
    <t>101</t>
  </si>
  <si>
    <t>62652</t>
  </si>
  <si>
    <t>OCHRANA VÝZTUŽE PŘI NEDOSTATEČNÉM KRYTÍ</t>
  </si>
  <si>
    <t>bet. části stáv. propustků 
odhad</t>
  </si>
  <si>
    <t>položka zahrnuje: 
dodávku veškerého materiálu potřebného pro předepsanou úpravu v předepsané kvalitě 
položení vrstvy v předepsané tloušťce 
potřebná lešení a podpěrné konstrukce</t>
  </si>
  <si>
    <t>102</t>
  </si>
  <si>
    <t>62662</t>
  </si>
  <si>
    <t>INJEKTÁŽ TRHLIN TĚSNÍCÍ</t>
  </si>
  <si>
    <t>položka zahrnuje: 
dodávku veškerého materiálu potřebného pro předepsanou úpravu v předepsané kvalitě 
vyčištění trhliny 
provedení vlastní injektáže 
potřebná lešení a podpěrné konstrukce</t>
  </si>
  <si>
    <t>Přidružená stavební výroba</t>
  </si>
  <si>
    <t>103</t>
  </si>
  <si>
    <t>711117</t>
  </si>
  <si>
    <t>IZOLACE BĚŽNÝCH KONSTRUKCÍ PROTI ZEMNÍ VLHKOSTI Z PE FÓLIÍ</t>
  </si>
  <si>
    <t>Izolační nepropustná fólie u hloubkového trativodu v Radošovicích 
- rekonstrukce stávající vozovky v Radošovicích 
výpočet viz "Výkaz výměr SO 101.1  - Vozovky"</t>
  </si>
  <si>
    <t>133=133,00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</si>
  <si>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</si>
  <si>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104</t>
  </si>
  <si>
    <t>78382</t>
  </si>
  <si>
    <t>NÁTĚRY BETON KONSTR TYP S2 (OS-B)</t>
  </si>
  <si>
    <t>Ochranný hydrofobní nátěr horního povrchu říms a čel 
viz pol. 626212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</si>
  <si>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</si>
  <si>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</si>
  <si>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105</t>
  </si>
  <si>
    <t>87433</t>
  </si>
  <si>
    <t>POTRUBÍ Z TRUB PLASTOVÝCH ODPADNÍCH DN DO 150MM</t>
  </si>
  <si>
    <t>přípojky UV v nové poloze, plastové potrubí DN 150 SN12 
výpočet viz  "Výkaz výměr SO 101.1 - Odvodnění"</t>
  </si>
  <si>
    <t>101=101,00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</si>
  <si>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</si>
  <si>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106</t>
  </si>
  <si>
    <t>plastová perfor. trubka trativodů v Radošovicích, DN 150 SN8 
výpočet viz "Výkaz výměr SO 101.1  - Vozovky"</t>
  </si>
  <si>
    <t>262=262,00 [A]</t>
  </si>
  <si>
    <t>107</t>
  </si>
  <si>
    <t>87434</t>
  </si>
  <si>
    <t>POTRUBÍ Z TRUB PLASTOVÝCH ODPADNÍCH DN DO 200MM</t>
  </si>
  <si>
    <t>přípojky UV - propojené vpusti plastové potrubí DN 200 SN12 
výpočet viz  "Výkaz výměr SO 101.1 - Odvodnění"</t>
  </si>
  <si>
    <t>14=14,00 [A]</t>
  </si>
  <si>
    <t>108</t>
  </si>
  <si>
    <t>87445</t>
  </si>
  <si>
    <t>POTRUBÍ Z TRUB PLASTOVÝCH ODPADNÍCH DN DO 300MM</t>
  </si>
  <si>
    <t>přípojky HV - plastové potrubí DN 300 SN12 
výpočet viz  "Výkaz výměr SO 101.1 - Odvodnění"</t>
  </si>
  <si>
    <t>12=12,00 [A]</t>
  </si>
  <si>
    <t>109</t>
  </si>
  <si>
    <t>87459</t>
  </si>
  <si>
    <t>POTRUBÍ Z TRUB PLAST ODPAD DN DO 700MM</t>
  </si>
  <si>
    <t>propoj  LS na stáv potrubí - plastové potrubí DN 700 SN12 
výpočet viz  "Výkaz výměr SO 101.1 - Odvodnění"</t>
  </si>
  <si>
    <t>110</t>
  </si>
  <si>
    <t>894846</t>
  </si>
  <si>
    <t>ŠACHTY KANALIZAČNÍ PLASTOVÉ D 400MM</t>
  </si>
  <si>
    <t>- revizní drenážní šachty, litinový rám tř. D 400, vč, zemních prací 
výpočet viz  "Výkaz výměr SO 101.1 - Odvodnění"</t>
  </si>
  <si>
    <t>6=6,00 [A]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</si>
  <si>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</si>
  <si>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111</t>
  </si>
  <si>
    <t>89712</t>
  </si>
  <si>
    <t>VPUSŤ KANALIZAČNÍ ULIČNÍ KOMPLETNÍ Z BETONOVÝCH DÍLCŮ</t>
  </si>
  <si>
    <t>- dle stavebně-technického stavu, až do úplné výměna stávající vpusti za novou 
kompletní konstrukce včetně  litinové mříže tř. C (500x500),  
výpočet viz  "Výkaz výměr SO 101.1 - Odvodnění"</t>
  </si>
  <si>
    <t>38=38,00 [A]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</si>
  <si>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</si>
  <si>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112</t>
  </si>
  <si>
    <t>89721</t>
  </si>
  <si>
    <t>VPUSŤ KANALIZAČNÍ HORSKÁ KOMPLETNÍ MONOLITICKÁ BETONOVÁ</t>
  </si>
  <si>
    <t>vtoková jímka Bílkovice km  
- výplň, těsnění  a tmelení spar a spojů, 
- opatření  povrchů  betonu  izolací  proti zemní vlhkosti v částech, kde přijdou do styku se zeminou nebo kamenivem, 
- předepsané podkladní konstrukce 
výpočet viz  "Výkaz výměr SO 101.1 - Odvodnění"</t>
  </si>
  <si>
    <t>položka zahrnuje: 
- mříže s rámem, koše na bahno,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zřízení  všech  požadovaných  otvorů, kapes, výklenků, prostupů, dutin, drážek a pod., vč. ztížení práce a úprav  kolem nich, 
- nátěry zabraňující soudržnost betonu a bednění, 
- výplň, těsnění  a tmelení spar a spojů, 
- opatření  povrchů  betonu  izolací  proti zemní vlhkosti v částech, kde přijdou do styku se zeminou nebo kamenivem, 
- předepsané podkladní konstrukce</t>
  </si>
  <si>
    <t>113</t>
  </si>
  <si>
    <t>89722</t>
  </si>
  <si>
    <t>VPUSŤ KANALIZAČNÍ HORSKÁ KOMPLETNÍ Z BETON DÍLCŮ</t>
  </si>
  <si>
    <t>- dle stavebně-technického stavu, až do úplné výměna stávající vpusti za novou 
- dodávku a osazení předepsaných dílů včetně mříže a odláždění nátoku 
- výplň, těsnění  a tmelení spar a spojů, 
- opatření  povrchů  betonu  izolací  proti zemní vlhkosti v částech, kde přijdou do styku se zeminou nebo kamenivem, 
- předepsané podkladní konstrukce 
výpočet viz  "Výkaz výměr SO 101.1 - Odvodnění"</t>
  </si>
  <si>
    <t>5=5,00 [A]</t>
  </si>
  <si>
    <t>114</t>
  </si>
  <si>
    <t>89911G</t>
  </si>
  <si>
    <t>LITINOVÝ POKLOP D400</t>
  </si>
  <si>
    <t>výměna stáv. kanalizač. poklopů D400 kN - ohad 60%</t>
  </si>
  <si>
    <t>Položka zahrnuje dodávku a osazení předepsané mříže včetně rámu</t>
  </si>
  <si>
    <t>115</t>
  </si>
  <si>
    <t>89913</t>
  </si>
  <si>
    <t>KRYCÍ HRNCE SAMOSTATNÉ</t>
  </si>
  <si>
    <t>výměna krycích hrnců stávajících sítí - odhad 40%</t>
  </si>
  <si>
    <t>Položka zahrnuje dodávku a osazení předepsané hrnce mříže včetně rámu</t>
  </si>
  <si>
    <t>116</t>
  </si>
  <si>
    <t>89914</t>
  </si>
  <si>
    <t>ŠACHTOVÉ BETONOVÉ SKRUŽE SAMOSTATNÉ</t>
  </si>
  <si>
    <t>kónus 100/63/58 
výměna poškozené části kanaliz. šachty, odhad 60%</t>
  </si>
  <si>
    <t>- Položka zahrnuje veškerý materiál, výrobky a polotovary, včetně mimostaveništní a vnitrostaveništní dopravy (rovněž přesuny), včetně naložení a složení,případně s uložením.</t>
  </si>
  <si>
    <t>117</t>
  </si>
  <si>
    <t>vyrovnávací prstence pod poklop DN 600 
výměna poškozené části šachty, odhad 60%</t>
  </si>
  <si>
    <t>118</t>
  </si>
  <si>
    <t>89921</t>
  </si>
  <si>
    <t>VÝŠKOVÁ ÚPRAVA POKLOPŮ</t>
  </si>
  <si>
    <t>kanalizační poklopy stáv. sítí, odhad 60% 
odečteno ze zaměření</t>
  </si>
  <si>
    <t>18=18,00 [A]</t>
  </si>
  <si>
    <t>- položka výškové úpravy zahrnuje všechny nutné práce a materiály pro zvýšení nebo snížení zařízení (včetně nutné úpravy stávajícího povrchu vozovky nebo chodníku).</t>
  </si>
  <si>
    <t>119</t>
  </si>
  <si>
    <t>89923</t>
  </si>
  <si>
    <t>VÝŠKOVÁ ÚPRAVA KRYCÍCH HRNCŮ</t>
  </si>
  <si>
    <t>krycí hrnce stávajících sítí - odhad 60%, vč. podkl. konstrukcí 
odečteno ze zaměření</t>
  </si>
  <si>
    <t>33=33,00 [A]</t>
  </si>
  <si>
    <t>120</t>
  </si>
  <si>
    <t>89945</t>
  </si>
  <si>
    <t>VÝŘEZ, VÝSEK, ÚTES NA POTRUBÍ DN DO 300MM</t>
  </si>
  <si>
    <t>Napojení UV, HV 
výpočet viz  "Výkaz výměr SO 101.1 - Odvodnění"</t>
  </si>
  <si>
    <t>44=44,00 [A]</t>
  </si>
  <si>
    <t>- zahrnují zejména náklady na osekání trub na útesy, na vysekání otvorů pro zaústění, na obetonování útesu. U výřezu a výseku náklady na ohlášení uzavírání vody, uzavření a otevření šoupat, vypuštění a napuštění vody, odvzdušnění potrubí a pod.</t>
  </si>
  <si>
    <t>121</t>
  </si>
  <si>
    <t>89948</t>
  </si>
  <si>
    <t>VÝŘEZ, VÝSEK, ÚTES NA POTRUBÍ DN DO 800MM</t>
  </si>
  <si>
    <t>Propoj LS na stávající potrubí 
výpočet viz  "Výkaz výměr SO 101.1 - Odvodnění"</t>
  </si>
  <si>
    <t>122</t>
  </si>
  <si>
    <t>899524</t>
  </si>
  <si>
    <t>OBETONOVÁNÍ POTRUBÍ Z PROSTÉHO BETONU DO C25/30</t>
  </si>
  <si>
    <t>beton C25/30-XF3, vč. všech nátěrů 
- propustky pod sjezdy 
výpočet viz "Výkaz výměr SO 101.1  - Propustky pod sjezdy"</t>
  </si>
  <si>
    <t>13,92=13,92 [A]</t>
  </si>
  <si>
    <t>123</t>
  </si>
  <si>
    <t>899642</t>
  </si>
  <si>
    <t>ZKOUŠKA VODOTĚSNOSTI POTRUBÍ DN DO 200MM</t>
  </si>
  <si>
    <t>přípojky UV , dle pol.č.87433 a 87434 
výpočet viz  "Výkaz výměr SO 101.1 - Odvodnění"</t>
  </si>
  <si>
    <t>115=115,00 [A]</t>
  </si>
  <si>
    <t>- přísun, montáž, demontáž, odsun zkoušecího čerpadla, napuštění tlakovou vodou, dodání vody pro tlakovou zkoušku, montáž a demontáž dílců pro zabezpečení konce zkoušeného úseku potrubí, montáž a demontáž koncových tvarovek, montáž zaslepovací příruby, zaslepení odboček pro armatury a pro odbočující řady.</t>
  </si>
  <si>
    <t>124</t>
  </si>
  <si>
    <t>899652</t>
  </si>
  <si>
    <t>ZKOUŠKA VODOTĚSNOSTI POTRUBÍ DN DO 300MM</t>
  </si>
  <si>
    <t>přípojky HV , dle pol.č.87445 
výpočet viz  "Výkaz výměr SO 101.1 - Odvodnění"</t>
  </si>
  <si>
    <t>125</t>
  </si>
  <si>
    <t>899901</t>
  </si>
  <si>
    <t>PŘEPOJENÍ PŘÍPOJEK</t>
  </si>
  <si>
    <t>Napojení přípojek UV a HV na stávající potrubí 
výpočet viz  "Výkaz výměr SO 101.1 - Odvodnění"</t>
  </si>
  <si>
    <t>položka zahrnuje řez na potrubí, dodání a osazení příslušných tvarovek a armatur</t>
  </si>
  <si>
    <t>Ostatní konstrukce a práce</t>
  </si>
  <si>
    <t>126</t>
  </si>
  <si>
    <t>9111A3</t>
  </si>
  <si>
    <t>ZÁBRADLÍ SILNIČNÍ S VODOR MADLY - DEMONTÁŽ S PŘESUNEM</t>
  </si>
  <si>
    <t>odvoz do dvora KSÚS Vlašim 
- z říms stávajících propustků v km 5,31204; 8,12358 
výpočet viz "Výkaz výměr SO 101.1  - Vozovky"</t>
  </si>
  <si>
    <t>14,9=14,90 [A]</t>
  </si>
  <si>
    <t>položka zahrnuje: 
- demontáž a odstranění zařízení 
- jeho odvoz na předepsané místo</t>
  </si>
  <si>
    <t>127</t>
  </si>
  <si>
    <t>9111B1</t>
  </si>
  <si>
    <t>ZÁBRADLÍ SILNIČNÍ SE SVISLOU VÝPLNÍ - DODÁVKA A MONTÁŽ</t>
  </si>
  <si>
    <t>- na římsy stávajících propustků v km 4,993; 5,13204; 8,12358 
výpočet viz "Výkaz výměr SO 101.1  - Vozovky"</t>
  </si>
  <si>
    <t>22,8=22,80 [A]</t>
  </si>
  <si>
    <t>položka zahrnuje: 
- dodání zábradlí včetně předepsané povrchové úpravy 
- osazení sloupků zaberaněním nebo osazením do betonových bloků (včetně betonových bloků a nutných zemních prací) 
- případné bednění ( trubku) betonové patky v gabionové zdi</t>
  </si>
  <si>
    <t>128</t>
  </si>
  <si>
    <t>9113A1</t>
  </si>
  <si>
    <t>SVODIDLO OCEL SILNIČ JEDNOSTR, ÚROVEŇ ZADRŽ N1, N2 - DODÁVKA A MONTÁŽ</t>
  </si>
  <si>
    <t>- u el. skříně vlevo před obcí Bílkovice v km 4,886 
- podél bet. šachty v km 12,157 
výpočet viz "Výkaz výměr SO 101.1  - Vozovky"</t>
  </si>
  <si>
    <t>276=276,00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</si>
  <si>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</si>
  <si>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129</t>
  </si>
  <si>
    <t>91228</t>
  </si>
  <si>
    <t>SMĚROVÉ SLOUPKY Z PLAST HMOT VČETNĚ ODRAZNÉHO PÁSKU</t>
  </si>
  <si>
    <t>nové bílé 
výpočet viz "Výkaz výměr SO 101.1  - Dzn"</t>
  </si>
  <si>
    <t>581=581,00 [A]</t>
  </si>
  <si>
    <t>položka zahrnuje: 
- dodání a osazení sloupku včetně nutných zemních prací 
- vnitrostaveništní a mimostaveništní doprava 
- odrazky plastové nebo z retroreflexní fólie</t>
  </si>
  <si>
    <t>130</t>
  </si>
  <si>
    <t>nové červené u sjezdů a účel kom. 
výpočet viz "Výkaz výměr SO 101.1  - Dzn"</t>
  </si>
  <si>
    <t>76=76,00 [A]</t>
  </si>
  <si>
    <t>131</t>
  </si>
  <si>
    <t>912283</t>
  </si>
  <si>
    <t>SMĚROVÉ SLOUPKY Z PLAST HMOT - DEMONTÁŽ A ODVOZ</t>
  </si>
  <si>
    <t>odvoz do dvora KSÚS Vlašim 
výpočet viz "Výkaz výměr SO 101.1  - Dzn"</t>
  </si>
  <si>
    <t>330=330,00 [A]</t>
  </si>
  <si>
    <t>položka zahrnuje demontáž stávajícího sloupku, jeho odvoz do skladu nebo na skládku</t>
  </si>
  <si>
    <t>132</t>
  </si>
  <si>
    <t>91267</t>
  </si>
  <si>
    <t>ODRAZKY NA SVODIDLA</t>
  </si>
  <si>
    <t>bílé 
výpočet viz "Výkaz výměr SO 101.1  - Dzn"</t>
  </si>
  <si>
    <t>- kompletní dodávka se všemi pomocnými a doplňujícími pracemi a součástmi</t>
  </si>
  <si>
    <t>133</t>
  </si>
  <si>
    <t>914131</t>
  </si>
  <si>
    <t>DOPRAVNÍ ZNAČKY ZÁKLADNÍ VELIKOSTI OCELOVÉ FÓLIE TŘ 2 - DODÁVKA A MONTÁŽ</t>
  </si>
  <si>
    <t>- nové značky 
výpočet viz "Výkaz výměr SO 101.1  - Dzn"</t>
  </si>
  <si>
    <t>19=19,00 [A]</t>
  </si>
  <si>
    <t>položka zahrnuje: 
- dodávku a montáž značek v požadovaném provedení</t>
  </si>
  <si>
    <t>134</t>
  </si>
  <si>
    <t>914133</t>
  </si>
  <si>
    <t>DOPRAVNÍ ZNAČKY ZÁKLADNÍ VELIKOSTI OCELOVÉ FÓLIE TŘ 2 - DEMONTÁŽ</t>
  </si>
  <si>
    <t>Položka zahrnuje odstranění, demontáž a odklizení materiálu s odvozem na předepsané místo</t>
  </si>
  <si>
    <t>135</t>
  </si>
  <si>
    <t>914921</t>
  </si>
  <si>
    <t>SLOUPKY A STOJKY DOPRAVNÍCH ZNAČEK Z OCEL TRUBEK DO PATKY - DODÁVKA A MONTÁŽ</t>
  </si>
  <si>
    <t>hliníkové se 3-mi kotev. šrouby do bet. základu C 20/25n-XF3 (rozměry zákl. 300x300x600) 
výpočet viz "Výkaz výměr SO 101.1  - Dzn"</t>
  </si>
  <si>
    <t>položka zahrnuje: 
- sloupky a upevňovací zařízení včetně jejich osazení (betonová patka, zemní práce)</t>
  </si>
  <si>
    <t>136</t>
  </si>
  <si>
    <t>914923</t>
  </si>
  <si>
    <t>SLOUPKY A STOJKY DZ Z OCEL TRUBEK DO PATKY DEMONTÁŽ</t>
  </si>
  <si>
    <t>137</t>
  </si>
  <si>
    <t>915211</t>
  </si>
  <si>
    <t>VODOROVNÉ DOPRAVNÍ ZNAČENÍ PLASTEM HLADKÉ - DODÁVKA A POKLÁDKA</t>
  </si>
  <si>
    <t>bílá, vč. předznačení,  
výpočet viz "Výkaz výměr SO 101.1  - Dzn"</t>
  </si>
  <si>
    <t>2371,38=2 371,38 [A]</t>
  </si>
  <si>
    <t>položka zahrnuje: 
- dodání a pokládku nátěrového materiálu (měří se pouze natíraná plocha) 
- předznačení a reflexní úpravu</t>
  </si>
  <si>
    <t>138</t>
  </si>
  <si>
    <t>917224</t>
  </si>
  <si>
    <t>SILNIČNÍ A CHODNÍKOVÉ OBRUBY Z BETONOVÝCH OBRUBNÍKŮ ŠÍŘ 150MM</t>
  </si>
  <si>
    <t>- nový obrubník v Radošovicích 
výpočet viz "Výkaz výměr SO 101.1  - Vozovky"</t>
  </si>
  <si>
    <t>96=96,00 [A]</t>
  </si>
  <si>
    <t>Položka zahrnuje: 
dodání a pokládku betonových obrubníků o rozměrech předepsaných zadávací dokumentací 
betonové lože i boční betonovou opěrku.</t>
  </si>
  <si>
    <t>139</t>
  </si>
  <si>
    <t>- zpevnění NK kamennými kostkami v oblouku 
výpočet viz "Výkaz výměr SO 101.1  - Vozovky"</t>
  </si>
  <si>
    <t>310=310,00 [A]</t>
  </si>
  <si>
    <t>140</t>
  </si>
  <si>
    <t>nájezdové ubrubníky 
- zpevnění svahu v Bílkovicích 
výpočet viz "Výkaz výměr SO 101.1  - Vozovky"</t>
  </si>
  <si>
    <t>141</t>
  </si>
  <si>
    <t>náhrada za poškozené obrubníky, viz pol. 113524</t>
  </si>
  <si>
    <t>142</t>
  </si>
  <si>
    <t>91781</t>
  </si>
  <si>
    <t>VÝŠKOVÁ ÚPRAVA OBRUBNÍKŮ BETONOVÝCH</t>
  </si>
  <si>
    <t>v místech manipulace s UV 
odhad - 1,5 m/UV u 50% UV, viz pol. 89712</t>
  </si>
  <si>
    <t>Položka výšková úprava obrub zahrnuje jejich vytrhání, očištění, manipulaci, nové betonové lože a osazení. Případné nutné doplnění novými obrubami se uvede v položkách 9172 až 9177.</t>
  </si>
  <si>
    <t>143</t>
  </si>
  <si>
    <t>9183A3</t>
  </si>
  <si>
    <t>PROPUSTY Z TRUB DN 300MM PLASTOVÝCH</t>
  </si>
  <si>
    <t>- v místě nových propustků pod sjezdy 
km 2,53491 L 
výpočet viz "Výkaz výměr SO 101.1  - Propustky pod sjezdy"</t>
  </si>
  <si>
    <t>7,06=7,06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</si>
  <si>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</si>
  <si>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144</t>
  </si>
  <si>
    <t>9183B3</t>
  </si>
  <si>
    <t>PROPUSTY Z TRUB DN 400MM PLASTOVÝCH</t>
  </si>
  <si>
    <t>- v místě nových propustků pod sjezdy 
km 0,55120 L 
km 0,58019 P  
km 0,61386 P 
km 1,67659 P 
km 2,15802 P 
km 3,35328 P 
km 3,60750 L 
výpočet viz "Výkaz výměr SO 101.1  - Propustky pod sjezdy"</t>
  </si>
  <si>
    <t>60,07=60,07 [A]</t>
  </si>
  <si>
    <t>145</t>
  </si>
  <si>
    <t>919111</t>
  </si>
  <si>
    <t>ŘEZÁNÍ ASFALTOVÉHO KRYTU VOZOVEK TL DO 50MM</t>
  </si>
  <si>
    <t>hl. 30mm 
- proříznutí krytu před vyplnění zálivkou, viz pol. 919112 
výpočet viz "Výkaz výměr SO 101.1  - Vozovky"</t>
  </si>
  <si>
    <t>položka zahrnuje řezání vozovkové vrstvy v předepsané tloušťce, včetně spotřeby vody</t>
  </si>
  <si>
    <t>146</t>
  </si>
  <si>
    <t>919112</t>
  </si>
  <si>
    <t>ŘEZÁNÍ ASFALTOVÉHO KRYTU VOZOVEK TL DO 100MM</t>
  </si>
  <si>
    <t>hl. 100 mm 
- před začátkem frézování 
výpočet viz "Výkaz výměr SO 101.1  - Vozovky"</t>
  </si>
  <si>
    <t>147</t>
  </si>
  <si>
    <t>935111</t>
  </si>
  <si>
    <t>ŠTĚRBINOVÉ ŽLABY Z BETONOVÝCH DÍLCŮ ŠÍŘ DO 400MM VÝŠ DO 500MM BEZ OBRUBY</t>
  </si>
  <si>
    <t>- veškerý materiál, výrobky a polotovary, včetně mimostaveništní a vnitrostaveništní dopravy (rovněž přesuny), včetně naložení a složení,případně s uložením. 
- veškeré práce nutné pro zřízení těchto konstrukcí, včetně zemních prací, lože, ukončení, patek, spárování, úpravy vtoku a výtoku.  
výpočet viz  "Výkaz výměr SO 101.1 - Odvodnění"</t>
  </si>
  <si>
    <t>položka zahrnuje: 
- veškerý materiál, výrobky a polotovary, včetně mimostaveništní a vnitrostaveništní dopravy (rovněž přesuny), včetně naložení a složení,případně s uložením. 
- veškeré práce nutné pro zřízení těchto konstrukcí, včetně zemních prací, lože, ukončení, patek, spárování, úpravy vtoku a výtoku. Měří se v [m] délky osy žlabu bez čistících kusů a odtokových vpustí.</t>
  </si>
  <si>
    <t>148</t>
  </si>
  <si>
    <t>935812</t>
  </si>
  <si>
    <t>ŽLABY A RIGOLY DLÁŽDĚNÉ Z KOSTEK DROBNÝCH DO BETONU TL 100MM</t>
  </si>
  <si>
    <t>Čtyřřádek z kamenných kostek drobných 100/100/100 do bet. lože C20/25n-XF3 tl. 0,10 m 
- v místěch zpevnění NK kamennými kostkami v oblouku 
výpočet viz "Výkaz výměr SO 101.1  - Vozovky"</t>
  </si>
  <si>
    <t>139,5=139,50 [A]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</si>
  <si>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úpravu napojení a ukončení 
- vnitrostaveništní i mimostaveništní dopravu 
- měří se vydlážděná plocha.</t>
  </si>
  <si>
    <t>149</t>
  </si>
  <si>
    <t>93641</t>
  </si>
  <si>
    <t>LAPAČ SPLAVENIN</t>
  </si>
  <si>
    <t>-kompletní konstrukce z betonu C 30/37, XF4, včetně příčných betonových prahů, mříží, odláždění nátoku 
výpočet viz  "Výkaz výměr SO 101.1 - Odvodnění"</t>
  </si>
  <si>
    <t>Položka zahrnuje veškerý materiál, výrobky a polotovary, včetně mimostaveništní a vnitrostaveništní dopravy (rovněž přesuny), včetně naložení a složení,případně s uložením.</t>
  </si>
  <si>
    <t>150</t>
  </si>
  <si>
    <t>938442</t>
  </si>
  <si>
    <t>OČIŠTĚNÍ ZDIVA OTRYSKÁNÍM TLAKOVOU VODOU DO 500 BARŮ</t>
  </si>
  <si>
    <t>- bet. římsy a čela propustků určených k opravě 
viz pol. 626112 + 626212 
výpočet viz "Výkaz výměr SO 101.1 - Oprava stávajících propustků"</t>
  </si>
  <si>
    <t>položka zahrnuje očištění předepsaným způsobem včetně odklizení vzniklého odpadu</t>
  </si>
  <si>
    <t>151</t>
  </si>
  <si>
    <t>966168</t>
  </si>
  <si>
    <t>BOURÁNÍ KONSTRUKCÍ ZE ŽELEZOBETONU S ODVOZEM DO 20KM</t>
  </si>
  <si>
    <t>vč. odvozu a uložení na skládku do 25 km (Trhový Štěpánov)  
- stávající římsy propustků km 1,51127; 5,31204; 8,1235; 9,9719  
výpočet viz "Výkaz výměr SO 101.1 - Oprava stávajících propustků"</t>
  </si>
  <si>
    <t>3,04=3,04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</si>
  <si>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</si>
  <si>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152</t>
  </si>
  <si>
    <t>96687</t>
  </si>
  <si>
    <t>VYBOURÁNÍ ULIČNÍCH VPUSTÍ KOMPLETNÍCH</t>
  </si>
  <si>
    <t>dle stavebně-technického stavu  - stávající UV a HV 
včetně veškeré manipulace s vybouranou sutí - odvozu na skládku  
výpočet viz  "Výkaz výměr SO 101.1 - Odvodnění".</t>
  </si>
  <si>
    <t>položka zahrnuje: 
- kompletní bourací práce včetně nezbytného rozsahu zemních prací, 
- veškerou manipulaci s vybouranou sutí a hmotami včetně uložení na skládku, 
- veškeré další práce plynoucí z technologického předpisu a z platných předpisů,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</si>
  <si>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153</t>
  </si>
  <si>
    <t>969234</t>
  </si>
  <si>
    <t>VYBOURÁNÍ POTRUBÍ DN DO 200MM KANALIZAČ</t>
  </si>
  <si>
    <t>stávající přípojky UV dle stavebně technického stavu -  stávající přípojky 
včetně veškeré manipulace s vybouranou sutí - odvozu na skládku 
výpočet viz  "Výkaz výměr SO 101.1 - Odvodnění"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</si>
  <si>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</si>
  <si>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154</t>
  </si>
  <si>
    <t>969245</t>
  </si>
  <si>
    <t>VYBOURÁNÍ POTRUBÍ DN DO 300MM KANALIZAČ</t>
  </si>
  <si>
    <t>stávající přípojky HV dle stavebně technického stavu stávající přípojky 
včetně veškeré manipulace s vybouranou sutí - odvozu na skládku 
výpočet viz  "Výkaz výměr SO 101.1 - Odvodnění"</t>
  </si>
  <si>
    <t>101.2</t>
  </si>
  <si>
    <t>Rekonstrukce silnice II/115 v úsecích B</t>
  </si>
  <si>
    <t>zemina dle pol. 11130, 12931, 17120c 
r=1,8 t/m3</t>
  </si>
  <si>
    <t>754,71=754,71 [A]</t>
  </si>
  <si>
    <t>asf. stmelený podklad vozovky dle pol. 113338, 113438 
r=2,2 t/m3</t>
  </si>
  <si>
    <t>99,92=99,92 [A]</t>
  </si>
  <si>
    <t>nestmelený podklad vozovky dle pol. 113328 
r=2,0 t/m3</t>
  </si>
  <si>
    <t>217,5=217,50 [A]</t>
  </si>
  <si>
    <t>DK dle pol. 12573c</t>
  </si>
  <si>
    <t>54,38=54,38 [A]</t>
  </si>
  <si>
    <t>nedostatek ornice tl. 0,15 m dle pol. 18222</t>
  </si>
  <si>
    <t>88,93=88,93 [A]</t>
  </si>
  <si>
    <t>tl. 0,10 m, včetně odvozu a uložení na skládku do 25 km (Trhový Štěpánov) 
- úseky s propadlými okrajů (25 % délky) 
- v místěch zpevnění NK kamennými kostkami v oblouku 
výpočet viz "Výkaz výměr SO 101.2"</t>
  </si>
  <si>
    <t>441,53=441,53 [A]</t>
  </si>
  <si>
    <t>vybourání stáv. nestmel. vrstev. vozovky, vč. odvozu a uložení na skládku do 25 km (Trhový Štěpánov) 
 - úseky s propadlými (25 % délky)  
výpočet viz "Výkaz výměr SO 101.2"</t>
  </si>
  <si>
    <t>108,75=108,75 [A]</t>
  </si>
  <si>
    <t>odvoz do 25 km, vč. odvozu a uložení na skládku do 25 km (Trhový Štěpánov) 
- rekonstrukce stáv. vozovky 
- úseky s propadlými (25 % délky)  
výpočet viz "Výkaz výměr SO 101.2"</t>
  </si>
  <si>
    <t>37,17=37,17 [A]</t>
  </si>
  <si>
    <t>tl. 0,25 m,  včetně odvozu a uložení na skládku do 25 km (Trhový Štěpánov) 
- stáv. zpevněné sjezdy s asf. krytem 
výpočet viz "Výkaz výměr SO 101.2"</t>
  </si>
  <si>
    <t>8,25=8,25 [A]</t>
  </si>
  <si>
    <t>Pouze frézování, část využita do stavby, zbytek odkup zhotovitelem za cenu 30 Kč/t, s odběrem v místě frézování, s odvozem.   
- rekonstrukce stáv. vozovky v tl. 0,05 m a 0,10 m 
- zpevněné sjezdy v tl. 0,11 m 
výpočet viz "Výkaz výměr SO 101.2" 
celkem vyfrézováno: 127,55 m3*2,2 t/m3=280,7 t 
K využití: 
- pro sjezdy dle pol. 567306... 8,25 m3*2,2 t/m3=18,2 t 
K odkoupení: 
280,7-18,2=262,5 t</t>
  </si>
  <si>
    <t>127,55=127,55 [A]</t>
  </si>
  <si>
    <t>Seříznutí NK a odkop NK,  
část v množství viz pol. 17120a odvezena na meziskládku (pro zpětný zásyp stupňů v podloží viz pol. 17110), zbytek vč. odvozu uložení na skládku do 25 km (Trhový Štěpánov)- úseky mimo propadlé okraje  
- úseky s propadlými okraji (25 % délky) 
výpočet viz "Výkaz výměr SO 101.2"</t>
  </si>
  <si>
    <t>111,4=111,40 [A]</t>
  </si>
  <si>
    <t>Výkopy zeminy,  vč. odvozu a uložení na skládku do 25 km (Trhový Štěpánov) 
- pro sanaci v místech propadlých okrajů (25 % délky) 
výpočet viz "Výkaz výměr SO 101.2"</t>
  </si>
  <si>
    <t>132,62=132,62 [A]</t>
  </si>
  <si>
    <t>1,52=1,52 [A]</t>
  </si>
  <si>
    <t>5,7=5,70 [A]</t>
  </si>
  <si>
    <t>DK dle pol. 17310</t>
  </si>
  <si>
    <t>včetně odvozu a uložení na meziskládku viz pol. 17120b pro pro zpětný násyp 
- v místěch zpevnění NK kamennými kostkami v oblouku 
výpočet viz "Výkaz výměr SO 101.2"</t>
  </si>
  <si>
    <t>odvoz do 25 km, vč. odvozu a uložení na skládku do 25 km (Trhový Štěpánov) 
výpočet viz "Výkaz výměr SO 101.2"</t>
  </si>
  <si>
    <t>530,49=530,49 [A]</t>
  </si>
  <si>
    <t>dovoz z meziskládky dle 17120a,b 
- v místěch zpevnění NK kamennými kostkami v oblouku 
výpočet viz "Výkaz výměr SO 101.3"</t>
  </si>
  <si>
    <t>7,22=7,22 [A]</t>
  </si>
  <si>
    <t>- meziskládka dle pol. 12673  pro zpětné uložení do násypu</t>
  </si>
  <si>
    <t>odvoz a uložení na skládku do 25 km (Trhový Štěpánov) 
- přebytečná zemina dle pol. 123738a minus pol. 17120a 
- přebytečná zemina dle pol. 123738b</t>
  </si>
  <si>
    <t>242,51=242,51 [A]</t>
  </si>
  <si>
    <t>- úseky mimo propadlé okraje  
- úseky v místě propadlých okrajů (25 % délky) 
výpočet viz "Výkaz výměr SO 101.2"</t>
  </si>
  <si>
    <t>- v místě propadlých okrajů (25 % délky) 
- pod sjezdy s krytem z recyklátu - dle pol. 567306/0,25m 
výpočet viz "Výkaz výměr SO 101.2"</t>
  </si>
  <si>
    <t>298,25=298,25 [A]</t>
  </si>
  <si>
    <t>- úseky mimo propadlé okraje  
- úseky v místě propadlých okrajů (25 % délky) 
- v místěch zpevnění NK kamennými kostkami v oblouku 
výpočet viz "Výkaz výměr SO 101.2"</t>
  </si>
  <si>
    <t>592,85=592,85 [A]</t>
  </si>
  <si>
    <t>dle pol. 18222</t>
  </si>
  <si>
    <t>592,825=592,83 [A]</t>
  </si>
  <si>
    <t>1185,71=1 185,71 [A]</t>
  </si>
  <si>
    <t>- u propadlých okrajů (25 % délky) 
výpočet viz "Výkaz výměr SO 101.2"</t>
  </si>
  <si>
    <t>Separační geotextilie pod sanaci podloží, TP 10/10kN/m, min. pevnost proti protlačení 3kN, vč. úpravy podkladu 
- u propadlých okrajů (25 % délky) 
výpočet viz "Výkaz výměr SO 101.2"</t>
  </si>
  <si>
    <t>doplnění vrstvy ŠD fr. 0/32, tl. 100 mm pod bet. lože čtyřřádku z drobných kostek dle pol. 935812 
- zpevnění NK kamennými kostkami v oblouku 
výpočet viz "Výkaz výměr SO 101.3"</t>
  </si>
  <si>
    <t>26,6=26,60 [A]</t>
  </si>
  <si>
    <t>ŠD fr. 0/32 
- v místě propadlých okrajů (25 % délky) 
výpočet viz "Výkaz výměr SO 101.2"</t>
  </si>
  <si>
    <t>185,67=185,67 [A]</t>
  </si>
  <si>
    <t>ŠD fr. 0/63 
- v místě propadlých okrajů (25 % délky) 
výpočet viz "Výkaz výměr SO 101.2"</t>
  </si>
  <si>
    <t>238,72=238,72 [A]</t>
  </si>
  <si>
    <t>sjezdy, R-materiál, dovoz vyfrézovaného materiálu ze skládky objednatele 
dle pol. 113438</t>
  </si>
  <si>
    <t>- rekonstrukce stáv. vozovky 
     - včetně oboustr. rozšíření recyklované vrstvy o 0,20 m,  
     - předrcení balvanitých materiálů na místě - odhad 30%.  
     - pro homogenizaci materiálu 1 pojezd navíc 
výpočet viz "Výkaz výměr SO 101.2"</t>
  </si>
  <si>
    <t>1566,22=1 566,22 [A]</t>
  </si>
  <si>
    <t>š. 0,50 m, tl. 0.15 m, fr. 0/32, výpočet viz "Výkaz výměr SO 101.2" 
- úseky mimo propadlé okraje  
- úseky v místě propadlých okrajů (25 % délky) 
výpočet viz "Výkaz výměr SO 101.2"</t>
  </si>
  <si>
    <t>265,25=265,25 [A]</t>
  </si>
  <si>
    <t>C 60 BP 5, mn. 0,60 kg/m2 na vrstvu RS-CA 
- rekonstrukce stáv. vozovky 
dle pol. 567544+pol. 567551</t>
  </si>
  <si>
    <t>C 60 BP 4, mn. 0,40kg/m2 
- rekonstrukce stáv. vozovky 
- zpevněné sjezdy      
výpočet viz "Výkaz výměr SO 101.2"</t>
  </si>
  <si>
    <t>1510,27=1 510,27 [A]</t>
  </si>
  <si>
    <t>ND-B, hospodářské sjezdy z R-mat dle pol. 567306/0,25 m,  
dvouvrstvý nátěr se zadrcením, kamenivo viz. pol. č. 57622</t>
  </si>
  <si>
    <t>ACO 11 
- rekonstrukce stáv. vozovky 
- zpevněné sjezdy  
výpočet viz "Výkaz výměr SO 101.2"</t>
  </si>
  <si>
    <t>1464,83=1 464,83 [A]</t>
  </si>
  <si>
    <t>ACL 16+ 
- rekonstrukce stáv. vozovky 
- zpevněné sjezdy  
výpočet viz "Výkaz výměr SO 101.2"</t>
  </si>
  <si>
    <t>1504,98=1 504,98 [A]</t>
  </si>
  <si>
    <t>3 kg/m2, fr. 2/4  
- rekonstrukce stáv. vozovky 
výpočet viz "Výkaz výměr SO 101.2"</t>
  </si>
  <si>
    <t>66=66,00 [A]</t>
  </si>
  <si>
    <t>dle pol. 919111</t>
  </si>
  <si>
    <t>11=11,00 [A]</t>
  </si>
  <si>
    <t>krycí hrnce stávajících sítí, vč. podkl. konstrukcí 
odečteno ze zaměření</t>
  </si>
  <si>
    <t>nové bílé 
výpočet viz "Výkaz výměr SO 101.2"</t>
  </si>
  <si>
    <t>23=23,00 [A]</t>
  </si>
  <si>
    <t>nové červené u sjezdů a účel kom. 
výpočet viz "Výkaz výměr SO 101.2"</t>
  </si>
  <si>
    <t>odvoz do dvora KSÚS Vlašim 
výpočet viz "Výkaz výměr SO 101.2"</t>
  </si>
  <si>
    <t>20=20,00 [A]</t>
  </si>
  <si>
    <t>bílá, vč. předznačení,  
výpočet viz "Výkaz výměr SO 101.2"</t>
  </si>
  <si>
    <t>66,63=66,63 [A]</t>
  </si>
  <si>
    <t>- zpevnění NK kamennými kostkami v oblouku 
výpočet viz "Výkaz výměr SO 101.2"</t>
  </si>
  <si>
    <t>hl. 30mm 
- proříznutí krytu před vyplnění zálivkou, dle pol. 919112 
výpočet viz "Výkaz výměr SO 101.2"</t>
  </si>
  <si>
    <t>hl. 100 mm 
- před začátkem frézování 
výpočet viz "Výkaz výměr SO 101.2"</t>
  </si>
  <si>
    <t>Čtyřřádek z kamenných kostek drobných 100/100/100 do bet. lože C20/25n-XF3 tl. 0,10 m 
- v místěch zpevnění NK kamennými kostkami v oblouku 
výpočet viz "Výkaz výměr SO 101.2"</t>
  </si>
  <si>
    <t>17,1=17,10 [A]</t>
  </si>
  <si>
    <t>101.3</t>
  </si>
  <si>
    <t>Rekonstrukce silnice II/115 v úsecích C</t>
  </si>
  <si>
    <t>zemina dle pol. 11130, 12931, 17120c,e 
r=1,8 t/m3</t>
  </si>
  <si>
    <t>761,56=761,56 [A]</t>
  </si>
  <si>
    <t>asf. stmelený podklad vozovky dle pol. 113338, 113438a,b 
r=2,2 t/m3</t>
  </si>
  <si>
    <t>93,05=93,05 [A]</t>
  </si>
  <si>
    <t>nestmelený podklad vozovky dle pol. 113328a,b 
r=2,0 t/m3</t>
  </si>
  <si>
    <t>220,78=220,78 [A]</t>
  </si>
  <si>
    <t>betononové konstrukce dle pol. 966158 
r=2,4 t/m3</t>
  </si>
  <si>
    <t>2,4=2,40 [A]</t>
  </si>
  <si>
    <t>betononové konstrukce dle pol. 96687 
r=2,4 t/m3 
Výpočet viz SO 101.1 - Odvodnění"</t>
  </si>
  <si>
    <t>0,4=0,40 [A]</t>
  </si>
  <si>
    <t>54,6=54,60 [A]</t>
  </si>
  <si>
    <t>89,89=89,89 [A]</t>
  </si>
  <si>
    <t>tl. 0,10 m, včetně odvozu a uložení na skládku do 25 km (Trhový Štěpánov) 
- v místě propadlých okrajů (25 % délky) 
- zpevnění NK kamennými kostkami v oblouku 
výpočet viz "Výkaz výměr SO 101.3"</t>
  </si>
  <si>
    <t>443,93=443,93 [A]</t>
  </si>
  <si>
    <t>vybourání stáv. nestmel. vrstev. vozovky, vč. odvozu a uložení na skládku do 25 km (Trhový Štěpánov) 
- úseky s propadlými okraji (25 % délky) 
- zpevnění svahu v Bílkovicích 
výpočet viz "Výkaz výměr SO 101.3"</t>
  </si>
  <si>
    <t>110,39=110,39 [A]</t>
  </si>
  <si>
    <t>odvoz do 25 km, vč. odvozu a uložení na skládku do 25 km (Trhový Štěpánov) 
- rekonstrukce stáv. vozovky 
- úseky s propadlými okraji (25 % délky) 
- zpevnění svahu v Bílkovicích 
výpočet viz "Výkaz výměr SO 101.3"</t>
  </si>
  <si>
    <t>36,80=36,80 [A]</t>
  </si>
  <si>
    <t>tl. 0,25 m,  včetně odvozu a uložení na skládku do 25 km (Trhový Štěpánov) 
- stáv. zpevněné sjezdy s asf. krytem 
výpočet viz "Výkaz výměr SO 101.3"</t>
  </si>
  <si>
    <t>5,5=5,50 [A]</t>
  </si>
  <si>
    <t>Pouze frézování, část využita do stavby, zbytek odkup zhotovitelem za cenu 30 Kč/t, s odběrem v místě frézování, s odvozem. 
- rekonstrukce stáv. vozovky v tl. 0,05 m a 0,10 m 
- sjezdy v tl. 0,11 m 
výpočet viz "Výkaz výměr SO 101.3" 
celkem vyfrézováno: 127,01 m3*2,2 t/m3)= 279,4 t 
využití: 
- pro sjezdy dle pol. 567306...  5,5 m3*2.2 t/m3=12,1 t 
279,4-12,1=267,3 t</t>
  </si>
  <si>
    <t>127,01=127,01 [A]</t>
  </si>
  <si>
    <t>Seříznutí NK a odkop NK,  
část v množství viz pol. 17120a odvezena na meziskládku (pro zpětný zásyp stupňů v podloží viz pol. 17110), zbytek vč. odvozu uložení na skládku do 25 km (Trhový Štěpánov) 
- úseky mimo propadlé okraje 
- úseky s propadlými okraji (25 % délky) 
- zpevnění svahu v Bílkovicích 
výpočet viz "Výkaz výměr SO 101.3"</t>
  </si>
  <si>
    <t>111,82=111,82 [A]</t>
  </si>
  <si>
    <t>vč. odvozu a uložení na skládku do 25 km (Trhový Štěpánov) 
- pro sanaci v místech propadlých okrajů (25 % délky) 
- zpevnění svahu v Bílkovicích 
výpočet viz "Výkaz výměr SO 101.3"</t>
  </si>
  <si>
    <t>134,62=134,62 [A]</t>
  </si>
  <si>
    <t>1,64=1,64 [A]</t>
  </si>
  <si>
    <t>6,15=6,15 [A]</t>
  </si>
  <si>
    <t>zásyp rýh pro odvodnění dle pol. 17120d 
výpočet viz  "Výkaz výměr SO 101.3 - Odvodnění"</t>
  </si>
  <si>
    <t>6,17=6,17 [A]</t>
  </si>
  <si>
    <t>včetně odvozu a uložení na meziskládku pro zpětné uložení do násypu  
- v místěch zpevnění NK kamennými kostkami v oblouku 
výpočet viz "Výkaz výměr SO 101.3"</t>
  </si>
  <si>
    <t>vč. odvozu a uložení na skládku do 25 km (Trhový Štěpánov) 
výpočet viz "Výkaz výměr SO 101.3"</t>
  </si>
  <si>
    <t>13273</t>
  </si>
  <si>
    <t>HLOUBENÍ RÝH ŠÍŘ DO 2M PAŽ I NEPAŽ TŘ. I</t>
  </si>
  <si>
    <t>včetně odvozu a uložení na meziskládku - použití pro zpětný zásyp,  přebytečná zemina   bude uložen na skládku viz  "Výkaz výměr SO 101.3 - Odvodnění</t>
  </si>
  <si>
    <t>7,44=7,44 [A]</t>
  </si>
  <si>
    <t>7,79=7,79 [A]</t>
  </si>
  <si>
    <t>244,81=244,81 [A]</t>
  </si>
  <si>
    <t>- meziskládka dle pol. 13273 pro zpětný zásyp 
výpočet viz  "Výkaz výměr SO 101.3 - Odvodnění"</t>
  </si>
  <si>
    <t>odvoz a uložení na skládku do 25 km (Trhový Štěpánov) 
- nevhodná a přebytečná zemina pro zásyp dle pol. 13273 minus pol. 17411 
výpočet viz  "Výkaz výměr SO 101.3 - Odvodnění"</t>
  </si>
  <si>
    <t>1,27=1,27 [A]</t>
  </si>
  <si>
    <t>- úseky mimo propadlé okraje 
- úseky s propadlými okraji (25 % délky) 
- zpevnění svahu v Bílkovicích 
výpočet viz "Výkaz výměr SO 101.3"</t>
  </si>
  <si>
    <t>dovoz z meziskládky, 
výpočet viz  "Výkaz výměr SO 101.3</t>
  </si>
  <si>
    <t>ŠP obsyp, se zhutněním,  
výpočet viz  "Výkaz výměr SO 101.3 - Odvodnění"</t>
  </si>
  <si>
    <t>- v místě propadlých okrajů (25 % délky) 
- pod sjezdy s krytem z recyklátu - dle pol. 567306/0,25m 
- zpevnění svahu v Bílkovicích 
výpočet viz "Výkaz výměr SO 101.3"</t>
  </si>
  <si>
    <t>291,25=291,25 [A]</t>
  </si>
  <si>
    <t>- úseky mimo propadlé okraje 
- úseky s propadlými okraji (25 % délky) 
- zpevnění svahu v Bílkovicích 
- v místěch zpevnění NK kamennými kostkami v oblouku 
výpočet viz "Výkaz výměr SO 101.3"</t>
  </si>
  <si>
    <t>599,25=599,25 [A]</t>
  </si>
  <si>
    <t>1198,51=1 198,51 [A]</t>
  </si>
  <si>
    <t>sanace podloží, vč. úpravy podkladu 
- v úsecích s propadlými okraji (25 % délky) 
výpočet viz "Výkaz výměr SO 101.3"</t>
  </si>
  <si>
    <t>sanace podloží, vč. úpravy podkladu 
- zpevnění svahu v Bílkovicích 
výpočet viz "Výkaz výměr SO 101.3"</t>
  </si>
  <si>
    <t>Separační geotextilie pod sanaci podloží, TP 10/10kN/m, min. pevnost proti protlačení 3kN, vč. úpravy podkladu 
- u propadlých okrajů (25 % délky) 
- zpevnění svahu v Bílkovicích 
výpočet viz "Výkaz výměr SO 101.3"</t>
  </si>
  <si>
    <t>538,49=538,49 [A]</t>
  </si>
  <si>
    <t>beton C 20/25n-XF3 tl. 0,10 m  
- pod dlažbou z lomového kamene dle pol. 465512</t>
  </si>
  <si>
    <t>0,04=0,04 [A]</t>
  </si>
  <si>
    <t>ŠP podsyp přípojek, se zhutněním, 
výpočet viz  "Výkaz výměr SO 101.3 - Odvodnění"</t>
  </si>
  <si>
    <t>0,22=0,22 [A]</t>
  </si>
  <si>
    <t>dlažba tl. 0,20 m  
- zpevnění svahu v Bílkovicích 
výpočet viz "Výkaz výměr SO 101.3"</t>
  </si>
  <si>
    <t>28,7=28,70 [A]</t>
  </si>
  <si>
    <t>ŠDa fr. 0/32 
- v úsecích s propadlými okraji (25 % délky) 
- zpevnění svahu v Bílkovicích 
výpočet viz "Výkaz výměr SO 101.3"</t>
  </si>
  <si>
    <t>188,47=188,47 [A]</t>
  </si>
  <si>
    <t>ŠDa fr. 0/63 
- v úsecích s propadlými okraji (25 % délky) 
- zpevnění svahu v Bílkovicích 
výpočet viz "Výkaz výměr SO 101.3"</t>
  </si>
  <si>
    <t>242,32=242,32 [A]</t>
  </si>
  <si>
    <t>sjezdy, R-materiál, dovoz vyfrézovaného materiálu ze skládky objednatele 
množství dle pol. 113438</t>
  </si>
  <si>
    <t>RS 0/63 CA tl. 250 mm 
- rekonstrukce stáv. vozovky 
     - včetně oboustr. rozšíření recyklované vrstvy o 0,20 m,  
     - předrcení balvanitých materiálů na místě - odhad 30%.  
     - pro homogenizaci materiálu 1 pojezd navíc 
výpočet viz "Výkaz výměr SO 101.3"</t>
  </si>
  <si>
    <t>1552,24=1 552,24 [A]</t>
  </si>
  <si>
    <t>C 60 BP 5, mn. 0,60 kg/m2 na vrstvu RS-CA 
- rekonstrukce stáv. vozovky 
dle pol. 567544</t>
  </si>
  <si>
    <t>C 60 BP 4 
- rekonstrukce stáv. vozovky 
- zpevněné sjezdy      
výpočet viz "Výkaz výměr SO 101.3"</t>
  </si>
  <si>
    <t>1498,97=1 498,97 [A]</t>
  </si>
  <si>
    <t>22=22,00 [A]</t>
  </si>
  <si>
    <t>ACO 11 
- rekonstrukce stáv. vozovky 
- zpevněné sjezdy  
výpočet viz "Výkaz výměr SO 101.3"</t>
  </si>
  <si>
    <t>1452,82=1 452,82 [A]</t>
  </si>
  <si>
    <t>ACL 16+ 
- rekonstrukce stáv. vozovky 
- zpevněné sjezdy  
výpočet viz "Výkaz výměr SO 101.3"</t>
  </si>
  <si>
    <t>1492,61=1 492,61 [A]</t>
  </si>
  <si>
    <t>3 kg/m2, fr. 2/4  
- rekonstrukce stáv. vozovky 
výpočet viz "Výkaz výměr SO 101.3"</t>
  </si>
  <si>
    <t>25=25,00 [A]</t>
  </si>
  <si>
    <t>přípojky UV , plastové potrubí DN 150 SN12 
výpočet viz  "Výkaz výměr SO 101.3 - Odvodnění"</t>
  </si>
  <si>
    <t>- dle stavebně-technického stavu, až do úplné výměna stávající vpusti za novou 
kompletní konstrukce včetně  litinové mříže tř. C (500x500) 
výpočet viz  "Výkaz výměr SO 101.3 - Odvodnění"</t>
  </si>
  <si>
    <t>Napojení UV 
výpočet viz  "Výkaz výměr SO 101.3 - Odvodnění"</t>
  </si>
  <si>
    <t>přípojky UV , dle pol.č.87433 a 87434 
výpočet viz  "Výkaz výměr SO 101.3 - Odvodnění"</t>
  </si>
  <si>
    <t>Napojení přípojek UV a HV na stávající potrubí 
výpočet viz  "Výkaz výměr SO 101.3 - Odvodnění"</t>
  </si>
  <si>
    <t>nové bílé 
výpočet viz "Výkaz výměr SO 101.3"</t>
  </si>
  <si>
    <t>24=24,00 [A]</t>
  </si>
  <si>
    <t>odvoz do dvora KSÚS Vlašim 
výpočet viz "Výkaz výměr SO 101.3"</t>
  </si>
  <si>
    <t>bílá, vč. předznačení,  
výpočet viz "Výkaz výměr SO 101.3"</t>
  </si>
  <si>
    <t>nájezdový obrubník 150 x 150 mm 
- zpevnění svahu v Bílkovicích 
výpočet viz "Výkaz výměr SO 101.3"</t>
  </si>
  <si>
    <t>- zpevnění NK kamennými kostkami v oblouku 
výpočet viz "Výkaz výměr SO 101.3"</t>
  </si>
  <si>
    <t>41=41,00 [A]</t>
  </si>
  <si>
    <t>hl. 30mm 
- proříznutí krytu před vyplnění zálivkou, dle pol. 919112 
výpočet viz "Výkaz výměr SO 101.3"</t>
  </si>
  <si>
    <t>hl. 100 mm 
- před začátkem frézování 
výpočet viz "Výkaz výměr SO 101.3"</t>
  </si>
  <si>
    <t>18,45=18,45 [A]</t>
  </si>
  <si>
    <t>966158</t>
  </si>
  <si>
    <t>BOURÁNÍ KONSTRUKCÍ Z PROST BETONU S ODVOZEM DO 20KM</t>
  </si>
  <si>
    <t>vč. odvozu a uložení na skládku do 25 km (Trhový Štěpánov) 
odhad 
- vybourání stávající bet. částí pro zřízení zpevněného svahu v Bílkovicích (cca km 5,545)</t>
  </si>
  <si>
    <t>dle stavebně-technického stavu  - stávající UV a HV 
včetně veškeré manipulace s vybouranou sutí - odvozu na skládku  
výpočet viz  "Výkaz výměr SO 101.3 - Odvodnění"</t>
  </si>
  <si>
    <t>stávající přípojky UV dle stavebně technického stavu -  stávající přípojky 
včetně veškeré manipulace s vybouranou sutí - odvozu na skládku 
výpočet viz  "Výkaz výměr SO 101.3 - Odvodnění"</t>
  </si>
  <si>
    <t>101.4</t>
  </si>
  <si>
    <t>Rekonstrukce silnice II/115 v úsecích D</t>
  </si>
  <si>
    <t>zemina dle pol. 11130, 12931, 17120 
r=1,8 t/m3</t>
  </si>
  <si>
    <t>215,28=215,28 [A]</t>
  </si>
  <si>
    <t>18,38=18,38 [A]</t>
  </si>
  <si>
    <t>DK dle pol. 12573</t>
  </si>
  <si>
    <t>19,41=19,41 [A]</t>
  </si>
  <si>
    <t>19,59=19,59 [A]</t>
  </si>
  <si>
    <t>tl. 0,10 m, včetně odvozu a uložení na skládku do 25 km (Trhový Štěpánov) 
- úseky s propadlými okraji (25 % délky) 
výpočet viz "Výkaz výměr SO 101.4"</t>
  </si>
  <si>
    <t>74,3=74,30 [A]</t>
  </si>
  <si>
    <t>vybourání stáv. nestmel. vrstev. vozovky, vč. odvozu a uložení na skládku do 25 km (Trhový Štěpánov) 
- úseky s propadlými okraji (25 % délky) 
výpočet viz "Výkaz výměr SO 101.4"</t>
  </si>
  <si>
    <t>19,65=19,65 [A]</t>
  </si>
  <si>
    <t>vč. odvozu a uložení na skládku do 25 km (Trhový Štěpánov) 
- rekonstrukce stáv. vozovky 
- úseky s propadlými okraji (25 % délky) 
výpočet viz "Výkaz výměr SO 101.4"</t>
  </si>
  <si>
    <t>3,36=3,36 [A]</t>
  </si>
  <si>
    <t>tl. 0,25 m,  včetně odvozu a uložení na skládku do 25 km (Trhový Štěpánov) 
- stáv. zpevněné sjezdy s asf. krytem 
výpočet viz "Výkaz výměr SO 101.4"</t>
  </si>
  <si>
    <t>Pouze frézování, část využita do stavby, zbytek odkup zhotovitelem za cenu 30 Kč/t s odběrem v místě,  s odvozem.  
- rekonstrukce stáv. vozovky v tl. 0,10 m 
výpočet viz "Výkaz výměr SO 101.4" 
celkem vyfrézováno: 51,8 m3*2,2 t/m3= 113,96 t 
využití: 
- pro sjezdy dle pol. 567306....5,0 m3*2,2 t/m3= 11,0 t 
k odkoupení: 
113,96 t - 11,0 t=102,96 t</t>
  </si>
  <si>
    <t>51,80=51,80 [A]</t>
  </si>
  <si>
    <t>Seříznutí NK a odkop NK, vč. odvozu a uložení na skládku do 25 km (Trhový Štěpánov) 
- úseky mimo propadlé okraje 
- úseky s propadlými okraji (25 % délky) 
výpočet viz "Výkaz výměr SO 101.4"</t>
  </si>
  <si>
    <t>40,27=40,27 [A]</t>
  </si>
  <si>
    <t>Výkopy zeminy,  vč. odvozu a uložení na skládku do 25 km (Trhový Štěpánov) 
- pro sanaci v místech propadlých okrajů (25 % délky) 
výpočet viz "Výkaz výměr SO 101.4"</t>
  </si>
  <si>
    <t>23,97=23,97 [A]</t>
  </si>
  <si>
    <t>vč. odvozu a uložení na skládku do 25 km (Trhový Štěpánov) 
výpočet viz "Výkaz výměr SO 101.4"</t>
  </si>
  <si>
    <t>191,74=191,74 [A]</t>
  </si>
  <si>
    <t>- přebytečná zemina dle pol.123738a,b</t>
  </si>
  <si>
    <t>64,23=64,23 [A]</t>
  </si>
  <si>
    <t>- úseky mimo propadlé okraje 
- úseky s propadlými okraji (25 % délky) 
výpočet viz "Výkaz výměr SO 101.4"</t>
  </si>
  <si>
    <t>- úseky s propadlými okraji (25 % délky) 
- pod sjezdy s krytem z recyklátu - dle pol. 567306/0,25m 
 výpočet viz "Výkaz výměr SO 101.4"</t>
  </si>
  <si>
    <t>67,93=67,93 [A]</t>
  </si>
  <si>
    <t>130,62=130,62 [A]</t>
  </si>
  <si>
    <t>261,25=261,25 [A]</t>
  </si>
  <si>
    <t>sanace podloží  
- úseky s propadlými okraji (25 % délky) 
výpočet viz "Výkaz výměr SO 101.4"</t>
  </si>
  <si>
    <t>Separační geotextilie pod sanaci podloží, TP 10/10kN/m, min. pevnost proti protlačení 3kN, vč. úpravy podkladu 
- úseky s propadlými okraji (25 % délky) 
výpočet viz "Výkaz výměr SO 101.4"</t>
  </si>
  <si>
    <t>95,87=95,87 [A]</t>
  </si>
  <si>
    <t>ŠD fr. 0/32 
- úseky s propadlými okraji (25 % délky) 
výpočet viz "Výkaz výměr SO 101.4"</t>
  </si>
  <si>
    <t>33,55=33,55 [A]</t>
  </si>
  <si>
    <t>ŠD fr. 0/63 
- úseky s propadlými okraji (25 % délky) 
výpočet viz "Výkaz výměr SO 101.4"</t>
  </si>
  <si>
    <t>43,14=43,14 [A]</t>
  </si>
  <si>
    <t>RS 0/63 CA tl. 250 mm 
- rekonstrukce stáv. vozovky 
     - včetně oboustr. rozšíření recyklované vrstvy o 0,20 m,  
     - předrcení balvanitých materiálů na místě - odhad 30%.  
     - pro homogenizaci materiálu 1 pojezd navíc 
výpočet viz "Výkaz výměr SO 101.4"</t>
  </si>
  <si>
    <t>557,21=557,21 [A]</t>
  </si>
  <si>
    <t>š. 0,50 m, tl. 0.15 m, fr. 0/32 
- NK mimo propadlé okraje 
- NK v místě propadlých okrajů (25 % délky) 
výpočet viz "Výkaz výměr SO 101.4"</t>
  </si>
  <si>
    <t>C 60 BP 4 
- rekonstrukce stáv. vozovky 
výpočet viz "Výkaz výměr SO 101.4"</t>
  </si>
  <si>
    <t>533,59=533,59 [A]</t>
  </si>
  <si>
    <t>ACO 11 
- rekonstrukce stáv. vozovky 
výpočet viz "Výkaz výměr SO 101.4"</t>
  </si>
  <si>
    <t>519,32=519,32 [A]</t>
  </si>
  <si>
    <t>ACL 16+ 
- rekonstrukce stáv. Vozovky 
výpočet viz "Výkaz výměr SO 101.4"</t>
  </si>
  <si>
    <t>3 kg/m2, fr. 2/4  
- rekonstrukce stáv. vozovky 
výpočet viz "Výkaz výměr SO 101.4"</t>
  </si>
  <si>
    <t>40=40,00 [A]</t>
  </si>
  <si>
    <t>nové bílé 
výpočet viz "Výkaz výměr SO 101.4"</t>
  </si>
  <si>
    <t>13=13,00 [A]</t>
  </si>
  <si>
    <t>nové červené u sjezdů a účel kom. 
výpočet viz "Výkaz výměr SO 101.4"</t>
  </si>
  <si>
    <t>odvoz do dvora KSÚS Vlašim 
výpočet viz "Výkaz výměr SO 101.4"</t>
  </si>
  <si>
    <t>bílá, vč. předznačení,  
výpočet viz "Výkaz výměr SO 101.4"</t>
  </si>
  <si>
    <t>23,94=23,94 [A]</t>
  </si>
  <si>
    <t>171</t>
  </si>
  <si>
    <t>Dopravní opatření</t>
  </si>
  <si>
    <t>DIO na dvou objízdných trasách 
viz Výkaz výměr SO 171 (je přílohou TZ)</t>
  </si>
</sst>
</file>

<file path=xl/styles.xml><?xml version="1.0" encoding="utf-8"?>
<styleSheet xmlns="http://schemas.openxmlformats.org/spreadsheetml/2006/main">
  <numFmts count="1">
    <numFmt numFmtId="177" formatCode="#,##0.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SUM(C10:C15)</f>
      </c>
      <c r="D6" s="1"/>
      <c r="E6" s="1"/>
    </row>
    <row r="7" spans="1:5" ht="12.75" customHeight="1">
      <c r="A7" s="1"/>
      <c r="B7" s="4" t="s">
        <v>5</v>
      </c>
      <c r="C7" s="7">
        <f>SUM(E10:E15)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'000'!I3</f>
      </c>
      <c r="D10" s="21">
        <f>'000'!O2</f>
      </c>
      <c r="E10" s="21">
        <f>C10+D10</f>
      </c>
    </row>
    <row r="11" spans="1:5" ht="12.75" customHeight="1">
      <c r="A11" s="20" t="s">
        <v>133</v>
      </c>
      <c r="B11" s="20" t="s">
        <v>134</v>
      </c>
      <c r="C11" s="21">
        <f>'101.1'!I3</f>
      </c>
      <c r="D11" s="21">
        <f>'101.1'!O2</f>
      </c>
      <c r="E11" s="21">
        <f>C11+D11</f>
      </c>
    </row>
    <row r="12" spans="1:5" ht="12.75" customHeight="1">
      <c r="A12" s="20" t="s">
        <v>853</v>
      </c>
      <c r="B12" s="20" t="s">
        <v>854</v>
      </c>
      <c r="C12" s="21">
        <f>'101.2'!I3</f>
      </c>
      <c r="D12" s="21">
        <f>'101.2'!O2</f>
      </c>
      <c r="E12" s="21">
        <f>C12+D12</f>
      </c>
    </row>
    <row r="13" spans="1:5" ht="12.75" customHeight="1">
      <c r="A13" s="20" t="s">
        <v>936</v>
      </c>
      <c r="B13" s="20" t="s">
        <v>937</v>
      </c>
      <c r="C13" s="21">
        <f>'101.3'!I3</f>
      </c>
      <c r="D13" s="21">
        <f>'101.3'!O2</f>
      </c>
      <c r="E13" s="21">
        <f>C13+D13</f>
      </c>
    </row>
    <row r="14" spans="1:5" ht="12.75" customHeight="1">
      <c r="A14" s="20" t="s">
        <v>1034</v>
      </c>
      <c r="B14" s="20" t="s">
        <v>1035</v>
      </c>
      <c r="C14" s="21">
        <f>'101.4'!I3</f>
      </c>
      <c r="D14" s="21">
        <f>'101.4'!O2</f>
      </c>
      <c r="E14" s="21">
        <f>C14+D14</f>
      </c>
    </row>
    <row r="15" spans="1:5" ht="12.75" customHeight="1">
      <c r="A15" s="20" t="s">
        <v>1087</v>
      </c>
      <c r="B15" s="20" t="s">
        <v>1088</v>
      </c>
      <c r="C15" s="21">
        <f>'171'!I3</f>
      </c>
      <c r="D15" s="21">
        <f>'171'!O2</f>
      </c>
      <c r="E15" s="21">
        <f>C15+D15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37">
        <f>0+I8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0+I9+I13+I17+I21+I25+I29+I33+I37+I41+I45+I49+I53+I57+I61+I65+I69+I73+I77+I81+I85+I89</f>
      </c>
      <c r="R8">
        <f>0+O9+O13+O17+O21+O25+O29+O33+O37+O41+O45+O49+O53+O57+O61+O65+O69+O73+O77+O81+O85+O89</f>
      </c>
    </row>
    <row r="9" spans="1:16" ht="12.75">
      <c r="A9" s="25" t="s">
        <v>45</v>
      </c>
      <c r="B9" s="29" t="s">
        <v>29</v>
      </c>
      <c r="C9" s="29" t="s">
        <v>46</v>
      </c>
      <c r="D9" s="25" t="s">
        <v>47</v>
      </c>
      <c r="E9" s="30" t="s">
        <v>48</v>
      </c>
      <c r="F9" s="31" t="s">
        <v>49</v>
      </c>
      <c r="G9" s="32">
        <v>1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25.5">
      <c r="A10" s="33" t="s">
        <v>50</v>
      </c>
      <c r="E10" s="34" t="s">
        <v>51</v>
      </c>
    </row>
    <row r="11" spans="1:5" ht="12.75">
      <c r="A11" s="35" t="s">
        <v>52</v>
      </c>
      <c r="E11" s="36" t="s">
        <v>53</v>
      </c>
    </row>
    <row r="12" spans="1:5" ht="12.75">
      <c r="A12" t="s">
        <v>54</v>
      </c>
      <c r="E12" s="34" t="s">
        <v>55</v>
      </c>
    </row>
    <row r="13" spans="1:16" ht="12.75">
      <c r="A13" s="25" t="s">
        <v>45</v>
      </c>
      <c r="B13" s="29" t="s">
        <v>22</v>
      </c>
      <c r="C13" s="29" t="s">
        <v>46</v>
      </c>
      <c r="D13" s="25" t="s">
        <v>56</v>
      </c>
      <c r="E13" s="30" t="s">
        <v>48</v>
      </c>
      <c r="F13" s="31" t="s">
        <v>49</v>
      </c>
      <c r="G13" s="32">
        <v>1</v>
      </c>
      <c r="H13" s="32">
        <v>0</v>
      </c>
      <c r="I13" s="32">
        <f>ROUND(ROUND(H13,2)*ROUND(G13,2),2)</f>
      </c>
      <c r="O13">
        <f>(I13*21)/100</f>
      </c>
      <c r="P13" t="s">
        <v>22</v>
      </c>
    </row>
    <row r="14" spans="1:5" ht="12.75">
      <c r="A14" s="33" t="s">
        <v>50</v>
      </c>
      <c r="E14" s="34" t="s">
        <v>57</v>
      </c>
    </row>
    <row r="15" spans="1:5" ht="12.75">
      <c r="A15" s="35" t="s">
        <v>52</v>
      </c>
      <c r="E15" s="36" t="s">
        <v>53</v>
      </c>
    </row>
    <row r="16" spans="1:5" ht="12.75">
      <c r="A16" t="s">
        <v>54</v>
      </c>
      <c r="E16" s="34" t="s">
        <v>55</v>
      </c>
    </row>
    <row r="17" spans="1:16" ht="12.75">
      <c r="A17" s="25" t="s">
        <v>45</v>
      </c>
      <c r="B17" s="29" t="s">
        <v>23</v>
      </c>
      <c r="C17" s="29" t="s">
        <v>46</v>
      </c>
      <c r="D17" s="25" t="s">
        <v>58</v>
      </c>
      <c r="E17" s="30" t="s">
        <v>48</v>
      </c>
      <c r="F17" s="31" t="s">
        <v>59</v>
      </c>
      <c r="G17" s="32">
        <v>27</v>
      </c>
      <c r="H17" s="32">
        <v>0</v>
      </c>
      <c r="I17" s="32">
        <f>ROUND(ROUND(H17,2)*ROUND(G17,2),2)</f>
      </c>
      <c r="O17">
        <f>(I17*21)/100</f>
      </c>
      <c r="P17" t="s">
        <v>22</v>
      </c>
    </row>
    <row r="18" spans="1:5" ht="76.5">
      <c r="A18" s="33" t="s">
        <v>50</v>
      </c>
      <c r="E18" s="34" t="s">
        <v>60</v>
      </c>
    </row>
    <row r="19" spans="1:5" ht="12.75">
      <c r="A19" s="35" t="s">
        <v>52</v>
      </c>
      <c r="E19" s="36" t="s">
        <v>61</v>
      </c>
    </row>
    <row r="20" spans="1:5" ht="12.75">
      <c r="A20" t="s">
        <v>54</v>
      </c>
      <c r="E20" s="34" t="s">
        <v>55</v>
      </c>
    </row>
    <row r="21" spans="1:16" ht="12.75">
      <c r="A21" s="25" t="s">
        <v>45</v>
      </c>
      <c r="B21" s="29" t="s">
        <v>33</v>
      </c>
      <c r="C21" s="29" t="s">
        <v>62</v>
      </c>
      <c r="D21" s="25" t="s">
        <v>63</v>
      </c>
      <c r="E21" s="30" t="s">
        <v>64</v>
      </c>
      <c r="F21" s="31" t="s">
        <v>49</v>
      </c>
      <c r="G21" s="32">
        <v>1</v>
      </c>
      <c r="H21" s="32">
        <v>0</v>
      </c>
      <c r="I21" s="32">
        <f>ROUND(ROUND(H21,2)*ROUND(G21,2),2)</f>
      </c>
      <c r="O21">
        <f>(I21*21)/100</f>
      </c>
      <c r="P21" t="s">
        <v>22</v>
      </c>
    </row>
    <row r="22" spans="1:5" ht="12.75">
      <c r="A22" s="33" t="s">
        <v>50</v>
      </c>
      <c r="E22" s="34" t="s">
        <v>65</v>
      </c>
    </row>
    <row r="23" spans="1:5" ht="12.75">
      <c r="A23" s="35" t="s">
        <v>52</v>
      </c>
      <c r="E23" s="36" t="s">
        <v>53</v>
      </c>
    </row>
    <row r="24" spans="1:5" ht="12.75">
      <c r="A24" t="s">
        <v>54</v>
      </c>
      <c r="E24" s="34" t="s">
        <v>66</v>
      </c>
    </row>
    <row r="25" spans="1:16" ht="12.75">
      <c r="A25" s="25" t="s">
        <v>45</v>
      </c>
      <c r="B25" s="29" t="s">
        <v>35</v>
      </c>
      <c r="C25" s="29" t="s">
        <v>67</v>
      </c>
      <c r="D25" s="25" t="s">
        <v>63</v>
      </c>
      <c r="E25" s="30" t="s">
        <v>68</v>
      </c>
      <c r="F25" s="31" t="s">
        <v>49</v>
      </c>
      <c r="G25" s="32">
        <v>1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51">
      <c r="A26" s="33" t="s">
        <v>50</v>
      </c>
      <c r="E26" s="34" t="s">
        <v>69</v>
      </c>
    </row>
    <row r="27" spans="1:5" ht="12.75">
      <c r="A27" s="35" t="s">
        <v>52</v>
      </c>
      <c r="E27" s="36" t="s">
        <v>53</v>
      </c>
    </row>
    <row r="28" spans="1:5" ht="12.75">
      <c r="A28" t="s">
        <v>54</v>
      </c>
      <c r="E28" s="34" t="s">
        <v>66</v>
      </c>
    </row>
    <row r="29" spans="1:16" ht="12.75">
      <c r="A29" s="25" t="s">
        <v>45</v>
      </c>
      <c r="B29" s="29" t="s">
        <v>37</v>
      </c>
      <c r="C29" s="29" t="s">
        <v>70</v>
      </c>
      <c r="D29" s="25" t="s">
        <v>71</v>
      </c>
      <c r="E29" s="30" t="s">
        <v>72</v>
      </c>
      <c r="F29" s="31" t="s">
        <v>49</v>
      </c>
      <c r="G29" s="32">
        <v>1</v>
      </c>
      <c r="H29" s="32">
        <v>0</v>
      </c>
      <c r="I29" s="32">
        <f>ROUND(ROUND(H29,2)*ROUND(G29,2),2)</f>
      </c>
      <c r="O29">
        <f>(I29*21)/100</f>
      </c>
      <c r="P29" t="s">
        <v>22</v>
      </c>
    </row>
    <row r="30" spans="1:5" ht="51">
      <c r="A30" s="33" t="s">
        <v>50</v>
      </c>
      <c r="E30" s="34" t="s">
        <v>73</v>
      </c>
    </row>
    <row r="31" spans="1:5" ht="12.75">
      <c r="A31" s="35" t="s">
        <v>52</v>
      </c>
      <c r="E31" s="36" t="s">
        <v>53</v>
      </c>
    </row>
    <row r="32" spans="1:5" ht="12.75">
      <c r="A32" t="s">
        <v>54</v>
      </c>
      <c r="E32" s="34" t="s">
        <v>63</v>
      </c>
    </row>
    <row r="33" spans="1:16" ht="12.75">
      <c r="A33" s="25" t="s">
        <v>45</v>
      </c>
      <c r="B33" s="29" t="s">
        <v>74</v>
      </c>
      <c r="C33" s="29" t="s">
        <v>75</v>
      </c>
      <c r="D33" s="25" t="s">
        <v>63</v>
      </c>
      <c r="E33" s="30" t="s">
        <v>76</v>
      </c>
      <c r="F33" s="31" t="s">
        <v>49</v>
      </c>
      <c r="G33" s="32">
        <v>1</v>
      </c>
      <c r="H33" s="32">
        <v>0</v>
      </c>
      <c r="I33" s="32">
        <f>ROUND(ROUND(H33,2)*ROUND(G33,2),2)</f>
      </c>
      <c r="O33">
        <f>(I33*21)/100</f>
      </c>
      <c r="P33" t="s">
        <v>22</v>
      </c>
    </row>
    <row r="34" spans="1:5" ht="38.25">
      <c r="A34" s="33" t="s">
        <v>50</v>
      </c>
      <c r="E34" s="34" t="s">
        <v>77</v>
      </c>
    </row>
    <row r="35" spans="1:5" ht="12.75">
      <c r="A35" s="35" t="s">
        <v>52</v>
      </c>
      <c r="E35" s="36" t="s">
        <v>53</v>
      </c>
    </row>
    <row r="36" spans="1:5" ht="12.75">
      <c r="A36" t="s">
        <v>54</v>
      </c>
      <c r="E36" s="34" t="s">
        <v>78</v>
      </c>
    </row>
    <row r="37" spans="1:16" ht="12.75">
      <c r="A37" s="25" t="s">
        <v>45</v>
      </c>
      <c r="B37" s="29" t="s">
        <v>79</v>
      </c>
      <c r="C37" s="29" t="s">
        <v>80</v>
      </c>
      <c r="D37" s="25" t="s">
        <v>47</v>
      </c>
      <c r="E37" s="30" t="s">
        <v>81</v>
      </c>
      <c r="F37" s="31" t="s">
        <v>49</v>
      </c>
      <c r="G37" s="32">
        <v>1</v>
      </c>
      <c r="H37" s="32">
        <v>0</v>
      </c>
      <c r="I37" s="32">
        <f>ROUND(ROUND(H37,2)*ROUND(G37,2),2)</f>
      </c>
      <c r="O37">
        <f>(I37*21)/100</f>
      </c>
      <c r="P37" t="s">
        <v>22</v>
      </c>
    </row>
    <row r="38" spans="1:5" ht="12.75">
      <c r="A38" s="33" t="s">
        <v>50</v>
      </c>
      <c r="E38" s="34" t="s">
        <v>82</v>
      </c>
    </row>
    <row r="39" spans="1:5" ht="12.75">
      <c r="A39" s="35" t="s">
        <v>52</v>
      </c>
      <c r="E39" s="36" t="s">
        <v>53</v>
      </c>
    </row>
    <row r="40" spans="1:5" ht="12.75">
      <c r="A40" t="s">
        <v>54</v>
      </c>
      <c r="E40" s="34" t="s">
        <v>78</v>
      </c>
    </row>
    <row r="41" spans="1:16" ht="12.75">
      <c r="A41" s="25" t="s">
        <v>45</v>
      </c>
      <c r="B41" s="29" t="s">
        <v>40</v>
      </c>
      <c r="C41" s="29" t="s">
        <v>80</v>
      </c>
      <c r="D41" s="25" t="s">
        <v>56</v>
      </c>
      <c r="E41" s="30" t="s">
        <v>81</v>
      </c>
      <c r="F41" s="31" t="s">
        <v>49</v>
      </c>
      <c r="G41" s="32">
        <v>1</v>
      </c>
      <c r="H41" s="32">
        <v>0</v>
      </c>
      <c r="I41" s="32">
        <f>ROUND(ROUND(H41,2)*ROUND(G41,2),2)</f>
      </c>
      <c r="O41">
        <f>(I41*21)/100</f>
      </c>
      <c r="P41" t="s">
        <v>22</v>
      </c>
    </row>
    <row r="42" spans="1:5" ht="12.75">
      <c r="A42" s="33" t="s">
        <v>50</v>
      </c>
      <c r="E42" s="34" t="s">
        <v>83</v>
      </c>
    </row>
    <row r="43" spans="1:5" ht="12.75">
      <c r="A43" s="35" t="s">
        <v>52</v>
      </c>
      <c r="E43" s="36" t="s">
        <v>53</v>
      </c>
    </row>
    <row r="44" spans="1:5" ht="12.75">
      <c r="A44" t="s">
        <v>54</v>
      </c>
      <c r="E44" s="34" t="s">
        <v>78</v>
      </c>
    </row>
    <row r="45" spans="1:16" ht="12.75">
      <c r="A45" s="25" t="s">
        <v>45</v>
      </c>
      <c r="B45" s="29" t="s">
        <v>42</v>
      </c>
      <c r="C45" s="29" t="s">
        <v>84</v>
      </c>
      <c r="D45" s="25" t="s">
        <v>63</v>
      </c>
      <c r="E45" s="30" t="s">
        <v>85</v>
      </c>
      <c r="F45" s="31" t="s">
        <v>49</v>
      </c>
      <c r="G45" s="32">
        <v>1</v>
      </c>
      <c r="H45" s="32">
        <v>0</v>
      </c>
      <c r="I45" s="32">
        <f>ROUND(ROUND(H45,2)*ROUND(G45,2),2)</f>
      </c>
      <c r="O45">
        <f>(I45*21)/100</f>
      </c>
      <c r="P45" t="s">
        <v>22</v>
      </c>
    </row>
    <row r="46" spans="1:5" ht="12.75">
      <c r="A46" s="33" t="s">
        <v>50</v>
      </c>
      <c r="E46" s="34" t="s">
        <v>86</v>
      </c>
    </row>
    <row r="47" spans="1:5" ht="12.75">
      <c r="A47" s="35" t="s">
        <v>52</v>
      </c>
      <c r="E47" s="36" t="s">
        <v>53</v>
      </c>
    </row>
    <row r="48" spans="1:5" ht="76.5">
      <c r="A48" t="s">
        <v>54</v>
      </c>
      <c r="E48" s="34" t="s">
        <v>87</v>
      </c>
    </row>
    <row r="49" spans="1:16" ht="12.75">
      <c r="A49" s="25" t="s">
        <v>45</v>
      </c>
      <c r="B49" s="29" t="s">
        <v>88</v>
      </c>
      <c r="C49" s="29" t="s">
        <v>89</v>
      </c>
      <c r="D49" s="25" t="s">
        <v>63</v>
      </c>
      <c r="E49" s="30" t="s">
        <v>90</v>
      </c>
      <c r="F49" s="31" t="s">
        <v>49</v>
      </c>
      <c r="G49" s="32">
        <v>1</v>
      </c>
      <c r="H49" s="32">
        <v>0</v>
      </c>
      <c r="I49" s="32">
        <f>ROUND(ROUND(H49,2)*ROUND(G49,2),2)</f>
      </c>
      <c r="O49">
        <f>(I49*21)/100</f>
      </c>
      <c r="P49" t="s">
        <v>22</v>
      </c>
    </row>
    <row r="50" spans="1:5" ht="89.25">
      <c r="A50" s="33" t="s">
        <v>50</v>
      </c>
      <c r="E50" s="34" t="s">
        <v>91</v>
      </c>
    </row>
    <row r="51" spans="1:5" ht="12.75">
      <c r="A51" s="35" t="s">
        <v>52</v>
      </c>
      <c r="E51" s="36" t="s">
        <v>53</v>
      </c>
    </row>
    <row r="52" spans="1:5" ht="63.75">
      <c r="A52" t="s">
        <v>54</v>
      </c>
      <c r="E52" s="34" t="s">
        <v>92</v>
      </c>
    </row>
    <row r="53" spans="1:16" ht="12.75">
      <c r="A53" s="25" t="s">
        <v>45</v>
      </c>
      <c r="B53" s="29" t="s">
        <v>93</v>
      </c>
      <c r="C53" s="29" t="s">
        <v>94</v>
      </c>
      <c r="D53" s="25" t="s">
        <v>47</v>
      </c>
      <c r="E53" s="30" t="s">
        <v>95</v>
      </c>
      <c r="F53" s="31" t="s">
        <v>49</v>
      </c>
      <c r="G53" s="32">
        <v>1</v>
      </c>
      <c r="H53" s="32">
        <v>0</v>
      </c>
      <c r="I53" s="32">
        <f>ROUND(ROUND(H53,2)*ROUND(G53,2),2)</f>
      </c>
      <c r="O53">
        <f>(I53*21)/100</f>
      </c>
      <c r="P53" t="s">
        <v>22</v>
      </c>
    </row>
    <row r="54" spans="1:5" ht="25.5">
      <c r="A54" s="33" t="s">
        <v>50</v>
      </c>
      <c r="E54" s="34" t="s">
        <v>96</v>
      </c>
    </row>
    <row r="55" spans="1:5" ht="12.75">
      <c r="A55" s="35" t="s">
        <v>52</v>
      </c>
      <c r="E55" s="36" t="s">
        <v>53</v>
      </c>
    </row>
    <row r="56" spans="1:5" ht="12.75">
      <c r="A56" t="s">
        <v>54</v>
      </c>
      <c r="E56" s="34" t="s">
        <v>78</v>
      </c>
    </row>
    <row r="57" spans="1:16" ht="12.75">
      <c r="A57" s="25" t="s">
        <v>45</v>
      </c>
      <c r="B57" s="29" t="s">
        <v>97</v>
      </c>
      <c r="C57" s="29" t="s">
        <v>94</v>
      </c>
      <c r="D57" s="25" t="s">
        <v>56</v>
      </c>
      <c r="E57" s="30" t="s">
        <v>95</v>
      </c>
      <c r="F57" s="31" t="s">
        <v>98</v>
      </c>
      <c r="G57" s="32">
        <v>56.2</v>
      </c>
      <c r="H57" s="32">
        <v>0</v>
      </c>
      <c r="I57" s="32">
        <f>ROUND(ROUND(H57,2)*ROUND(G57,2),2)</f>
      </c>
      <c r="O57">
        <f>(I57*21)/100</f>
      </c>
      <c r="P57" t="s">
        <v>22</v>
      </c>
    </row>
    <row r="58" spans="1:5" ht="153">
      <c r="A58" s="33" t="s">
        <v>50</v>
      </c>
      <c r="E58" s="34" t="s">
        <v>99</v>
      </c>
    </row>
    <row r="59" spans="1:5" ht="12.75">
      <c r="A59" s="35" t="s">
        <v>52</v>
      </c>
      <c r="E59" s="36" t="s">
        <v>100</v>
      </c>
    </row>
    <row r="60" spans="1:5" ht="12.75">
      <c r="A60" t="s">
        <v>54</v>
      </c>
      <c r="E60" s="34" t="s">
        <v>78</v>
      </c>
    </row>
    <row r="61" spans="1:16" ht="12.75">
      <c r="A61" s="25" t="s">
        <v>45</v>
      </c>
      <c r="B61" s="29" t="s">
        <v>101</v>
      </c>
      <c r="C61" s="29" t="s">
        <v>102</v>
      </c>
      <c r="D61" s="25" t="s">
        <v>63</v>
      </c>
      <c r="E61" s="30" t="s">
        <v>103</v>
      </c>
      <c r="F61" s="31" t="s">
        <v>49</v>
      </c>
      <c r="G61" s="32">
        <v>1</v>
      </c>
      <c r="H61" s="32">
        <v>0</v>
      </c>
      <c r="I61" s="32">
        <f>ROUND(ROUND(H61,2)*ROUND(G61,2),2)</f>
      </c>
      <c r="O61">
        <f>(I61*21)/100</f>
      </c>
      <c r="P61" t="s">
        <v>22</v>
      </c>
    </row>
    <row r="62" spans="1:5" ht="12.75">
      <c r="A62" s="33" t="s">
        <v>50</v>
      </c>
      <c r="E62" s="34" t="s">
        <v>104</v>
      </c>
    </row>
    <row r="63" spans="1:5" ht="12.75">
      <c r="A63" s="35" t="s">
        <v>52</v>
      </c>
      <c r="E63" s="36" t="s">
        <v>53</v>
      </c>
    </row>
    <row r="64" spans="1:5" ht="12.75">
      <c r="A64" t="s">
        <v>54</v>
      </c>
      <c r="E64" s="34" t="s">
        <v>105</v>
      </c>
    </row>
    <row r="65" spans="1:16" ht="12.75">
      <c r="A65" s="25" t="s">
        <v>45</v>
      </c>
      <c r="B65" s="29" t="s">
        <v>106</v>
      </c>
      <c r="C65" s="29" t="s">
        <v>107</v>
      </c>
      <c r="D65" s="25" t="s">
        <v>47</v>
      </c>
      <c r="E65" s="30" t="s">
        <v>108</v>
      </c>
      <c r="F65" s="31" t="s">
        <v>59</v>
      </c>
      <c r="G65" s="32">
        <v>4</v>
      </c>
      <c r="H65" s="32">
        <v>0</v>
      </c>
      <c r="I65" s="32">
        <f>ROUND(ROUND(H65,2)*ROUND(G65,2),2)</f>
      </c>
      <c r="O65">
        <f>(I65*21)/100</f>
      </c>
      <c r="P65" t="s">
        <v>22</v>
      </c>
    </row>
    <row r="66" spans="1:5" ht="25.5">
      <c r="A66" s="33" t="s">
        <v>50</v>
      </c>
      <c r="E66" s="34" t="s">
        <v>109</v>
      </c>
    </row>
    <row r="67" spans="1:5" ht="12.75">
      <c r="A67" s="35" t="s">
        <v>52</v>
      </c>
      <c r="E67" s="36" t="s">
        <v>110</v>
      </c>
    </row>
    <row r="68" spans="1:5" ht="89.25">
      <c r="A68" t="s">
        <v>54</v>
      </c>
      <c r="E68" s="34" t="s">
        <v>111</v>
      </c>
    </row>
    <row r="69" spans="1:16" ht="12.75">
      <c r="A69" s="25" t="s">
        <v>45</v>
      </c>
      <c r="B69" s="29" t="s">
        <v>112</v>
      </c>
      <c r="C69" s="29" t="s">
        <v>107</v>
      </c>
      <c r="D69" s="25" t="s">
        <v>56</v>
      </c>
      <c r="E69" s="30" t="s">
        <v>108</v>
      </c>
      <c r="F69" s="31" t="s">
        <v>59</v>
      </c>
      <c r="G69" s="32">
        <v>1</v>
      </c>
      <c r="H69" s="32">
        <v>0</v>
      </c>
      <c r="I69" s="32">
        <f>ROUND(ROUND(H69,2)*ROUND(G69,2),2)</f>
      </c>
      <c r="O69">
        <f>(I69*21)/100</f>
      </c>
      <c r="P69" t="s">
        <v>22</v>
      </c>
    </row>
    <row r="70" spans="1:5" ht="12.75">
      <c r="A70" s="33" t="s">
        <v>50</v>
      </c>
      <c r="E70" s="34" t="s">
        <v>113</v>
      </c>
    </row>
    <row r="71" spans="1:5" ht="12.75">
      <c r="A71" s="35" t="s">
        <v>52</v>
      </c>
      <c r="E71" s="36" t="s">
        <v>53</v>
      </c>
    </row>
    <row r="72" spans="1:5" ht="89.25">
      <c r="A72" t="s">
        <v>54</v>
      </c>
      <c r="E72" s="34" t="s">
        <v>111</v>
      </c>
    </row>
    <row r="73" spans="1:16" ht="12.75">
      <c r="A73" s="25" t="s">
        <v>45</v>
      </c>
      <c r="B73" s="29" t="s">
        <v>114</v>
      </c>
      <c r="C73" s="29" t="s">
        <v>115</v>
      </c>
      <c r="D73" s="25" t="s">
        <v>63</v>
      </c>
      <c r="E73" s="30" t="s">
        <v>116</v>
      </c>
      <c r="F73" s="31" t="s">
        <v>49</v>
      </c>
      <c r="G73" s="32">
        <v>1</v>
      </c>
      <c r="H73" s="32">
        <v>0</v>
      </c>
      <c r="I73" s="32">
        <f>ROUND(ROUND(H73,2)*ROUND(G73,2),2)</f>
      </c>
      <c r="O73">
        <f>(I73*21)/100</f>
      </c>
      <c r="P73" t="s">
        <v>22</v>
      </c>
    </row>
    <row r="74" spans="1:5" ht="25.5">
      <c r="A74" s="33" t="s">
        <v>50</v>
      </c>
      <c r="E74" s="34" t="s">
        <v>117</v>
      </c>
    </row>
    <row r="75" spans="1:5" ht="12.75">
      <c r="A75" s="35" t="s">
        <v>52</v>
      </c>
      <c r="E75" s="36" t="s">
        <v>53</v>
      </c>
    </row>
    <row r="76" spans="1:5" ht="25.5">
      <c r="A76" t="s">
        <v>54</v>
      </c>
      <c r="E76" s="34" t="s">
        <v>117</v>
      </c>
    </row>
    <row r="77" spans="1:16" ht="12.75">
      <c r="A77" s="25" t="s">
        <v>45</v>
      </c>
      <c r="B77" s="29" t="s">
        <v>118</v>
      </c>
      <c r="C77" s="29" t="s">
        <v>119</v>
      </c>
      <c r="D77" s="25" t="s">
        <v>63</v>
      </c>
      <c r="E77" s="30" t="s">
        <v>120</v>
      </c>
      <c r="F77" s="31" t="s">
        <v>49</v>
      </c>
      <c r="G77" s="32">
        <v>1</v>
      </c>
      <c r="H77" s="32">
        <v>0</v>
      </c>
      <c r="I77" s="32">
        <f>ROUND(ROUND(H77,2)*ROUND(G77,2),2)</f>
      </c>
      <c r="O77">
        <f>(I77*21)/100</f>
      </c>
      <c r="P77" t="s">
        <v>22</v>
      </c>
    </row>
    <row r="78" spans="1:5" ht="25.5">
      <c r="A78" s="33" t="s">
        <v>50</v>
      </c>
      <c r="E78" s="34" t="s">
        <v>117</v>
      </c>
    </row>
    <row r="79" spans="1:5" ht="12.75">
      <c r="A79" s="35" t="s">
        <v>52</v>
      </c>
      <c r="E79" s="36" t="s">
        <v>53</v>
      </c>
    </row>
    <row r="80" spans="1:5" ht="25.5">
      <c r="A80" t="s">
        <v>54</v>
      </c>
      <c r="E80" s="34" t="s">
        <v>117</v>
      </c>
    </row>
    <row r="81" spans="1:16" ht="12.75">
      <c r="A81" s="25" t="s">
        <v>45</v>
      </c>
      <c r="B81" s="29" t="s">
        <v>121</v>
      </c>
      <c r="C81" s="29" t="s">
        <v>122</v>
      </c>
      <c r="D81" s="25" t="s">
        <v>63</v>
      </c>
      <c r="E81" s="30" t="s">
        <v>123</v>
      </c>
      <c r="F81" s="31" t="s">
        <v>49</v>
      </c>
      <c r="G81" s="32">
        <v>1</v>
      </c>
      <c r="H81" s="32">
        <v>0</v>
      </c>
      <c r="I81" s="32">
        <f>ROUND(ROUND(H81,2)*ROUND(G81,2),2)</f>
      </c>
      <c r="O81">
        <f>(I81*21)/100</f>
      </c>
      <c r="P81" t="s">
        <v>22</v>
      </c>
    </row>
    <row r="82" spans="1:5" ht="25.5">
      <c r="A82" s="33" t="s">
        <v>50</v>
      </c>
      <c r="E82" s="34" t="s">
        <v>117</v>
      </c>
    </row>
    <row r="83" spans="1:5" ht="12.75">
      <c r="A83" s="35" t="s">
        <v>52</v>
      </c>
      <c r="E83" s="36" t="s">
        <v>53</v>
      </c>
    </row>
    <row r="84" spans="1:5" ht="25.5">
      <c r="A84" t="s">
        <v>54</v>
      </c>
      <c r="E84" s="34" t="s">
        <v>117</v>
      </c>
    </row>
    <row r="85" spans="1:16" ht="12.75">
      <c r="A85" s="25" t="s">
        <v>45</v>
      </c>
      <c r="B85" s="29" t="s">
        <v>124</v>
      </c>
      <c r="C85" s="29" t="s">
        <v>125</v>
      </c>
      <c r="D85" s="25" t="s">
        <v>63</v>
      </c>
      <c r="E85" s="30" t="s">
        <v>126</v>
      </c>
      <c r="F85" s="31" t="s">
        <v>49</v>
      </c>
      <c r="G85" s="32">
        <v>1</v>
      </c>
      <c r="H85" s="32">
        <v>0</v>
      </c>
      <c r="I85" s="32">
        <f>ROUND(ROUND(H85,2)*ROUND(G85,2),2)</f>
      </c>
      <c r="O85">
        <f>(I85*21)/100</f>
      </c>
      <c r="P85" t="s">
        <v>22</v>
      </c>
    </row>
    <row r="86" spans="1:5" ht="12.75">
      <c r="A86" s="33" t="s">
        <v>50</v>
      </c>
      <c r="E86" s="34" t="s">
        <v>127</v>
      </c>
    </row>
    <row r="87" spans="1:5" ht="12.75">
      <c r="A87" s="35" t="s">
        <v>52</v>
      </c>
      <c r="E87" s="36" t="s">
        <v>53</v>
      </c>
    </row>
    <row r="88" spans="1:5" ht="12.75">
      <c r="A88" t="s">
        <v>54</v>
      </c>
      <c r="E88" s="34" t="s">
        <v>127</v>
      </c>
    </row>
    <row r="89" spans="1:16" ht="12.75">
      <c r="A89" s="25" t="s">
        <v>45</v>
      </c>
      <c r="B89" s="29" t="s">
        <v>128</v>
      </c>
      <c r="C89" s="29" t="s">
        <v>129</v>
      </c>
      <c r="D89" s="25" t="s">
        <v>63</v>
      </c>
      <c r="E89" s="30" t="s">
        <v>130</v>
      </c>
      <c r="F89" s="31" t="s">
        <v>49</v>
      </c>
      <c r="G89" s="32">
        <v>1</v>
      </c>
      <c r="H89" s="32">
        <v>0</v>
      </c>
      <c r="I89" s="32">
        <f>ROUND(ROUND(H89,2)*ROUND(G89,2),2)</f>
      </c>
      <c r="O89">
        <f>(I89*21)/100</f>
      </c>
      <c r="P89" t="s">
        <v>22</v>
      </c>
    </row>
    <row r="90" spans="1:5" ht="25.5">
      <c r="A90" s="33" t="s">
        <v>50</v>
      </c>
      <c r="E90" s="34" t="s">
        <v>131</v>
      </c>
    </row>
    <row r="91" spans="1:5" ht="12.75">
      <c r="A91" s="35" t="s">
        <v>52</v>
      </c>
      <c r="E91" s="36" t="s">
        <v>53</v>
      </c>
    </row>
    <row r="92" spans="1:5" ht="12.75">
      <c r="A92" t="s">
        <v>54</v>
      </c>
      <c r="E92" s="34" t="s">
        <v>132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0+O8+O37+O230+O255+O264+O313+O398+O423+O432+O517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133</v>
      </c>
      <c r="I3" s="37">
        <f>0+I8+I37+I230+I255+I264+I313+I398+I423+I432+I517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133</v>
      </c>
      <c r="D4" s="6"/>
      <c r="E4" s="18" t="s">
        <v>134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29</v>
      </c>
      <c r="C9" s="29" t="s">
        <v>135</v>
      </c>
      <c r="D9" s="25" t="s">
        <v>47</v>
      </c>
      <c r="E9" s="30" t="s">
        <v>136</v>
      </c>
      <c r="F9" s="31" t="s">
        <v>137</v>
      </c>
      <c r="G9" s="32">
        <v>19405.76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38.25">
      <c r="A10" s="33" t="s">
        <v>50</v>
      </c>
      <c r="E10" s="34" t="s">
        <v>138</v>
      </c>
    </row>
    <row r="11" spans="1:5" ht="12.75">
      <c r="A11" s="35" t="s">
        <v>52</v>
      </c>
      <c r="E11" s="36" t="s">
        <v>139</v>
      </c>
    </row>
    <row r="12" spans="1:5" ht="25.5">
      <c r="A12" t="s">
        <v>54</v>
      </c>
      <c r="E12" s="34" t="s">
        <v>140</v>
      </c>
    </row>
    <row r="13" spans="1:16" ht="12.75">
      <c r="A13" s="25" t="s">
        <v>45</v>
      </c>
      <c r="B13" s="29" t="s">
        <v>22</v>
      </c>
      <c r="C13" s="29" t="s">
        <v>135</v>
      </c>
      <c r="D13" s="25" t="s">
        <v>56</v>
      </c>
      <c r="E13" s="30" t="s">
        <v>136</v>
      </c>
      <c r="F13" s="31" t="s">
        <v>137</v>
      </c>
      <c r="G13" s="32">
        <v>4272.94</v>
      </c>
      <c r="H13" s="32">
        <v>0</v>
      </c>
      <c r="I13" s="32">
        <f>ROUND(ROUND(H13,2)*ROUND(G13,2),2)</f>
      </c>
      <c r="O13">
        <f>(I13*21)/100</f>
      </c>
      <c r="P13" t="s">
        <v>22</v>
      </c>
    </row>
    <row r="14" spans="1:5" ht="25.5">
      <c r="A14" s="33" t="s">
        <v>50</v>
      </c>
      <c r="E14" s="34" t="s">
        <v>141</v>
      </c>
    </row>
    <row r="15" spans="1:5" ht="12.75">
      <c r="A15" s="35" t="s">
        <v>52</v>
      </c>
      <c r="E15" s="36" t="s">
        <v>142</v>
      </c>
    </row>
    <row r="16" spans="1:5" ht="25.5">
      <c r="A16" t="s">
        <v>54</v>
      </c>
      <c r="E16" s="34" t="s">
        <v>140</v>
      </c>
    </row>
    <row r="17" spans="1:16" ht="12.75">
      <c r="A17" s="25" t="s">
        <v>45</v>
      </c>
      <c r="B17" s="29" t="s">
        <v>23</v>
      </c>
      <c r="C17" s="29" t="s">
        <v>135</v>
      </c>
      <c r="D17" s="25" t="s">
        <v>58</v>
      </c>
      <c r="E17" s="30" t="s">
        <v>136</v>
      </c>
      <c r="F17" s="31" t="s">
        <v>137</v>
      </c>
      <c r="G17" s="32">
        <v>4331.69</v>
      </c>
      <c r="H17" s="32">
        <v>0</v>
      </c>
      <c r="I17" s="32">
        <f>ROUND(ROUND(H17,2)*ROUND(G17,2),2)</f>
      </c>
      <c r="O17">
        <f>(I17*21)/100</f>
      </c>
      <c r="P17" t="s">
        <v>22</v>
      </c>
    </row>
    <row r="18" spans="1:5" ht="25.5">
      <c r="A18" s="33" t="s">
        <v>50</v>
      </c>
      <c r="E18" s="34" t="s">
        <v>143</v>
      </c>
    </row>
    <row r="19" spans="1:5" ht="12.75">
      <c r="A19" s="35" t="s">
        <v>52</v>
      </c>
      <c r="E19" s="36" t="s">
        <v>144</v>
      </c>
    </row>
    <row r="20" spans="1:5" ht="25.5">
      <c r="A20" t="s">
        <v>54</v>
      </c>
      <c r="E20" s="34" t="s">
        <v>140</v>
      </c>
    </row>
    <row r="21" spans="1:16" ht="12.75">
      <c r="A21" s="25" t="s">
        <v>45</v>
      </c>
      <c r="B21" s="29" t="s">
        <v>33</v>
      </c>
      <c r="C21" s="29" t="s">
        <v>135</v>
      </c>
      <c r="D21" s="25" t="s">
        <v>145</v>
      </c>
      <c r="E21" s="30" t="s">
        <v>136</v>
      </c>
      <c r="F21" s="31" t="s">
        <v>137</v>
      </c>
      <c r="G21" s="32">
        <v>17.79</v>
      </c>
      <c r="H21" s="32">
        <v>0</v>
      </c>
      <c r="I21" s="32">
        <f>ROUND(ROUND(H21,2)*ROUND(G21,2),2)</f>
      </c>
      <c r="O21">
        <f>(I21*21)/100</f>
      </c>
      <c r="P21" t="s">
        <v>22</v>
      </c>
    </row>
    <row r="22" spans="1:5" ht="25.5">
      <c r="A22" s="33" t="s">
        <v>50</v>
      </c>
      <c r="E22" s="34" t="s">
        <v>146</v>
      </c>
    </row>
    <row r="23" spans="1:5" ht="12.75">
      <c r="A23" s="35" t="s">
        <v>52</v>
      </c>
      <c r="E23" s="36" t="s">
        <v>147</v>
      </c>
    </row>
    <row r="24" spans="1:5" ht="25.5">
      <c r="A24" t="s">
        <v>54</v>
      </c>
      <c r="E24" s="34" t="s">
        <v>140</v>
      </c>
    </row>
    <row r="25" spans="1:16" ht="12.75">
      <c r="A25" s="25" t="s">
        <v>45</v>
      </c>
      <c r="B25" s="29" t="s">
        <v>35</v>
      </c>
      <c r="C25" s="29" t="s">
        <v>135</v>
      </c>
      <c r="D25" s="25" t="s">
        <v>148</v>
      </c>
      <c r="E25" s="30" t="s">
        <v>136</v>
      </c>
      <c r="F25" s="31" t="s">
        <v>137</v>
      </c>
      <c r="G25" s="32">
        <v>21.45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38.25">
      <c r="A26" s="33" t="s">
        <v>50</v>
      </c>
      <c r="E26" s="34" t="s">
        <v>149</v>
      </c>
    </row>
    <row r="27" spans="1:5" ht="12.75">
      <c r="A27" s="35" t="s">
        <v>52</v>
      </c>
      <c r="E27" s="36" t="s">
        <v>150</v>
      </c>
    </row>
    <row r="28" spans="1:5" ht="25.5">
      <c r="A28" t="s">
        <v>54</v>
      </c>
      <c r="E28" s="34" t="s">
        <v>140</v>
      </c>
    </row>
    <row r="29" spans="1:16" ht="12.75">
      <c r="A29" s="25" t="s">
        <v>45</v>
      </c>
      <c r="B29" s="29" t="s">
        <v>37</v>
      </c>
      <c r="C29" s="29" t="s">
        <v>151</v>
      </c>
      <c r="D29" s="25" t="s">
        <v>63</v>
      </c>
      <c r="E29" s="30" t="s">
        <v>152</v>
      </c>
      <c r="F29" s="31" t="s">
        <v>153</v>
      </c>
      <c r="G29" s="32">
        <v>1921.45</v>
      </c>
      <c r="H29" s="32">
        <v>0</v>
      </c>
      <c r="I29" s="32">
        <f>ROUND(ROUND(H29,2)*ROUND(G29,2),2)</f>
      </c>
      <c r="O29">
        <f>(I29*21)/100</f>
      </c>
      <c r="P29" t="s">
        <v>22</v>
      </c>
    </row>
    <row r="30" spans="1:5" ht="12.75">
      <c r="A30" s="33" t="s">
        <v>50</v>
      </c>
      <c r="E30" s="34" t="s">
        <v>154</v>
      </c>
    </row>
    <row r="31" spans="1:5" ht="12.75">
      <c r="A31" s="35" t="s">
        <v>52</v>
      </c>
      <c r="E31" s="36" t="s">
        <v>155</v>
      </c>
    </row>
    <row r="32" spans="1:5" ht="25.5">
      <c r="A32" t="s">
        <v>54</v>
      </c>
      <c r="E32" s="34" t="s">
        <v>156</v>
      </c>
    </row>
    <row r="33" spans="1:16" ht="12.75">
      <c r="A33" s="25" t="s">
        <v>45</v>
      </c>
      <c r="B33" s="29" t="s">
        <v>74</v>
      </c>
      <c r="C33" s="29" t="s">
        <v>157</v>
      </c>
      <c r="D33" s="25" t="s">
        <v>63</v>
      </c>
      <c r="E33" s="30" t="s">
        <v>158</v>
      </c>
      <c r="F33" s="31" t="s">
        <v>153</v>
      </c>
      <c r="G33" s="32">
        <v>2061.36</v>
      </c>
      <c r="H33" s="32">
        <v>0</v>
      </c>
      <c r="I33" s="32">
        <f>ROUND(ROUND(H33,2)*ROUND(G33,2),2)</f>
      </c>
      <c r="O33">
        <f>(I33*21)/100</f>
      </c>
      <c r="P33" t="s">
        <v>22</v>
      </c>
    </row>
    <row r="34" spans="1:5" ht="12.75">
      <c r="A34" s="33" t="s">
        <v>50</v>
      </c>
      <c r="E34" s="34" t="s">
        <v>159</v>
      </c>
    </row>
    <row r="35" spans="1:5" ht="12.75">
      <c r="A35" s="35" t="s">
        <v>52</v>
      </c>
      <c r="E35" s="36" t="s">
        <v>160</v>
      </c>
    </row>
    <row r="36" spans="1:5" ht="25.5">
      <c r="A36" t="s">
        <v>54</v>
      </c>
      <c r="E36" s="34" t="s">
        <v>156</v>
      </c>
    </row>
    <row r="37" spans="1:18" ht="12.75" customHeight="1">
      <c r="A37" s="6" t="s">
        <v>43</v>
      </c>
      <c r="B37" s="6"/>
      <c r="C37" s="39" t="s">
        <v>29</v>
      </c>
      <c r="D37" s="6"/>
      <c r="E37" s="27" t="s">
        <v>161</v>
      </c>
      <c r="F37" s="6"/>
      <c r="G37" s="6"/>
      <c r="H37" s="6"/>
      <c r="I37" s="40">
        <f>0+Q37</f>
      </c>
      <c r="O37">
        <f>0+R37</f>
      </c>
      <c r="Q37">
        <f>0+I38+I42+I46+I50+I54+I58+I62+I66+I70+I74+I78+I82+I86+I90+I94+I98+I102+I106+I110+I114+I118+I122+I126+I130+I134+I138+I142+I146+I150+I154+I158+I162+I166+I170+I174+I178+I182+I186+I190+I194+I198+I202+I206+I210+I214+I218+I222+I226</f>
      </c>
      <c r="R37">
        <f>0+O38+O42+O46+O50+O54+O58+O62+O66+O70+O74+O78+O82+O86+O90+O94+O98+O102+O106+O110+O114+O118+O122+O126+O130+O134+O138+O142+O146+O150+O154+O158+O162+O166+O170+O174+O178+O182+O186+O190+O194+O198+O202+O206+O210+O214+O218+O222+O226</f>
      </c>
    </row>
    <row r="38" spans="1:16" ht="12.75">
      <c r="A38" s="25" t="s">
        <v>45</v>
      </c>
      <c r="B38" s="29" t="s">
        <v>79</v>
      </c>
      <c r="C38" s="29" t="s">
        <v>162</v>
      </c>
      <c r="D38" s="25" t="s">
        <v>63</v>
      </c>
      <c r="E38" s="30" t="s">
        <v>163</v>
      </c>
      <c r="F38" s="31" t="s">
        <v>164</v>
      </c>
      <c r="G38" s="32">
        <v>1000</v>
      </c>
      <c r="H38" s="32">
        <v>0</v>
      </c>
      <c r="I38" s="32">
        <f>ROUND(ROUND(H38,2)*ROUND(G38,2),2)</f>
      </c>
      <c r="O38">
        <f>(I38*21)/100</f>
      </c>
      <c r="P38" t="s">
        <v>22</v>
      </c>
    </row>
    <row r="39" spans="1:5" ht="25.5">
      <c r="A39" s="33" t="s">
        <v>50</v>
      </c>
      <c r="E39" s="34" t="s">
        <v>165</v>
      </c>
    </row>
    <row r="40" spans="1:5" ht="12.75">
      <c r="A40" s="35" t="s">
        <v>52</v>
      </c>
      <c r="E40" s="36" t="s">
        <v>166</v>
      </c>
    </row>
    <row r="41" spans="1:5" ht="38.25">
      <c r="A41" t="s">
        <v>54</v>
      </c>
      <c r="E41" s="34" t="s">
        <v>167</v>
      </c>
    </row>
    <row r="42" spans="1:16" ht="12.75">
      <c r="A42" s="25" t="s">
        <v>45</v>
      </c>
      <c r="B42" s="29" t="s">
        <v>40</v>
      </c>
      <c r="C42" s="29" t="s">
        <v>168</v>
      </c>
      <c r="D42" s="25" t="s">
        <v>63</v>
      </c>
      <c r="E42" s="30" t="s">
        <v>169</v>
      </c>
      <c r="F42" s="31" t="s">
        <v>164</v>
      </c>
      <c r="G42" s="32">
        <v>8155.46</v>
      </c>
      <c r="H42" s="32">
        <v>0</v>
      </c>
      <c r="I42" s="32">
        <f>ROUND(ROUND(H42,2)*ROUND(G42,2),2)</f>
      </c>
      <c r="O42">
        <f>(I42*21)/100</f>
      </c>
      <c r="P42" t="s">
        <v>22</v>
      </c>
    </row>
    <row r="43" spans="1:5" ht="12.75">
      <c r="A43" s="33" t="s">
        <v>50</v>
      </c>
      <c r="E43" s="34" t="s">
        <v>63</v>
      </c>
    </row>
    <row r="44" spans="1:5" ht="12.75">
      <c r="A44" s="35" t="s">
        <v>52</v>
      </c>
      <c r="E44" s="36" t="s">
        <v>170</v>
      </c>
    </row>
    <row r="45" spans="1:5" ht="12.75">
      <c r="A45" t="s">
        <v>54</v>
      </c>
      <c r="E45" s="34" t="s">
        <v>171</v>
      </c>
    </row>
    <row r="46" spans="1:16" ht="25.5">
      <c r="A46" s="25" t="s">
        <v>45</v>
      </c>
      <c r="B46" s="29" t="s">
        <v>42</v>
      </c>
      <c r="C46" s="29" t="s">
        <v>172</v>
      </c>
      <c r="D46" s="25" t="s">
        <v>63</v>
      </c>
      <c r="E46" s="30" t="s">
        <v>173</v>
      </c>
      <c r="F46" s="31" t="s">
        <v>153</v>
      </c>
      <c r="G46" s="32">
        <v>2165.84</v>
      </c>
      <c r="H46" s="32">
        <v>0</v>
      </c>
      <c r="I46" s="32">
        <f>ROUND(ROUND(H46,2)*ROUND(G46,2),2)</f>
      </c>
      <c r="O46">
        <f>(I46*21)/100</f>
      </c>
      <c r="P46" t="s">
        <v>22</v>
      </c>
    </row>
    <row r="47" spans="1:5" ht="114.75">
      <c r="A47" s="33" t="s">
        <v>50</v>
      </c>
      <c r="E47" s="34" t="s">
        <v>174</v>
      </c>
    </row>
    <row r="48" spans="1:5" ht="12.75">
      <c r="A48" s="35" t="s">
        <v>52</v>
      </c>
      <c r="E48" s="36" t="s">
        <v>175</v>
      </c>
    </row>
    <row r="49" spans="1:5" ht="63.75">
      <c r="A49" t="s">
        <v>54</v>
      </c>
      <c r="E49" s="34" t="s">
        <v>176</v>
      </c>
    </row>
    <row r="50" spans="1:16" ht="25.5">
      <c r="A50" s="25" t="s">
        <v>45</v>
      </c>
      <c r="B50" s="29" t="s">
        <v>88</v>
      </c>
      <c r="C50" s="29" t="s">
        <v>177</v>
      </c>
      <c r="D50" s="25" t="s">
        <v>63</v>
      </c>
      <c r="E50" s="30" t="s">
        <v>178</v>
      </c>
      <c r="F50" s="31" t="s">
        <v>153</v>
      </c>
      <c r="G50" s="32">
        <v>1717.25</v>
      </c>
      <c r="H50" s="32">
        <v>0</v>
      </c>
      <c r="I50" s="32">
        <f>ROUND(ROUND(H50,2)*ROUND(G50,2),2)</f>
      </c>
      <c r="O50">
        <f>(I50*21)/100</f>
      </c>
      <c r="P50" t="s">
        <v>22</v>
      </c>
    </row>
    <row r="51" spans="1:5" ht="140.25">
      <c r="A51" s="33" t="s">
        <v>50</v>
      </c>
      <c r="E51" s="34" t="s">
        <v>179</v>
      </c>
    </row>
    <row r="52" spans="1:5" ht="12.75">
      <c r="A52" s="35" t="s">
        <v>52</v>
      </c>
      <c r="E52" s="36" t="s">
        <v>180</v>
      </c>
    </row>
    <row r="53" spans="1:5" ht="63.75">
      <c r="A53" t="s">
        <v>54</v>
      </c>
      <c r="E53" s="34" t="s">
        <v>176</v>
      </c>
    </row>
    <row r="54" spans="1:16" ht="25.5">
      <c r="A54" s="25" t="s">
        <v>45</v>
      </c>
      <c r="B54" s="29" t="s">
        <v>93</v>
      </c>
      <c r="C54" s="29" t="s">
        <v>181</v>
      </c>
      <c r="D54" s="25" t="s">
        <v>63</v>
      </c>
      <c r="E54" s="30" t="s">
        <v>182</v>
      </c>
      <c r="F54" s="31" t="s">
        <v>153</v>
      </c>
      <c r="G54" s="32">
        <v>225</v>
      </c>
      <c r="H54" s="32">
        <v>0</v>
      </c>
      <c r="I54" s="32">
        <f>ROUND(ROUND(H54,2)*ROUND(G54,2),2)</f>
      </c>
      <c r="O54">
        <f>(I54*21)/100</f>
      </c>
      <c r="P54" t="s">
        <v>22</v>
      </c>
    </row>
    <row r="55" spans="1:5" ht="38.25">
      <c r="A55" s="33" t="s">
        <v>50</v>
      </c>
      <c r="E55" s="34" t="s">
        <v>183</v>
      </c>
    </row>
    <row r="56" spans="1:5" ht="12.75">
      <c r="A56" s="35" t="s">
        <v>52</v>
      </c>
      <c r="E56" s="36" t="s">
        <v>184</v>
      </c>
    </row>
    <row r="57" spans="1:5" ht="63.75">
      <c r="A57" t="s">
        <v>54</v>
      </c>
      <c r="E57" s="34" t="s">
        <v>176</v>
      </c>
    </row>
    <row r="58" spans="1:16" ht="25.5">
      <c r="A58" s="25" t="s">
        <v>45</v>
      </c>
      <c r="B58" s="29" t="s">
        <v>97</v>
      </c>
      <c r="C58" s="29" t="s">
        <v>185</v>
      </c>
      <c r="D58" s="25" t="s">
        <v>63</v>
      </c>
      <c r="E58" s="30" t="s">
        <v>186</v>
      </c>
      <c r="F58" s="31" t="s">
        <v>153</v>
      </c>
      <c r="G58" s="32">
        <v>2.5</v>
      </c>
      <c r="H58" s="32">
        <v>0</v>
      </c>
      <c r="I58" s="32">
        <f>ROUND(ROUND(H58,2)*ROUND(G58,2),2)</f>
      </c>
      <c r="O58">
        <f>(I58*21)/100</f>
      </c>
      <c r="P58" t="s">
        <v>22</v>
      </c>
    </row>
    <row r="59" spans="1:5" ht="38.25">
      <c r="A59" s="33" t="s">
        <v>50</v>
      </c>
      <c r="E59" s="34" t="s">
        <v>187</v>
      </c>
    </row>
    <row r="60" spans="1:5" ht="12.75">
      <c r="A60" s="35" t="s">
        <v>52</v>
      </c>
      <c r="E60" s="36" t="s">
        <v>188</v>
      </c>
    </row>
    <row r="61" spans="1:5" ht="63.75">
      <c r="A61" t="s">
        <v>54</v>
      </c>
      <c r="E61" s="34" t="s">
        <v>176</v>
      </c>
    </row>
    <row r="62" spans="1:16" ht="25.5">
      <c r="A62" s="25" t="s">
        <v>45</v>
      </c>
      <c r="B62" s="29" t="s">
        <v>101</v>
      </c>
      <c r="C62" s="29" t="s">
        <v>189</v>
      </c>
      <c r="D62" s="25" t="s">
        <v>63</v>
      </c>
      <c r="E62" s="30" t="s">
        <v>190</v>
      </c>
      <c r="F62" s="31" t="s">
        <v>191</v>
      </c>
      <c r="G62" s="32">
        <v>50</v>
      </c>
      <c r="H62" s="32">
        <v>0</v>
      </c>
      <c r="I62" s="32">
        <f>ROUND(ROUND(H62,2)*ROUND(G62,2),2)</f>
      </c>
      <c r="O62">
        <f>(I62*21)/100</f>
      </c>
      <c r="P62" t="s">
        <v>22</v>
      </c>
    </row>
    <row r="63" spans="1:5" ht="25.5">
      <c r="A63" s="33" t="s">
        <v>50</v>
      </c>
      <c r="E63" s="34" t="s">
        <v>192</v>
      </c>
    </row>
    <row r="64" spans="1:5" ht="12.75">
      <c r="A64" s="35" t="s">
        <v>52</v>
      </c>
      <c r="E64" s="36" t="s">
        <v>193</v>
      </c>
    </row>
    <row r="65" spans="1:5" ht="63.75">
      <c r="A65" t="s">
        <v>54</v>
      </c>
      <c r="E65" s="34" t="s">
        <v>176</v>
      </c>
    </row>
    <row r="66" spans="1:16" ht="12.75">
      <c r="A66" s="25" t="s">
        <v>45</v>
      </c>
      <c r="B66" s="29" t="s">
        <v>106</v>
      </c>
      <c r="C66" s="29" t="s">
        <v>194</v>
      </c>
      <c r="D66" s="25" t="s">
        <v>63</v>
      </c>
      <c r="E66" s="30" t="s">
        <v>195</v>
      </c>
      <c r="F66" s="31" t="s">
        <v>153</v>
      </c>
      <c r="G66" s="32">
        <v>4215.36</v>
      </c>
      <c r="H66" s="32">
        <v>0</v>
      </c>
      <c r="I66" s="32">
        <f>ROUND(ROUND(H66,2)*ROUND(G66,2),2)</f>
      </c>
      <c r="O66">
        <f>(I66*21)/100</f>
      </c>
      <c r="P66" t="s">
        <v>22</v>
      </c>
    </row>
    <row r="67" spans="1:5" ht="140.25">
      <c r="A67" s="33" t="s">
        <v>50</v>
      </c>
      <c r="E67" s="34" t="s">
        <v>196</v>
      </c>
    </row>
    <row r="68" spans="1:5" ht="12.75">
      <c r="A68" s="35" t="s">
        <v>52</v>
      </c>
      <c r="E68" s="36" t="s">
        <v>197</v>
      </c>
    </row>
    <row r="69" spans="1:5" ht="63.75">
      <c r="A69" t="s">
        <v>54</v>
      </c>
      <c r="E69" s="34" t="s">
        <v>176</v>
      </c>
    </row>
    <row r="70" spans="1:16" ht="12.75">
      <c r="A70" s="25" t="s">
        <v>45</v>
      </c>
      <c r="B70" s="29" t="s">
        <v>112</v>
      </c>
      <c r="C70" s="29" t="s">
        <v>198</v>
      </c>
      <c r="D70" s="25" t="s">
        <v>47</v>
      </c>
      <c r="E70" s="30" t="s">
        <v>199</v>
      </c>
      <c r="F70" s="31" t="s">
        <v>153</v>
      </c>
      <c r="G70" s="32">
        <v>3988.86</v>
      </c>
      <c r="H70" s="32">
        <v>0</v>
      </c>
      <c r="I70" s="32">
        <f>ROUND(ROUND(H70,2)*ROUND(G70,2),2)</f>
      </c>
      <c r="O70">
        <f>(I70*21)/100</f>
      </c>
      <c r="P70" t="s">
        <v>22</v>
      </c>
    </row>
    <row r="71" spans="1:5" ht="102">
      <c r="A71" s="33" t="s">
        <v>50</v>
      </c>
      <c r="E71" s="34" t="s">
        <v>200</v>
      </c>
    </row>
    <row r="72" spans="1:5" ht="12.75">
      <c r="A72" s="35" t="s">
        <v>52</v>
      </c>
      <c r="E72" s="36" t="s">
        <v>201</v>
      </c>
    </row>
    <row r="73" spans="1:5" ht="369.75">
      <c r="A73" t="s">
        <v>54</v>
      </c>
      <c r="E73" s="34" t="s">
        <v>202</v>
      </c>
    </row>
    <row r="74" spans="1:16" ht="12.75">
      <c r="A74" s="25" t="s">
        <v>45</v>
      </c>
      <c r="B74" s="29" t="s">
        <v>114</v>
      </c>
      <c r="C74" s="29" t="s">
        <v>198</v>
      </c>
      <c r="D74" s="25" t="s">
        <v>56</v>
      </c>
      <c r="E74" s="30" t="s">
        <v>199</v>
      </c>
      <c r="F74" s="31" t="s">
        <v>153</v>
      </c>
      <c r="G74" s="32">
        <v>2508</v>
      </c>
      <c r="H74" s="32">
        <v>0</v>
      </c>
      <c r="I74" s="32">
        <f>ROUND(ROUND(H74,2)*ROUND(G74,2),2)</f>
      </c>
      <c r="O74">
        <f>(I74*21)/100</f>
      </c>
      <c r="P74" t="s">
        <v>22</v>
      </c>
    </row>
    <row r="75" spans="1:5" ht="76.5">
      <c r="A75" s="33" t="s">
        <v>50</v>
      </c>
      <c r="E75" s="34" t="s">
        <v>203</v>
      </c>
    </row>
    <row r="76" spans="1:5" ht="12.75">
      <c r="A76" s="35" t="s">
        <v>52</v>
      </c>
      <c r="E76" s="36" t="s">
        <v>204</v>
      </c>
    </row>
    <row r="77" spans="1:5" ht="369.75">
      <c r="A77" t="s">
        <v>54</v>
      </c>
      <c r="E77" s="34" t="s">
        <v>202</v>
      </c>
    </row>
    <row r="78" spans="1:16" ht="12.75">
      <c r="A78" s="25" t="s">
        <v>45</v>
      </c>
      <c r="B78" s="29" t="s">
        <v>118</v>
      </c>
      <c r="C78" s="29" t="s">
        <v>198</v>
      </c>
      <c r="D78" s="25" t="s">
        <v>58</v>
      </c>
      <c r="E78" s="30" t="s">
        <v>199</v>
      </c>
      <c r="F78" s="31" t="s">
        <v>153</v>
      </c>
      <c r="G78" s="32">
        <v>10</v>
      </c>
      <c r="H78" s="32">
        <v>0</v>
      </c>
      <c r="I78" s="32">
        <f>ROUND(ROUND(H78,2)*ROUND(G78,2),2)</f>
      </c>
      <c r="O78">
        <f>(I78*21)/100</f>
      </c>
      <c r="P78" t="s">
        <v>22</v>
      </c>
    </row>
    <row r="79" spans="1:5" ht="38.25">
      <c r="A79" s="33" t="s">
        <v>50</v>
      </c>
      <c r="E79" s="34" t="s">
        <v>205</v>
      </c>
    </row>
    <row r="80" spans="1:5" ht="12.75">
      <c r="A80" s="35" t="s">
        <v>52</v>
      </c>
      <c r="E80" s="36" t="s">
        <v>206</v>
      </c>
    </row>
    <row r="81" spans="1:5" ht="369.75">
      <c r="A81" t="s">
        <v>54</v>
      </c>
      <c r="E81" s="34" t="s">
        <v>202</v>
      </c>
    </row>
    <row r="82" spans="1:16" ht="12.75">
      <c r="A82" s="25" t="s">
        <v>45</v>
      </c>
      <c r="B82" s="29" t="s">
        <v>121</v>
      </c>
      <c r="C82" s="29" t="s">
        <v>198</v>
      </c>
      <c r="D82" s="25" t="s">
        <v>145</v>
      </c>
      <c r="E82" s="30" t="s">
        <v>199</v>
      </c>
      <c r="F82" s="31" t="s">
        <v>153</v>
      </c>
      <c r="G82" s="32">
        <v>39.31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38.25">
      <c r="A83" s="33" t="s">
        <v>50</v>
      </c>
      <c r="E83" s="34" t="s">
        <v>207</v>
      </c>
    </row>
    <row r="84" spans="1:5" ht="12.75">
      <c r="A84" s="35" t="s">
        <v>52</v>
      </c>
      <c r="E84" s="36" t="s">
        <v>208</v>
      </c>
    </row>
    <row r="85" spans="1:5" ht="369.75">
      <c r="A85" t="s">
        <v>54</v>
      </c>
      <c r="E85" s="34" t="s">
        <v>202</v>
      </c>
    </row>
    <row r="86" spans="1:16" ht="12.75">
      <c r="A86" s="25" t="s">
        <v>45</v>
      </c>
      <c r="B86" s="29" t="s">
        <v>124</v>
      </c>
      <c r="C86" s="29" t="s">
        <v>209</v>
      </c>
      <c r="D86" s="25" t="s">
        <v>47</v>
      </c>
      <c r="E86" s="30" t="s">
        <v>210</v>
      </c>
      <c r="F86" s="31" t="s">
        <v>153</v>
      </c>
      <c r="G86" s="32">
        <v>12.4</v>
      </c>
      <c r="H86" s="32">
        <v>0</v>
      </c>
      <c r="I86" s="32">
        <f>ROUND(ROUND(H86,2)*ROUND(G86,2),2)</f>
      </c>
      <c r="O86">
        <f>(I86*21)/100</f>
      </c>
      <c r="P86" t="s">
        <v>22</v>
      </c>
    </row>
    <row r="87" spans="1:5" ht="12.75">
      <c r="A87" s="33" t="s">
        <v>50</v>
      </c>
      <c r="E87" s="34" t="s">
        <v>211</v>
      </c>
    </row>
    <row r="88" spans="1:5" ht="12.75">
      <c r="A88" s="35" t="s">
        <v>52</v>
      </c>
      <c r="E88" s="36" t="s">
        <v>212</v>
      </c>
    </row>
    <row r="89" spans="1:5" ht="306">
      <c r="A89" t="s">
        <v>54</v>
      </c>
      <c r="E89" s="34" t="s">
        <v>213</v>
      </c>
    </row>
    <row r="90" spans="1:16" ht="12.75">
      <c r="A90" s="25" t="s">
        <v>45</v>
      </c>
      <c r="B90" s="29" t="s">
        <v>128</v>
      </c>
      <c r="C90" s="29" t="s">
        <v>209</v>
      </c>
      <c r="D90" s="25" t="s">
        <v>56</v>
      </c>
      <c r="E90" s="30" t="s">
        <v>210</v>
      </c>
      <c r="F90" s="31" t="s">
        <v>153</v>
      </c>
      <c r="G90" s="32">
        <v>46.5</v>
      </c>
      <c r="H90" s="32">
        <v>0</v>
      </c>
      <c r="I90" s="32">
        <f>ROUND(ROUND(H90,2)*ROUND(G90,2),2)</f>
      </c>
      <c r="O90">
        <f>(I90*21)/100</f>
      </c>
      <c r="P90" t="s">
        <v>22</v>
      </c>
    </row>
    <row r="91" spans="1:5" ht="12.75">
      <c r="A91" s="33" t="s">
        <v>50</v>
      </c>
      <c r="E91" s="34" t="s">
        <v>214</v>
      </c>
    </row>
    <row r="92" spans="1:5" ht="12.75">
      <c r="A92" s="35" t="s">
        <v>52</v>
      </c>
      <c r="E92" s="36" t="s">
        <v>215</v>
      </c>
    </row>
    <row r="93" spans="1:5" ht="306">
      <c r="A93" t="s">
        <v>54</v>
      </c>
      <c r="E93" s="34" t="s">
        <v>213</v>
      </c>
    </row>
    <row r="94" spans="1:16" ht="12.75">
      <c r="A94" s="25" t="s">
        <v>45</v>
      </c>
      <c r="B94" s="29" t="s">
        <v>216</v>
      </c>
      <c r="C94" s="29" t="s">
        <v>209</v>
      </c>
      <c r="D94" s="25" t="s">
        <v>58</v>
      </c>
      <c r="E94" s="30" t="s">
        <v>210</v>
      </c>
      <c r="F94" s="31" t="s">
        <v>153</v>
      </c>
      <c r="G94" s="32">
        <v>74.2</v>
      </c>
      <c r="H94" s="32">
        <v>0</v>
      </c>
      <c r="I94" s="32">
        <f>ROUND(ROUND(H94,2)*ROUND(G94,2),2)</f>
      </c>
      <c r="O94">
        <f>(I94*21)/100</f>
      </c>
      <c r="P94" t="s">
        <v>22</v>
      </c>
    </row>
    <row r="95" spans="1:5" ht="12.75">
      <c r="A95" s="33" t="s">
        <v>50</v>
      </c>
      <c r="E95" s="34" t="s">
        <v>217</v>
      </c>
    </row>
    <row r="96" spans="1:5" ht="12.75">
      <c r="A96" s="35" t="s">
        <v>52</v>
      </c>
      <c r="E96" s="36" t="s">
        <v>218</v>
      </c>
    </row>
    <row r="97" spans="1:5" ht="306">
      <c r="A97" t="s">
        <v>54</v>
      </c>
      <c r="E97" s="34" t="s">
        <v>213</v>
      </c>
    </row>
    <row r="98" spans="1:16" ht="12.75">
      <c r="A98" s="25" t="s">
        <v>45</v>
      </c>
      <c r="B98" s="29" t="s">
        <v>219</v>
      </c>
      <c r="C98" s="29" t="s">
        <v>209</v>
      </c>
      <c r="D98" s="25" t="s">
        <v>145</v>
      </c>
      <c r="E98" s="30" t="s">
        <v>210</v>
      </c>
      <c r="F98" s="31" t="s">
        <v>153</v>
      </c>
      <c r="G98" s="32">
        <v>326.4</v>
      </c>
      <c r="H98" s="32">
        <v>0</v>
      </c>
      <c r="I98" s="32">
        <f>ROUND(ROUND(H98,2)*ROUND(G98,2),2)</f>
      </c>
      <c r="O98">
        <f>(I98*21)/100</f>
      </c>
      <c r="P98" t="s">
        <v>22</v>
      </c>
    </row>
    <row r="99" spans="1:5" ht="12.75">
      <c r="A99" s="33" t="s">
        <v>50</v>
      </c>
      <c r="E99" s="34" t="s">
        <v>220</v>
      </c>
    </row>
    <row r="100" spans="1:5" ht="12.75">
      <c r="A100" s="35" t="s">
        <v>52</v>
      </c>
      <c r="E100" s="36" t="s">
        <v>221</v>
      </c>
    </row>
    <row r="101" spans="1:5" ht="306">
      <c r="A101" t="s">
        <v>54</v>
      </c>
      <c r="E101" s="34" t="s">
        <v>213</v>
      </c>
    </row>
    <row r="102" spans="1:16" ht="12.75">
      <c r="A102" s="25" t="s">
        <v>45</v>
      </c>
      <c r="B102" s="29" t="s">
        <v>222</v>
      </c>
      <c r="C102" s="29" t="s">
        <v>209</v>
      </c>
      <c r="D102" s="25" t="s">
        <v>148</v>
      </c>
      <c r="E102" s="30" t="s">
        <v>210</v>
      </c>
      <c r="F102" s="31" t="s">
        <v>153</v>
      </c>
      <c r="G102" s="32">
        <v>2.6</v>
      </c>
      <c r="H102" s="32">
        <v>0</v>
      </c>
      <c r="I102" s="32">
        <f>ROUND(ROUND(H102,2)*ROUND(G102,2),2)</f>
      </c>
      <c r="O102">
        <f>(I102*21)/100</f>
      </c>
      <c r="P102" t="s">
        <v>22</v>
      </c>
    </row>
    <row r="103" spans="1:5" ht="12.75">
      <c r="A103" s="33" t="s">
        <v>50</v>
      </c>
      <c r="E103" s="34" t="s">
        <v>223</v>
      </c>
    </row>
    <row r="104" spans="1:5" ht="12.75">
      <c r="A104" s="35" t="s">
        <v>52</v>
      </c>
      <c r="E104" s="36" t="s">
        <v>224</v>
      </c>
    </row>
    <row r="105" spans="1:5" ht="306">
      <c r="A105" t="s">
        <v>54</v>
      </c>
      <c r="E105" s="34" t="s">
        <v>213</v>
      </c>
    </row>
    <row r="106" spans="1:16" ht="12.75">
      <c r="A106" s="25" t="s">
        <v>45</v>
      </c>
      <c r="B106" s="29" t="s">
        <v>225</v>
      </c>
      <c r="C106" s="29" t="s">
        <v>209</v>
      </c>
      <c r="D106" s="25" t="s">
        <v>226</v>
      </c>
      <c r="E106" s="30" t="s">
        <v>210</v>
      </c>
      <c r="F106" s="31" t="s">
        <v>153</v>
      </c>
      <c r="G106" s="32">
        <v>1921.45</v>
      </c>
      <c r="H106" s="32">
        <v>0</v>
      </c>
      <c r="I106" s="32">
        <f>ROUND(ROUND(H106,2)*ROUND(G106,2),2)</f>
      </c>
      <c r="O106">
        <f>(I106*21)/100</f>
      </c>
      <c r="P106" t="s">
        <v>22</v>
      </c>
    </row>
    <row r="107" spans="1:5" ht="12.75">
      <c r="A107" s="33" t="s">
        <v>50</v>
      </c>
      <c r="E107" s="34" t="s">
        <v>227</v>
      </c>
    </row>
    <row r="108" spans="1:5" ht="12.75">
      <c r="A108" s="35" t="s">
        <v>52</v>
      </c>
      <c r="E108" s="36" t="s">
        <v>228</v>
      </c>
    </row>
    <row r="109" spans="1:5" ht="306">
      <c r="A109" t="s">
        <v>54</v>
      </c>
      <c r="E109" s="34" t="s">
        <v>213</v>
      </c>
    </row>
    <row r="110" spans="1:16" ht="12.75">
      <c r="A110" s="25" t="s">
        <v>45</v>
      </c>
      <c r="B110" s="29" t="s">
        <v>229</v>
      </c>
      <c r="C110" s="29" t="s">
        <v>230</v>
      </c>
      <c r="D110" s="25" t="s">
        <v>63</v>
      </c>
      <c r="E110" s="30" t="s">
        <v>231</v>
      </c>
      <c r="F110" s="31" t="s">
        <v>153</v>
      </c>
      <c r="G110" s="32">
        <v>46.5</v>
      </c>
      <c r="H110" s="32">
        <v>0</v>
      </c>
      <c r="I110" s="32">
        <f>ROUND(ROUND(H110,2)*ROUND(G110,2),2)</f>
      </c>
      <c r="O110">
        <f>(I110*21)/100</f>
      </c>
      <c r="P110" t="s">
        <v>22</v>
      </c>
    </row>
    <row r="111" spans="1:5" ht="38.25">
      <c r="A111" s="33" t="s">
        <v>50</v>
      </c>
      <c r="E111" s="34" t="s">
        <v>232</v>
      </c>
    </row>
    <row r="112" spans="1:5" ht="12.75">
      <c r="A112" s="35" t="s">
        <v>52</v>
      </c>
      <c r="E112" s="36" t="s">
        <v>215</v>
      </c>
    </row>
    <row r="113" spans="1:5" ht="293.25">
      <c r="A113" t="s">
        <v>54</v>
      </c>
      <c r="E113" s="34" t="s">
        <v>233</v>
      </c>
    </row>
    <row r="114" spans="1:16" ht="12.75">
      <c r="A114" s="25" t="s">
        <v>45</v>
      </c>
      <c r="B114" s="29" t="s">
        <v>234</v>
      </c>
      <c r="C114" s="29" t="s">
        <v>235</v>
      </c>
      <c r="D114" s="25" t="s">
        <v>63</v>
      </c>
      <c r="E114" s="30" t="s">
        <v>236</v>
      </c>
      <c r="F114" s="31" t="s">
        <v>191</v>
      </c>
      <c r="G114" s="32">
        <v>12721.62</v>
      </c>
      <c r="H114" s="32">
        <v>0</v>
      </c>
      <c r="I114" s="32">
        <f>ROUND(ROUND(H114,2)*ROUND(G114,2),2)</f>
      </c>
      <c r="O114">
        <f>(I114*21)/100</f>
      </c>
      <c r="P114" t="s">
        <v>22</v>
      </c>
    </row>
    <row r="115" spans="1:5" ht="25.5">
      <c r="A115" s="33" t="s">
        <v>50</v>
      </c>
      <c r="E115" s="34" t="s">
        <v>237</v>
      </c>
    </row>
    <row r="116" spans="1:5" ht="12.75">
      <c r="A116" s="35" t="s">
        <v>52</v>
      </c>
      <c r="E116" s="36" t="s">
        <v>238</v>
      </c>
    </row>
    <row r="117" spans="1:5" ht="63.75">
      <c r="A117" t="s">
        <v>54</v>
      </c>
      <c r="E117" s="34" t="s">
        <v>239</v>
      </c>
    </row>
    <row r="118" spans="1:16" ht="12.75">
      <c r="A118" s="25" t="s">
        <v>45</v>
      </c>
      <c r="B118" s="29" t="s">
        <v>240</v>
      </c>
      <c r="C118" s="29" t="s">
        <v>241</v>
      </c>
      <c r="D118" s="25" t="s">
        <v>63</v>
      </c>
      <c r="E118" s="30" t="s">
        <v>242</v>
      </c>
      <c r="F118" s="31" t="s">
        <v>153</v>
      </c>
      <c r="G118" s="32">
        <v>7.8</v>
      </c>
      <c r="H118" s="32">
        <v>0</v>
      </c>
      <c r="I118" s="32">
        <f>ROUND(ROUND(H118,2)*ROUND(G118,2),2)</f>
      </c>
      <c r="O118">
        <f>(I118*21)/100</f>
      </c>
      <c r="P118" t="s">
        <v>22</v>
      </c>
    </row>
    <row r="119" spans="1:5" ht="38.25">
      <c r="A119" s="33" t="s">
        <v>50</v>
      </c>
      <c r="E119" s="34" t="s">
        <v>243</v>
      </c>
    </row>
    <row r="120" spans="1:5" ht="12.75">
      <c r="A120" s="35" t="s">
        <v>52</v>
      </c>
      <c r="E120" s="36" t="s">
        <v>244</v>
      </c>
    </row>
    <row r="121" spans="1:5" ht="63.75">
      <c r="A121" t="s">
        <v>54</v>
      </c>
      <c r="E121" s="34" t="s">
        <v>239</v>
      </c>
    </row>
    <row r="122" spans="1:16" ht="12.75">
      <c r="A122" s="25" t="s">
        <v>45</v>
      </c>
      <c r="B122" s="29" t="s">
        <v>245</v>
      </c>
      <c r="C122" s="29" t="s">
        <v>246</v>
      </c>
      <c r="D122" s="25" t="s">
        <v>63</v>
      </c>
      <c r="E122" s="30" t="s">
        <v>247</v>
      </c>
      <c r="F122" s="31" t="s">
        <v>191</v>
      </c>
      <c r="G122" s="32">
        <v>18.2</v>
      </c>
      <c r="H122" s="32">
        <v>0</v>
      </c>
      <c r="I122" s="32">
        <f>ROUND(ROUND(H122,2)*ROUND(G122,2),2)</f>
      </c>
      <c r="O122">
        <f>(I122*21)/100</f>
      </c>
      <c r="P122" t="s">
        <v>22</v>
      </c>
    </row>
    <row r="123" spans="1:5" ht="38.25">
      <c r="A123" s="33" t="s">
        <v>50</v>
      </c>
      <c r="E123" s="34" t="s">
        <v>248</v>
      </c>
    </row>
    <row r="124" spans="1:5" ht="12.75">
      <c r="A124" s="35" t="s">
        <v>52</v>
      </c>
      <c r="E124" s="36" t="s">
        <v>249</v>
      </c>
    </row>
    <row r="125" spans="1:5" ht="63.75">
      <c r="A125" t="s">
        <v>54</v>
      </c>
      <c r="E125" s="34" t="s">
        <v>239</v>
      </c>
    </row>
    <row r="126" spans="1:16" ht="12.75">
      <c r="A126" s="25" t="s">
        <v>45</v>
      </c>
      <c r="B126" s="29" t="s">
        <v>250</v>
      </c>
      <c r="C126" s="29" t="s">
        <v>251</v>
      </c>
      <c r="D126" s="25" t="s">
        <v>63</v>
      </c>
      <c r="E126" s="30" t="s">
        <v>252</v>
      </c>
      <c r="F126" s="31" t="s">
        <v>191</v>
      </c>
      <c r="G126" s="32">
        <v>25.8</v>
      </c>
      <c r="H126" s="32">
        <v>0</v>
      </c>
      <c r="I126" s="32">
        <f>ROUND(ROUND(H126,2)*ROUND(G126,2),2)</f>
      </c>
      <c r="O126">
        <f>(I126*21)/100</f>
      </c>
      <c r="P126" t="s">
        <v>22</v>
      </c>
    </row>
    <row r="127" spans="1:5" ht="38.25">
      <c r="A127" s="33" t="s">
        <v>50</v>
      </c>
      <c r="E127" s="34" t="s">
        <v>253</v>
      </c>
    </row>
    <row r="128" spans="1:5" ht="12.75">
      <c r="A128" s="35" t="s">
        <v>52</v>
      </c>
      <c r="E128" s="36" t="s">
        <v>254</v>
      </c>
    </row>
    <row r="129" spans="1:5" ht="63.75">
      <c r="A129" t="s">
        <v>54</v>
      </c>
      <c r="E129" s="34" t="s">
        <v>239</v>
      </c>
    </row>
    <row r="130" spans="1:16" ht="12.75">
      <c r="A130" s="25" t="s">
        <v>45</v>
      </c>
      <c r="B130" s="29" t="s">
        <v>255</v>
      </c>
      <c r="C130" s="29" t="s">
        <v>256</v>
      </c>
      <c r="D130" s="25" t="s">
        <v>63</v>
      </c>
      <c r="E130" s="30" t="s">
        <v>257</v>
      </c>
      <c r="F130" s="31" t="s">
        <v>191</v>
      </c>
      <c r="G130" s="32">
        <v>7.8</v>
      </c>
      <c r="H130" s="32">
        <v>0</v>
      </c>
      <c r="I130" s="32">
        <f>ROUND(ROUND(H130,2)*ROUND(G130,2),2)</f>
      </c>
      <c r="O130">
        <f>(I130*21)/100</f>
      </c>
      <c r="P130" t="s">
        <v>22</v>
      </c>
    </row>
    <row r="131" spans="1:5" ht="38.25">
      <c r="A131" s="33" t="s">
        <v>50</v>
      </c>
      <c r="E131" s="34" t="s">
        <v>258</v>
      </c>
    </row>
    <row r="132" spans="1:5" ht="12.75">
      <c r="A132" s="35" t="s">
        <v>52</v>
      </c>
      <c r="E132" s="36" t="s">
        <v>259</v>
      </c>
    </row>
    <row r="133" spans="1:5" ht="63.75">
      <c r="A133" t="s">
        <v>54</v>
      </c>
      <c r="E133" s="34" t="s">
        <v>239</v>
      </c>
    </row>
    <row r="134" spans="1:16" ht="12.75">
      <c r="A134" s="25" t="s">
        <v>45</v>
      </c>
      <c r="B134" s="29" t="s">
        <v>260</v>
      </c>
      <c r="C134" s="29" t="s">
        <v>261</v>
      </c>
      <c r="D134" s="25" t="s">
        <v>47</v>
      </c>
      <c r="E134" s="30" t="s">
        <v>262</v>
      </c>
      <c r="F134" s="31" t="s">
        <v>191</v>
      </c>
      <c r="G134" s="32">
        <v>11.1</v>
      </c>
      <c r="H134" s="32">
        <v>0</v>
      </c>
      <c r="I134" s="32">
        <f>ROUND(ROUND(H134,2)*ROUND(G134,2),2)</f>
      </c>
      <c r="O134">
        <f>(I134*21)/100</f>
      </c>
      <c r="P134" t="s">
        <v>22</v>
      </c>
    </row>
    <row r="135" spans="1:5" ht="38.25">
      <c r="A135" s="33" t="s">
        <v>50</v>
      </c>
      <c r="E135" s="34" t="s">
        <v>263</v>
      </c>
    </row>
    <row r="136" spans="1:5" ht="12.75">
      <c r="A136" s="35" t="s">
        <v>52</v>
      </c>
      <c r="E136" s="36" t="s">
        <v>264</v>
      </c>
    </row>
    <row r="137" spans="1:5" ht="63.75">
      <c r="A137" t="s">
        <v>54</v>
      </c>
      <c r="E137" s="34" t="s">
        <v>239</v>
      </c>
    </row>
    <row r="138" spans="1:16" ht="12.75">
      <c r="A138" s="25" t="s">
        <v>45</v>
      </c>
      <c r="B138" s="29" t="s">
        <v>265</v>
      </c>
      <c r="C138" s="29" t="s">
        <v>261</v>
      </c>
      <c r="D138" s="25" t="s">
        <v>56</v>
      </c>
      <c r="E138" s="30" t="s">
        <v>262</v>
      </c>
      <c r="F138" s="31" t="s">
        <v>191</v>
      </c>
      <c r="G138" s="32">
        <v>2</v>
      </c>
      <c r="H138" s="32">
        <v>0</v>
      </c>
      <c r="I138" s="32">
        <f>ROUND(ROUND(H138,2)*ROUND(G138,2),2)</f>
      </c>
      <c r="O138">
        <f>(I138*21)/100</f>
      </c>
      <c r="P138" t="s">
        <v>22</v>
      </c>
    </row>
    <row r="139" spans="1:5" ht="38.25">
      <c r="A139" s="33" t="s">
        <v>50</v>
      </c>
      <c r="E139" s="34" t="s">
        <v>266</v>
      </c>
    </row>
    <row r="140" spans="1:5" ht="12.75">
      <c r="A140" s="35" t="s">
        <v>52</v>
      </c>
      <c r="E140" s="36" t="s">
        <v>267</v>
      </c>
    </row>
    <row r="141" spans="1:5" ht="63.75">
      <c r="A141" t="s">
        <v>54</v>
      </c>
      <c r="E141" s="34" t="s">
        <v>239</v>
      </c>
    </row>
    <row r="142" spans="1:16" ht="12.75">
      <c r="A142" s="25" t="s">
        <v>45</v>
      </c>
      <c r="B142" s="29" t="s">
        <v>268</v>
      </c>
      <c r="C142" s="29" t="s">
        <v>269</v>
      </c>
      <c r="D142" s="25" t="s">
        <v>63</v>
      </c>
      <c r="E142" s="30" t="s">
        <v>270</v>
      </c>
      <c r="F142" s="31" t="s">
        <v>153</v>
      </c>
      <c r="G142" s="32">
        <v>121.74</v>
      </c>
      <c r="H142" s="32">
        <v>0</v>
      </c>
      <c r="I142" s="32">
        <f>ROUND(ROUND(H142,2)*ROUND(G142,2),2)</f>
      </c>
      <c r="O142">
        <f>(I142*21)/100</f>
      </c>
      <c r="P142" t="s">
        <v>22</v>
      </c>
    </row>
    <row r="143" spans="1:5" ht="51">
      <c r="A143" s="33" t="s">
        <v>50</v>
      </c>
      <c r="E143" s="34" t="s">
        <v>271</v>
      </c>
    </row>
    <row r="144" spans="1:5" ht="12.75">
      <c r="A144" s="35" t="s">
        <v>52</v>
      </c>
      <c r="E144" s="36" t="s">
        <v>272</v>
      </c>
    </row>
    <row r="145" spans="1:5" ht="318.75">
      <c r="A145" t="s">
        <v>54</v>
      </c>
      <c r="E145" s="34" t="s">
        <v>273</v>
      </c>
    </row>
    <row r="146" spans="1:16" ht="12.75">
      <c r="A146" s="25" t="s">
        <v>45</v>
      </c>
      <c r="B146" s="29" t="s">
        <v>274</v>
      </c>
      <c r="C146" s="29" t="s">
        <v>275</v>
      </c>
      <c r="D146" s="25" t="s">
        <v>63</v>
      </c>
      <c r="E146" s="30" t="s">
        <v>276</v>
      </c>
      <c r="F146" s="31" t="s">
        <v>153</v>
      </c>
      <c r="G146" s="32">
        <v>6.5</v>
      </c>
      <c r="H146" s="32">
        <v>0</v>
      </c>
      <c r="I146" s="32">
        <f>ROUND(ROUND(H146,2)*ROUND(G146,2),2)</f>
      </c>
      <c r="O146">
        <f>(I146*21)/100</f>
      </c>
      <c r="P146" t="s">
        <v>22</v>
      </c>
    </row>
    <row r="147" spans="1:5" ht="38.25">
      <c r="A147" s="33" t="s">
        <v>50</v>
      </c>
      <c r="E147" s="34" t="s">
        <v>277</v>
      </c>
    </row>
    <row r="148" spans="1:5" ht="12.75">
      <c r="A148" s="35" t="s">
        <v>52</v>
      </c>
      <c r="E148" s="36" t="s">
        <v>278</v>
      </c>
    </row>
    <row r="149" spans="1:5" ht="318.75">
      <c r="A149" t="s">
        <v>54</v>
      </c>
      <c r="E149" s="34" t="s">
        <v>279</v>
      </c>
    </row>
    <row r="150" spans="1:16" ht="12.75">
      <c r="A150" s="25" t="s">
        <v>45</v>
      </c>
      <c r="B150" s="29" t="s">
        <v>280</v>
      </c>
      <c r="C150" s="29" t="s">
        <v>281</v>
      </c>
      <c r="D150" s="25" t="s">
        <v>63</v>
      </c>
      <c r="E150" s="30" t="s">
        <v>282</v>
      </c>
      <c r="F150" s="31" t="s">
        <v>153</v>
      </c>
      <c r="G150" s="32">
        <v>399.87</v>
      </c>
      <c r="H150" s="32">
        <v>0</v>
      </c>
      <c r="I150" s="32">
        <f>ROUND(ROUND(H150,2)*ROUND(G150,2),2)</f>
      </c>
      <c r="O150">
        <f>(I150*21)/100</f>
      </c>
      <c r="P150" t="s">
        <v>22</v>
      </c>
    </row>
    <row r="151" spans="1:5" ht="63.75">
      <c r="A151" s="33" t="s">
        <v>50</v>
      </c>
      <c r="E151" s="34" t="s">
        <v>283</v>
      </c>
    </row>
    <row r="152" spans="1:5" ht="12.75">
      <c r="A152" s="35" t="s">
        <v>52</v>
      </c>
      <c r="E152" s="36" t="s">
        <v>284</v>
      </c>
    </row>
    <row r="153" spans="1:5" ht="318.75">
      <c r="A153" t="s">
        <v>54</v>
      </c>
      <c r="E153" s="34" t="s">
        <v>273</v>
      </c>
    </row>
    <row r="154" spans="1:16" ht="12.75">
      <c r="A154" s="25" t="s">
        <v>45</v>
      </c>
      <c r="B154" s="29" t="s">
        <v>285</v>
      </c>
      <c r="C154" s="29" t="s">
        <v>286</v>
      </c>
      <c r="D154" s="25" t="s">
        <v>63</v>
      </c>
      <c r="E154" s="30" t="s">
        <v>287</v>
      </c>
      <c r="F154" s="31" t="s">
        <v>153</v>
      </c>
      <c r="G154" s="32">
        <v>108.83</v>
      </c>
      <c r="H154" s="32">
        <v>0</v>
      </c>
      <c r="I154" s="32">
        <f>ROUND(ROUND(H154,2)*ROUND(G154,2),2)</f>
      </c>
      <c r="O154">
        <f>(I154*21)/100</f>
      </c>
      <c r="P154" t="s">
        <v>22</v>
      </c>
    </row>
    <row r="155" spans="1:5" ht="38.25">
      <c r="A155" s="33" t="s">
        <v>50</v>
      </c>
      <c r="E155" s="34" t="s">
        <v>288</v>
      </c>
    </row>
    <row r="156" spans="1:5" ht="12.75">
      <c r="A156" s="35" t="s">
        <v>52</v>
      </c>
      <c r="E156" s="36" t="s">
        <v>289</v>
      </c>
    </row>
    <row r="157" spans="1:5" ht="318.75">
      <c r="A157" t="s">
        <v>54</v>
      </c>
      <c r="E157" s="34" t="s">
        <v>279</v>
      </c>
    </row>
    <row r="158" spans="1:16" ht="12.75">
      <c r="A158" s="25" t="s">
        <v>45</v>
      </c>
      <c r="B158" s="29" t="s">
        <v>290</v>
      </c>
      <c r="C158" s="29" t="s">
        <v>291</v>
      </c>
      <c r="D158" s="25" t="s">
        <v>63</v>
      </c>
      <c r="E158" s="30" t="s">
        <v>292</v>
      </c>
      <c r="F158" s="31" t="s">
        <v>153</v>
      </c>
      <c r="G158" s="32">
        <v>58.9</v>
      </c>
      <c r="H158" s="32">
        <v>0</v>
      </c>
      <c r="I158" s="32">
        <f>ROUND(ROUND(H158,2)*ROUND(G158,2),2)</f>
      </c>
      <c r="O158">
        <f>(I158*21)/100</f>
      </c>
      <c r="P158" t="s">
        <v>22</v>
      </c>
    </row>
    <row r="159" spans="1:5" ht="51">
      <c r="A159" s="33" t="s">
        <v>50</v>
      </c>
      <c r="E159" s="34" t="s">
        <v>293</v>
      </c>
    </row>
    <row r="160" spans="1:5" ht="12.75">
      <c r="A160" s="35" t="s">
        <v>52</v>
      </c>
      <c r="E160" s="36" t="s">
        <v>294</v>
      </c>
    </row>
    <row r="161" spans="1:5" ht="267.75">
      <c r="A161" t="s">
        <v>54</v>
      </c>
      <c r="E161" s="34" t="s">
        <v>295</v>
      </c>
    </row>
    <row r="162" spans="1:16" ht="12.75">
      <c r="A162" s="25" t="s">
        <v>45</v>
      </c>
      <c r="B162" s="29" t="s">
        <v>296</v>
      </c>
      <c r="C162" s="29" t="s">
        <v>297</v>
      </c>
      <c r="D162" s="25" t="s">
        <v>47</v>
      </c>
      <c r="E162" s="30" t="s">
        <v>298</v>
      </c>
      <c r="F162" s="31" t="s">
        <v>153</v>
      </c>
      <c r="G162" s="32">
        <v>12.4</v>
      </c>
      <c r="H162" s="32">
        <v>0</v>
      </c>
      <c r="I162" s="32">
        <f>ROUND(ROUND(H162,2)*ROUND(G162,2),2)</f>
      </c>
      <c r="O162">
        <f>(I162*21)/100</f>
      </c>
      <c r="P162" t="s">
        <v>22</v>
      </c>
    </row>
    <row r="163" spans="1:5" ht="12.75">
      <c r="A163" s="33" t="s">
        <v>50</v>
      </c>
      <c r="E163" s="34" t="s">
        <v>299</v>
      </c>
    </row>
    <row r="164" spans="1:5" ht="12.75">
      <c r="A164" s="35" t="s">
        <v>52</v>
      </c>
      <c r="E164" s="36" t="s">
        <v>300</v>
      </c>
    </row>
    <row r="165" spans="1:5" ht="191.25">
      <c r="A165" t="s">
        <v>54</v>
      </c>
      <c r="E165" s="34" t="s">
        <v>301</v>
      </c>
    </row>
    <row r="166" spans="1:16" ht="12.75">
      <c r="A166" s="25" t="s">
        <v>45</v>
      </c>
      <c r="B166" s="29" t="s">
        <v>302</v>
      </c>
      <c r="C166" s="29" t="s">
        <v>297</v>
      </c>
      <c r="D166" s="25" t="s">
        <v>56</v>
      </c>
      <c r="E166" s="30" t="s">
        <v>298</v>
      </c>
      <c r="F166" s="31" t="s">
        <v>153</v>
      </c>
      <c r="G166" s="32">
        <v>46.5</v>
      </c>
      <c r="H166" s="32">
        <v>0</v>
      </c>
      <c r="I166" s="32">
        <f>ROUND(ROUND(H166,2)*ROUND(G166,2),2)</f>
      </c>
      <c r="O166">
        <f>(I166*21)/100</f>
      </c>
      <c r="P166" t="s">
        <v>22</v>
      </c>
    </row>
    <row r="167" spans="1:5" ht="12.75">
      <c r="A167" s="33" t="s">
        <v>50</v>
      </c>
      <c r="E167" s="34" t="s">
        <v>303</v>
      </c>
    </row>
    <row r="168" spans="1:5" ht="12.75">
      <c r="A168" s="35" t="s">
        <v>52</v>
      </c>
      <c r="E168" s="36" t="s">
        <v>304</v>
      </c>
    </row>
    <row r="169" spans="1:5" ht="191.25">
      <c r="A169" t="s">
        <v>54</v>
      </c>
      <c r="E169" s="34" t="s">
        <v>301</v>
      </c>
    </row>
    <row r="170" spans="1:16" ht="12.75">
      <c r="A170" s="25" t="s">
        <v>45</v>
      </c>
      <c r="B170" s="29" t="s">
        <v>305</v>
      </c>
      <c r="C170" s="29" t="s">
        <v>297</v>
      </c>
      <c r="D170" s="25" t="s">
        <v>58</v>
      </c>
      <c r="E170" s="30" t="s">
        <v>298</v>
      </c>
      <c r="F170" s="31" t="s">
        <v>153</v>
      </c>
      <c r="G170" s="32">
        <v>74.2</v>
      </c>
      <c r="H170" s="32">
        <v>0</v>
      </c>
      <c r="I170" s="32">
        <f>ROUND(ROUND(H170,2)*ROUND(G170,2),2)</f>
      </c>
      <c r="O170">
        <f>(I170*21)/100</f>
      </c>
      <c r="P170" t="s">
        <v>22</v>
      </c>
    </row>
    <row r="171" spans="1:5" ht="12.75">
      <c r="A171" s="33" t="s">
        <v>50</v>
      </c>
      <c r="E171" s="34" t="s">
        <v>306</v>
      </c>
    </row>
    <row r="172" spans="1:5" ht="12.75">
      <c r="A172" s="35" t="s">
        <v>52</v>
      </c>
      <c r="E172" s="36" t="s">
        <v>307</v>
      </c>
    </row>
    <row r="173" spans="1:5" ht="191.25">
      <c r="A173" t="s">
        <v>54</v>
      </c>
      <c r="E173" s="34" t="s">
        <v>301</v>
      </c>
    </row>
    <row r="174" spans="1:16" ht="12.75">
      <c r="A174" s="25" t="s">
        <v>45</v>
      </c>
      <c r="B174" s="29" t="s">
        <v>308</v>
      </c>
      <c r="C174" s="29" t="s">
        <v>297</v>
      </c>
      <c r="D174" s="25" t="s">
        <v>145</v>
      </c>
      <c r="E174" s="30" t="s">
        <v>298</v>
      </c>
      <c r="F174" s="31" t="s">
        <v>153</v>
      </c>
      <c r="G174" s="32">
        <v>326.4</v>
      </c>
      <c r="H174" s="32">
        <v>0</v>
      </c>
      <c r="I174" s="32">
        <f>ROUND(ROUND(H174,2)*ROUND(G174,2),2)</f>
      </c>
      <c r="O174">
        <f>(I174*21)/100</f>
      </c>
      <c r="P174" t="s">
        <v>22</v>
      </c>
    </row>
    <row r="175" spans="1:5" ht="25.5">
      <c r="A175" s="33" t="s">
        <v>50</v>
      </c>
      <c r="E175" s="34" t="s">
        <v>309</v>
      </c>
    </row>
    <row r="176" spans="1:5" ht="12.75">
      <c r="A176" s="35" t="s">
        <v>52</v>
      </c>
      <c r="E176" s="36" t="s">
        <v>310</v>
      </c>
    </row>
    <row r="177" spans="1:5" ht="191.25">
      <c r="A177" t="s">
        <v>54</v>
      </c>
      <c r="E177" s="34" t="s">
        <v>301</v>
      </c>
    </row>
    <row r="178" spans="1:16" ht="12.75">
      <c r="A178" s="25" t="s">
        <v>45</v>
      </c>
      <c r="B178" s="29" t="s">
        <v>311</v>
      </c>
      <c r="C178" s="29" t="s">
        <v>297</v>
      </c>
      <c r="D178" s="25" t="s">
        <v>148</v>
      </c>
      <c r="E178" s="30" t="s">
        <v>298</v>
      </c>
      <c r="F178" s="31" t="s">
        <v>153</v>
      </c>
      <c r="G178" s="32">
        <v>2.6</v>
      </c>
      <c r="H178" s="32">
        <v>0</v>
      </c>
      <c r="I178" s="32">
        <f>ROUND(ROUND(H178,2)*ROUND(G178,2),2)</f>
      </c>
      <c r="O178">
        <f>(I178*21)/100</f>
      </c>
      <c r="P178" t="s">
        <v>22</v>
      </c>
    </row>
    <row r="179" spans="1:5" ht="25.5">
      <c r="A179" s="33" t="s">
        <v>50</v>
      </c>
      <c r="E179" s="34" t="s">
        <v>312</v>
      </c>
    </row>
    <row r="180" spans="1:5" ht="12.75">
      <c r="A180" s="35" t="s">
        <v>52</v>
      </c>
      <c r="E180" s="36" t="s">
        <v>224</v>
      </c>
    </row>
    <row r="181" spans="1:5" ht="191.25">
      <c r="A181" t="s">
        <v>54</v>
      </c>
      <c r="E181" s="34" t="s">
        <v>301</v>
      </c>
    </row>
    <row r="182" spans="1:16" ht="12.75">
      <c r="A182" s="25" t="s">
        <v>45</v>
      </c>
      <c r="B182" s="29" t="s">
        <v>313</v>
      </c>
      <c r="C182" s="29" t="s">
        <v>297</v>
      </c>
      <c r="D182" s="25" t="s">
        <v>226</v>
      </c>
      <c r="E182" s="30" t="s">
        <v>298</v>
      </c>
      <c r="F182" s="31" t="s">
        <v>153</v>
      </c>
      <c r="G182" s="32">
        <v>6761</v>
      </c>
      <c r="H182" s="32">
        <v>0</v>
      </c>
      <c r="I182" s="32">
        <f>ROUND(ROUND(H182,2)*ROUND(G182,2),2)</f>
      </c>
      <c r="O182">
        <f>(I182*21)/100</f>
      </c>
      <c r="P182" t="s">
        <v>22</v>
      </c>
    </row>
    <row r="183" spans="1:5" ht="114.75">
      <c r="A183" s="33" t="s">
        <v>50</v>
      </c>
      <c r="E183" s="34" t="s">
        <v>314</v>
      </c>
    </row>
    <row r="184" spans="1:5" ht="12.75">
      <c r="A184" s="35" t="s">
        <v>52</v>
      </c>
      <c r="E184" s="36" t="s">
        <v>315</v>
      </c>
    </row>
    <row r="185" spans="1:5" ht="191.25">
      <c r="A185" t="s">
        <v>54</v>
      </c>
      <c r="E185" s="34" t="s">
        <v>301</v>
      </c>
    </row>
    <row r="186" spans="1:16" ht="12.75">
      <c r="A186" s="25" t="s">
        <v>45</v>
      </c>
      <c r="B186" s="29" t="s">
        <v>316</v>
      </c>
      <c r="C186" s="29" t="s">
        <v>317</v>
      </c>
      <c r="D186" s="25" t="s">
        <v>63</v>
      </c>
      <c r="E186" s="30" t="s">
        <v>318</v>
      </c>
      <c r="F186" s="31" t="s">
        <v>153</v>
      </c>
      <c r="G186" s="32">
        <v>1921.45</v>
      </c>
      <c r="H186" s="32">
        <v>0</v>
      </c>
      <c r="I186" s="32">
        <f>ROUND(ROUND(H186,2)*ROUND(G186,2),2)</f>
      </c>
      <c r="O186">
        <f>(I186*21)/100</f>
      </c>
      <c r="P186" t="s">
        <v>22</v>
      </c>
    </row>
    <row r="187" spans="1:5" ht="63.75">
      <c r="A187" s="33" t="s">
        <v>50</v>
      </c>
      <c r="E187" s="34" t="s">
        <v>319</v>
      </c>
    </row>
    <row r="188" spans="1:5" ht="12.75">
      <c r="A188" s="35" t="s">
        <v>52</v>
      </c>
      <c r="E188" s="36" t="s">
        <v>155</v>
      </c>
    </row>
    <row r="189" spans="1:5" ht="242.25">
      <c r="A189" t="s">
        <v>54</v>
      </c>
      <c r="E189" s="34" t="s">
        <v>320</v>
      </c>
    </row>
    <row r="190" spans="1:16" ht="12.75">
      <c r="A190" s="25" t="s">
        <v>45</v>
      </c>
      <c r="B190" s="29" t="s">
        <v>321</v>
      </c>
      <c r="C190" s="29" t="s">
        <v>322</v>
      </c>
      <c r="D190" s="25" t="s">
        <v>47</v>
      </c>
      <c r="E190" s="30" t="s">
        <v>323</v>
      </c>
      <c r="F190" s="31" t="s">
        <v>153</v>
      </c>
      <c r="G190" s="32">
        <v>74.2</v>
      </c>
      <c r="H190" s="32">
        <v>0</v>
      </c>
      <c r="I190" s="32">
        <f>ROUND(ROUND(H190,2)*ROUND(G190,2),2)</f>
      </c>
      <c r="O190">
        <f>(I190*21)/100</f>
      </c>
      <c r="P190" t="s">
        <v>22</v>
      </c>
    </row>
    <row r="191" spans="1:5" ht="38.25">
      <c r="A191" s="33" t="s">
        <v>50</v>
      </c>
      <c r="E191" s="34" t="s">
        <v>324</v>
      </c>
    </row>
    <row r="192" spans="1:5" ht="12.75">
      <c r="A192" s="35" t="s">
        <v>52</v>
      </c>
      <c r="E192" s="36" t="s">
        <v>307</v>
      </c>
    </row>
    <row r="193" spans="1:5" ht="229.5">
      <c r="A193" t="s">
        <v>54</v>
      </c>
      <c r="E193" s="34" t="s">
        <v>325</v>
      </c>
    </row>
    <row r="194" spans="1:16" ht="12.75">
      <c r="A194" s="25" t="s">
        <v>45</v>
      </c>
      <c r="B194" s="29" t="s">
        <v>326</v>
      </c>
      <c r="C194" s="29" t="s">
        <v>322</v>
      </c>
      <c r="D194" s="25" t="s">
        <v>56</v>
      </c>
      <c r="E194" s="30" t="s">
        <v>323</v>
      </c>
      <c r="F194" s="31" t="s">
        <v>153</v>
      </c>
      <c r="G194" s="32">
        <v>326.4</v>
      </c>
      <c r="H194" s="32">
        <v>0</v>
      </c>
      <c r="I194" s="32">
        <f>ROUND(ROUND(H194,2)*ROUND(G194,2),2)</f>
      </c>
      <c r="O194">
        <f>(I194*21)/100</f>
      </c>
      <c r="P194" t="s">
        <v>22</v>
      </c>
    </row>
    <row r="195" spans="1:5" ht="25.5">
      <c r="A195" s="33" t="s">
        <v>50</v>
      </c>
      <c r="E195" s="34" t="s">
        <v>327</v>
      </c>
    </row>
    <row r="196" spans="1:5" ht="12.75">
      <c r="A196" s="35" t="s">
        <v>52</v>
      </c>
      <c r="E196" s="36" t="s">
        <v>310</v>
      </c>
    </row>
    <row r="197" spans="1:5" ht="229.5">
      <c r="A197" t="s">
        <v>54</v>
      </c>
      <c r="E197" s="34" t="s">
        <v>325</v>
      </c>
    </row>
    <row r="198" spans="1:16" ht="12.75">
      <c r="A198" s="25" t="s">
        <v>45</v>
      </c>
      <c r="B198" s="29" t="s">
        <v>328</v>
      </c>
      <c r="C198" s="29" t="s">
        <v>322</v>
      </c>
      <c r="D198" s="25" t="s">
        <v>58</v>
      </c>
      <c r="E198" s="30" t="s">
        <v>323</v>
      </c>
      <c r="F198" s="31" t="s">
        <v>153</v>
      </c>
      <c r="G198" s="32">
        <v>51.87</v>
      </c>
      <c r="H198" s="32">
        <v>0</v>
      </c>
      <c r="I198" s="32">
        <f>ROUND(ROUND(H198,2)*ROUND(G198,2),2)</f>
      </c>
      <c r="O198">
        <f>(I198*21)/100</f>
      </c>
      <c r="P198" t="s">
        <v>22</v>
      </c>
    </row>
    <row r="199" spans="1:5" ht="38.25">
      <c r="A199" s="33" t="s">
        <v>50</v>
      </c>
      <c r="E199" s="34" t="s">
        <v>329</v>
      </c>
    </row>
    <row r="200" spans="1:5" ht="12.75">
      <c r="A200" s="35" t="s">
        <v>52</v>
      </c>
      <c r="E200" s="36" t="s">
        <v>330</v>
      </c>
    </row>
    <row r="201" spans="1:5" ht="229.5">
      <c r="A201" t="s">
        <v>54</v>
      </c>
      <c r="E201" s="34" t="s">
        <v>325</v>
      </c>
    </row>
    <row r="202" spans="1:16" ht="12.75">
      <c r="A202" s="25" t="s">
        <v>45</v>
      </c>
      <c r="B202" s="29" t="s">
        <v>331</v>
      </c>
      <c r="C202" s="29" t="s">
        <v>322</v>
      </c>
      <c r="D202" s="25" t="s">
        <v>145</v>
      </c>
      <c r="E202" s="30" t="s">
        <v>323</v>
      </c>
      <c r="F202" s="31" t="s">
        <v>153</v>
      </c>
      <c r="G202" s="32">
        <v>2.6</v>
      </c>
      <c r="H202" s="32">
        <v>0</v>
      </c>
      <c r="I202" s="32">
        <f>ROUND(ROUND(H202,2)*ROUND(G202,2),2)</f>
      </c>
      <c r="O202">
        <f>(I202*21)/100</f>
      </c>
      <c r="P202" t="s">
        <v>22</v>
      </c>
    </row>
    <row r="203" spans="1:5" ht="25.5">
      <c r="A203" s="33" t="s">
        <v>50</v>
      </c>
      <c r="E203" s="34" t="s">
        <v>332</v>
      </c>
    </row>
    <row r="204" spans="1:5" ht="12.75">
      <c r="A204" s="35" t="s">
        <v>52</v>
      </c>
      <c r="E204" s="36" t="s">
        <v>224</v>
      </c>
    </row>
    <row r="205" spans="1:5" ht="229.5">
      <c r="A205" t="s">
        <v>54</v>
      </c>
      <c r="E205" s="34" t="s">
        <v>325</v>
      </c>
    </row>
    <row r="206" spans="1:16" ht="12.75">
      <c r="A206" s="25" t="s">
        <v>45</v>
      </c>
      <c r="B206" s="29" t="s">
        <v>333</v>
      </c>
      <c r="C206" s="29" t="s">
        <v>334</v>
      </c>
      <c r="D206" s="25" t="s">
        <v>47</v>
      </c>
      <c r="E206" s="30" t="s">
        <v>335</v>
      </c>
      <c r="F206" s="31" t="s">
        <v>153</v>
      </c>
      <c r="G206" s="32">
        <v>57.86</v>
      </c>
      <c r="H206" s="32">
        <v>0</v>
      </c>
      <c r="I206" s="32">
        <f>ROUND(ROUND(H206,2)*ROUND(G206,2),2)</f>
      </c>
      <c r="O206">
        <f>(I206*21)/100</f>
      </c>
      <c r="P206" t="s">
        <v>22</v>
      </c>
    </row>
    <row r="207" spans="1:5" ht="25.5">
      <c r="A207" s="33" t="s">
        <v>50</v>
      </c>
      <c r="E207" s="34" t="s">
        <v>336</v>
      </c>
    </row>
    <row r="208" spans="1:5" ht="12.75">
      <c r="A208" s="35" t="s">
        <v>52</v>
      </c>
      <c r="E208" s="36" t="s">
        <v>337</v>
      </c>
    </row>
    <row r="209" spans="1:5" ht="293.25">
      <c r="A209" t="s">
        <v>54</v>
      </c>
      <c r="E209" s="34" t="s">
        <v>338</v>
      </c>
    </row>
    <row r="210" spans="1:16" ht="12.75">
      <c r="A210" s="25" t="s">
        <v>45</v>
      </c>
      <c r="B210" s="29" t="s">
        <v>339</v>
      </c>
      <c r="C210" s="29" t="s">
        <v>334</v>
      </c>
      <c r="D210" s="25" t="s">
        <v>56</v>
      </c>
      <c r="E210" s="30" t="s">
        <v>335</v>
      </c>
      <c r="F210" s="31" t="s">
        <v>153</v>
      </c>
      <c r="G210" s="32">
        <v>37.9</v>
      </c>
      <c r="H210" s="32">
        <v>0</v>
      </c>
      <c r="I210" s="32">
        <f>ROUND(ROUND(H210,2)*ROUND(G210,2),2)</f>
      </c>
      <c r="O210">
        <f>(I210*21)/100</f>
      </c>
      <c r="P210" t="s">
        <v>22</v>
      </c>
    </row>
    <row r="211" spans="1:5" ht="38.25">
      <c r="A211" s="33" t="s">
        <v>50</v>
      </c>
      <c r="E211" s="34" t="s">
        <v>329</v>
      </c>
    </row>
    <row r="212" spans="1:5" ht="12.75">
      <c r="A212" s="35" t="s">
        <v>52</v>
      </c>
      <c r="E212" s="36" t="s">
        <v>340</v>
      </c>
    </row>
    <row r="213" spans="1:5" ht="293.25">
      <c r="A213" t="s">
        <v>54</v>
      </c>
      <c r="E213" s="34" t="s">
        <v>338</v>
      </c>
    </row>
    <row r="214" spans="1:16" ht="12.75">
      <c r="A214" s="25" t="s">
        <v>45</v>
      </c>
      <c r="B214" s="29" t="s">
        <v>341</v>
      </c>
      <c r="C214" s="29" t="s">
        <v>342</v>
      </c>
      <c r="D214" s="25" t="s">
        <v>63</v>
      </c>
      <c r="E214" s="30" t="s">
        <v>343</v>
      </c>
      <c r="F214" s="31" t="s">
        <v>164</v>
      </c>
      <c r="G214" s="32">
        <v>6706.37</v>
      </c>
      <c r="H214" s="32">
        <v>0</v>
      </c>
      <c r="I214" s="32">
        <f>ROUND(ROUND(H214,2)*ROUND(G214,2),2)</f>
      </c>
      <c r="O214">
        <f>(I214*21)/100</f>
      </c>
      <c r="P214" t="s">
        <v>22</v>
      </c>
    </row>
    <row r="215" spans="1:5" ht="102">
      <c r="A215" s="33" t="s">
        <v>50</v>
      </c>
      <c r="E215" s="34" t="s">
        <v>344</v>
      </c>
    </row>
    <row r="216" spans="1:5" ht="12.75">
      <c r="A216" s="35" t="s">
        <v>52</v>
      </c>
      <c r="E216" s="36" t="s">
        <v>345</v>
      </c>
    </row>
    <row r="217" spans="1:5" ht="25.5">
      <c r="A217" t="s">
        <v>54</v>
      </c>
      <c r="E217" s="34" t="s">
        <v>346</v>
      </c>
    </row>
    <row r="218" spans="1:16" ht="12.75">
      <c r="A218" s="25" t="s">
        <v>45</v>
      </c>
      <c r="B218" s="29" t="s">
        <v>347</v>
      </c>
      <c r="C218" s="29" t="s">
        <v>348</v>
      </c>
      <c r="D218" s="25" t="s">
        <v>63</v>
      </c>
      <c r="E218" s="30" t="s">
        <v>349</v>
      </c>
      <c r="F218" s="31" t="s">
        <v>164</v>
      </c>
      <c r="G218" s="32">
        <v>13742.43</v>
      </c>
      <c r="H218" s="32">
        <v>0</v>
      </c>
      <c r="I218" s="32">
        <f>ROUND(ROUND(H218,2)*ROUND(G218,2),2)</f>
      </c>
      <c r="O218">
        <f>(I218*21)/100</f>
      </c>
      <c r="P218" t="s">
        <v>22</v>
      </c>
    </row>
    <row r="219" spans="1:5" ht="114.75">
      <c r="A219" s="33" t="s">
        <v>50</v>
      </c>
      <c r="E219" s="34" t="s">
        <v>350</v>
      </c>
    </row>
    <row r="220" spans="1:5" ht="12.75">
      <c r="A220" s="35" t="s">
        <v>52</v>
      </c>
      <c r="E220" s="36" t="s">
        <v>351</v>
      </c>
    </row>
    <row r="221" spans="1:5" ht="38.25">
      <c r="A221" t="s">
        <v>54</v>
      </c>
      <c r="E221" s="34" t="s">
        <v>352</v>
      </c>
    </row>
    <row r="222" spans="1:16" ht="12.75">
      <c r="A222" s="25" t="s">
        <v>45</v>
      </c>
      <c r="B222" s="29" t="s">
        <v>353</v>
      </c>
      <c r="C222" s="29" t="s">
        <v>354</v>
      </c>
      <c r="D222" s="25" t="s">
        <v>63</v>
      </c>
      <c r="E222" s="30" t="s">
        <v>355</v>
      </c>
      <c r="F222" s="31" t="s">
        <v>164</v>
      </c>
      <c r="G222" s="32">
        <v>13742.43</v>
      </c>
      <c r="H222" s="32">
        <v>0</v>
      </c>
      <c r="I222" s="32">
        <f>ROUND(ROUND(H222,2)*ROUND(G222,2),2)</f>
      </c>
      <c r="O222">
        <f>(I222*21)/100</f>
      </c>
      <c r="P222" t="s">
        <v>22</v>
      </c>
    </row>
    <row r="223" spans="1:5" ht="12.75">
      <c r="A223" s="33" t="s">
        <v>50</v>
      </c>
      <c r="E223" s="34" t="s">
        <v>356</v>
      </c>
    </row>
    <row r="224" spans="1:5" ht="12.75">
      <c r="A224" s="35" t="s">
        <v>52</v>
      </c>
      <c r="E224" s="36" t="s">
        <v>357</v>
      </c>
    </row>
    <row r="225" spans="1:5" ht="25.5">
      <c r="A225" t="s">
        <v>54</v>
      </c>
      <c r="E225" s="34" t="s">
        <v>358</v>
      </c>
    </row>
    <row r="226" spans="1:16" ht="12.75">
      <c r="A226" s="25" t="s">
        <v>45</v>
      </c>
      <c r="B226" s="29" t="s">
        <v>359</v>
      </c>
      <c r="C226" s="29" t="s">
        <v>360</v>
      </c>
      <c r="D226" s="25" t="s">
        <v>63</v>
      </c>
      <c r="E226" s="30" t="s">
        <v>361</v>
      </c>
      <c r="F226" s="31" t="s">
        <v>164</v>
      </c>
      <c r="G226" s="32">
        <v>27484.86</v>
      </c>
      <c r="H226" s="32">
        <v>0</v>
      </c>
      <c r="I226" s="32">
        <f>ROUND(ROUND(H226,2)*ROUND(G226,2),2)</f>
      </c>
      <c r="O226">
        <f>(I226*21)/100</f>
      </c>
      <c r="P226" t="s">
        <v>22</v>
      </c>
    </row>
    <row r="227" spans="1:5" ht="12.75">
      <c r="A227" s="33" t="s">
        <v>50</v>
      </c>
      <c r="E227" s="34" t="s">
        <v>362</v>
      </c>
    </row>
    <row r="228" spans="1:5" ht="12.75">
      <c r="A228" s="35" t="s">
        <v>52</v>
      </c>
      <c r="E228" s="36" t="s">
        <v>363</v>
      </c>
    </row>
    <row r="229" spans="1:5" ht="38.25">
      <c r="A229" t="s">
        <v>54</v>
      </c>
      <c r="E229" s="34" t="s">
        <v>364</v>
      </c>
    </row>
    <row r="230" spans="1:18" ht="12.75" customHeight="1">
      <c r="A230" s="6" t="s">
        <v>43</v>
      </c>
      <c r="B230" s="6"/>
      <c r="C230" s="39" t="s">
        <v>22</v>
      </c>
      <c r="D230" s="6"/>
      <c r="E230" s="27" t="s">
        <v>365</v>
      </c>
      <c r="F230" s="6"/>
      <c r="G230" s="6"/>
      <c r="H230" s="6"/>
      <c r="I230" s="40">
        <f>0+Q230</f>
      </c>
      <c r="O230">
        <f>0+R230</f>
      </c>
      <c r="Q230">
        <f>0+I231+I235+I239+I243+I247+I251</f>
      </c>
      <c r="R230">
        <f>0+O231+O235+O239+O243+O247+O251</f>
      </c>
    </row>
    <row r="231" spans="1:16" ht="12.75">
      <c r="A231" s="25" t="s">
        <v>45</v>
      </c>
      <c r="B231" s="29" t="s">
        <v>366</v>
      </c>
      <c r="C231" s="29" t="s">
        <v>367</v>
      </c>
      <c r="D231" s="25" t="s">
        <v>47</v>
      </c>
      <c r="E231" s="30" t="s">
        <v>368</v>
      </c>
      <c r="F231" s="31" t="s">
        <v>153</v>
      </c>
      <c r="G231" s="32">
        <v>2355.3</v>
      </c>
      <c r="H231" s="32">
        <v>0</v>
      </c>
      <c r="I231" s="32">
        <f>ROUND(ROUND(H231,2)*ROUND(G231,2),2)</f>
      </c>
      <c r="O231">
        <f>(I231*21)/100</f>
      </c>
      <c r="P231" t="s">
        <v>22</v>
      </c>
    </row>
    <row r="232" spans="1:5" ht="38.25">
      <c r="A232" s="33" t="s">
        <v>50</v>
      </c>
      <c r="E232" s="34" t="s">
        <v>369</v>
      </c>
    </row>
    <row r="233" spans="1:5" ht="12.75">
      <c r="A233" s="35" t="s">
        <v>52</v>
      </c>
      <c r="E233" s="36" t="s">
        <v>370</v>
      </c>
    </row>
    <row r="234" spans="1:5" ht="38.25">
      <c r="A234" t="s">
        <v>54</v>
      </c>
      <c r="E234" s="34" t="s">
        <v>371</v>
      </c>
    </row>
    <row r="235" spans="1:16" ht="12.75">
      <c r="A235" s="25" t="s">
        <v>45</v>
      </c>
      <c r="B235" s="29" t="s">
        <v>372</v>
      </c>
      <c r="C235" s="29" t="s">
        <v>367</v>
      </c>
      <c r="D235" s="25" t="s">
        <v>56</v>
      </c>
      <c r="E235" s="30" t="s">
        <v>368</v>
      </c>
      <c r="F235" s="31" t="s">
        <v>153</v>
      </c>
      <c r="G235" s="32">
        <v>137.7</v>
      </c>
      <c r="H235" s="32">
        <v>0</v>
      </c>
      <c r="I235" s="32">
        <f>ROUND(ROUND(H235,2)*ROUND(G235,2),2)</f>
      </c>
      <c r="O235">
        <f>(I235*21)/100</f>
      </c>
      <c r="P235" t="s">
        <v>22</v>
      </c>
    </row>
    <row r="236" spans="1:5" ht="38.25">
      <c r="A236" s="33" t="s">
        <v>50</v>
      </c>
      <c r="E236" s="34" t="s">
        <v>373</v>
      </c>
    </row>
    <row r="237" spans="1:5" ht="12.75">
      <c r="A237" s="35" t="s">
        <v>52</v>
      </c>
      <c r="E237" s="36" t="s">
        <v>374</v>
      </c>
    </row>
    <row r="238" spans="1:5" ht="38.25">
      <c r="A238" t="s">
        <v>54</v>
      </c>
      <c r="E238" s="34" t="s">
        <v>371</v>
      </c>
    </row>
    <row r="239" spans="1:16" ht="12.75">
      <c r="A239" s="25" t="s">
        <v>45</v>
      </c>
      <c r="B239" s="29" t="s">
        <v>375</v>
      </c>
      <c r="C239" s="29" t="s">
        <v>367</v>
      </c>
      <c r="D239" s="25" t="s">
        <v>58</v>
      </c>
      <c r="E239" s="30" t="s">
        <v>368</v>
      </c>
      <c r="F239" s="31" t="s">
        <v>153</v>
      </c>
      <c r="G239" s="32">
        <v>15</v>
      </c>
      <c r="H239" s="32">
        <v>0</v>
      </c>
      <c r="I239" s="32">
        <f>ROUND(ROUND(H239,2)*ROUND(G239,2),2)</f>
      </c>
      <c r="O239">
        <f>(I239*21)/100</f>
      </c>
      <c r="P239" t="s">
        <v>22</v>
      </c>
    </row>
    <row r="240" spans="1:5" ht="38.25">
      <c r="A240" s="33" t="s">
        <v>50</v>
      </c>
      <c r="E240" s="34" t="s">
        <v>376</v>
      </c>
    </row>
    <row r="241" spans="1:5" ht="12.75">
      <c r="A241" s="35" t="s">
        <v>52</v>
      </c>
      <c r="E241" s="36" t="s">
        <v>377</v>
      </c>
    </row>
    <row r="242" spans="1:5" ht="38.25">
      <c r="A242" t="s">
        <v>54</v>
      </c>
      <c r="E242" s="34" t="s">
        <v>371</v>
      </c>
    </row>
    <row r="243" spans="1:16" ht="12.75">
      <c r="A243" s="25" t="s">
        <v>45</v>
      </c>
      <c r="B243" s="29" t="s">
        <v>378</v>
      </c>
      <c r="C243" s="29" t="s">
        <v>379</v>
      </c>
      <c r="D243" s="25" t="s">
        <v>63</v>
      </c>
      <c r="E243" s="30" t="s">
        <v>380</v>
      </c>
      <c r="F243" s="31" t="s">
        <v>191</v>
      </c>
      <c r="G243" s="32">
        <v>30.6</v>
      </c>
      <c r="H243" s="32">
        <v>0</v>
      </c>
      <c r="I243" s="32">
        <f>ROUND(ROUND(H243,2)*ROUND(G243,2),2)</f>
      </c>
      <c r="O243">
        <f>(I243*21)/100</f>
      </c>
      <c r="P243" t="s">
        <v>22</v>
      </c>
    </row>
    <row r="244" spans="1:5" ht="51">
      <c r="A244" s="33" t="s">
        <v>50</v>
      </c>
      <c r="E244" s="34" t="s">
        <v>381</v>
      </c>
    </row>
    <row r="245" spans="1:5" ht="12.75">
      <c r="A245" s="35" t="s">
        <v>52</v>
      </c>
      <c r="E245" s="36" t="s">
        <v>382</v>
      </c>
    </row>
    <row r="246" spans="1:5" ht="63.75">
      <c r="A246" t="s">
        <v>54</v>
      </c>
      <c r="E246" s="34" t="s">
        <v>383</v>
      </c>
    </row>
    <row r="247" spans="1:16" ht="12.75">
      <c r="A247" s="25" t="s">
        <v>45</v>
      </c>
      <c r="B247" s="29" t="s">
        <v>384</v>
      </c>
      <c r="C247" s="29" t="s">
        <v>385</v>
      </c>
      <c r="D247" s="25" t="s">
        <v>47</v>
      </c>
      <c r="E247" s="30" t="s">
        <v>386</v>
      </c>
      <c r="F247" s="31" t="s">
        <v>164</v>
      </c>
      <c r="G247" s="32">
        <v>10009.22</v>
      </c>
      <c r="H247" s="32">
        <v>0</v>
      </c>
      <c r="I247" s="32">
        <f>ROUND(ROUND(H247,2)*ROUND(G247,2),2)</f>
      </c>
      <c r="O247">
        <f>(I247*21)/100</f>
      </c>
      <c r="P247" t="s">
        <v>22</v>
      </c>
    </row>
    <row r="248" spans="1:5" ht="76.5">
      <c r="A248" s="33" t="s">
        <v>50</v>
      </c>
      <c r="E248" s="34" t="s">
        <v>387</v>
      </c>
    </row>
    <row r="249" spans="1:5" ht="12.75">
      <c r="A249" s="35" t="s">
        <v>52</v>
      </c>
      <c r="E249" s="36" t="s">
        <v>388</v>
      </c>
    </row>
    <row r="250" spans="1:5" ht="102">
      <c r="A250" t="s">
        <v>54</v>
      </c>
      <c r="E250" s="34" t="s">
        <v>389</v>
      </c>
    </row>
    <row r="251" spans="1:16" ht="12.75">
      <c r="A251" s="25" t="s">
        <v>45</v>
      </c>
      <c r="B251" s="29" t="s">
        <v>390</v>
      </c>
      <c r="C251" s="29" t="s">
        <v>385</v>
      </c>
      <c r="D251" s="25" t="s">
        <v>56</v>
      </c>
      <c r="E251" s="30" t="s">
        <v>386</v>
      </c>
      <c r="F251" s="31" t="s">
        <v>164</v>
      </c>
      <c r="G251" s="32">
        <v>294.7</v>
      </c>
      <c r="H251" s="32">
        <v>0</v>
      </c>
      <c r="I251" s="32">
        <f>ROUND(ROUND(H251,2)*ROUND(G251,2),2)</f>
      </c>
      <c r="O251">
        <f>(I251*21)/100</f>
      </c>
      <c r="P251" t="s">
        <v>22</v>
      </c>
    </row>
    <row r="252" spans="1:5" ht="51">
      <c r="A252" s="33" t="s">
        <v>50</v>
      </c>
      <c r="E252" s="34" t="s">
        <v>391</v>
      </c>
    </row>
    <row r="253" spans="1:5" ht="12.75">
      <c r="A253" s="35" t="s">
        <v>52</v>
      </c>
      <c r="E253" s="36" t="s">
        <v>392</v>
      </c>
    </row>
    <row r="254" spans="1:5" ht="102">
      <c r="A254" t="s">
        <v>54</v>
      </c>
      <c r="E254" s="34" t="s">
        <v>389</v>
      </c>
    </row>
    <row r="255" spans="1:18" ht="12.75" customHeight="1">
      <c r="A255" s="6" t="s">
        <v>43</v>
      </c>
      <c r="B255" s="6"/>
      <c r="C255" s="39" t="s">
        <v>23</v>
      </c>
      <c r="D255" s="6"/>
      <c r="E255" s="27" t="s">
        <v>393</v>
      </c>
      <c r="F255" s="6"/>
      <c r="G255" s="6"/>
      <c r="H255" s="6"/>
      <c r="I255" s="40">
        <f>0+Q255</f>
      </c>
      <c r="O255">
        <f>0+R255</f>
      </c>
      <c r="Q255">
        <f>0+I256+I260</f>
      </c>
      <c r="R255">
        <f>0+O256+O260</f>
      </c>
    </row>
    <row r="256" spans="1:16" ht="12.75">
      <c r="A256" s="25" t="s">
        <v>45</v>
      </c>
      <c r="B256" s="29" t="s">
        <v>394</v>
      </c>
      <c r="C256" s="29" t="s">
        <v>395</v>
      </c>
      <c r="D256" s="25" t="s">
        <v>63</v>
      </c>
      <c r="E256" s="30" t="s">
        <v>396</v>
      </c>
      <c r="F256" s="31" t="s">
        <v>153</v>
      </c>
      <c r="G256" s="32">
        <v>2.43</v>
      </c>
      <c r="H256" s="32">
        <v>0</v>
      </c>
      <c r="I256" s="32">
        <f>ROUND(ROUND(H256,2)*ROUND(G256,2),2)</f>
      </c>
      <c r="O256">
        <f>(I256*21)/100</f>
      </c>
      <c r="P256" t="s">
        <v>22</v>
      </c>
    </row>
    <row r="257" spans="1:5" ht="12.75">
      <c r="A257" s="33" t="s">
        <v>50</v>
      </c>
      <c r="E257" s="34" t="s">
        <v>397</v>
      </c>
    </row>
    <row r="258" spans="1:5" ht="12.75">
      <c r="A258" s="35" t="s">
        <v>52</v>
      </c>
      <c r="E258" s="36" t="s">
        <v>398</v>
      </c>
    </row>
    <row r="259" spans="1:5" ht="382.5">
      <c r="A259" t="s">
        <v>54</v>
      </c>
      <c r="E259" s="34" t="s">
        <v>399</v>
      </c>
    </row>
    <row r="260" spans="1:16" ht="12.75">
      <c r="A260" s="25" t="s">
        <v>45</v>
      </c>
      <c r="B260" s="29" t="s">
        <v>400</v>
      </c>
      <c r="C260" s="29" t="s">
        <v>401</v>
      </c>
      <c r="D260" s="25" t="s">
        <v>63</v>
      </c>
      <c r="E260" s="30" t="s">
        <v>402</v>
      </c>
      <c r="F260" s="31" t="s">
        <v>137</v>
      </c>
      <c r="G260" s="32">
        <v>0.5</v>
      </c>
      <c r="H260" s="32">
        <v>0</v>
      </c>
      <c r="I260" s="32">
        <f>ROUND(ROUND(H260,2)*ROUND(G260,2),2)</f>
      </c>
      <c r="O260">
        <f>(I260*21)/100</f>
      </c>
      <c r="P260" t="s">
        <v>22</v>
      </c>
    </row>
    <row r="261" spans="1:5" ht="25.5">
      <c r="A261" s="33" t="s">
        <v>50</v>
      </c>
      <c r="E261" s="34" t="s">
        <v>403</v>
      </c>
    </row>
    <row r="262" spans="1:5" ht="12.75">
      <c r="A262" s="35" t="s">
        <v>52</v>
      </c>
      <c r="E262" s="36" t="s">
        <v>404</v>
      </c>
    </row>
    <row r="263" spans="1:5" ht="242.25">
      <c r="A263" t="s">
        <v>54</v>
      </c>
      <c r="E263" s="34" t="s">
        <v>405</v>
      </c>
    </row>
    <row r="264" spans="1:18" ht="12.75" customHeight="1">
      <c r="A264" s="6" t="s">
        <v>43</v>
      </c>
      <c r="B264" s="6"/>
      <c r="C264" s="39" t="s">
        <v>33</v>
      </c>
      <c r="D264" s="6"/>
      <c r="E264" s="27" t="s">
        <v>406</v>
      </c>
      <c r="F264" s="6"/>
      <c r="G264" s="6"/>
      <c r="H264" s="6"/>
      <c r="I264" s="40">
        <f>0+Q264</f>
      </c>
      <c r="O264">
        <f>0+R264</f>
      </c>
      <c r="Q264">
        <f>0+I265+I269+I273+I277+I281+I285+I289+I293+I297+I301+I305+I309</f>
      </c>
      <c r="R264">
        <f>0+O265+O269+O273+O277+O281+O285+O289+O293+O297+O301+O305+O309</f>
      </c>
    </row>
    <row r="265" spans="1:16" ht="12.75">
      <c r="A265" s="25" t="s">
        <v>45</v>
      </c>
      <c r="B265" s="29" t="s">
        <v>407</v>
      </c>
      <c r="C265" s="29" t="s">
        <v>408</v>
      </c>
      <c r="D265" s="25" t="s">
        <v>63</v>
      </c>
      <c r="E265" s="30" t="s">
        <v>409</v>
      </c>
      <c r="F265" s="31" t="s">
        <v>153</v>
      </c>
      <c r="G265" s="32">
        <v>6.44</v>
      </c>
      <c r="H265" s="32">
        <v>0</v>
      </c>
      <c r="I265" s="32">
        <f>ROUND(ROUND(H265,2)*ROUND(G265,2),2)</f>
      </c>
      <c r="O265">
        <f>(I265*21)/100</f>
      </c>
      <c r="P265" t="s">
        <v>22</v>
      </c>
    </row>
    <row r="266" spans="1:5" ht="38.25">
      <c r="A266" s="33" t="s">
        <v>50</v>
      </c>
      <c r="E266" s="34" t="s">
        <v>410</v>
      </c>
    </row>
    <row r="267" spans="1:5" ht="12.75">
      <c r="A267" s="35" t="s">
        <v>52</v>
      </c>
      <c r="E267" s="36" t="s">
        <v>411</v>
      </c>
    </row>
    <row r="268" spans="1:5" ht="369.75">
      <c r="A268" t="s">
        <v>54</v>
      </c>
      <c r="E268" s="34" t="s">
        <v>412</v>
      </c>
    </row>
    <row r="269" spans="1:16" ht="12.75">
      <c r="A269" s="25" t="s">
        <v>45</v>
      </c>
      <c r="B269" s="29" t="s">
        <v>413</v>
      </c>
      <c r="C269" s="29" t="s">
        <v>414</v>
      </c>
      <c r="D269" s="25" t="s">
        <v>47</v>
      </c>
      <c r="E269" s="30" t="s">
        <v>415</v>
      </c>
      <c r="F269" s="31" t="s">
        <v>153</v>
      </c>
      <c r="G269" s="32">
        <v>1.5</v>
      </c>
      <c r="H269" s="32">
        <v>0</v>
      </c>
      <c r="I269" s="32">
        <f>ROUND(ROUND(H269,2)*ROUND(G269,2),2)</f>
      </c>
      <c r="O269">
        <f>(I269*21)/100</f>
      </c>
      <c r="P269" t="s">
        <v>22</v>
      </c>
    </row>
    <row r="270" spans="1:5" ht="38.25">
      <c r="A270" s="33" t="s">
        <v>50</v>
      </c>
      <c r="E270" s="34" t="s">
        <v>416</v>
      </c>
    </row>
    <row r="271" spans="1:5" ht="12.75">
      <c r="A271" s="35" t="s">
        <v>52</v>
      </c>
      <c r="E271" s="36" t="s">
        <v>417</v>
      </c>
    </row>
    <row r="272" spans="1:5" ht="369.75">
      <c r="A272" t="s">
        <v>54</v>
      </c>
      <c r="E272" s="34" t="s">
        <v>412</v>
      </c>
    </row>
    <row r="273" spans="1:16" ht="12.75">
      <c r="A273" s="25" t="s">
        <v>45</v>
      </c>
      <c r="B273" s="29" t="s">
        <v>418</v>
      </c>
      <c r="C273" s="29" t="s">
        <v>414</v>
      </c>
      <c r="D273" s="25" t="s">
        <v>56</v>
      </c>
      <c r="E273" s="30" t="s">
        <v>415</v>
      </c>
      <c r="F273" s="31" t="s">
        <v>153</v>
      </c>
      <c r="G273" s="32">
        <v>7.8</v>
      </c>
      <c r="H273" s="32">
        <v>0</v>
      </c>
      <c r="I273" s="32">
        <f>ROUND(ROUND(H273,2)*ROUND(G273,2),2)</f>
      </c>
      <c r="O273">
        <f>(I273*21)/100</f>
      </c>
      <c r="P273" t="s">
        <v>22</v>
      </c>
    </row>
    <row r="274" spans="1:5" ht="51">
      <c r="A274" s="33" t="s">
        <v>50</v>
      </c>
      <c r="E274" s="34" t="s">
        <v>419</v>
      </c>
    </row>
    <row r="275" spans="1:5" ht="12.75">
      <c r="A275" s="35" t="s">
        <v>52</v>
      </c>
      <c r="E275" s="36" t="s">
        <v>259</v>
      </c>
    </row>
    <row r="276" spans="1:5" ht="369.75">
      <c r="A276" t="s">
        <v>54</v>
      </c>
      <c r="E276" s="34" t="s">
        <v>412</v>
      </c>
    </row>
    <row r="277" spans="1:16" ht="12.75">
      <c r="A277" s="25" t="s">
        <v>45</v>
      </c>
      <c r="B277" s="29" t="s">
        <v>420</v>
      </c>
      <c r="C277" s="29" t="s">
        <v>414</v>
      </c>
      <c r="D277" s="25" t="s">
        <v>58</v>
      </c>
      <c r="E277" s="30" t="s">
        <v>415</v>
      </c>
      <c r="F277" s="31" t="s">
        <v>153</v>
      </c>
      <c r="G277" s="32">
        <v>0.45</v>
      </c>
      <c r="H277" s="32">
        <v>0</v>
      </c>
      <c r="I277" s="32">
        <f>ROUND(ROUND(H277,2)*ROUND(G277,2),2)</f>
      </c>
      <c r="O277">
        <f>(I277*21)/100</f>
      </c>
      <c r="P277" t="s">
        <v>22</v>
      </c>
    </row>
    <row r="278" spans="1:5" ht="51">
      <c r="A278" s="33" t="s">
        <v>50</v>
      </c>
      <c r="E278" s="34" t="s">
        <v>421</v>
      </c>
    </row>
    <row r="279" spans="1:5" ht="12.75">
      <c r="A279" s="35" t="s">
        <v>52</v>
      </c>
      <c r="E279" s="36" t="s">
        <v>422</v>
      </c>
    </row>
    <row r="280" spans="1:5" ht="369.75">
      <c r="A280" t="s">
        <v>54</v>
      </c>
      <c r="E280" s="34" t="s">
        <v>412</v>
      </c>
    </row>
    <row r="281" spans="1:16" ht="12.75">
      <c r="A281" s="25" t="s">
        <v>45</v>
      </c>
      <c r="B281" s="29" t="s">
        <v>423</v>
      </c>
      <c r="C281" s="29" t="s">
        <v>424</v>
      </c>
      <c r="D281" s="25" t="s">
        <v>63</v>
      </c>
      <c r="E281" s="30" t="s">
        <v>425</v>
      </c>
      <c r="F281" s="31" t="s">
        <v>137</v>
      </c>
      <c r="G281" s="32">
        <v>0.18</v>
      </c>
      <c r="H281" s="32">
        <v>0</v>
      </c>
      <c r="I281" s="32">
        <f>ROUND(ROUND(H281,2)*ROUND(G281,2),2)</f>
      </c>
      <c r="O281">
        <f>(I281*21)/100</f>
      </c>
      <c r="P281" t="s">
        <v>22</v>
      </c>
    </row>
    <row r="282" spans="1:5" ht="38.25">
      <c r="A282" s="33" t="s">
        <v>50</v>
      </c>
      <c r="E282" s="34" t="s">
        <v>426</v>
      </c>
    </row>
    <row r="283" spans="1:5" ht="12.75">
      <c r="A283" s="35" t="s">
        <v>52</v>
      </c>
      <c r="E283" s="36" t="s">
        <v>427</v>
      </c>
    </row>
    <row r="284" spans="1:5" ht="178.5">
      <c r="A284" t="s">
        <v>54</v>
      </c>
      <c r="E284" s="34" t="s">
        <v>428</v>
      </c>
    </row>
    <row r="285" spans="1:16" ht="12.75">
      <c r="A285" s="25" t="s">
        <v>45</v>
      </c>
      <c r="B285" s="29" t="s">
        <v>429</v>
      </c>
      <c r="C285" s="29" t="s">
        <v>430</v>
      </c>
      <c r="D285" s="25" t="s">
        <v>47</v>
      </c>
      <c r="E285" s="30" t="s">
        <v>431</v>
      </c>
      <c r="F285" s="31" t="s">
        <v>153</v>
      </c>
      <c r="G285" s="32">
        <v>5.77</v>
      </c>
      <c r="H285" s="32">
        <v>0</v>
      </c>
      <c r="I285" s="32">
        <f>ROUND(ROUND(H285,2)*ROUND(G285,2),2)</f>
      </c>
      <c r="O285">
        <f>(I285*21)/100</f>
      </c>
      <c r="P285" t="s">
        <v>22</v>
      </c>
    </row>
    <row r="286" spans="1:5" ht="51">
      <c r="A286" s="33" t="s">
        <v>50</v>
      </c>
      <c r="E286" s="34" t="s">
        <v>432</v>
      </c>
    </row>
    <row r="287" spans="1:5" ht="12.75">
      <c r="A287" s="35" t="s">
        <v>52</v>
      </c>
      <c r="E287" s="36" t="s">
        <v>433</v>
      </c>
    </row>
    <row r="288" spans="1:5" ht="38.25">
      <c r="A288" t="s">
        <v>54</v>
      </c>
      <c r="E288" s="34" t="s">
        <v>371</v>
      </c>
    </row>
    <row r="289" spans="1:16" ht="12.75">
      <c r="A289" s="25" t="s">
        <v>45</v>
      </c>
      <c r="B289" s="29" t="s">
        <v>434</v>
      </c>
      <c r="C289" s="29" t="s">
        <v>430</v>
      </c>
      <c r="D289" s="25" t="s">
        <v>56</v>
      </c>
      <c r="E289" s="30" t="s">
        <v>431</v>
      </c>
      <c r="F289" s="31" t="s">
        <v>153</v>
      </c>
      <c r="G289" s="32">
        <v>12.66</v>
      </c>
      <c r="H289" s="32">
        <v>0</v>
      </c>
      <c r="I289" s="32">
        <f>ROUND(ROUND(H289,2)*ROUND(G289,2),2)</f>
      </c>
      <c r="O289">
        <f>(I289*21)/100</f>
      </c>
      <c r="P289" t="s">
        <v>22</v>
      </c>
    </row>
    <row r="290" spans="1:5" ht="25.5">
      <c r="A290" s="33" t="s">
        <v>50</v>
      </c>
      <c r="E290" s="34" t="s">
        <v>435</v>
      </c>
    </row>
    <row r="291" spans="1:5" ht="12.75">
      <c r="A291" s="35" t="s">
        <v>52</v>
      </c>
      <c r="E291" s="36" t="s">
        <v>436</v>
      </c>
    </row>
    <row r="292" spans="1:5" ht="38.25">
      <c r="A292" t="s">
        <v>54</v>
      </c>
      <c r="E292" s="34" t="s">
        <v>371</v>
      </c>
    </row>
    <row r="293" spans="1:16" ht="12.75">
      <c r="A293" s="25" t="s">
        <v>45</v>
      </c>
      <c r="B293" s="29" t="s">
        <v>437</v>
      </c>
      <c r="C293" s="29" t="s">
        <v>430</v>
      </c>
      <c r="D293" s="25" t="s">
        <v>58</v>
      </c>
      <c r="E293" s="30" t="s">
        <v>431</v>
      </c>
      <c r="F293" s="31" t="s">
        <v>153</v>
      </c>
      <c r="G293" s="32">
        <v>14.43</v>
      </c>
      <c r="H293" s="32">
        <v>0</v>
      </c>
      <c r="I293" s="32">
        <f>ROUND(ROUND(H293,2)*ROUND(G293,2),2)</f>
      </c>
      <c r="O293">
        <f>(I293*21)/100</f>
      </c>
      <c r="P293" t="s">
        <v>22</v>
      </c>
    </row>
    <row r="294" spans="1:5" ht="38.25">
      <c r="A294" s="33" t="s">
        <v>50</v>
      </c>
      <c r="E294" s="34" t="s">
        <v>438</v>
      </c>
    </row>
    <row r="295" spans="1:5" ht="12.75">
      <c r="A295" s="35" t="s">
        <v>52</v>
      </c>
      <c r="E295" s="36" t="s">
        <v>439</v>
      </c>
    </row>
    <row r="296" spans="1:5" ht="38.25">
      <c r="A296" t="s">
        <v>54</v>
      </c>
      <c r="E296" s="34" t="s">
        <v>371</v>
      </c>
    </row>
    <row r="297" spans="1:16" ht="12.75">
      <c r="A297" s="25" t="s">
        <v>45</v>
      </c>
      <c r="B297" s="29" t="s">
        <v>440</v>
      </c>
      <c r="C297" s="29" t="s">
        <v>441</v>
      </c>
      <c r="D297" s="25" t="s">
        <v>47</v>
      </c>
      <c r="E297" s="30" t="s">
        <v>442</v>
      </c>
      <c r="F297" s="31" t="s">
        <v>153</v>
      </c>
      <c r="G297" s="32">
        <v>3</v>
      </c>
      <c r="H297" s="32">
        <v>0</v>
      </c>
      <c r="I297" s="32">
        <f>ROUND(ROUND(H297,2)*ROUND(G297,2),2)</f>
      </c>
      <c r="O297">
        <f>(I297*21)/100</f>
      </c>
      <c r="P297" t="s">
        <v>22</v>
      </c>
    </row>
    <row r="298" spans="1:5" ht="38.25">
      <c r="A298" s="33" t="s">
        <v>50</v>
      </c>
      <c r="E298" s="34" t="s">
        <v>443</v>
      </c>
    </row>
    <row r="299" spans="1:5" ht="12.75">
      <c r="A299" s="35" t="s">
        <v>52</v>
      </c>
      <c r="E299" s="36" t="s">
        <v>444</v>
      </c>
    </row>
    <row r="300" spans="1:5" ht="102">
      <c r="A300" t="s">
        <v>54</v>
      </c>
      <c r="E300" s="34" t="s">
        <v>445</v>
      </c>
    </row>
    <row r="301" spans="1:16" ht="12.75">
      <c r="A301" s="25" t="s">
        <v>45</v>
      </c>
      <c r="B301" s="29" t="s">
        <v>446</v>
      </c>
      <c r="C301" s="29" t="s">
        <v>441</v>
      </c>
      <c r="D301" s="25" t="s">
        <v>56</v>
      </c>
      <c r="E301" s="30" t="s">
        <v>442</v>
      </c>
      <c r="F301" s="31" t="s">
        <v>153</v>
      </c>
      <c r="G301" s="32">
        <v>15.6</v>
      </c>
      <c r="H301" s="32">
        <v>0</v>
      </c>
      <c r="I301" s="32">
        <f>ROUND(ROUND(H301,2)*ROUND(G301,2),2)</f>
      </c>
      <c r="O301">
        <f>(I301*21)/100</f>
      </c>
      <c r="P301" t="s">
        <v>22</v>
      </c>
    </row>
    <row r="302" spans="1:5" ht="76.5">
      <c r="A302" s="33" t="s">
        <v>50</v>
      </c>
      <c r="E302" s="34" t="s">
        <v>447</v>
      </c>
    </row>
    <row r="303" spans="1:5" ht="12.75">
      <c r="A303" s="35" t="s">
        <v>52</v>
      </c>
      <c r="E303" s="36" t="s">
        <v>448</v>
      </c>
    </row>
    <row r="304" spans="1:5" ht="102">
      <c r="A304" t="s">
        <v>54</v>
      </c>
      <c r="E304" s="34" t="s">
        <v>445</v>
      </c>
    </row>
    <row r="305" spans="1:16" ht="12.75">
      <c r="A305" s="25" t="s">
        <v>45</v>
      </c>
      <c r="B305" s="29" t="s">
        <v>449</v>
      </c>
      <c r="C305" s="29" t="s">
        <v>441</v>
      </c>
      <c r="D305" s="25" t="s">
        <v>58</v>
      </c>
      <c r="E305" s="30" t="s">
        <v>442</v>
      </c>
      <c r="F305" s="31" t="s">
        <v>153</v>
      </c>
      <c r="G305" s="32">
        <v>0.6</v>
      </c>
      <c r="H305" s="32">
        <v>0</v>
      </c>
      <c r="I305" s="32">
        <f>ROUND(ROUND(H305,2)*ROUND(G305,2),2)</f>
      </c>
      <c r="O305">
        <f>(I305*21)/100</f>
      </c>
      <c r="P305" t="s">
        <v>22</v>
      </c>
    </row>
    <row r="306" spans="1:5" ht="38.25">
      <c r="A306" s="33" t="s">
        <v>50</v>
      </c>
      <c r="E306" s="34" t="s">
        <v>450</v>
      </c>
    </row>
    <row r="307" spans="1:5" ht="12.75">
      <c r="A307" s="35" t="s">
        <v>52</v>
      </c>
      <c r="E307" s="36" t="s">
        <v>451</v>
      </c>
    </row>
    <row r="308" spans="1:5" ht="102">
      <c r="A308" t="s">
        <v>54</v>
      </c>
      <c r="E308" s="34" t="s">
        <v>445</v>
      </c>
    </row>
    <row r="309" spans="1:16" ht="12.75">
      <c r="A309" s="25" t="s">
        <v>45</v>
      </c>
      <c r="B309" s="29" t="s">
        <v>452</v>
      </c>
      <c r="C309" s="29" t="s">
        <v>453</v>
      </c>
      <c r="D309" s="25" t="s">
        <v>63</v>
      </c>
      <c r="E309" s="30" t="s">
        <v>454</v>
      </c>
      <c r="F309" s="31" t="s">
        <v>164</v>
      </c>
      <c r="G309" s="32">
        <v>28.5</v>
      </c>
      <c r="H309" s="32">
        <v>0</v>
      </c>
      <c r="I309" s="32">
        <f>ROUND(ROUND(H309,2)*ROUND(G309,2),2)</f>
      </c>
      <c r="O309">
        <f>(I309*21)/100</f>
      </c>
      <c r="P309" t="s">
        <v>22</v>
      </c>
    </row>
    <row r="310" spans="1:5" ht="25.5">
      <c r="A310" s="33" t="s">
        <v>50</v>
      </c>
      <c r="E310" s="34" t="s">
        <v>455</v>
      </c>
    </row>
    <row r="311" spans="1:5" ht="12.75">
      <c r="A311" s="35" t="s">
        <v>52</v>
      </c>
      <c r="E311" s="36" t="s">
        <v>456</v>
      </c>
    </row>
    <row r="312" spans="1:5" ht="102">
      <c r="A312" t="s">
        <v>54</v>
      </c>
      <c r="E312" s="34" t="s">
        <v>457</v>
      </c>
    </row>
    <row r="313" spans="1:18" ht="12.75" customHeight="1">
      <c r="A313" s="6" t="s">
        <v>43</v>
      </c>
      <c r="B313" s="6"/>
      <c r="C313" s="39" t="s">
        <v>35</v>
      </c>
      <c r="D313" s="6"/>
      <c r="E313" s="27" t="s">
        <v>458</v>
      </c>
      <c r="F313" s="6"/>
      <c r="G313" s="6"/>
      <c r="H313" s="6"/>
      <c r="I313" s="40">
        <f>0+Q313</f>
      </c>
      <c r="O313">
        <f>0+R313</f>
      </c>
      <c r="Q313">
        <f>0+I314+I318+I322+I326+I330+I334+I338+I342+I346+I350+I354+I358+I362+I366+I370+I374+I378+I382+I386+I390+I394</f>
      </c>
      <c r="R313">
        <f>0+O314+O318+O322+O326+O330+O334+O338+O342+O346+O350+O354+O358+O362+O366+O370+O374+O378+O382+O386+O390+O394</f>
      </c>
    </row>
    <row r="314" spans="1:16" ht="12.75">
      <c r="A314" s="25" t="s">
        <v>45</v>
      </c>
      <c r="B314" s="29" t="s">
        <v>459</v>
      </c>
      <c r="C314" s="29" t="s">
        <v>460</v>
      </c>
      <c r="D314" s="25" t="s">
        <v>47</v>
      </c>
      <c r="E314" s="30" t="s">
        <v>461</v>
      </c>
      <c r="F314" s="31" t="s">
        <v>153</v>
      </c>
      <c r="G314" s="32">
        <v>78.03</v>
      </c>
      <c r="H314" s="32">
        <v>0</v>
      </c>
      <c r="I314" s="32">
        <f>ROUND(ROUND(H314,2)*ROUND(G314,2),2)</f>
      </c>
      <c r="O314">
        <f>(I314*21)/100</f>
      </c>
      <c r="P314" t="s">
        <v>22</v>
      </c>
    </row>
    <row r="315" spans="1:5" ht="38.25">
      <c r="A315" s="33" t="s">
        <v>50</v>
      </c>
      <c r="E315" s="34" t="s">
        <v>462</v>
      </c>
    </row>
    <row r="316" spans="1:5" ht="12.75">
      <c r="A316" s="35" t="s">
        <v>52</v>
      </c>
      <c r="E316" s="36" t="s">
        <v>463</v>
      </c>
    </row>
    <row r="317" spans="1:5" ht="51">
      <c r="A317" t="s">
        <v>54</v>
      </c>
      <c r="E317" s="34" t="s">
        <v>464</v>
      </c>
    </row>
    <row r="318" spans="1:16" ht="12.75">
      <c r="A318" s="25" t="s">
        <v>45</v>
      </c>
      <c r="B318" s="29" t="s">
        <v>465</v>
      </c>
      <c r="C318" s="29" t="s">
        <v>460</v>
      </c>
      <c r="D318" s="25" t="s">
        <v>56</v>
      </c>
      <c r="E318" s="30" t="s">
        <v>461</v>
      </c>
      <c r="F318" s="31" t="s">
        <v>153</v>
      </c>
      <c r="G318" s="32">
        <v>217</v>
      </c>
      <c r="H318" s="32">
        <v>0</v>
      </c>
      <c r="I318" s="32">
        <f>ROUND(ROUND(H318,2)*ROUND(G318,2),2)</f>
      </c>
      <c r="O318">
        <f>(I318*21)/100</f>
      </c>
      <c r="P318" t="s">
        <v>22</v>
      </c>
    </row>
    <row r="319" spans="1:5" ht="51">
      <c r="A319" s="33" t="s">
        <v>50</v>
      </c>
      <c r="E319" s="34" t="s">
        <v>466</v>
      </c>
    </row>
    <row r="320" spans="1:5" ht="12.75">
      <c r="A320" s="35" t="s">
        <v>52</v>
      </c>
      <c r="E320" s="36" t="s">
        <v>467</v>
      </c>
    </row>
    <row r="321" spans="1:5" ht="51">
      <c r="A321" t="s">
        <v>54</v>
      </c>
      <c r="E321" s="34" t="s">
        <v>464</v>
      </c>
    </row>
    <row r="322" spans="1:16" ht="12.75">
      <c r="A322" s="25" t="s">
        <v>45</v>
      </c>
      <c r="B322" s="29" t="s">
        <v>468</v>
      </c>
      <c r="C322" s="29" t="s">
        <v>469</v>
      </c>
      <c r="D322" s="25" t="s">
        <v>47</v>
      </c>
      <c r="E322" s="30" t="s">
        <v>470</v>
      </c>
      <c r="F322" s="31" t="s">
        <v>164</v>
      </c>
      <c r="G322" s="32">
        <v>550.8</v>
      </c>
      <c r="H322" s="32">
        <v>0</v>
      </c>
      <c r="I322" s="32">
        <f>ROUND(ROUND(H322,2)*ROUND(G322,2),2)</f>
      </c>
      <c r="O322">
        <f>(I322*21)/100</f>
      </c>
      <c r="P322" t="s">
        <v>22</v>
      </c>
    </row>
    <row r="323" spans="1:5" ht="38.25">
      <c r="A323" s="33" t="s">
        <v>50</v>
      </c>
      <c r="E323" s="34" t="s">
        <v>471</v>
      </c>
    </row>
    <row r="324" spans="1:5" ht="12.75">
      <c r="A324" s="35" t="s">
        <v>52</v>
      </c>
      <c r="E324" s="36" t="s">
        <v>472</v>
      </c>
    </row>
    <row r="325" spans="1:5" ht="51">
      <c r="A325" t="s">
        <v>54</v>
      </c>
      <c r="E325" s="34" t="s">
        <v>464</v>
      </c>
    </row>
    <row r="326" spans="1:16" ht="12.75">
      <c r="A326" s="25" t="s">
        <v>45</v>
      </c>
      <c r="B326" s="29" t="s">
        <v>473</v>
      </c>
      <c r="C326" s="29" t="s">
        <v>469</v>
      </c>
      <c r="D326" s="25" t="s">
        <v>56</v>
      </c>
      <c r="E326" s="30" t="s">
        <v>470</v>
      </c>
      <c r="F326" s="31" t="s">
        <v>164</v>
      </c>
      <c r="G326" s="32">
        <v>286.5</v>
      </c>
      <c r="H326" s="32">
        <v>0</v>
      </c>
      <c r="I326" s="32">
        <f>ROUND(ROUND(H326,2)*ROUND(G326,2),2)</f>
      </c>
      <c r="O326">
        <f>(I326*21)/100</f>
      </c>
      <c r="P326" t="s">
        <v>22</v>
      </c>
    </row>
    <row r="327" spans="1:5" ht="51">
      <c r="A327" s="33" t="s">
        <v>50</v>
      </c>
      <c r="E327" s="34" t="s">
        <v>474</v>
      </c>
    </row>
    <row r="328" spans="1:5" ht="12.75">
      <c r="A328" s="35" t="s">
        <v>52</v>
      </c>
      <c r="E328" s="36" t="s">
        <v>475</v>
      </c>
    </row>
    <row r="329" spans="1:5" ht="51">
      <c r="A329" t="s">
        <v>54</v>
      </c>
      <c r="E329" s="34" t="s">
        <v>464</v>
      </c>
    </row>
    <row r="330" spans="1:16" ht="12.75">
      <c r="A330" s="25" t="s">
        <v>45</v>
      </c>
      <c r="B330" s="29" t="s">
        <v>476</v>
      </c>
      <c r="C330" s="29" t="s">
        <v>477</v>
      </c>
      <c r="D330" s="25" t="s">
        <v>63</v>
      </c>
      <c r="E330" s="30" t="s">
        <v>478</v>
      </c>
      <c r="F330" s="31" t="s">
        <v>164</v>
      </c>
      <c r="G330" s="32">
        <v>283.8</v>
      </c>
      <c r="H330" s="32">
        <v>0</v>
      </c>
      <c r="I330" s="32">
        <f>ROUND(ROUND(H330,2)*ROUND(G330,2),2)</f>
      </c>
      <c r="O330">
        <f>(I330*21)/100</f>
      </c>
      <c r="P330" t="s">
        <v>22</v>
      </c>
    </row>
    <row r="331" spans="1:5" ht="38.25">
      <c r="A331" s="33" t="s">
        <v>50</v>
      </c>
      <c r="E331" s="34" t="s">
        <v>479</v>
      </c>
    </row>
    <row r="332" spans="1:5" ht="12.75">
      <c r="A332" s="35" t="s">
        <v>52</v>
      </c>
      <c r="E332" s="36" t="s">
        <v>480</v>
      </c>
    </row>
    <row r="333" spans="1:5" ht="51">
      <c r="A333" t="s">
        <v>54</v>
      </c>
      <c r="E333" s="34" t="s">
        <v>464</v>
      </c>
    </row>
    <row r="334" spans="1:16" ht="12.75">
      <c r="A334" s="25" t="s">
        <v>45</v>
      </c>
      <c r="B334" s="29" t="s">
        <v>481</v>
      </c>
      <c r="C334" s="29" t="s">
        <v>482</v>
      </c>
      <c r="D334" s="25" t="s">
        <v>47</v>
      </c>
      <c r="E334" s="30" t="s">
        <v>483</v>
      </c>
      <c r="F334" s="31" t="s">
        <v>164</v>
      </c>
      <c r="G334" s="32">
        <v>3318.43</v>
      </c>
      <c r="H334" s="32">
        <v>0</v>
      </c>
      <c r="I334" s="32">
        <f>ROUND(ROUND(H334,2)*ROUND(G334,2),2)</f>
      </c>
      <c r="O334">
        <f>(I334*21)/100</f>
      </c>
      <c r="P334" t="s">
        <v>22</v>
      </c>
    </row>
    <row r="335" spans="1:5" ht="51">
      <c r="A335" s="33" t="s">
        <v>50</v>
      </c>
      <c r="E335" s="34" t="s">
        <v>484</v>
      </c>
    </row>
    <row r="336" spans="1:5" ht="12.75">
      <c r="A336" s="35" t="s">
        <v>52</v>
      </c>
      <c r="E336" s="36" t="s">
        <v>485</v>
      </c>
    </row>
    <row r="337" spans="1:5" ht="51">
      <c r="A337" t="s">
        <v>54</v>
      </c>
      <c r="E337" s="34" t="s">
        <v>464</v>
      </c>
    </row>
    <row r="338" spans="1:16" ht="12.75">
      <c r="A338" s="25" t="s">
        <v>45</v>
      </c>
      <c r="B338" s="29" t="s">
        <v>486</v>
      </c>
      <c r="C338" s="29" t="s">
        <v>482</v>
      </c>
      <c r="D338" s="25" t="s">
        <v>56</v>
      </c>
      <c r="E338" s="30" t="s">
        <v>483</v>
      </c>
      <c r="F338" s="31" t="s">
        <v>164</v>
      </c>
      <c r="G338" s="32">
        <v>4266.55</v>
      </c>
      <c r="H338" s="32">
        <v>0</v>
      </c>
      <c r="I338" s="32">
        <f>ROUND(ROUND(H338,2)*ROUND(G338,2),2)</f>
      </c>
      <c r="O338">
        <f>(I338*21)/100</f>
      </c>
      <c r="P338" t="s">
        <v>22</v>
      </c>
    </row>
    <row r="339" spans="1:5" ht="51">
      <c r="A339" s="33" t="s">
        <v>50</v>
      </c>
      <c r="E339" s="34" t="s">
        <v>487</v>
      </c>
    </row>
    <row r="340" spans="1:5" ht="12.75">
      <c r="A340" s="35" t="s">
        <v>52</v>
      </c>
      <c r="E340" s="36" t="s">
        <v>488</v>
      </c>
    </row>
    <row r="341" spans="1:5" ht="51">
      <c r="A341" t="s">
        <v>54</v>
      </c>
      <c r="E341" s="34" t="s">
        <v>464</v>
      </c>
    </row>
    <row r="342" spans="1:16" ht="12.75">
      <c r="A342" s="25" t="s">
        <v>45</v>
      </c>
      <c r="B342" s="29" t="s">
        <v>489</v>
      </c>
      <c r="C342" s="29" t="s">
        <v>490</v>
      </c>
      <c r="D342" s="25" t="s">
        <v>63</v>
      </c>
      <c r="E342" s="30" t="s">
        <v>491</v>
      </c>
      <c r="F342" s="31" t="s">
        <v>153</v>
      </c>
      <c r="G342" s="32">
        <v>237.5</v>
      </c>
      <c r="H342" s="32">
        <v>0</v>
      </c>
      <c r="I342" s="32">
        <f>ROUND(ROUND(H342,2)*ROUND(G342,2),2)</f>
      </c>
      <c r="O342">
        <f>(I342*21)/100</f>
      </c>
      <c r="P342" t="s">
        <v>22</v>
      </c>
    </row>
    <row r="343" spans="1:5" ht="38.25">
      <c r="A343" s="33" t="s">
        <v>50</v>
      </c>
      <c r="E343" s="34" t="s">
        <v>492</v>
      </c>
    </row>
    <row r="344" spans="1:5" ht="12.75">
      <c r="A344" s="35" t="s">
        <v>52</v>
      </c>
      <c r="E344" s="36" t="s">
        <v>493</v>
      </c>
    </row>
    <row r="345" spans="1:5" ht="102">
      <c r="A345" t="s">
        <v>54</v>
      </c>
      <c r="E345" s="34" t="s">
        <v>494</v>
      </c>
    </row>
    <row r="346" spans="1:16" ht="12.75">
      <c r="A346" s="25" t="s">
        <v>45</v>
      </c>
      <c r="B346" s="29" t="s">
        <v>495</v>
      </c>
      <c r="C346" s="29" t="s">
        <v>496</v>
      </c>
      <c r="D346" s="25" t="s">
        <v>63</v>
      </c>
      <c r="E346" s="30" t="s">
        <v>497</v>
      </c>
      <c r="F346" s="31" t="s">
        <v>164</v>
      </c>
      <c r="G346" s="32">
        <v>57742.5</v>
      </c>
      <c r="H346" s="32">
        <v>0</v>
      </c>
      <c r="I346" s="32">
        <f>ROUND(ROUND(H346,2)*ROUND(G346,2),2)</f>
      </c>
      <c r="O346">
        <f>(I346*21)/100</f>
      </c>
      <c r="P346" t="s">
        <v>22</v>
      </c>
    </row>
    <row r="347" spans="1:5" ht="76.5">
      <c r="A347" s="33" t="s">
        <v>50</v>
      </c>
      <c r="E347" s="34" t="s">
        <v>498</v>
      </c>
    </row>
    <row r="348" spans="1:5" ht="12.75">
      <c r="A348" s="35" t="s">
        <v>52</v>
      </c>
      <c r="E348" s="36" t="s">
        <v>499</v>
      </c>
    </row>
    <row r="349" spans="1:5" ht="76.5">
      <c r="A349" t="s">
        <v>54</v>
      </c>
      <c r="E349" s="34" t="s">
        <v>500</v>
      </c>
    </row>
    <row r="350" spans="1:16" ht="12.75">
      <c r="A350" s="25" t="s">
        <v>45</v>
      </c>
      <c r="B350" s="29" t="s">
        <v>501</v>
      </c>
      <c r="C350" s="29" t="s">
        <v>502</v>
      </c>
      <c r="D350" s="25" t="s">
        <v>63</v>
      </c>
      <c r="E350" s="30" t="s">
        <v>503</v>
      </c>
      <c r="F350" s="31" t="s">
        <v>164</v>
      </c>
      <c r="G350" s="32">
        <v>9433.22</v>
      </c>
      <c r="H350" s="32">
        <v>0</v>
      </c>
      <c r="I350" s="32">
        <f>ROUND(ROUND(H350,2)*ROUND(G350,2),2)</f>
      </c>
      <c r="O350">
        <f>(I350*21)/100</f>
      </c>
      <c r="P350" t="s">
        <v>22</v>
      </c>
    </row>
    <row r="351" spans="1:5" ht="63.75">
      <c r="A351" s="33" t="s">
        <v>50</v>
      </c>
      <c r="E351" s="34" t="s">
        <v>504</v>
      </c>
    </row>
    <row r="352" spans="1:5" ht="12.75">
      <c r="A352" s="35" t="s">
        <v>52</v>
      </c>
      <c r="E352" s="36" t="s">
        <v>505</v>
      </c>
    </row>
    <row r="353" spans="1:5" ht="38.25">
      <c r="A353" t="s">
        <v>54</v>
      </c>
      <c r="E353" s="34" t="s">
        <v>506</v>
      </c>
    </row>
    <row r="354" spans="1:16" ht="12.75">
      <c r="A354" s="25" t="s">
        <v>45</v>
      </c>
      <c r="B354" s="29" t="s">
        <v>507</v>
      </c>
      <c r="C354" s="29" t="s">
        <v>508</v>
      </c>
      <c r="D354" s="25" t="s">
        <v>63</v>
      </c>
      <c r="E354" s="30" t="s">
        <v>509</v>
      </c>
      <c r="F354" s="31" t="s">
        <v>164</v>
      </c>
      <c r="G354" s="32">
        <v>57742.5</v>
      </c>
      <c r="H354" s="32">
        <v>0</v>
      </c>
      <c r="I354" s="32">
        <f>ROUND(ROUND(H354,2)*ROUND(G354,2),2)</f>
      </c>
      <c r="O354">
        <f>(I354*21)/100</f>
      </c>
      <c r="P354" t="s">
        <v>22</v>
      </c>
    </row>
    <row r="355" spans="1:5" ht="38.25">
      <c r="A355" s="33" t="s">
        <v>50</v>
      </c>
      <c r="E355" s="34" t="s">
        <v>510</v>
      </c>
    </row>
    <row r="356" spans="1:5" ht="12.75">
      <c r="A356" s="35" t="s">
        <v>52</v>
      </c>
      <c r="E356" s="36" t="s">
        <v>499</v>
      </c>
    </row>
    <row r="357" spans="1:5" ht="51">
      <c r="A357" t="s">
        <v>54</v>
      </c>
      <c r="E357" s="34" t="s">
        <v>511</v>
      </c>
    </row>
    <row r="358" spans="1:16" ht="12.75">
      <c r="A358" s="25" t="s">
        <v>45</v>
      </c>
      <c r="B358" s="29" t="s">
        <v>512</v>
      </c>
      <c r="C358" s="29" t="s">
        <v>513</v>
      </c>
      <c r="D358" s="25" t="s">
        <v>63</v>
      </c>
      <c r="E358" s="30" t="s">
        <v>514</v>
      </c>
      <c r="F358" s="31" t="s">
        <v>164</v>
      </c>
      <c r="G358" s="32">
        <v>58287.2</v>
      </c>
      <c r="H358" s="32">
        <v>0</v>
      </c>
      <c r="I358" s="32">
        <f>ROUND(ROUND(H358,2)*ROUND(G358,2),2)</f>
      </c>
      <c r="O358">
        <f>(I358*21)/100</f>
      </c>
      <c r="P358" t="s">
        <v>22</v>
      </c>
    </row>
    <row r="359" spans="1:5" ht="63.75">
      <c r="A359" s="33" t="s">
        <v>50</v>
      </c>
      <c r="E359" s="34" t="s">
        <v>515</v>
      </c>
    </row>
    <row r="360" spans="1:5" ht="12.75">
      <c r="A360" s="35" t="s">
        <v>52</v>
      </c>
      <c r="E360" s="36" t="s">
        <v>516</v>
      </c>
    </row>
    <row r="361" spans="1:5" ht="51">
      <c r="A361" t="s">
        <v>54</v>
      </c>
      <c r="E361" s="34" t="s">
        <v>517</v>
      </c>
    </row>
    <row r="362" spans="1:16" ht="12.75">
      <c r="A362" s="25" t="s">
        <v>45</v>
      </c>
      <c r="B362" s="29" t="s">
        <v>518</v>
      </c>
      <c r="C362" s="29" t="s">
        <v>519</v>
      </c>
      <c r="D362" s="25" t="s">
        <v>63</v>
      </c>
      <c r="E362" s="30" t="s">
        <v>520</v>
      </c>
      <c r="F362" s="31" t="s">
        <v>164</v>
      </c>
      <c r="G362" s="32">
        <v>950</v>
      </c>
      <c r="H362" s="32">
        <v>0</v>
      </c>
      <c r="I362" s="32">
        <f>ROUND(ROUND(H362,2)*ROUND(G362,2),2)</f>
      </c>
      <c r="O362">
        <f>(I362*21)/100</f>
      </c>
      <c r="P362" t="s">
        <v>22</v>
      </c>
    </row>
    <row r="363" spans="1:5" ht="25.5">
      <c r="A363" s="33" t="s">
        <v>50</v>
      </c>
      <c r="E363" s="34" t="s">
        <v>521</v>
      </c>
    </row>
    <row r="364" spans="1:5" ht="12.75">
      <c r="A364" s="35" t="s">
        <v>52</v>
      </c>
      <c r="E364" s="36" t="s">
        <v>522</v>
      </c>
    </row>
    <row r="365" spans="1:5" ht="51">
      <c r="A365" t="s">
        <v>54</v>
      </c>
      <c r="E365" s="34" t="s">
        <v>523</v>
      </c>
    </row>
    <row r="366" spans="1:16" ht="12.75">
      <c r="A366" s="25" t="s">
        <v>45</v>
      </c>
      <c r="B366" s="29" t="s">
        <v>524</v>
      </c>
      <c r="C366" s="29" t="s">
        <v>525</v>
      </c>
      <c r="D366" s="25" t="s">
        <v>63</v>
      </c>
      <c r="E366" s="30" t="s">
        <v>526</v>
      </c>
      <c r="F366" s="31" t="s">
        <v>164</v>
      </c>
      <c r="G366" s="32">
        <v>55271.17</v>
      </c>
      <c r="H366" s="32">
        <v>0</v>
      </c>
      <c r="I366" s="32">
        <f>ROUND(ROUND(H366,2)*ROUND(G366,2),2)</f>
      </c>
      <c r="O366">
        <f>(I366*21)/100</f>
      </c>
      <c r="P366" t="s">
        <v>22</v>
      </c>
    </row>
    <row r="367" spans="1:5" ht="63.75">
      <c r="A367" s="33" t="s">
        <v>50</v>
      </c>
      <c r="E367" s="34" t="s">
        <v>527</v>
      </c>
    </row>
    <row r="368" spans="1:5" ht="12.75">
      <c r="A368" s="35" t="s">
        <v>52</v>
      </c>
      <c r="E368" s="36" t="s">
        <v>528</v>
      </c>
    </row>
    <row r="369" spans="1:5" ht="140.25">
      <c r="A369" t="s">
        <v>54</v>
      </c>
      <c r="E369" s="34" t="s">
        <v>529</v>
      </c>
    </row>
    <row r="370" spans="1:16" ht="12.75">
      <c r="A370" s="25" t="s">
        <v>45</v>
      </c>
      <c r="B370" s="29" t="s">
        <v>530</v>
      </c>
      <c r="C370" s="29" t="s">
        <v>531</v>
      </c>
      <c r="D370" s="25" t="s">
        <v>63</v>
      </c>
      <c r="E370" s="30" t="s">
        <v>532</v>
      </c>
      <c r="F370" s="31" t="s">
        <v>164</v>
      </c>
      <c r="G370" s="32">
        <v>56767.78</v>
      </c>
      <c r="H370" s="32">
        <v>0</v>
      </c>
      <c r="I370" s="32">
        <f>ROUND(ROUND(H370,2)*ROUND(G370,2),2)</f>
      </c>
      <c r="O370">
        <f>(I370*21)/100</f>
      </c>
      <c r="P370" t="s">
        <v>22</v>
      </c>
    </row>
    <row r="371" spans="1:5" ht="63.75">
      <c r="A371" s="33" t="s">
        <v>50</v>
      </c>
      <c r="E371" s="34" t="s">
        <v>533</v>
      </c>
    </row>
    <row r="372" spans="1:5" ht="12.75">
      <c r="A372" s="35" t="s">
        <v>52</v>
      </c>
      <c r="E372" s="36" t="s">
        <v>534</v>
      </c>
    </row>
    <row r="373" spans="1:5" ht="140.25">
      <c r="A373" t="s">
        <v>54</v>
      </c>
      <c r="E373" s="34" t="s">
        <v>529</v>
      </c>
    </row>
    <row r="374" spans="1:16" ht="12.75">
      <c r="A374" s="25" t="s">
        <v>45</v>
      </c>
      <c r="B374" s="29" t="s">
        <v>535</v>
      </c>
      <c r="C374" s="29" t="s">
        <v>536</v>
      </c>
      <c r="D374" s="25" t="s">
        <v>63</v>
      </c>
      <c r="E374" s="30" t="s">
        <v>537</v>
      </c>
      <c r="F374" s="31" t="s">
        <v>153</v>
      </c>
      <c r="G374" s="32">
        <v>1.31</v>
      </c>
      <c r="H374" s="32">
        <v>0</v>
      </c>
      <c r="I374" s="32">
        <f>ROUND(ROUND(H374,2)*ROUND(G374,2),2)</f>
      </c>
      <c r="O374">
        <f>(I374*21)/100</f>
      </c>
      <c r="P374" t="s">
        <v>22</v>
      </c>
    </row>
    <row r="375" spans="1:5" ht="63.75">
      <c r="A375" s="33" t="s">
        <v>50</v>
      </c>
      <c r="E375" s="34" t="s">
        <v>538</v>
      </c>
    </row>
    <row r="376" spans="1:5" ht="12.75">
      <c r="A376" s="35" t="s">
        <v>52</v>
      </c>
      <c r="E376" s="36" t="s">
        <v>539</v>
      </c>
    </row>
    <row r="377" spans="1:5" ht="140.25">
      <c r="A377" t="s">
        <v>54</v>
      </c>
      <c r="E377" s="34" t="s">
        <v>529</v>
      </c>
    </row>
    <row r="378" spans="1:16" ht="12.75">
      <c r="A378" s="25" t="s">
        <v>45</v>
      </c>
      <c r="B378" s="29" t="s">
        <v>540</v>
      </c>
      <c r="C378" s="29" t="s">
        <v>541</v>
      </c>
      <c r="D378" s="25" t="s">
        <v>63</v>
      </c>
      <c r="E378" s="30" t="s">
        <v>542</v>
      </c>
      <c r="F378" s="31" t="s">
        <v>164</v>
      </c>
      <c r="G378" s="32">
        <v>491.13</v>
      </c>
      <c r="H378" s="32">
        <v>0</v>
      </c>
      <c r="I378" s="32">
        <f>ROUND(ROUND(H378,2)*ROUND(G378,2),2)</f>
      </c>
      <c r="O378">
        <f>(I378*21)/100</f>
      </c>
      <c r="P378" t="s">
        <v>22</v>
      </c>
    </row>
    <row r="379" spans="1:5" ht="25.5">
      <c r="A379" s="33" t="s">
        <v>50</v>
      </c>
      <c r="E379" s="34" t="s">
        <v>543</v>
      </c>
    </row>
    <row r="380" spans="1:5" ht="12.75">
      <c r="A380" s="35" t="s">
        <v>52</v>
      </c>
      <c r="E380" s="36" t="s">
        <v>544</v>
      </c>
    </row>
    <row r="381" spans="1:5" ht="140.25">
      <c r="A381" t="s">
        <v>54</v>
      </c>
      <c r="E381" s="34" t="s">
        <v>529</v>
      </c>
    </row>
    <row r="382" spans="1:16" ht="12.75">
      <c r="A382" s="25" t="s">
        <v>45</v>
      </c>
      <c r="B382" s="29" t="s">
        <v>545</v>
      </c>
      <c r="C382" s="29" t="s">
        <v>546</v>
      </c>
      <c r="D382" s="25" t="s">
        <v>63</v>
      </c>
      <c r="E382" s="30" t="s">
        <v>547</v>
      </c>
      <c r="F382" s="31" t="s">
        <v>164</v>
      </c>
      <c r="G382" s="32">
        <v>57742.5</v>
      </c>
      <c r="H382" s="32">
        <v>0</v>
      </c>
      <c r="I382" s="32">
        <f>ROUND(ROUND(H382,2)*ROUND(G382,2),2)</f>
      </c>
      <c r="O382">
        <f>(I382*21)/100</f>
      </c>
      <c r="P382" t="s">
        <v>22</v>
      </c>
    </row>
    <row r="383" spans="1:5" ht="38.25">
      <c r="A383" s="33" t="s">
        <v>50</v>
      </c>
      <c r="E383" s="34" t="s">
        <v>548</v>
      </c>
    </row>
    <row r="384" spans="1:5" ht="12.75">
      <c r="A384" s="35" t="s">
        <v>52</v>
      </c>
      <c r="E384" s="36" t="s">
        <v>499</v>
      </c>
    </row>
    <row r="385" spans="1:5" ht="25.5">
      <c r="A385" t="s">
        <v>54</v>
      </c>
      <c r="E385" s="34" t="s">
        <v>549</v>
      </c>
    </row>
    <row r="386" spans="1:16" ht="12.75">
      <c r="A386" s="25" t="s">
        <v>45</v>
      </c>
      <c r="B386" s="29" t="s">
        <v>550</v>
      </c>
      <c r="C386" s="29" t="s">
        <v>551</v>
      </c>
      <c r="D386" s="25" t="s">
        <v>63</v>
      </c>
      <c r="E386" s="30" t="s">
        <v>552</v>
      </c>
      <c r="F386" s="31" t="s">
        <v>164</v>
      </c>
      <c r="G386" s="32">
        <v>1900</v>
      </c>
      <c r="H386" s="32">
        <v>0</v>
      </c>
      <c r="I386" s="32">
        <f>ROUND(ROUND(H386,2)*ROUND(G386,2),2)</f>
      </c>
      <c r="O386">
        <f>(I386*21)/100</f>
      </c>
      <c r="P386" t="s">
        <v>22</v>
      </c>
    </row>
    <row r="387" spans="1:5" ht="51">
      <c r="A387" s="33" t="s">
        <v>50</v>
      </c>
      <c r="E387" s="34" t="s">
        <v>553</v>
      </c>
    </row>
    <row r="388" spans="1:5" ht="12.75">
      <c r="A388" s="35" t="s">
        <v>52</v>
      </c>
      <c r="E388" s="36" t="s">
        <v>554</v>
      </c>
    </row>
    <row r="389" spans="1:5" ht="25.5">
      <c r="A389" t="s">
        <v>54</v>
      </c>
      <c r="E389" s="34" t="s">
        <v>549</v>
      </c>
    </row>
    <row r="390" spans="1:16" ht="12.75">
      <c r="A390" s="25" t="s">
        <v>45</v>
      </c>
      <c r="B390" s="29" t="s">
        <v>555</v>
      </c>
      <c r="C390" s="29" t="s">
        <v>556</v>
      </c>
      <c r="D390" s="25" t="s">
        <v>63</v>
      </c>
      <c r="E390" s="30" t="s">
        <v>557</v>
      </c>
      <c r="F390" s="31" t="s">
        <v>164</v>
      </c>
      <c r="G390" s="32">
        <v>50</v>
      </c>
      <c r="H390" s="32">
        <v>0</v>
      </c>
      <c r="I390" s="32">
        <f>ROUND(ROUND(H390,2)*ROUND(G390,2),2)</f>
      </c>
      <c r="O390">
        <f>(I390*21)/100</f>
      </c>
      <c r="P390" t="s">
        <v>22</v>
      </c>
    </row>
    <row r="391" spans="1:5" ht="38.25">
      <c r="A391" s="33" t="s">
        <v>50</v>
      </c>
      <c r="E391" s="34" t="s">
        <v>558</v>
      </c>
    </row>
    <row r="392" spans="1:5" ht="12.75">
      <c r="A392" s="35" t="s">
        <v>52</v>
      </c>
      <c r="E392" s="36" t="s">
        <v>193</v>
      </c>
    </row>
    <row r="393" spans="1:5" ht="89.25">
      <c r="A393" t="s">
        <v>54</v>
      </c>
      <c r="E393" s="34" t="s">
        <v>559</v>
      </c>
    </row>
    <row r="394" spans="1:16" ht="12.75">
      <c r="A394" s="25" t="s">
        <v>45</v>
      </c>
      <c r="B394" s="29" t="s">
        <v>560</v>
      </c>
      <c r="C394" s="29" t="s">
        <v>561</v>
      </c>
      <c r="D394" s="25" t="s">
        <v>63</v>
      </c>
      <c r="E394" s="30" t="s">
        <v>562</v>
      </c>
      <c r="F394" s="31" t="s">
        <v>191</v>
      </c>
      <c r="G394" s="32">
        <v>1520</v>
      </c>
      <c r="H394" s="32">
        <v>0</v>
      </c>
      <c r="I394" s="32">
        <f>ROUND(ROUND(H394,2)*ROUND(G394,2),2)</f>
      </c>
      <c r="O394">
        <f>(I394*21)/100</f>
      </c>
      <c r="P394" t="s">
        <v>22</v>
      </c>
    </row>
    <row r="395" spans="1:5" ht="12.75">
      <c r="A395" s="33" t="s">
        <v>50</v>
      </c>
      <c r="E395" s="34" t="s">
        <v>563</v>
      </c>
    </row>
    <row r="396" spans="1:5" ht="12.75">
      <c r="A396" s="35" t="s">
        <v>52</v>
      </c>
      <c r="E396" s="36" t="s">
        <v>564</v>
      </c>
    </row>
    <row r="397" spans="1:5" ht="38.25">
      <c r="A397" t="s">
        <v>54</v>
      </c>
      <c r="E397" s="34" t="s">
        <v>565</v>
      </c>
    </row>
    <row r="398" spans="1:18" ht="12.75" customHeight="1">
      <c r="A398" s="6" t="s">
        <v>43</v>
      </c>
      <c r="B398" s="6"/>
      <c r="C398" s="39" t="s">
        <v>37</v>
      </c>
      <c r="D398" s="6"/>
      <c r="E398" s="27" t="s">
        <v>566</v>
      </c>
      <c r="F398" s="6"/>
      <c r="G398" s="6"/>
      <c r="H398" s="6"/>
      <c r="I398" s="40">
        <f>0+Q398</f>
      </c>
      <c r="O398">
        <f>0+R398</f>
      </c>
      <c r="Q398">
        <f>0+I399+I403+I407+I411+I415+I419</f>
      </c>
      <c r="R398">
        <f>0+O399+O403+O407+O411+O415+O419</f>
      </c>
    </row>
    <row r="399" spans="1:16" ht="25.5">
      <c r="A399" s="25" t="s">
        <v>45</v>
      </c>
      <c r="B399" s="29" t="s">
        <v>567</v>
      </c>
      <c r="C399" s="29" t="s">
        <v>568</v>
      </c>
      <c r="D399" s="25" t="s">
        <v>63</v>
      </c>
      <c r="E399" s="30" t="s">
        <v>569</v>
      </c>
      <c r="F399" s="31" t="s">
        <v>164</v>
      </c>
      <c r="G399" s="32">
        <v>18.05</v>
      </c>
      <c r="H399" s="32">
        <v>0</v>
      </c>
      <c r="I399" s="32">
        <f>ROUND(ROUND(H399,2)*ROUND(G399,2),2)</f>
      </c>
      <c r="O399">
        <f>(I399*21)/100</f>
      </c>
      <c r="P399" t="s">
        <v>22</v>
      </c>
    </row>
    <row r="400" spans="1:5" ht="25.5">
      <c r="A400" s="33" t="s">
        <v>50</v>
      </c>
      <c r="E400" s="34" t="s">
        <v>570</v>
      </c>
    </row>
    <row r="401" spans="1:5" ht="12.75">
      <c r="A401" s="35" t="s">
        <v>52</v>
      </c>
      <c r="E401" s="36" t="s">
        <v>571</v>
      </c>
    </row>
    <row r="402" spans="1:5" ht="76.5">
      <c r="A402" t="s">
        <v>54</v>
      </c>
      <c r="E402" s="34" t="s">
        <v>572</v>
      </c>
    </row>
    <row r="403" spans="1:16" ht="25.5">
      <c r="A403" s="25" t="s">
        <v>45</v>
      </c>
      <c r="B403" s="29" t="s">
        <v>573</v>
      </c>
      <c r="C403" s="29" t="s">
        <v>574</v>
      </c>
      <c r="D403" s="25" t="s">
        <v>63</v>
      </c>
      <c r="E403" s="30" t="s">
        <v>575</v>
      </c>
      <c r="F403" s="31" t="s">
        <v>164</v>
      </c>
      <c r="G403" s="32">
        <v>15.86</v>
      </c>
      <c r="H403" s="32">
        <v>0</v>
      </c>
      <c r="I403" s="32">
        <f>ROUND(ROUND(H403,2)*ROUND(G403,2),2)</f>
      </c>
      <c r="O403">
        <f>(I403*21)/100</f>
      </c>
      <c r="P403" t="s">
        <v>22</v>
      </c>
    </row>
    <row r="404" spans="1:5" ht="25.5">
      <c r="A404" s="33" t="s">
        <v>50</v>
      </c>
      <c r="E404" s="34" t="s">
        <v>576</v>
      </c>
    </row>
    <row r="405" spans="1:5" ht="12.75">
      <c r="A405" s="35" t="s">
        <v>52</v>
      </c>
      <c r="E405" s="36" t="s">
        <v>577</v>
      </c>
    </row>
    <row r="406" spans="1:5" ht="76.5">
      <c r="A406" t="s">
        <v>54</v>
      </c>
      <c r="E406" s="34" t="s">
        <v>572</v>
      </c>
    </row>
    <row r="407" spans="1:16" ht="12.75">
      <c r="A407" s="25" t="s">
        <v>45</v>
      </c>
      <c r="B407" s="29" t="s">
        <v>578</v>
      </c>
      <c r="C407" s="29" t="s">
        <v>579</v>
      </c>
      <c r="D407" s="25" t="s">
        <v>63</v>
      </c>
      <c r="E407" s="30" t="s">
        <v>580</v>
      </c>
      <c r="F407" s="31" t="s">
        <v>164</v>
      </c>
      <c r="G407" s="32">
        <v>33.91</v>
      </c>
      <c r="H407" s="32">
        <v>0</v>
      </c>
      <c r="I407" s="32">
        <f>ROUND(ROUND(H407,2)*ROUND(G407,2),2)</f>
      </c>
      <c r="O407">
        <f>(I407*21)/100</f>
      </c>
      <c r="P407" t="s">
        <v>22</v>
      </c>
    </row>
    <row r="408" spans="1:5" ht="12.75">
      <c r="A408" s="33" t="s">
        <v>50</v>
      </c>
      <c r="E408" s="34" t="s">
        <v>581</v>
      </c>
    </row>
    <row r="409" spans="1:5" ht="12.75">
      <c r="A409" s="35" t="s">
        <v>52</v>
      </c>
      <c r="E409" s="36" t="s">
        <v>582</v>
      </c>
    </row>
    <row r="410" spans="1:5" ht="76.5">
      <c r="A410" t="s">
        <v>54</v>
      </c>
      <c r="E410" s="34" t="s">
        <v>572</v>
      </c>
    </row>
    <row r="411" spans="1:16" ht="12.75">
      <c r="A411" s="25" t="s">
        <v>45</v>
      </c>
      <c r="B411" s="29" t="s">
        <v>583</v>
      </c>
      <c r="C411" s="29" t="s">
        <v>584</v>
      </c>
      <c r="D411" s="25" t="s">
        <v>63</v>
      </c>
      <c r="E411" s="30" t="s">
        <v>585</v>
      </c>
      <c r="F411" s="31" t="s">
        <v>164</v>
      </c>
      <c r="G411" s="32">
        <v>33.91</v>
      </c>
      <c r="H411" s="32">
        <v>0</v>
      </c>
      <c r="I411" s="32">
        <f>ROUND(ROUND(H411,2)*ROUND(G411,2),2)</f>
      </c>
      <c r="O411">
        <f>(I411*21)/100</f>
      </c>
      <c r="P411" t="s">
        <v>22</v>
      </c>
    </row>
    <row r="412" spans="1:5" ht="12.75">
      <c r="A412" s="33" t="s">
        <v>50</v>
      </c>
      <c r="E412" s="34" t="s">
        <v>581</v>
      </c>
    </row>
    <row r="413" spans="1:5" ht="12.75">
      <c r="A413" s="35" t="s">
        <v>52</v>
      </c>
      <c r="E413" s="36" t="s">
        <v>582</v>
      </c>
    </row>
    <row r="414" spans="1:5" ht="76.5">
      <c r="A414" t="s">
        <v>54</v>
      </c>
      <c r="E414" s="34" t="s">
        <v>572</v>
      </c>
    </row>
    <row r="415" spans="1:16" ht="12.75">
      <c r="A415" s="25" t="s">
        <v>45</v>
      </c>
      <c r="B415" s="29" t="s">
        <v>586</v>
      </c>
      <c r="C415" s="29" t="s">
        <v>587</v>
      </c>
      <c r="D415" s="25" t="s">
        <v>63</v>
      </c>
      <c r="E415" s="30" t="s">
        <v>588</v>
      </c>
      <c r="F415" s="31" t="s">
        <v>164</v>
      </c>
      <c r="G415" s="32">
        <v>10</v>
      </c>
      <c r="H415" s="32">
        <v>0</v>
      </c>
      <c r="I415" s="32">
        <f>ROUND(ROUND(H415,2)*ROUND(G415,2),2)</f>
      </c>
      <c r="O415">
        <f>(I415*21)/100</f>
      </c>
      <c r="P415" t="s">
        <v>22</v>
      </c>
    </row>
    <row r="416" spans="1:5" ht="25.5">
      <c r="A416" s="33" t="s">
        <v>50</v>
      </c>
      <c r="E416" s="34" t="s">
        <v>589</v>
      </c>
    </row>
    <row r="417" spans="1:5" ht="12.75">
      <c r="A417" s="35" t="s">
        <v>52</v>
      </c>
      <c r="E417" s="36" t="s">
        <v>206</v>
      </c>
    </row>
    <row r="418" spans="1:5" ht="63.75">
      <c r="A418" t="s">
        <v>54</v>
      </c>
      <c r="E418" s="34" t="s">
        <v>590</v>
      </c>
    </row>
    <row r="419" spans="1:16" ht="12.75">
      <c r="A419" s="25" t="s">
        <v>45</v>
      </c>
      <c r="B419" s="29" t="s">
        <v>591</v>
      </c>
      <c r="C419" s="29" t="s">
        <v>592</v>
      </c>
      <c r="D419" s="25" t="s">
        <v>63</v>
      </c>
      <c r="E419" s="30" t="s">
        <v>593</v>
      </c>
      <c r="F419" s="31" t="s">
        <v>191</v>
      </c>
      <c r="G419" s="32">
        <v>10</v>
      </c>
      <c r="H419" s="32">
        <v>0</v>
      </c>
      <c r="I419" s="32">
        <f>ROUND(ROUND(H419,2)*ROUND(G419,2),2)</f>
      </c>
      <c r="O419">
        <f>(I419*21)/100</f>
      </c>
      <c r="P419" t="s">
        <v>22</v>
      </c>
    </row>
    <row r="420" spans="1:5" ht="25.5">
      <c r="A420" s="33" t="s">
        <v>50</v>
      </c>
      <c r="E420" s="34" t="s">
        <v>589</v>
      </c>
    </row>
    <row r="421" spans="1:5" ht="12.75">
      <c r="A421" s="35" t="s">
        <v>52</v>
      </c>
      <c r="E421" s="36" t="s">
        <v>206</v>
      </c>
    </row>
    <row r="422" spans="1:5" ht="76.5">
      <c r="A422" t="s">
        <v>54</v>
      </c>
      <c r="E422" s="34" t="s">
        <v>594</v>
      </c>
    </row>
    <row r="423" spans="1:18" ht="12.75" customHeight="1">
      <c r="A423" s="6" t="s">
        <v>43</v>
      </c>
      <c r="B423" s="6"/>
      <c r="C423" s="39" t="s">
        <v>74</v>
      </c>
      <c r="D423" s="6"/>
      <c r="E423" s="27" t="s">
        <v>595</v>
      </c>
      <c r="F423" s="6"/>
      <c r="G423" s="6"/>
      <c r="H423" s="6"/>
      <c r="I423" s="40">
        <f>0+Q423</f>
      </c>
      <c r="O423">
        <f>0+R423</f>
      </c>
      <c r="Q423">
        <f>0+I424+I428</f>
      </c>
      <c r="R423">
        <f>0+O424+O428</f>
      </c>
    </row>
    <row r="424" spans="1:16" ht="12.75">
      <c r="A424" s="25" t="s">
        <v>45</v>
      </c>
      <c r="B424" s="29" t="s">
        <v>596</v>
      </c>
      <c r="C424" s="29" t="s">
        <v>597</v>
      </c>
      <c r="D424" s="25" t="s">
        <v>63</v>
      </c>
      <c r="E424" s="30" t="s">
        <v>598</v>
      </c>
      <c r="F424" s="31" t="s">
        <v>164</v>
      </c>
      <c r="G424" s="32">
        <v>133</v>
      </c>
      <c r="H424" s="32">
        <v>0</v>
      </c>
      <c r="I424" s="32">
        <f>ROUND(ROUND(H424,2)*ROUND(G424,2),2)</f>
      </c>
      <c r="O424">
        <f>(I424*21)/100</f>
      </c>
      <c r="P424" t="s">
        <v>22</v>
      </c>
    </row>
    <row r="425" spans="1:5" ht="38.25">
      <c r="A425" s="33" t="s">
        <v>50</v>
      </c>
      <c r="E425" s="34" t="s">
        <v>599</v>
      </c>
    </row>
    <row r="426" spans="1:5" ht="12.75">
      <c r="A426" s="35" t="s">
        <v>52</v>
      </c>
      <c r="E426" s="36" t="s">
        <v>600</v>
      </c>
    </row>
    <row r="427" spans="1:5" ht="191.25">
      <c r="A427" t="s">
        <v>54</v>
      </c>
      <c r="E427" s="34" t="s">
        <v>601</v>
      </c>
    </row>
    <row r="428" spans="1:16" ht="12.75">
      <c r="A428" s="25" t="s">
        <v>45</v>
      </c>
      <c r="B428" s="29" t="s">
        <v>602</v>
      </c>
      <c r="C428" s="29" t="s">
        <v>603</v>
      </c>
      <c r="D428" s="25" t="s">
        <v>63</v>
      </c>
      <c r="E428" s="30" t="s">
        <v>604</v>
      </c>
      <c r="F428" s="31" t="s">
        <v>164</v>
      </c>
      <c r="G428" s="32">
        <v>15.86</v>
      </c>
      <c r="H428" s="32">
        <v>0</v>
      </c>
      <c r="I428" s="32">
        <f>ROUND(ROUND(H428,2)*ROUND(G428,2),2)</f>
      </c>
      <c r="O428">
        <f>(I428*21)/100</f>
      </c>
      <c r="P428" t="s">
        <v>22</v>
      </c>
    </row>
    <row r="429" spans="1:5" ht="25.5">
      <c r="A429" s="33" t="s">
        <v>50</v>
      </c>
      <c r="E429" s="34" t="s">
        <v>605</v>
      </c>
    </row>
    <row r="430" spans="1:5" ht="12.75">
      <c r="A430" s="35" t="s">
        <v>52</v>
      </c>
      <c r="E430" s="36" t="s">
        <v>577</v>
      </c>
    </row>
    <row r="431" spans="1:5" ht="51">
      <c r="A431" t="s">
        <v>54</v>
      </c>
      <c r="E431" s="34" t="s">
        <v>606</v>
      </c>
    </row>
    <row r="432" spans="1:18" ht="12.75" customHeight="1">
      <c r="A432" s="6" t="s">
        <v>43</v>
      </c>
      <c r="B432" s="6"/>
      <c r="C432" s="39" t="s">
        <v>79</v>
      </c>
      <c r="D432" s="6"/>
      <c r="E432" s="27" t="s">
        <v>607</v>
      </c>
      <c r="F432" s="6"/>
      <c r="G432" s="6"/>
      <c r="H432" s="6"/>
      <c r="I432" s="40">
        <f>0+Q432</f>
      </c>
      <c r="O432">
        <f>0+R432</f>
      </c>
      <c r="Q432">
        <f>0+I433+I437+I441+I445+I449+I453+I457+I461+I465+I469+I473+I477+I481+I485+I489+I493+I497+I501+I505+I509+I513</f>
      </c>
      <c r="R432">
        <f>0+O433+O437+O441+O445+O449+O453+O457+O461+O465+O469+O473+O477+O481+O485+O489+O493+O497+O501+O505+O509+O513</f>
      </c>
    </row>
    <row r="433" spans="1:16" ht="12.75">
      <c r="A433" s="25" t="s">
        <v>45</v>
      </c>
      <c r="B433" s="29" t="s">
        <v>608</v>
      </c>
      <c r="C433" s="29" t="s">
        <v>609</v>
      </c>
      <c r="D433" s="25" t="s">
        <v>47</v>
      </c>
      <c r="E433" s="30" t="s">
        <v>610</v>
      </c>
      <c r="F433" s="31" t="s">
        <v>191</v>
      </c>
      <c r="G433" s="32">
        <v>101</v>
      </c>
      <c r="H433" s="32">
        <v>0</v>
      </c>
      <c r="I433" s="32">
        <f>ROUND(ROUND(H433,2)*ROUND(G433,2),2)</f>
      </c>
      <c r="O433">
        <f>(I433*21)/100</f>
      </c>
      <c r="P433" t="s">
        <v>22</v>
      </c>
    </row>
    <row r="434" spans="1:5" ht="25.5">
      <c r="A434" s="33" t="s">
        <v>50</v>
      </c>
      <c r="E434" s="34" t="s">
        <v>611</v>
      </c>
    </row>
    <row r="435" spans="1:5" ht="12.75">
      <c r="A435" s="35" t="s">
        <v>52</v>
      </c>
      <c r="E435" s="36" t="s">
        <v>612</v>
      </c>
    </row>
    <row r="436" spans="1:5" ht="255">
      <c r="A436" t="s">
        <v>54</v>
      </c>
      <c r="E436" s="34" t="s">
        <v>613</v>
      </c>
    </row>
    <row r="437" spans="1:16" ht="12.75">
      <c r="A437" s="25" t="s">
        <v>45</v>
      </c>
      <c r="B437" s="29" t="s">
        <v>614</v>
      </c>
      <c r="C437" s="29" t="s">
        <v>609</v>
      </c>
      <c r="D437" s="25" t="s">
        <v>56</v>
      </c>
      <c r="E437" s="30" t="s">
        <v>610</v>
      </c>
      <c r="F437" s="31" t="s">
        <v>191</v>
      </c>
      <c r="G437" s="32">
        <v>262</v>
      </c>
      <c r="H437" s="32">
        <v>0</v>
      </c>
      <c r="I437" s="32">
        <f>ROUND(ROUND(H437,2)*ROUND(G437,2),2)</f>
      </c>
      <c r="O437">
        <f>(I437*21)/100</f>
      </c>
      <c r="P437" t="s">
        <v>22</v>
      </c>
    </row>
    <row r="438" spans="1:5" ht="25.5">
      <c r="A438" s="33" t="s">
        <v>50</v>
      </c>
      <c r="E438" s="34" t="s">
        <v>615</v>
      </c>
    </row>
    <row r="439" spans="1:5" ht="12.75">
      <c r="A439" s="35" t="s">
        <v>52</v>
      </c>
      <c r="E439" s="36" t="s">
        <v>616</v>
      </c>
    </row>
    <row r="440" spans="1:5" ht="255">
      <c r="A440" t="s">
        <v>54</v>
      </c>
      <c r="E440" s="34" t="s">
        <v>613</v>
      </c>
    </row>
    <row r="441" spans="1:16" ht="12.75">
      <c r="A441" s="25" t="s">
        <v>45</v>
      </c>
      <c r="B441" s="29" t="s">
        <v>617</v>
      </c>
      <c r="C441" s="29" t="s">
        <v>618</v>
      </c>
      <c r="D441" s="25" t="s">
        <v>63</v>
      </c>
      <c r="E441" s="30" t="s">
        <v>619</v>
      </c>
      <c r="F441" s="31" t="s">
        <v>191</v>
      </c>
      <c r="G441" s="32">
        <v>14</v>
      </c>
      <c r="H441" s="32">
        <v>0</v>
      </c>
      <c r="I441" s="32">
        <f>ROUND(ROUND(H441,2)*ROUND(G441,2),2)</f>
      </c>
      <c r="O441">
        <f>(I441*21)/100</f>
      </c>
      <c r="P441" t="s">
        <v>22</v>
      </c>
    </row>
    <row r="442" spans="1:5" ht="25.5">
      <c r="A442" s="33" t="s">
        <v>50</v>
      </c>
      <c r="E442" s="34" t="s">
        <v>620</v>
      </c>
    </row>
    <row r="443" spans="1:5" ht="12.75">
      <c r="A443" s="35" t="s">
        <v>52</v>
      </c>
      <c r="E443" s="36" t="s">
        <v>621</v>
      </c>
    </row>
    <row r="444" spans="1:5" ht="255">
      <c r="A444" t="s">
        <v>54</v>
      </c>
      <c r="E444" s="34" t="s">
        <v>613</v>
      </c>
    </row>
    <row r="445" spans="1:16" ht="12.75">
      <c r="A445" s="25" t="s">
        <v>45</v>
      </c>
      <c r="B445" s="29" t="s">
        <v>622</v>
      </c>
      <c r="C445" s="29" t="s">
        <v>623</v>
      </c>
      <c r="D445" s="25" t="s">
        <v>63</v>
      </c>
      <c r="E445" s="30" t="s">
        <v>624</v>
      </c>
      <c r="F445" s="31" t="s">
        <v>191</v>
      </c>
      <c r="G445" s="32">
        <v>12</v>
      </c>
      <c r="H445" s="32">
        <v>0</v>
      </c>
      <c r="I445" s="32">
        <f>ROUND(ROUND(H445,2)*ROUND(G445,2),2)</f>
      </c>
      <c r="O445">
        <f>(I445*21)/100</f>
      </c>
      <c r="P445" t="s">
        <v>22</v>
      </c>
    </row>
    <row r="446" spans="1:5" ht="25.5">
      <c r="A446" s="33" t="s">
        <v>50</v>
      </c>
      <c r="E446" s="34" t="s">
        <v>625</v>
      </c>
    </row>
    <row r="447" spans="1:5" ht="12.75">
      <c r="A447" s="35" t="s">
        <v>52</v>
      </c>
      <c r="E447" s="36" t="s">
        <v>626</v>
      </c>
    </row>
    <row r="448" spans="1:5" ht="255">
      <c r="A448" t="s">
        <v>54</v>
      </c>
      <c r="E448" s="34" t="s">
        <v>613</v>
      </c>
    </row>
    <row r="449" spans="1:16" ht="12.75">
      <c r="A449" s="25" t="s">
        <v>45</v>
      </c>
      <c r="B449" s="29" t="s">
        <v>627</v>
      </c>
      <c r="C449" s="29" t="s">
        <v>628</v>
      </c>
      <c r="D449" s="25" t="s">
        <v>63</v>
      </c>
      <c r="E449" s="30" t="s">
        <v>629</v>
      </c>
      <c r="F449" s="31" t="s">
        <v>191</v>
      </c>
      <c r="G449" s="32">
        <v>2</v>
      </c>
      <c r="H449" s="32">
        <v>0</v>
      </c>
      <c r="I449" s="32">
        <f>ROUND(ROUND(H449,2)*ROUND(G449,2),2)</f>
      </c>
      <c r="O449">
        <f>(I449*21)/100</f>
      </c>
      <c r="P449" t="s">
        <v>22</v>
      </c>
    </row>
    <row r="450" spans="1:5" ht="25.5">
      <c r="A450" s="33" t="s">
        <v>50</v>
      </c>
      <c r="E450" s="34" t="s">
        <v>630</v>
      </c>
    </row>
    <row r="451" spans="1:5" ht="12.75">
      <c r="A451" s="35" t="s">
        <v>52</v>
      </c>
      <c r="E451" s="36" t="s">
        <v>267</v>
      </c>
    </row>
    <row r="452" spans="1:5" ht="255">
      <c r="A452" t="s">
        <v>54</v>
      </c>
      <c r="E452" s="34" t="s">
        <v>613</v>
      </c>
    </row>
    <row r="453" spans="1:16" ht="12.75">
      <c r="A453" s="25" t="s">
        <v>45</v>
      </c>
      <c r="B453" s="29" t="s">
        <v>631</v>
      </c>
      <c r="C453" s="29" t="s">
        <v>632</v>
      </c>
      <c r="D453" s="25" t="s">
        <v>63</v>
      </c>
      <c r="E453" s="30" t="s">
        <v>633</v>
      </c>
      <c r="F453" s="31" t="s">
        <v>59</v>
      </c>
      <c r="G453" s="32">
        <v>6</v>
      </c>
      <c r="H453" s="32">
        <v>0</v>
      </c>
      <c r="I453" s="32">
        <f>ROUND(ROUND(H453,2)*ROUND(G453,2),2)</f>
      </c>
      <c r="O453">
        <f>(I453*21)/100</f>
      </c>
      <c r="P453" t="s">
        <v>22</v>
      </c>
    </row>
    <row r="454" spans="1:5" ht="25.5">
      <c r="A454" s="33" t="s">
        <v>50</v>
      </c>
      <c r="E454" s="34" t="s">
        <v>634</v>
      </c>
    </row>
    <row r="455" spans="1:5" ht="12.75">
      <c r="A455" s="35" t="s">
        <v>52</v>
      </c>
      <c r="E455" s="36" t="s">
        <v>635</v>
      </c>
    </row>
    <row r="456" spans="1:5" ht="89.25">
      <c r="A456" t="s">
        <v>54</v>
      </c>
      <c r="E456" s="34" t="s">
        <v>636</v>
      </c>
    </row>
    <row r="457" spans="1:16" ht="12.75">
      <c r="A457" s="25" t="s">
        <v>45</v>
      </c>
      <c r="B457" s="29" t="s">
        <v>637</v>
      </c>
      <c r="C457" s="29" t="s">
        <v>638</v>
      </c>
      <c r="D457" s="25" t="s">
        <v>63</v>
      </c>
      <c r="E457" s="30" t="s">
        <v>639</v>
      </c>
      <c r="F457" s="31" t="s">
        <v>59</v>
      </c>
      <c r="G457" s="32">
        <v>38</v>
      </c>
      <c r="H457" s="32">
        <v>0</v>
      </c>
      <c r="I457" s="32">
        <f>ROUND(ROUND(H457,2)*ROUND(G457,2),2)</f>
      </c>
      <c r="O457">
        <f>(I457*21)/100</f>
      </c>
      <c r="P457" t="s">
        <v>22</v>
      </c>
    </row>
    <row r="458" spans="1:5" ht="38.25">
      <c r="A458" s="33" t="s">
        <v>50</v>
      </c>
      <c r="E458" s="34" t="s">
        <v>640</v>
      </c>
    </row>
    <row r="459" spans="1:5" ht="12.75">
      <c r="A459" s="35" t="s">
        <v>52</v>
      </c>
      <c r="E459" s="36" t="s">
        <v>641</v>
      </c>
    </row>
    <row r="460" spans="1:5" ht="76.5">
      <c r="A460" t="s">
        <v>54</v>
      </c>
      <c r="E460" s="34" t="s">
        <v>642</v>
      </c>
    </row>
    <row r="461" spans="1:16" ht="12.75">
      <c r="A461" s="25" t="s">
        <v>45</v>
      </c>
      <c r="B461" s="29" t="s">
        <v>643</v>
      </c>
      <c r="C461" s="29" t="s">
        <v>644</v>
      </c>
      <c r="D461" s="25" t="s">
        <v>63</v>
      </c>
      <c r="E461" s="30" t="s">
        <v>645</v>
      </c>
      <c r="F461" s="31" t="s">
        <v>59</v>
      </c>
      <c r="G461" s="32">
        <v>1</v>
      </c>
      <c r="H461" s="32">
        <v>0</v>
      </c>
      <c r="I461" s="32">
        <f>ROUND(ROUND(H461,2)*ROUND(G461,2),2)</f>
      </c>
      <c r="O461">
        <f>(I461*21)/100</f>
      </c>
      <c r="P461" t="s">
        <v>22</v>
      </c>
    </row>
    <row r="462" spans="1:5" ht="76.5">
      <c r="A462" s="33" t="s">
        <v>50</v>
      </c>
      <c r="E462" s="34" t="s">
        <v>646</v>
      </c>
    </row>
    <row r="463" spans="1:5" ht="12.75">
      <c r="A463" s="35" t="s">
        <v>52</v>
      </c>
      <c r="E463" s="36" t="s">
        <v>53</v>
      </c>
    </row>
    <row r="464" spans="1:5" ht="242.25">
      <c r="A464" t="s">
        <v>54</v>
      </c>
      <c r="E464" s="34" t="s">
        <v>647</v>
      </c>
    </row>
    <row r="465" spans="1:16" ht="12.75">
      <c r="A465" s="25" t="s">
        <v>45</v>
      </c>
      <c r="B465" s="29" t="s">
        <v>648</v>
      </c>
      <c r="C465" s="29" t="s">
        <v>649</v>
      </c>
      <c r="D465" s="25" t="s">
        <v>63</v>
      </c>
      <c r="E465" s="30" t="s">
        <v>650</v>
      </c>
      <c r="F465" s="31" t="s">
        <v>59</v>
      </c>
      <c r="G465" s="32">
        <v>5</v>
      </c>
      <c r="H465" s="32">
        <v>0</v>
      </c>
      <c r="I465" s="32">
        <f>ROUND(ROUND(H465,2)*ROUND(G465,2),2)</f>
      </c>
      <c r="O465">
        <f>(I465*21)/100</f>
      </c>
      <c r="P465" t="s">
        <v>22</v>
      </c>
    </row>
    <row r="466" spans="1:5" ht="89.25">
      <c r="A466" s="33" t="s">
        <v>50</v>
      </c>
      <c r="E466" s="34" t="s">
        <v>651</v>
      </c>
    </row>
    <row r="467" spans="1:5" ht="12.75">
      <c r="A467" s="35" t="s">
        <v>52</v>
      </c>
      <c r="E467" s="36" t="s">
        <v>652</v>
      </c>
    </row>
    <row r="468" spans="1:5" ht="76.5">
      <c r="A468" t="s">
        <v>54</v>
      </c>
      <c r="E468" s="34" t="s">
        <v>642</v>
      </c>
    </row>
    <row r="469" spans="1:16" ht="12.75">
      <c r="A469" s="25" t="s">
        <v>45</v>
      </c>
      <c r="B469" s="29" t="s">
        <v>653</v>
      </c>
      <c r="C469" s="29" t="s">
        <v>654</v>
      </c>
      <c r="D469" s="25" t="s">
        <v>63</v>
      </c>
      <c r="E469" s="30" t="s">
        <v>655</v>
      </c>
      <c r="F469" s="31" t="s">
        <v>59</v>
      </c>
      <c r="G469" s="32">
        <v>12</v>
      </c>
      <c r="H469" s="32">
        <v>0</v>
      </c>
      <c r="I469" s="32">
        <f>ROUND(ROUND(H469,2)*ROUND(G469,2),2)</f>
      </c>
      <c r="O469">
        <f>(I469*21)/100</f>
      </c>
      <c r="P469" t="s">
        <v>22</v>
      </c>
    </row>
    <row r="470" spans="1:5" ht="12.75">
      <c r="A470" s="33" t="s">
        <v>50</v>
      </c>
      <c r="E470" s="34" t="s">
        <v>656</v>
      </c>
    </row>
    <row r="471" spans="1:5" ht="12.75">
      <c r="A471" s="35" t="s">
        <v>52</v>
      </c>
      <c r="E471" s="36" t="s">
        <v>626</v>
      </c>
    </row>
    <row r="472" spans="1:5" ht="12.75">
      <c r="A472" t="s">
        <v>54</v>
      </c>
      <c r="E472" s="34" t="s">
        <v>657</v>
      </c>
    </row>
    <row r="473" spans="1:16" ht="12.75">
      <c r="A473" s="25" t="s">
        <v>45</v>
      </c>
      <c r="B473" s="29" t="s">
        <v>658</v>
      </c>
      <c r="C473" s="29" t="s">
        <v>659</v>
      </c>
      <c r="D473" s="25" t="s">
        <v>63</v>
      </c>
      <c r="E473" s="30" t="s">
        <v>660</v>
      </c>
      <c r="F473" s="31" t="s">
        <v>59</v>
      </c>
      <c r="G473" s="32">
        <v>14</v>
      </c>
      <c r="H473" s="32">
        <v>0</v>
      </c>
      <c r="I473" s="32">
        <f>ROUND(ROUND(H473,2)*ROUND(G473,2),2)</f>
      </c>
      <c r="O473">
        <f>(I473*21)/100</f>
      </c>
      <c r="P473" t="s">
        <v>22</v>
      </c>
    </row>
    <row r="474" spans="1:5" ht="12.75">
      <c r="A474" s="33" t="s">
        <v>50</v>
      </c>
      <c r="E474" s="34" t="s">
        <v>661</v>
      </c>
    </row>
    <row r="475" spans="1:5" ht="12.75">
      <c r="A475" s="35" t="s">
        <v>52</v>
      </c>
      <c r="E475" s="36" t="s">
        <v>621</v>
      </c>
    </row>
    <row r="476" spans="1:5" ht="12.75">
      <c r="A476" t="s">
        <v>54</v>
      </c>
      <c r="E476" s="34" t="s">
        <v>662</v>
      </c>
    </row>
    <row r="477" spans="1:16" ht="12.75">
      <c r="A477" s="25" t="s">
        <v>45</v>
      </c>
      <c r="B477" s="29" t="s">
        <v>663</v>
      </c>
      <c r="C477" s="29" t="s">
        <v>664</v>
      </c>
      <c r="D477" s="25" t="s">
        <v>47</v>
      </c>
      <c r="E477" s="30" t="s">
        <v>665</v>
      </c>
      <c r="F477" s="31" t="s">
        <v>59</v>
      </c>
      <c r="G477" s="32">
        <v>12</v>
      </c>
      <c r="H477" s="32">
        <v>0</v>
      </c>
      <c r="I477" s="32">
        <f>ROUND(ROUND(H477,2)*ROUND(G477,2),2)</f>
      </c>
      <c r="O477">
        <f>(I477*21)/100</f>
      </c>
      <c r="P477" t="s">
        <v>22</v>
      </c>
    </row>
    <row r="478" spans="1:5" ht="25.5">
      <c r="A478" s="33" t="s">
        <v>50</v>
      </c>
      <c r="E478" s="34" t="s">
        <v>666</v>
      </c>
    </row>
    <row r="479" spans="1:5" ht="12.75">
      <c r="A479" s="35" t="s">
        <v>52</v>
      </c>
      <c r="E479" s="36" t="s">
        <v>626</v>
      </c>
    </row>
    <row r="480" spans="1:5" ht="38.25">
      <c r="A480" t="s">
        <v>54</v>
      </c>
      <c r="E480" s="34" t="s">
        <v>667</v>
      </c>
    </row>
    <row r="481" spans="1:16" ht="12.75">
      <c r="A481" s="25" t="s">
        <v>45</v>
      </c>
      <c r="B481" s="29" t="s">
        <v>668</v>
      </c>
      <c r="C481" s="29" t="s">
        <v>664</v>
      </c>
      <c r="D481" s="25" t="s">
        <v>56</v>
      </c>
      <c r="E481" s="30" t="s">
        <v>665</v>
      </c>
      <c r="F481" s="31" t="s">
        <v>59</v>
      </c>
      <c r="G481" s="32">
        <v>12</v>
      </c>
      <c r="H481" s="32">
        <v>0</v>
      </c>
      <c r="I481" s="32">
        <f>ROUND(ROUND(H481,2)*ROUND(G481,2),2)</f>
      </c>
      <c r="O481">
        <f>(I481*21)/100</f>
      </c>
      <c r="P481" t="s">
        <v>22</v>
      </c>
    </row>
    <row r="482" spans="1:5" ht="25.5">
      <c r="A482" s="33" t="s">
        <v>50</v>
      </c>
      <c r="E482" s="34" t="s">
        <v>669</v>
      </c>
    </row>
    <row r="483" spans="1:5" ht="12.75">
      <c r="A483" s="35" t="s">
        <v>52</v>
      </c>
      <c r="E483" s="36" t="s">
        <v>626</v>
      </c>
    </row>
    <row r="484" spans="1:5" ht="38.25">
      <c r="A484" t="s">
        <v>54</v>
      </c>
      <c r="E484" s="34" t="s">
        <v>667</v>
      </c>
    </row>
    <row r="485" spans="1:16" ht="12.75">
      <c r="A485" s="25" t="s">
        <v>45</v>
      </c>
      <c r="B485" s="29" t="s">
        <v>670</v>
      </c>
      <c r="C485" s="29" t="s">
        <v>671</v>
      </c>
      <c r="D485" s="25" t="s">
        <v>63</v>
      </c>
      <c r="E485" s="30" t="s">
        <v>672</v>
      </c>
      <c r="F485" s="31" t="s">
        <v>59</v>
      </c>
      <c r="G485" s="32">
        <v>18</v>
      </c>
      <c r="H485" s="32">
        <v>0</v>
      </c>
      <c r="I485" s="32">
        <f>ROUND(ROUND(H485,2)*ROUND(G485,2),2)</f>
      </c>
      <c r="O485">
        <f>(I485*21)/100</f>
      </c>
      <c r="P485" t="s">
        <v>22</v>
      </c>
    </row>
    <row r="486" spans="1:5" ht="25.5">
      <c r="A486" s="33" t="s">
        <v>50</v>
      </c>
      <c r="E486" s="34" t="s">
        <v>673</v>
      </c>
    </row>
    <row r="487" spans="1:5" ht="12.75">
      <c r="A487" s="35" t="s">
        <v>52</v>
      </c>
      <c r="E487" s="36" t="s">
        <v>674</v>
      </c>
    </row>
    <row r="488" spans="1:5" ht="25.5">
      <c r="A488" t="s">
        <v>54</v>
      </c>
      <c r="E488" s="34" t="s">
        <v>675</v>
      </c>
    </row>
    <row r="489" spans="1:16" ht="12.75">
      <c r="A489" s="25" t="s">
        <v>45</v>
      </c>
      <c r="B489" s="29" t="s">
        <v>676</v>
      </c>
      <c r="C489" s="29" t="s">
        <v>677</v>
      </c>
      <c r="D489" s="25" t="s">
        <v>63</v>
      </c>
      <c r="E489" s="30" t="s">
        <v>678</v>
      </c>
      <c r="F489" s="31" t="s">
        <v>59</v>
      </c>
      <c r="G489" s="32">
        <v>33</v>
      </c>
      <c r="H489" s="32">
        <v>0</v>
      </c>
      <c r="I489" s="32">
        <f>ROUND(ROUND(H489,2)*ROUND(G489,2),2)</f>
      </c>
      <c r="O489">
        <f>(I489*21)/100</f>
      </c>
      <c r="P489" t="s">
        <v>22</v>
      </c>
    </row>
    <row r="490" spans="1:5" ht="25.5">
      <c r="A490" s="33" t="s">
        <v>50</v>
      </c>
      <c r="E490" s="34" t="s">
        <v>679</v>
      </c>
    </row>
    <row r="491" spans="1:5" ht="12.75">
      <c r="A491" s="35" t="s">
        <v>52</v>
      </c>
      <c r="E491" s="36" t="s">
        <v>680</v>
      </c>
    </row>
    <row r="492" spans="1:5" ht="25.5">
      <c r="A492" t="s">
        <v>54</v>
      </c>
      <c r="E492" s="34" t="s">
        <v>675</v>
      </c>
    </row>
    <row r="493" spans="1:16" ht="12.75">
      <c r="A493" s="25" t="s">
        <v>45</v>
      </c>
      <c r="B493" s="29" t="s">
        <v>681</v>
      </c>
      <c r="C493" s="29" t="s">
        <v>682</v>
      </c>
      <c r="D493" s="25" t="s">
        <v>63</v>
      </c>
      <c r="E493" s="30" t="s">
        <v>683</v>
      </c>
      <c r="F493" s="31" t="s">
        <v>59</v>
      </c>
      <c r="G493" s="32">
        <v>44</v>
      </c>
      <c r="H493" s="32">
        <v>0</v>
      </c>
      <c r="I493" s="32">
        <f>ROUND(ROUND(H493,2)*ROUND(G493,2),2)</f>
      </c>
      <c r="O493">
        <f>(I493*21)/100</f>
      </c>
      <c r="P493" t="s">
        <v>22</v>
      </c>
    </row>
    <row r="494" spans="1:5" ht="25.5">
      <c r="A494" s="33" t="s">
        <v>50</v>
      </c>
      <c r="E494" s="34" t="s">
        <v>684</v>
      </c>
    </row>
    <row r="495" spans="1:5" ht="12.75">
      <c r="A495" s="35" t="s">
        <v>52</v>
      </c>
      <c r="E495" s="36" t="s">
        <v>685</v>
      </c>
    </row>
    <row r="496" spans="1:5" ht="51">
      <c r="A496" t="s">
        <v>54</v>
      </c>
      <c r="E496" s="34" t="s">
        <v>686</v>
      </c>
    </row>
    <row r="497" spans="1:16" ht="12.75">
      <c r="A497" s="25" t="s">
        <v>45</v>
      </c>
      <c r="B497" s="29" t="s">
        <v>687</v>
      </c>
      <c r="C497" s="29" t="s">
        <v>688</v>
      </c>
      <c r="D497" s="25" t="s">
        <v>63</v>
      </c>
      <c r="E497" s="30" t="s">
        <v>689</v>
      </c>
      <c r="F497" s="31" t="s">
        <v>59</v>
      </c>
      <c r="G497" s="32">
        <v>1</v>
      </c>
      <c r="H497" s="32">
        <v>0</v>
      </c>
      <c r="I497" s="32">
        <f>ROUND(ROUND(H497,2)*ROUND(G497,2),2)</f>
      </c>
      <c r="O497">
        <f>(I497*21)/100</f>
      </c>
      <c r="P497" t="s">
        <v>22</v>
      </c>
    </row>
    <row r="498" spans="1:5" ht="25.5">
      <c r="A498" s="33" t="s">
        <v>50</v>
      </c>
      <c r="E498" s="34" t="s">
        <v>690</v>
      </c>
    </row>
    <row r="499" spans="1:5" ht="12.75">
      <c r="A499" s="35" t="s">
        <v>52</v>
      </c>
      <c r="E499" s="36" t="s">
        <v>53</v>
      </c>
    </row>
    <row r="500" spans="1:5" ht="51">
      <c r="A500" t="s">
        <v>54</v>
      </c>
      <c r="E500" s="34" t="s">
        <v>686</v>
      </c>
    </row>
    <row r="501" spans="1:16" ht="12.75">
      <c r="A501" s="25" t="s">
        <v>45</v>
      </c>
      <c r="B501" s="29" t="s">
        <v>691</v>
      </c>
      <c r="C501" s="29" t="s">
        <v>692</v>
      </c>
      <c r="D501" s="25" t="s">
        <v>63</v>
      </c>
      <c r="E501" s="30" t="s">
        <v>693</v>
      </c>
      <c r="F501" s="31" t="s">
        <v>153</v>
      </c>
      <c r="G501" s="32">
        <v>13.92</v>
      </c>
      <c r="H501" s="32">
        <v>0</v>
      </c>
      <c r="I501" s="32">
        <f>ROUND(ROUND(H501,2)*ROUND(G501,2),2)</f>
      </c>
      <c r="O501">
        <f>(I501*21)/100</f>
      </c>
      <c r="P501" t="s">
        <v>22</v>
      </c>
    </row>
    <row r="502" spans="1:5" ht="38.25">
      <c r="A502" s="33" t="s">
        <v>50</v>
      </c>
      <c r="E502" s="34" t="s">
        <v>694</v>
      </c>
    </row>
    <row r="503" spans="1:5" ht="12.75">
      <c r="A503" s="35" t="s">
        <v>52</v>
      </c>
      <c r="E503" s="36" t="s">
        <v>695</v>
      </c>
    </row>
    <row r="504" spans="1:5" ht="369.75">
      <c r="A504" t="s">
        <v>54</v>
      </c>
      <c r="E504" s="34" t="s">
        <v>412</v>
      </c>
    </row>
    <row r="505" spans="1:16" ht="12.75">
      <c r="A505" s="25" t="s">
        <v>45</v>
      </c>
      <c r="B505" s="29" t="s">
        <v>696</v>
      </c>
      <c r="C505" s="29" t="s">
        <v>697</v>
      </c>
      <c r="D505" s="25" t="s">
        <v>63</v>
      </c>
      <c r="E505" s="30" t="s">
        <v>698</v>
      </c>
      <c r="F505" s="31" t="s">
        <v>191</v>
      </c>
      <c r="G505" s="32">
        <v>115</v>
      </c>
      <c r="H505" s="32">
        <v>0</v>
      </c>
      <c r="I505" s="32">
        <f>ROUND(ROUND(H505,2)*ROUND(G505,2),2)</f>
      </c>
      <c r="O505">
        <f>(I505*21)/100</f>
      </c>
      <c r="P505" t="s">
        <v>22</v>
      </c>
    </row>
    <row r="506" spans="1:5" ht="25.5">
      <c r="A506" s="33" t="s">
        <v>50</v>
      </c>
      <c r="E506" s="34" t="s">
        <v>699</v>
      </c>
    </row>
    <row r="507" spans="1:5" ht="12.75">
      <c r="A507" s="35" t="s">
        <v>52</v>
      </c>
      <c r="E507" s="36" t="s">
        <v>700</v>
      </c>
    </row>
    <row r="508" spans="1:5" ht="51">
      <c r="A508" t="s">
        <v>54</v>
      </c>
      <c r="E508" s="34" t="s">
        <v>701</v>
      </c>
    </row>
    <row r="509" spans="1:16" ht="12.75">
      <c r="A509" s="25" t="s">
        <v>45</v>
      </c>
      <c r="B509" s="29" t="s">
        <v>702</v>
      </c>
      <c r="C509" s="29" t="s">
        <v>703</v>
      </c>
      <c r="D509" s="25" t="s">
        <v>63</v>
      </c>
      <c r="E509" s="30" t="s">
        <v>704</v>
      </c>
      <c r="F509" s="31" t="s">
        <v>191</v>
      </c>
      <c r="G509" s="32">
        <v>12</v>
      </c>
      <c r="H509" s="32">
        <v>0</v>
      </c>
      <c r="I509" s="32">
        <f>ROUND(ROUND(H509,2)*ROUND(G509,2),2)</f>
      </c>
      <c r="O509">
        <f>(I509*21)/100</f>
      </c>
      <c r="P509" t="s">
        <v>22</v>
      </c>
    </row>
    <row r="510" spans="1:5" ht="25.5">
      <c r="A510" s="33" t="s">
        <v>50</v>
      </c>
      <c r="E510" s="34" t="s">
        <v>705</v>
      </c>
    </row>
    <row r="511" spans="1:5" ht="12.75">
      <c r="A511" s="35" t="s">
        <v>52</v>
      </c>
      <c r="E511" s="36" t="s">
        <v>626</v>
      </c>
    </row>
    <row r="512" spans="1:5" ht="51">
      <c r="A512" t="s">
        <v>54</v>
      </c>
      <c r="E512" s="34" t="s">
        <v>701</v>
      </c>
    </row>
    <row r="513" spans="1:16" ht="12.75">
      <c r="A513" s="25" t="s">
        <v>45</v>
      </c>
      <c r="B513" s="29" t="s">
        <v>706</v>
      </c>
      <c r="C513" s="29" t="s">
        <v>707</v>
      </c>
      <c r="D513" s="25" t="s">
        <v>63</v>
      </c>
      <c r="E513" s="30" t="s">
        <v>708</v>
      </c>
      <c r="F513" s="31" t="s">
        <v>59</v>
      </c>
      <c r="G513" s="32">
        <v>44</v>
      </c>
      <c r="H513" s="32">
        <v>0</v>
      </c>
      <c r="I513" s="32">
        <f>ROUND(ROUND(H513,2)*ROUND(G513,2),2)</f>
      </c>
      <c r="O513">
        <f>(I513*21)/100</f>
      </c>
      <c r="P513" t="s">
        <v>22</v>
      </c>
    </row>
    <row r="514" spans="1:5" ht="25.5">
      <c r="A514" s="33" t="s">
        <v>50</v>
      </c>
      <c r="E514" s="34" t="s">
        <v>709</v>
      </c>
    </row>
    <row r="515" spans="1:5" ht="12.75">
      <c r="A515" s="35" t="s">
        <v>52</v>
      </c>
      <c r="E515" s="36" t="s">
        <v>685</v>
      </c>
    </row>
    <row r="516" spans="1:5" ht="12.75">
      <c r="A516" t="s">
        <v>54</v>
      </c>
      <c r="E516" s="34" t="s">
        <v>710</v>
      </c>
    </row>
    <row r="517" spans="1:18" ht="12.75" customHeight="1">
      <c r="A517" s="6" t="s">
        <v>43</v>
      </c>
      <c r="B517" s="6"/>
      <c r="C517" s="39" t="s">
        <v>40</v>
      </c>
      <c r="D517" s="6"/>
      <c r="E517" s="27" t="s">
        <v>711</v>
      </c>
      <c r="F517" s="6"/>
      <c r="G517" s="6"/>
      <c r="H517" s="6"/>
      <c r="I517" s="40">
        <f>0+Q517</f>
      </c>
      <c r="O517">
        <f>0+R517</f>
      </c>
      <c r="Q517">
        <f>0+I518+I522+I526+I530+I534+I538+I542+I546+I550+I554+I558+I562+I566+I570+I574+I578+I582+I586+I590+I594+I598+I602+I606+I610+I614+I618+I622+I626+I630</f>
      </c>
      <c r="R517">
        <f>0+O518+O522+O526+O530+O534+O538+O542+O546+O550+O554+O558+O562+O566+O570+O574+O578+O582+O586+O590+O594+O598+O602+O606+O610+O614+O618+O622+O626+O630</f>
      </c>
    </row>
    <row r="518" spans="1:16" ht="12.75">
      <c r="A518" s="25" t="s">
        <v>45</v>
      </c>
      <c r="B518" s="29" t="s">
        <v>712</v>
      </c>
      <c r="C518" s="29" t="s">
        <v>713</v>
      </c>
      <c r="D518" s="25" t="s">
        <v>63</v>
      </c>
      <c r="E518" s="30" t="s">
        <v>714</v>
      </c>
      <c r="F518" s="31" t="s">
        <v>191</v>
      </c>
      <c r="G518" s="32">
        <v>14.9</v>
      </c>
      <c r="H518" s="32">
        <v>0</v>
      </c>
      <c r="I518" s="32">
        <f>ROUND(ROUND(H518,2)*ROUND(G518,2),2)</f>
      </c>
      <c r="O518">
        <f>(I518*21)/100</f>
      </c>
      <c r="P518" t="s">
        <v>22</v>
      </c>
    </row>
    <row r="519" spans="1:5" ht="38.25">
      <c r="A519" s="33" t="s">
        <v>50</v>
      </c>
      <c r="E519" s="34" t="s">
        <v>715</v>
      </c>
    </row>
    <row r="520" spans="1:5" ht="12.75">
      <c r="A520" s="35" t="s">
        <v>52</v>
      </c>
      <c r="E520" s="36" t="s">
        <v>716</v>
      </c>
    </row>
    <row r="521" spans="1:5" ht="38.25">
      <c r="A521" t="s">
        <v>54</v>
      </c>
      <c r="E521" s="34" t="s">
        <v>717</v>
      </c>
    </row>
    <row r="522" spans="1:16" ht="12.75">
      <c r="A522" s="25" t="s">
        <v>45</v>
      </c>
      <c r="B522" s="29" t="s">
        <v>718</v>
      </c>
      <c r="C522" s="29" t="s">
        <v>719</v>
      </c>
      <c r="D522" s="25" t="s">
        <v>63</v>
      </c>
      <c r="E522" s="30" t="s">
        <v>720</v>
      </c>
      <c r="F522" s="31" t="s">
        <v>191</v>
      </c>
      <c r="G522" s="32">
        <v>22.8</v>
      </c>
      <c r="H522" s="32">
        <v>0</v>
      </c>
      <c r="I522" s="32">
        <f>ROUND(ROUND(H522,2)*ROUND(G522,2),2)</f>
      </c>
      <c r="O522">
        <f>(I522*21)/100</f>
      </c>
      <c r="P522" t="s">
        <v>22</v>
      </c>
    </row>
    <row r="523" spans="1:5" ht="25.5">
      <c r="A523" s="33" t="s">
        <v>50</v>
      </c>
      <c r="E523" s="34" t="s">
        <v>721</v>
      </c>
    </row>
    <row r="524" spans="1:5" ht="12.75">
      <c r="A524" s="35" t="s">
        <v>52</v>
      </c>
      <c r="E524" s="36" t="s">
        <v>722</v>
      </c>
    </row>
    <row r="525" spans="1:5" ht="63.75">
      <c r="A525" t="s">
        <v>54</v>
      </c>
      <c r="E525" s="34" t="s">
        <v>723</v>
      </c>
    </row>
    <row r="526" spans="1:16" ht="25.5">
      <c r="A526" s="25" t="s">
        <v>45</v>
      </c>
      <c r="B526" s="29" t="s">
        <v>724</v>
      </c>
      <c r="C526" s="29" t="s">
        <v>725</v>
      </c>
      <c r="D526" s="25" t="s">
        <v>63</v>
      </c>
      <c r="E526" s="30" t="s">
        <v>726</v>
      </c>
      <c r="F526" s="31" t="s">
        <v>191</v>
      </c>
      <c r="G526" s="32">
        <v>276</v>
      </c>
      <c r="H526" s="32">
        <v>0</v>
      </c>
      <c r="I526" s="32">
        <f>ROUND(ROUND(H526,2)*ROUND(G526,2),2)</f>
      </c>
      <c r="O526">
        <f>(I526*21)/100</f>
      </c>
      <c r="P526" t="s">
        <v>22</v>
      </c>
    </row>
    <row r="527" spans="1:5" ht="38.25">
      <c r="A527" s="33" t="s">
        <v>50</v>
      </c>
      <c r="E527" s="34" t="s">
        <v>727</v>
      </c>
    </row>
    <row r="528" spans="1:5" ht="12.75">
      <c r="A528" s="35" t="s">
        <v>52</v>
      </c>
      <c r="E528" s="36" t="s">
        <v>728</v>
      </c>
    </row>
    <row r="529" spans="1:5" ht="127.5">
      <c r="A529" t="s">
        <v>54</v>
      </c>
      <c r="E529" s="34" t="s">
        <v>729</v>
      </c>
    </row>
    <row r="530" spans="1:16" ht="12.75">
      <c r="A530" s="25" t="s">
        <v>45</v>
      </c>
      <c r="B530" s="29" t="s">
        <v>730</v>
      </c>
      <c r="C530" s="29" t="s">
        <v>731</v>
      </c>
      <c r="D530" s="25" t="s">
        <v>47</v>
      </c>
      <c r="E530" s="30" t="s">
        <v>732</v>
      </c>
      <c r="F530" s="31" t="s">
        <v>59</v>
      </c>
      <c r="G530" s="32">
        <v>581</v>
      </c>
      <c r="H530" s="32">
        <v>0</v>
      </c>
      <c r="I530" s="32">
        <f>ROUND(ROUND(H530,2)*ROUND(G530,2),2)</f>
      </c>
      <c r="O530">
        <f>(I530*21)/100</f>
      </c>
      <c r="P530" t="s">
        <v>22</v>
      </c>
    </row>
    <row r="531" spans="1:5" ht="25.5">
      <c r="A531" s="33" t="s">
        <v>50</v>
      </c>
      <c r="E531" s="34" t="s">
        <v>733</v>
      </c>
    </row>
    <row r="532" spans="1:5" ht="12.75">
      <c r="A532" s="35" t="s">
        <v>52</v>
      </c>
      <c r="E532" s="36" t="s">
        <v>734</v>
      </c>
    </row>
    <row r="533" spans="1:5" ht="51">
      <c r="A533" t="s">
        <v>54</v>
      </c>
      <c r="E533" s="34" t="s">
        <v>735</v>
      </c>
    </row>
    <row r="534" spans="1:16" ht="12.75">
      <c r="A534" s="25" t="s">
        <v>45</v>
      </c>
      <c r="B534" s="29" t="s">
        <v>736</v>
      </c>
      <c r="C534" s="29" t="s">
        <v>731</v>
      </c>
      <c r="D534" s="25" t="s">
        <v>56</v>
      </c>
      <c r="E534" s="30" t="s">
        <v>732</v>
      </c>
      <c r="F534" s="31" t="s">
        <v>59</v>
      </c>
      <c r="G534" s="32">
        <v>76</v>
      </c>
      <c r="H534" s="32">
        <v>0</v>
      </c>
      <c r="I534" s="32">
        <f>ROUND(ROUND(H534,2)*ROUND(G534,2),2)</f>
      </c>
      <c r="O534">
        <f>(I534*21)/100</f>
      </c>
      <c r="P534" t="s">
        <v>22</v>
      </c>
    </row>
    <row r="535" spans="1:5" ht="25.5">
      <c r="A535" s="33" t="s">
        <v>50</v>
      </c>
      <c r="E535" s="34" t="s">
        <v>737</v>
      </c>
    </row>
    <row r="536" spans="1:5" ht="12.75">
      <c r="A536" s="35" t="s">
        <v>52</v>
      </c>
      <c r="E536" s="36" t="s">
        <v>738</v>
      </c>
    </row>
    <row r="537" spans="1:5" ht="51">
      <c r="A537" t="s">
        <v>54</v>
      </c>
      <c r="E537" s="34" t="s">
        <v>735</v>
      </c>
    </row>
    <row r="538" spans="1:16" ht="12.75">
      <c r="A538" s="25" t="s">
        <v>45</v>
      </c>
      <c r="B538" s="29" t="s">
        <v>739</v>
      </c>
      <c r="C538" s="29" t="s">
        <v>740</v>
      </c>
      <c r="D538" s="25" t="s">
        <v>63</v>
      </c>
      <c r="E538" s="30" t="s">
        <v>741</v>
      </c>
      <c r="F538" s="31" t="s">
        <v>59</v>
      </c>
      <c r="G538" s="32">
        <v>330</v>
      </c>
      <c r="H538" s="32">
        <v>0</v>
      </c>
      <c r="I538" s="32">
        <f>ROUND(ROUND(H538,2)*ROUND(G538,2),2)</f>
      </c>
      <c r="O538">
        <f>(I538*21)/100</f>
      </c>
      <c r="P538" t="s">
        <v>22</v>
      </c>
    </row>
    <row r="539" spans="1:5" ht="25.5">
      <c r="A539" s="33" t="s">
        <v>50</v>
      </c>
      <c r="E539" s="34" t="s">
        <v>742</v>
      </c>
    </row>
    <row r="540" spans="1:5" ht="12.75">
      <c r="A540" s="35" t="s">
        <v>52</v>
      </c>
      <c r="E540" s="36" t="s">
        <v>743</v>
      </c>
    </row>
    <row r="541" spans="1:5" ht="25.5">
      <c r="A541" t="s">
        <v>54</v>
      </c>
      <c r="E541" s="34" t="s">
        <v>744</v>
      </c>
    </row>
    <row r="542" spans="1:16" ht="12.75">
      <c r="A542" s="25" t="s">
        <v>45</v>
      </c>
      <c r="B542" s="29" t="s">
        <v>745</v>
      </c>
      <c r="C542" s="29" t="s">
        <v>746</v>
      </c>
      <c r="D542" s="25" t="s">
        <v>63</v>
      </c>
      <c r="E542" s="30" t="s">
        <v>747</v>
      </c>
      <c r="F542" s="31" t="s">
        <v>59</v>
      </c>
      <c r="G542" s="32">
        <v>12</v>
      </c>
      <c r="H542" s="32">
        <v>0</v>
      </c>
      <c r="I542" s="32">
        <f>ROUND(ROUND(H542,2)*ROUND(G542,2),2)</f>
      </c>
      <c r="O542">
        <f>(I542*21)/100</f>
      </c>
      <c r="P542" t="s">
        <v>22</v>
      </c>
    </row>
    <row r="543" spans="1:5" ht="25.5">
      <c r="A543" s="33" t="s">
        <v>50</v>
      </c>
      <c r="E543" s="34" t="s">
        <v>748</v>
      </c>
    </row>
    <row r="544" spans="1:5" ht="12.75">
      <c r="A544" s="35" t="s">
        <v>52</v>
      </c>
      <c r="E544" s="36" t="s">
        <v>626</v>
      </c>
    </row>
    <row r="545" spans="1:5" ht="12.75">
      <c r="A545" t="s">
        <v>54</v>
      </c>
      <c r="E545" s="34" t="s">
        <v>749</v>
      </c>
    </row>
    <row r="546" spans="1:16" ht="25.5">
      <c r="A546" s="25" t="s">
        <v>45</v>
      </c>
      <c r="B546" s="29" t="s">
        <v>750</v>
      </c>
      <c r="C546" s="29" t="s">
        <v>751</v>
      </c>
      <c r="D546" s="25" t="s">
        <v>63</v>
      </c>
      <c r="E546" s="30" t="s">
        <v>752</v>
      </c>
      <c r="F546" s="31" t="s">
        <v>59</v>
      </c>
      <c r="G546" s="32">
        <v>19</v>
      </c>
      <c r="H546" s="32">
        <v>0</v>
      </c>
      <c r="I546" s="32">
        <f>ROUND(ROUND(H546,2)*ROUND(G546,2),2)</f>
      </c>
      <c r="O546">
        <f>(I546*21)/100</f>
      </c>
      <c r="P546" t="s">
        <v>22</v>
      </c>
    </row>
    <row r="547" spans="1:5" ht="25.5">
      <c r="A547" s="33" t="s">
        <v>50</v>
      </c>
      <c r="E547" s="34" t="s">
        <v>753</v>
      </c>
    </row>
    <row r="548" spans="1:5" ht="12.75">
      <c r="A548" s="35" t="s">
        <v>52</v>
      </c>
      <c r="E548" s="36" t="s">
        <v>754</v>
      </c>
    </row>
    <row r="549" spans="1:5" ht="25.5">
      <c r="A549" t="s">
        <v>54</v>
      </c>
      <c r="E549" s="34" t="s">
        <v>755</v>
      </c>
    </row>
    <row r="550" spans="1:16" ht="12.75">
      <c r="A550" s="25" t="s">
        <v>45</v>
      </c>
      <c r="B550" s="29" t="s">
        <v>756</v>
      </c>
      <c r="C550" s="29" t="s">
        <v>757</v>
      </c>
      <c r="D550" s="25" t="s">
        <v>63</v>
      </c>
      <c r="E550" s="30" t="s">
        <v>758</v>
      </c>
      <c r="F550" s="31" t="s">
        <v>59</v>
      </c>
      <c r="G550" s="32">
        <v>3</v>
      </c>
      <c r="H550" s="32">
        <v>0</v>
      </c>
      <c r="I550" s="32">
        <f>ROUND(ROUND(H550,2)*ROUND(G550,2),2)</f>
      </c>
      <c r="O550">
        <f>(I550*21)/100</f>
      </c>
      <c r="P550" t="s">
        <v>22</v>
      </c>
    </row>
    <row r="551" spans="1:5" ht="25.5">
      <c r="A551" s="33" t="s">
        <v>50</v>
      </c>
      <c r="E551" s="34" t="s">
        <v>742</v>
      </c>
    </row>
    <row r="552" spans="1:5" ht="12.75">
      <c r="A552" s="35" t="s">
        <v>52</v>
      </c>
      <c r="E552" s="36" t="s">
        <v>444</v>
      </c>
    </row>
    <row r="553" spans="1:5" ht="25.5">
      <c r="A553" t="s">
        <v>54</v>
      </c>
      <c r="E553" s="34" t="s">
        <v>759</v>
      </c>
    </row>
    <row r="554" spans="1:16" ht="25.5">
      <c r="A554" s="25" t="s">
        <v>45</v>
      </c>
      <c r="B554" s="29" t="s">
        <v>760</v>
      </c>
      <c r="C554" s="29" t="s">
        <v>761</v>
      </c>
      <c r="D554" s="25" t="s">
        <v>63</v>
      </c>
      <c r="E554" s="30" t="s">
        <v>762</v>
      </c>
      <c r="F554" s="31" t="s">
        <v>59</v>
      </c>
      <c r="G554" s="32">
        <v>19</v>
      </c>
      <c r="H554" s="32">
        <v>0</v>
      </c>
      <c r="I554" s="32">
        <f>ROUND(ROUND(H554,2)*ROUND(G554,2),2)</f>
      </c>
      <c r="O554">
        <f>(I554*21)/100</f>
      </c>
      <c r="P554" t="s">
        <v>22</v>
      </c>
    </row>
    <row r="555" spans="1:5" ht="38.25">
      <c r="A555" s="33" t="s">
        <v>50</v>
      </c>
      <c r="E555" s="34" t="s">
        <v>763</v>
      </c>
    </row>
    <row r="556" spans="1:5" ht="12.75">
      <c r="A556" s="35" t="s">
        <v>52</v>
      </c>
      <c r="E556" s="36" t="s">
        <v>754</v>
      </c>
    </row>
    <row r="557" spans="1:5" ht="25.5">
      <c r="A557" t="s">
        <v>54</v>
      </c>
      <c r="E557" s="34" t="s">
        <v>764</v>
      </c>
    </row>
    <row r="558" spans="1:16" ht="12.75">
      <c r="A558" s="25" t="s">
        <v>45</v>
      </c>
      <c r="B558" s="29" t="s">
        <v>765</v>
      </c>
      <c r="C558" s="29" t="s">
        <v>766</v>
      </c>
      <c r="D558" s="25" t="s">
        <v>63</v>
      </c>
      <c r="E558" s="30" t="s">
        <v>767</v>
      </c>
      <c r="F558" s="31" t="s">
        <v>59</v>
      </c>
      <c r="G558" s="32">
        <v>3</v>
      </c>
      <c r="H558" s="32">
        <v>0</v>
      </c>
      <c r="I558" s="32">
        <f>ROUND(ROUND(H558,2)*ROUND(G558,2),2)</f>
      </c>
      <c r="O558">
        <f>(I558*21)/100</f>
      </c>
      <c r="P558" t="s">
        <v>22</v>
      </c>
    </row>
    <row r="559" spans="1:5" ht="25.5">
      <c r="A559" s="33" t="s">
        <v>50</v>
      </c>
      <c r="E559" s="34" t="s">
        <v>742</v>
      </c>
    </row>
    <row r="560" spans="1:5" ht="12.75">
      <c r="A560" s="35" t="s">
        <v>52</v>
      </c>
      <c r="E560" s="36" t="s">
        <v>444</v>
      </c>
    </row>
    <row r="561" spans="1:5" ht="25.5">
      <c r="A561" t="s">
        <v>54</v>
      </c>
      <c r="E561" s="34" t="s">
        <v>759</v>
      </c>
    </row>
    <row r="562" spans="1:16" ht="25.5">
      <c r="A562" s="25" t="s">
        <v>45</v>
      </c>
      <c r="B562" s="29" t="s">
        <v>768</v>
      </c>
      <c r="C562" s="29" t="s">
        <v>769</v>
      </c>
      <c r="D562" s="25" t="s">
        <v>63</v>
      </c>
      <c r="E562" s="30" t="s">
        <v>770</v>
      </c>
      <c r="F562" s="31" t="s">
        <v>164</v>
      </c>
      <c r="G562" s="32">
        <v>2371.38</v>
      </c>
      <c r="H562" s="32">
        <v>0</v>
      </c>
      <c r="I562" s="32">
        <f>ROUND(ROUND(H562,2)*ROUND(G562,2),2)</f>
      </c>
      <c r="O562">
        <f>(I562*21)/100</f>
      </c>
      <c r="P562" t="s">
        <v>22</v>
      </c>
    </row>
    <row r="563" spans="1:5" ht="25.5">
      <c r="A563" s="33" t="s">
        <v>50</v>
      </c>
      <c r="E563" s="34" t="s">
        <v>771</v>
      </c>
    </row>
    <row r="564" spans="1:5" ht="12.75">
      <c r="A564" s="35" t="s">
        <v>52</v>
      </c>
      <c r="E564" s="36" t="s">
        <v>772</v>
      </c>
    </row>
    <row r="565" spans="1:5" ht="38.25">
      <c r="A565" t="s">
        <v>54</v>
      </c>
      <c r="E565" s="34" t="s">
        <v>773</v>
      </c>
    </row>
    <row r="566" spans="1:16" ht="12.75">
      <c r="A566" s="25" t="s">
        <v>45</v>
      </c>
      <c r="B566" s="29" t="s">
        <v>774</v>
      </c>
      <c r="C566" s="29" t="s">
        <v>775</v>
      </c>
      <c r="D566" s="25" t="s">
        <v>47</v>
      </c>
      <c r="E566" s="30" t="s">
        <v>776</v>
      </c>
      <c r="F566" s="31" t="s">
        <v>191</v>
      </c>
      <c r="G566" s="32">
        <v>96</v>
      </c>
      <c r="H566" s="32">
        <v>0</v>
      </c>
      <c r="I566" s="32">
        <f>ROUND(ROUND(H566,2)*ROUND(G566,2),2)</f>
      </c>
      <c r="O566">
        <f>(I566*21)/100</f>
      </c>
      <c r="P566" t="s">
        <v>22</v>
      </c>
    </row>
    <row r="567" spans="1:5" ht="25.5">
      <c r="A567" s="33" t="s">
        <v>50</v>
      </c>
      <c r="E567" s="34" t="s">
        <v>777</v>
      </c>
    </row>
    <row r="568" spans="1:5" ht="12.75">
      <c r="A568" s="35" t="s">
        <v>52</v>
      </c>
      <c r="E568" s="36" t="s">
        <v>778</v>
      </c>
    </row>
    <row r="569" spans="1:5" ht="51">
      <c r="A569" t="s">
        <v>54</v>
      </c>
      <c r="E569" s="34" t="s">
        <v>779</v>
      </c>
    </row>
    <row r="570" spans="1:16" ht="12.75">
      <c r="A570" s="25" t="s">
        <v>45</v>
      </c>
      <c r="B570" s="29" t="s">
        <v>780</v>
      </c>
      <c r="C570" s="29" t="s">
        <v>775</v>
      </c>
      <c r="D570" s="25" t="s">
        <v>56</v>
      </c>
      <c r="E570" s="30" t="s">
        <v>776</v>
      </c>
      <c r="F570" s="31" t="s">
        <v>191</v>
      </c>
      <c r="G570" s="32">
        <v>310</v>
      </c>
      <c r="H570" s="32">
        <v>0</v>
      </c>
      <c r="I570" s="32">
        <f>ROUND(ROUND(H570,2)*ROUND(G570,2),2)</f>
      </c>
      <c r="O570">
        <f>(I570*21)/100</f>
      </c>
      <c r="P570" t="s">
        <v>22</v>
      </c>
    </row>
    <row r="571" spans="1:5" ht="25.5">
      <c r="A571" s="33" t="s">
        <v>50</v>
      </c>
      <c r="E571" s="34" t="s">
        <v>781</v>
      </c>
    </row>
    <row r="572" spans="1:5" ht="12.75">
      <c r="A572" s="35" t="s">
        <v>52</v>
      </c>
      <c r="E572" s="36" t="s">
        <v>782</v>
      </c>
    </row>
    <row r="573" spans="1:5" ht="51">
      <c r="A573" t="s">
        <v>54</v>
      </c>
      <c r="E573" s="34" t="s">
        <v>779</v>
      </c>
    </row>
    <row r="574" spans="1:16" ht="12.75">
      <c r="A574" s="25" t="s">
        <v>45</v>
      </c>
      <c r="B574" s="29" t="s">
        <v>783</v>
      </c>
      <c r="C574" s="29" t="s">
        <v>775</v>
      </c>
      <c r="D574" s="25" t="s">
        <v>58</v>
      </c>
      <c r="E574" s="30" t="s">
        <v>776</v>
      </c>
      <c r="F574" s="31" t="s">
        <v>191</v>
      </c>
      <c r="G574" s="32">
        <v>15</v>
      </c>
      <c r="H574" s="32">
        <v>0</v>
      </c>
      <c r="I574" s="32">
        <f>ROUND(ROUND(H574,2)*ROUND(G574,2),2)</f>
      </c>
      <c r="O574">
        <f>(I574*21)/100</f>
      </c>
      <c r="P574" t="s">
        <v>22</v>
      </c>
    </row>
    <row r="575" spans="1:5" ht="38.25">
      <c r="A575" s="33" t="s">
        <v>50</v>
      </c>
      <c r="E575" s="34" t="s">
        <v>784</v>
      </c>
    </row>
    <row r="576" spans="1:5" ht="12.75">
      <c r="A576" s="35" t="s">
        <v>52</v>
      </c>
      <c r="E576" s="36" t="s">
        <v>377</v>
      </c>
    </row>
    <row r="577" spans="1:5" ht="51">
      <c r="A577" t="s">
        <v>54</v>
      </c>
      <c r="E577" s="34" t="s">
        <v>779</v>
      </c>
    </row>
    <row r="578" spans="1:16" ht="12.75">
      <c r="A578" s="25" t="s">
        <v>45</v>
      </c>
      <c r="B578" s="29" t="s">
        <v>785</v>
      </c>
      <c r="C578" s="29" t="s">
        <v>775</v>
      </c>
      <c r="D578" s="25" t="s">
        <v>145</v>
      </c>
      <c r="E578" s="30" t="s">
        <v>776</v>
      </c>
      <c r="F578" s="31" t="s">
        <v>191</v>
      </c>
      <c r="G578" s="32">
        <v>50</v>
      </c>
      <c r="H578" s="32">
        <v>0</v>
      </c>
      <c r="I578" s="32">
        <f>ROUND(ROUND(H578,2)*ROUND(G578,2),2)</f>
      </c>
      <c r="O578">
        <f>(I578*21)/100</f>
      </c>
      <c r="P578" t="s">
        <v>22</v>
      </c>
    </row>
    <row r="579" spans="1:5" ht="12.75">
      <c r="A579" s="33" t="s">
        <v>50</v>
      </c>
      <c r="E579" s="34" t="s">
        <v>786</v>
      </c>
    </row>
    <row r="580" spans="1:5" ht="12.75">
      <c r="A580" s="35" t="s">
        <v>52</v>
      </c>
      <c r="E580" s="36" t="s">
        <v>193</v>
      </c>
    </row>
    <row r="581" spans="1:5" ht="51">
      <c r="A581" t="s">
        <v>54</v>
      </c>
      <c r="E581" s="34" t="s">
        <v>779</v>
      </c>
    </row>
    <row r="582" spans="1:16" ht="12.75">
      <c r="A582" s="25" t="s">
        <v>45</v>
      </c>
      <c r="B582" s="29" t="s">
        <v>787</v>
      </c>
      <c r="C582" s="29" t="s">
        <v>788</v>
      </c>
      <c r="D582" s="25" t="s">
        <v>63</v>
      </c>
      <c r="E582" s="30" t="s">
        <v>789</v>
      </c>
      <c r="F582" s="31" t="s">
        <v>191</v>
      </c>
      <c r="G582" s="32">
        <v>28.5</v>
      </c>
      <c r="H582" s="32">
        <v>0</v>
      </c>
      <c r="I582" s="32">
        <f>ROUND(ROUND(H582,2)*ROUND(G582,2),2)</f>
      </c>
      <c r="O582">
        <f>(I582*21)/100</f>
      </c>
      <c r="P582" t="s">
        <v>22</v>
      </c>
    </row>
    <row r="583" spans="1:5" ht="25.5">
      <c r="A583" s="33" t="s">
        <v>50</v>
      </c>
      <c r="E583" s="34" t="s">
        <v>790</v>
      </c>
    </row>
    <row r="584" spans="1:5" ht="12.75">
      <c r="A584" s="35" t="s">
        <v>52</v>
      </c>
      <c r="E584" s="36" t="s">
        <v>456</v>
      </c>
    </row>
    <row r="585" spans="1:5" ht="38.25">
      <c r="A585" t="s">
        <v>54</v>
      </c>
      <c r="E585" s="34" t="s">
        <v>791</v>
      </c>
    </row>
    <row r="586" spans="1:16" ht="12.75">
      <c r="A586" s="25" t="s">
        <v>45</v>
      </c>
      <c r="B586" s="29" t="s">
        <v>792</v>
      </c>
      <c r="C586" s="29" t="s">
        <v>793</v>
      </c>
      <c r="D586" s="25" t="s">
        <v>63</v>
      </c>
      <c r="E586" s="30" t="s">
        <v>794</v>
      </c>
      <c r="F586" s="31" t="s">
        <v>191</v>
      </c>
      <c r="G586" s="32">
        <v>7.06</v>
      </c>
      <c r="H586" s="32">
        <v>0</v>
      </c>
      <c r="I586" s="32">
        <f>ROUND(ROUND(H586,2)*ROUND(G586,2),2)</f>
      </c>
      <c r="O586">
        <f>(I586*21)/100</f>
      </c>
      <c r="P586" t="s">
        <v>22</v>
      </c>
    </row>
    <row r="587" spans="1:5" ht="38.25">
      <c r="A587" s="33" t="s">
        <v>50</v>
      </c>
      <c r="E587" s="34" t="s">
        <v>795</v>
      </c>
    </row>
    <row r="588" spans="1:5" ht="12.75">
      <c r="A588" s="35" t="s">
        <v>52</v>
      </c>
      <c r="E588" s="36" t="s">
        <v>796</v>
      </c>
    </row>
    <row r="589" spans="1:5" ht="63.75">
      <c r="A589" t="s">
        <v>54</v>
      </c>
      <c r="E589" s="34" t="s">
        <v>797</v>
      </c>
    </row>
    <row r="590" spans="1:16" ht="12.75">
      <c r="A590" s="25" t="s">
        <v>45</v>
      </c>
      <c r="B590" s="29" t="s">
        <v>798</v>
      </c>
      <c r="C590" s="29" t="s">
        <v>799</v>
      </c>
      <c r="D590" s="25" t="s">
        <v>63</v>
      </c>
      <c r="E590" s="30" t="s">
        <v>800</v>
      </c>
      <c r="F590" s="31" t="s">
        <v>191</v>
      </c>
      <c r="G590" s="32">
        <v>60.07</v>
      </c>
      <c r="H590" s="32">
        <v>0</v>
      </c>
      <c r="I590" s="32">
        <f>ROUND(ROUND(H590,2)*ROUND(G590,2),2)</f>
      </c>
      <c r="O590">
        <f>(I590*21)/100</f>
      </c>
      <c r="P590" t="s">
        <v>22</v>
      </c>
    </row>
    <row r="591" spans="1:5" ht="114.75">
      <c r="A591" s="33" t="s">
        <v>50</v>
      </c>
      <c r="E591" s="34" t="s">
        <v>801</v>
      </c>
    </row>
    <row r="592" spans="1:5" ht="12.75">
      <c r="A592" s="35" t="s">
        <v>52</v>
      </c>
      <c r="E592" s="36" t="s">
        <v>802</v>
      </c>
    </row>
    <row r="593" spans="1:5" ht="63.75">
      <c r="A593" t="s">
        <v>54</v>
      </c>
      <c r="E593" s="34" t="s">
        <v>797</v>
      </c>
    </row>
    <row r="594" spans="1:16" ht="12.75">
      <c r="A594" s="25" t="s">
        <v>45</v>
      </c>
      <c r="B594" s="29" t="s">
        <v>803</v>
      </c>
      <c r="C594" s="29" t="s">
        <v>804</v>
      </c>
      <c r="D594" s="25" t="s">
        <v>63</v>
      </c>
      <c r="E594" s="30" t="s">
        <v>805</v>
      </c>
      <c r="F594" s="31" t="s">
        <v>191</v>
      </c>
      <c r="G594" s="32">
        <v>1520</v>
      </c>
      <c r="H594" s="32">
        <v>0</v>
      </c>
      <c r="I594" s="32">
        <f>ROUND(ROUND(H594,2)*ROUND(G594,2),2)</f>
      </c>
      <c r="O594">
        <f>(I594*21)/100</f>
      </c>
      <c r="P594" t="s">
        <v>22</v>
      </c>
    </row>
    <row r="595" spans="1:5" ht="38.25">
      <c r="A595" s="33" t="s">
        <v>50</v>
      </c>
      <c r="E595" s="34" t="s">
        <v>806</v>
      </c>
    </row>
    <row r="596" spans="1:5" ht="12.75">
      <c r="A596" s="35" t="s">
        <v>52</v>
      </c>
      <c r="E596" s="36" t="s">
        <v>564</v>
      </c>
    </row>
    <row r="597" spans="1:5" ht="25.5">
      <c r="A597" t="s">
        <v>54</v>
      </c>
      <c r="E597" s="34" t="s">
        <v>807</v>
      </c>
    </row>
    <row r="598" spans="1:16" ht="12.75">
      <c r="A598" s="25" t="s">
        <v>45</v>
      </c>
      <c r="B598" s="29" t="s">
        <v>808</v>
      </c>
      <c r="C598" s="29" t="s">
        <v>809</v>
      </c>
      <c r="D598" s="25" t="s">
        <v>63</v>
      </c>
      <c r="E598" s="30" t="s">
        <v>810</v>
      </c>
      <c r="F598" s="31" t="s">
        <v>191</v>
      </c>
      <c r="G598" s="32">
        <v>1520</v>
      </c>
      <c r="H598" s="32">
        <v>0</v>
      </c>
      <c r="I598" s="32">
        <f>ROUND(ROUND(H598,2)*ROUND(G598,2),2)</f>
      </c>
      <c r="O598">
        <f>(I598*21)/100</f>
      </c>
      <c r="P598" t="s">
        <v>22</v>
      </c>
    </row>
    <row r="599" spans="1:5" ht="38.25">
      <c r="A599" s="33" t="s">
        <v>50</v>
      </c>
      <c r="E599" s="34" t="s">
        <v>811</v>
      </c>
    </row>
    <row r="600" spans="1:5" ht="12.75">
      <c r="A600" s="35" t="s">
        <v>52</v>
      </c>
      <c r="E600" s="36" t="s">
        <v>564</v>
      </c>
    </row>
    <row r="601" spans="1:5" ht="25.5">
      <c r="A601" t="s">
        <v>54</v>
      </c>
      <c r="E601" s="34" t="s">
        <v>807</v>
      </c>
    </row>
    <row r="602" spans="1:16" ht="25.5">
      <c r="A602" s="25" t="s">
        <v>45</v>
      </c>
      <c r="B602" s="29" t="s">
        <v>812</v>
      </c>
      <c r="C602" s="29" t="s">
        <v>813</v>
      </c>
      <c r="D602" s="25" t="s">
        <v>63</v>
      </c>
      <c r="E602" s="30" t="s">
        <v>814</v>
      </c>
      <c r="F602" s="31" t="s">
        <v>191</v>
      </c>
      <c r="G602" s="32">
        <v>5</v>
      </c>
      <c r="H602" s="32">
        <v>0</v>
      </c>
      <c r="I602" s="32">
        <f>ROUND(ROUND(H602,2)*ROUND(G602,2),2)</f>
      </c>
      <c r="O602">
        <f>(I602*21)/100</f>
      </c>
      <c r="P602" t="s">
        <v>22</v>
      </c>
    </row>
    <row r="603" spans="1:5" ht="63.75">
      <c r="A603" s="33" t="s">
        <v>50</v>
      </c>
      <c r="E603" s="34" t="s">
        <v>815</v>
      </c>
    </row>
    <row r="604" spans="1:5" ht="12.75">
      <c r="A604" s="35" t="s">
        <v>52</v>
      </c>
      <c r="E604" s="36" t="s">
        <v>652</v>
      </c>
    </row>
    <row r="605" spans="1:5" ht="76.5">
      <c r="A605" t="s">
        <v>54</v>
      </c>
      <c r="E605" s="34" t="s">
        <v>816</v>
      </c>
    </row>
    <row r="606" spans="1:16" ht="12.75">
      <c r="A606" s="25" t="s">
        <v>45</v>
      </c>
      <c r="B606" s="29" t="s">
        <v>817</v>
      </c>
      <c r="C606" s="29" t="s">
        <v>818</v>
      </c>
      <c r="D606" s="25" t="s">
        <v>63</v>
      </c>
      <c r="E606" s="30" t="s">
        <v>819</v>
      </c>
      <c r="F606" s="31" t="s">
        <v>164</v>
      </c>
      <c r="G606" s="32">
        <v>139.5</v>
      </c>
      <c r="H606" s="32">
        <v>0</v>
      </c>
      <c r="I606" s="32">
        <f>ROUND(ROUND(H606,2)*ROUND(G606,2),2)</f>
      </c>
      <c r="O606">
        <f>(I606*21)/100</f>
      </c>
      <c r="P606" t="s">
        <v>22</v>
      </c>
    </row>
    <row r="607" spans="1:5" ht="51">
      <c r="A607" s="33" t="s">
        <v>50</v>
      </c>
      <c r="E607" s="34" t="s">
        <v>820</v>
      </c>
    </row>
    <row r="608" spans="1:5" ht="12.75">
      <c r="A608" s="35" t="s">
        <v>52</v>
      </c>
      <c r="E608" s="36" t="s">
        <v>821</v>
      </c>
    </row>
    <row r="609" spans="1:5" ht="89.25">
      <c r="A609" t="s">
        <v>54</v>
      </c>
      <c r="E609" s="34" t="s">
        <v>822</v>
      </c>
    </row>
    <row r="610" spans="1:16" ht="12.75">
      <c r="A610" s="25" t="s">
        <v>45</v>
      </c>
      <c r="B610" s="29" t="s">
        <v>823</v>
      </c>
      <c r="C610" s="29" t="s">
        <v>824</v>
      </c>
      <c r="D610" s="25" t="s">
        <v>63</v>
      </c>
      <c r="E610" s="30" t="s">
        <v>825</v>
      </c>
      <c r="F610" s="31" t="s">
        <v>59</v>
      </c>
      <c r="G610" s="32">
        <v>1</v>
      </c>
      <c r="H610" s="32">
        <v>0</v>
      </c>
      <c r="I610" s="32">
        <f>ROUND(ROUND(H610,2)*ROUND(G610,2),2)</f>
      </c>
      <c r="O610">
        <f>(I610*21)/100</f>
      </c>
      <c r="P610" t="s">
        <v>22</v>
      </c>
    </row>
    <row r="611" spans="1:5" ht="38.25">
      <c r="A611" s="33" t="s">
        <v>50</v>
      </c>
      <c r="E611" s="34" t="s">
        <v>826</v>
      </c>
    </row>
    <row r="612" spans="1:5" ht="12.75">
      <c r="A612" s="35" t="s">
        <v>52</v>
      </c>
      <c r="E612" s="36" t="s">
        <v>53</v>
      </c>
    </row>
    <row r="613" spans="1:5" ht="38.25">
      <c r="A613" t="s">
        <v>54</v>
      </c>
      <c r="E613" s="34" t="s">
        <v>827</v>
      </c>
    </row>
    <row r="614" spans="1:16" ht="12.75">
      <c r="A614" s="25" t="s">
        <v>45</v>
      </c>
      <c r="B614" s="29" t="s">
        <v>828</v>
      </c>
      <c r="C614" s="29" t="s">
        <v>829</v>
      </c>
      <c r="D614" s="25" t="s">
        <v>63</v>
      </c>
      <c r="E614" s="30" t="s">
        <v>830</v>
      </c>
      <c r="F614" s="31" t="s">
        <v>164</v>
      </c>
      <c r="G614" s="32">
        <v>33.91</v>
      </c>
      <c r="H614" s="32">
        <v>0</v>
      </c>
      <c r="I614" s="32">
        <f>ROUND(ROUND(H614,2)*ROUND(G614,2),2)</f>
      </c>
      <c r="O614">
        <f>(I614*21)/100</f>
      </c>
      <c r="P614" t="s">
        <v>22</v>
      </c>
    </row>
    <row r="615" spans="1:5" ht="38.25">
      <c r="A615" s="33" t="s">
        <v>50</v>
      </c>
      <c r="E615" s="34" t="s">
        <v>831</v>
      </c>
    </row>
    <row r="616" spans="1:5" ht="12.75">
      <c r="A616" s="35" t="s">
        <v>52</v>
      </c>
      <c r="E616" s="36" t="s">
        <v>582</v>
      </c>
    </row>
    <row r="617" spans="1:5" ht="25.5">
      <c r="A617" t="s">
        <v>54</v>
      </c>
      <c r="E617" s="34" t="s">
        <v>832</v>
      </c>
    </row>
    <row r="618" spans="1:16" ht="12.75">
      <c r="A618" s="25" t="s">
        <v>45</v>
      </c>
      <c r="B618" s="29" t="s">
        <v>833</v>
      </c>
      <c r="C618" s="29" t="s">
        <v>834</v>
      </c>
      <c r="D618" s="25" t="s">
        <v>63</v>
      </c>
      <c r="E618" s="30" t="s">
        <v>835</v>
      </c>
      <c r="F618" s="31" t="s">
        <v>153</v>
      </c>
      <c r="G618" s="32">
        <v>3.04</v>
      </c>
      <c r="H618" s="32">
        <v>0</v>
      </c>
      <c r="I618" s="32">
        <f>ROUND(ROUND(H618,2)*ROUND(G618,2),2)</f>
      </c>
      <c r="O618">
        <f>(I618*21)/100</f>
      </c>
      <c r="P618" t="s">
        <v>22</v>
      </c>
    </row>
    <row r="619" spans="1:5" ht="38.25">
      <c r="A619" s="33" t="s">
        <v>50</v>
      </c>
      <c r="E619" s="34" t="s">
        <v>836</v>
      </c>
    </row>
    <row r="620" spans="1:5" ht="12.75">
      <c r="A620" s="35" t="s">
        <v>52</v>
      </c>
      <c r="E620" s="36" t="s">
        <v>837</v>
      </c>
    </row>
    <row r="621" spans="1:5" ht="102">
      <c r="A621" t="s">
        <v>54</v>
      </c>
      <c r="E621" s="34" t="s">
        <v>838</v>
      </c>
    </row>
    <row r="622" spans="1:16" ht="12.75">
      <c r="A622" s="25" t="s">
        <v>45</v>
      </c>
      <c r="B622" s="29" t="s">
        <v>839</v>
      </c>
      <c r="C622" s="29" t="s">
        <v>840</v>
      </c>
      <c r="D622" s="25" t="s">
        <v>63</v>
      </c>
      <c r="E622" s="30" t="s">
        <v>841</v>
      </c>
      <c r="F622" s="31" t="s">
        <v>59</v>
      </c>
      <c r="G622" s="32">
        <v>44</v>
      </c>
      <c r="H622" s="32">
        <v>0</v>
      </c>
      <c r="I622" s="32">
        <f>ROUND(ROUND(H622,2)*ROUND(G622,2),2)</f>
      </c>
      <c r="O622">
        <f>(I622*21)/100</f>
      </c>
      <c r="P622" t="s">
        <v>22</v>
      </c>
    </row>
    <row r="623" spans="1:5" ht="38.25">
      <c r="A623" s="33" t="s">
        <v>50</v>
      </c>
      <c r="E623" s="34" t="s">
        <v>842</v>
      </c>
    </row>
    <row r="624" spans="1:5" ht="12.75">
      <c r="A624" s="35" t="s">
        <v>52</v>
      </c>
      <c r="E624" s="36" t="s">
        <v>685</v>
      </c>
    </row>
    <row r="625" spans="1:5" ht="89.25">
      <c r="A625" t="s">
        <v>54</v>
      </c>
      <c r="E625" s="34" t="s">
        <v>843</v>
      </c>
    </row>
    <row r="626" spans="1:16" ht="12.75">
      <c r="A626" s="25" t="s">
        <v>45</v>
      </c>
      <c r="B626" s="29" t="s">
        <v>844</v>
      </c>
      <c r="C626" s="29" t="s">
        <v>845</v>
      </c>
      <c r="D626" s="25" t="s">
        <v>63</v>
      </c>
      <c r="E626" s="30" t="s">
        <v>846</v>
      </c>
      <c r="F626" s="31" t="s">
        <v>191</v>
      </c>
      <c r="G626" s="32">
        <v>101</v>
      </c>
      <c r="H626" s="32">
        <v>0</v>
      </c>
      <c r="I626" s="32">
        <f>ROUND(ROUND(H626,2)*ROUND(G626,2),2)</f>
      </c>
      <c r="O626">
        <f>(I626*21)/100</f>
      </c>
      <c r="P626" t="s">
        <v>22</v>
      </c>
    </row>
    <row r="627" spans="1:5" ht="38.25">
      <c r="A627" s="33" t="s">
        <v>50</v>
      </c>
      <c r="E627" s="34" t="s">
        <v>847</v>
      </c>
    </row>
    <row r="628" spans="1:5" ht="12.75">
      <c r="A628" s="35" t="s">
        <v>52</v>
      </c>
      <c r="E628" s="36" t="s">
        <v>612</v>
      </c>
    </row>
    <row r="629" spans="1:5" ht="76.5">
      <c r="A629" t="s">
        <v>54</v>
      </c>
      <c r="E629" s="34" t="s">
        <v>848</v>
      </c>
    </row>
    <row r="630" spans="1:16" ht="12.75">
      <c r="A630" s="25" t="s">
        <v>45</v>
      </c>
      <c r="B630" s="29" t="s">
        <v>849</v>
      </c>
      <c r="C630" s="29" t="s">
        <v>850</v>
      </c>
      <c r="D630" s="25" t="s">
        <v>63</v>
      </c>
      <c r="E630" s="30" t="s">
        <v>851</v>
      </c>
      <c r="F630" s="31" t="s">
        <v>191</v>
      </c>
      <c r="G630" s="32">
        <v>12</v>
      </c>
      <c r="H630" s="32">
        <v>0</v>
      </c>
      <c r="I630" s="32">
        <f>ROUND(ROUND(H630,2)*ROUND(G630,2),2)</f>
      </c>
      <c r="O630">
        <f>(I630*21)/100</f>
      </c>
      <c r="P630" t="s">
        <v>22</v>
      </c>
    </row>
    <row r="631" spans="1:5" ht="38.25">
      <c r="A631" s="33" t="s">
        <v>50</v>
      </c>
      <c r="E631" s="34" t="s">
        <v>852</v>
      </c>
    </row>
    <row r="632" spans="1:5" ht="12.75">
      <c r="A632" s="35" t="s">
        <v>52</v>
      </c>
      <c r="E632" s="36" t="s">
        <v>626</v>
      </c>
    </row>
    <row r="633" spans="1:5" ht="76.5">
      <c r="A633" t="s">
        <v>54</v>
      </c>
      <c r="E633" s="34" t="s">
        <v>848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0+O8+O29+O114+O123+O180+O185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853</v>
      </c>
      <c r="I3" s="37">
        <f>0+I8+I29+I114+I123+I180+I185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853</v>
      </c>
      <c r="D4" s="6"/>
      <c r="E4" s="18" t="s">
        <v>854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45</v>
      </c>
      <c r="B9" s="29" t="s">
        <v>29</v>
      </c>
      <c r="C9" s="29" t="s">
        <v>135</v>
      </c>
      <c r="D9" s="25" t="s">
        <v>47</v>
      </c>
      <c r="E9" s="30" t="s">
        <v>136</v>
      </c>
      <c r="F9" s="31" t="s">
        <v>137</v>
      </c>
      <c r="G9" s="32">
        <v>754.71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25.5">
      <c r="A10" s="33" t="s">
        <v>50</v>
      </c>
      <c r="E10" s="34" t="s">
        <v>855</v>
      </c>
    </row>
    <row r="11" spans="1:5" ht="12.75">
      <c r="A11" s="35" t="s">
        <v>52</v>
      </c>
      <c r="E11" s="36" t="s">
        <v>856</v>
      </c>
    </row>
    <row r="12" spans="1:5" ht="25.5">
      <c r="A12" t="s">
        <v>54</v>
      </c>
      <c r="E12" s="34" t="s">
        <v>140</v>
      </c>
    </row>
    <row r="13" spans="1:16" ht="12.75">
      <c r="A13" s="25" t="s">
        <v>45</v>
      </c>
      <c r="B13" s="29" t="s">
        <v>22</v>
      </c>
      <c r="C13" s="29" t="s">
        <v>135</v>
      </c>
      <c r="D13" s="25" t="s">
        <v>56</v>
      </c>
      <c r="E13" s="30" t="s">
        <v>136</v>
      </c>
      <c r="F13" s="31" t="s">
        <v>137</v>
      </c>
      <c r="G13" s="32">
        <v>99.92</v>
      </c>
      <c r="H13" s="32">
        <v>0</v>
      </c>
      <c r="I13" s="32">
        <f>ROUND(ROUND(H13,2)*ROUND(G13,2),2)</f>
      </c>
      <c r="O13">
        <f>(I13*21)/100</f>
      </c>
      <c r="P13" t="s">
        <v>22</v>
      </c>
    </row>
    <row r="14" spans="1:5" ht="25.5">
      <c r="A14" s="33" t="s">
        <v>50</v>
      </c>
      <c r="E14" s="34" t="s">
        <v>857</v>
      </c>
    </row>
    <row r="15" spans="1:5" ht="12.75">
      <c r="A15" s="35" t="s">
        <v>52</v>
      </c>
      <c r="E15" s="36" t="s">
        <v>858</v>
      </c>
    </row>
    <row r="16" spans="1:5" ht="25.5">
      <c r="A16" t="s">
        <v>54</v>
      </c>
      <c r="E16" s="34" t="s">
        <v>140</v>
      </c>
    </row>
    <row r="17" spans="1:16" ht="12.75">
      <c r="A17" s="25" t="s">
        <v>45</v>
      </c>
      <c r="B17" s="29" t="s">
        <v>23</v>
      </c>
      <c r="C17" s="29" t="s">
        <v>135</v>
      </c>
      <c r="D17" s="25" t="s">
        <v>58</v>
      </c>
      <c r="E17" s="30" t="s">
        <v>136</v>
      </c>
      <c r="F17" s="31" t="s">
        <v>137</v>
      </c>
      <c r="G17" s="32">
        <v>217.5</v>
      </c>
      <c r="H17" s="32">
        <v>0</v>
      </c>
      <c r="I17" s="32">
        <f>ROUND(ROUND(H17,2)*ROUND(G17,2),2)</f>
      </c>
      <c r="O17">
        <f>(I17*21)/100</f>
      </c>
      <c r="P17" t="s">
        <v>22</v>
      </c>
    </row>
    <row r="18" spans="1:5" ht="25.5">
      <c r="A18" s="33" t="s">
        <v>50</v>
      </c>
      <c r="E18" s="34" t="s">
        <v>859</v>
      </c>
    </row>
    <row r="19" spans="1:5" ht="12.75">
      <c r="A19" s="35" t="s">
        <v>52</v>
      </c>
      <c r="E19" s="36" t="s">
        <v>860</v>
      </c>
    </row>
    <row r="20" spans="1:5" ht="25.5">
      <c r="A20" t="s">
        <v>54</v>
      </c>
      <c r="E20" s="34" t="s">
        <v>140</v>
      </c>
    </row>
    <row r="21" spans="1:16" ht="12.75">
      <c r="A21" s="25" t="s">
        <v>45</v>
      </c>
      <c r="B21" s="29" t="s">
        <v>33</v>
      </c>
      <c r="C21" s="29" t="s">
        <v>151</v>
      </c>
      <c r="D21" s="25" t="s">
        <v>63</v>
      </c>
      <c r="E21" s="30" t="s">
        <v>152</v>
      </c>
      <c r="F21" s="31" t="s">
        <v>153</v>
      </c>
      <c r="G21" s="32">
        <v>54.38</v>
      </c>
      <c r="H21" s="32">
        <v>0</v>
      </c>
      <c r="I21" s="32">
        <f>ROUND(ROUND(H21,2)*ROUND(G21,2),2)</f>
      </c>
      <c r="O21">
        <f>(I21*21)/100</f>
      </c>
      <c r="P21" t="s">
        <v>22</v>
      </c>
    </row>
    <row r="22" spans="1:5" ht="12.75">
      <c r="A22" s="33" t="s">
        <v>50</v>
      </c>
      <c r="E22" s="34" t="s">
        <v>861</v>
      </c>
    </row>
    <row r="23" spans="1:5" ht="12.75">
      <c r="A23" s="35" t="s">
        <v>52</v>
      </c>
      <c r="E23" s="36" t="s">
        <v>862</v>
      </c>
    </row>
    <row r="24" spans="1:5" ht="25.5">
      <c r="A24" t="s">
        <v>54</v>
      </c>
      <c r="E24" s="34" t="s">
        <v>156</v>
      </c>
    </row>
    <row r="25" spans="1:16" ht="12.75">
      <c r="A25" s="25" t="s">
        <v>45</v>
      </c>
      <c r="B25" s="29" t="s">
        <v>35</v>
      </c>
      <c r="C25" s="29" t="s">
        <v>157</v>
      </c>
      <c r="D25" s="25" t="s">
        <v>63</v>
      </c>
      <c r="E25" s="30" t="s">
        <v>158</v>
      </c>
      <c r="F25" s="31" t="s">
        <v>153</v>
      </c>
      <c r="G25" s="32">
        <v>88.93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12.75">
      <c r="A26" s="33" t="s">
        <v>50</v>
      </c>
      <c r="E26" s="34" t="s">
        <v>863</v>
      </c>
    </row>
    <row r="27" spans="1:5" ht="12.75">
      <c r="A27" s="35" t="s">
        <v>52</v>
      </c>
      <c r="E27" s="36" t="s">
        <v>864</v>
      </c>
    </row>
    <row r="28" spans="1:5" ht="25.5">
      <c r="A28" t="s">
        <v>54</v>
      </c>
      <c r="E28" s="34" t="s">
        <v>156</v>
      </c>
    </row>
    <row r="29" spans="1:18" ht="12.75" customHeight="1">
      <c r="A29" s="6" t="s">
        <v>43</v>
      </c>
      <c r="B29" s="6"/>
      <c r="C29" s="39" t="s">
        <v>29</v>
      </c>
      <c r="D29" s="6"/>
      <c r="E29" s="27" t="s">
        <v>161</v>
      </c>
      <c r="F29" s="6"/>
      <c r="G29" s="6"/>
      <c r="H29" s="6"/>
      <c r="I29" s="40">
        <f>0+Q29</f>
      </c>
      <c r="O29">
        <f>0+R29</f>
      </c>
      <c r="Q29">
        <f>0+I30+I34+I38+I42+I46+I50+I54+I58+I62+I66+I70+I74+I78+I82+I86+I90+I94+I98+I102+I106+I110</f>
      </c>
      <c r="R29">
        <f>0+O30+O34+O38+O42+O46+O50+O54+O58+O62+O66+O70+O74+O78+O82+O86+O90+O94+O98+O102+O106+O110</f>
      </c>
    </row>
    <row r="30" spans="1:16" ht="12.75">
      <c r="A30" s="25" t="s">
        <v>45</v>
      </c>
      <c r="B30" s="29" t="s">
        <v>37</v>
      </c>
      <c r="C30" s="29" t="s">
        <v>168</v>
      </c>
      <c r="D30" s="25" t="s">
        <v>63</v>
      </c>
      <c r="E30" s="30" t="s">
        <v>169</v>
      </c>
      <c r="F30" s="31" t="s">
        <v>164</v>
      </c>
      <c r="G30" s="32">
        <v>441.53</v>
      </c>
      <c r="H30" s="32">
        <v>0</v>
      </c>
      <c r="I30" s="32">
        <f>ROUND(ROUND(H30,2)*ROUND(G30,2),2)</f>
      </c>
      <c r="O30">
        <f>(I30*21)/100</f>
      </c>
      <c r="P30" t="s">
        <v>22</v>
      </c>
    </row>
    <row r="31" spans="1:5" ht="51">
      <c r="A31" s="33" t="s">
        <v>50</v>
      </c>
      <c r="E31" s="34" t="s">
        <v>865</v>
      </c>
    </row>
    <row r="32" spans="1:5" ht="12.75">
      <c r="A32" s="35" t="s">
        <v>52</v>
      </c>
      <c r="E32" s="36" t="s">
        <v>866</v>
      </c>
    </row>
    <row r="33" spans="1:5" ht="12.75">
      <c r="A33" t="s">
        <v>54</v>
      </c>
      <c r="E33" s="34" t="s">
        <v>171</v>
      </c>
    </row>
    <row r="34" spans="1:16" ht="25.5">
      <c r="A34" s="25" t="s">
        <v>45</v>
      </c>
      <c r="B34" s="29" t="s">
        <v>74</v>
      </c>
      <c r="C34" s="29" t="s">
        <v>172</v>
      </c>
      <c r="D34" s="25" t="s">
        <v>63</v>
      </c>
      <c r="E34" s="30" t="s">
        <v>173</v>
      </c>
      <c r="F34" s="31" t="s">
        <v>153</v>
      </c>
      <c r="G34" s="32">
        <v>108.75</v>
      </c>
      <c r="H34" s="32">
        <v>0</v>
      </c>
      <c r="I34" s="32">
        <f>ROUND(ROUND(H34,2)*ROUND(G34,2),2)</f>
      </c>
      <c r="O34">
        <f>(I34*21)/100</f>
      </c>
      <c r="P34" t="s">
        <v>22</v>
      </c>
    </row>
    <row r="35" spans="1:5" ht="51">
      <c r="A35" s="33" t="s">
        <v>50</v>
      </c>
      <c r="E35" s="34" t="s">
        <v>867</v>
      </c>
    </row>
    <row r="36" spans="1:5" ht="12.75">
      <c r="A36" s="35" t="s">
        <v>52</v>
      </c>
      <c r="E36" s="36" t="s">
        <v>868</v>
      </c>
    </row>
    <row r="37" spans="1:5" ht="63.75">
      <c r="A37" t="s">
        <v>54</v>
      </c>
      <c r="E37" s="34" t="s">
        <v>176</v>
      </c>
    </row>
    <row r="38" spans="1:16" ht="25.5">
      <c r="A38" s="25" t="s">
        <v>45</v>
      </c>
      <c r="B38" s="29" t="s">
        <v>79</v>
      </c>
      <c r="C38" s="29" t="s">
        <v>177</v>
      </c>
      <c r="D38" s="25" t="s">
        <v>63</v>
      </c>
      <c r="E38" s="30" t="s">
        <v>178</v>
      </c>
      <c r="F38" s="31" t="s">
        <v>153</v>
      </c>
      <c r="G38" s="32">
        <v>37.17</v>
      </c>
      <c r="H38" s="32">
        <v>0</v>
      </c>
      <c r="I38" s="32">
        <f>ROUND(ROUND(H38,2)*ROUND(G38,2),2)</f>
      </c>
      <c r="O38">
        <f>(I38*21)/100</f>
      </c>
      <c r="P38" t="s">
        <v>22</v>
      </c>
    </row>
    <row r="39" spans="1:5" ht="51">
      <c r="A39" s="33" t="s">
        <v>50</v>
      </c>
      <c r="E39" s="34" t="s">
        <v>869</v>
      </c>
    </row>
    <row r="40" spans="1:5" ht="12.75">
      <c r="A40" s="35" t="s">
        <v>52</v>
      </c>
      <c r="E40" s="36" t="s">
        <v>870</v>
      </c>
    </row>
    <row r="41" spans="1:5" ht="63.75">
      <c r="A41" t="s">
        <v>54</v>
      </c>
      <c r="E41" s="34" t="s">
        <v>176</v>
      </c>
    </row>
    <row r="42" spans="1:16" ht="25.5">
      <c r="A42" s="25" t="s">
        <v>45</v>
      </c>
      <c r="B42" s="29" t="s">
        <v>40</v>
      </c>
      <c r="C42" s="29" t="s">
        <v>181</v>
      </c>
      <c r="D42" s="25" t="s">
        <v>63</v>
      </c>
      <c r="E42" s="30" t="s">
        <v>182</v>
      </c>
      <c r="F42" s="31" t="s">
        <v>153</v>
      </c>
      <c r="G42" s="32">
        <v>8.25</v>
      </c>
      <c r="H42" s="32">
        <v>0</v>
      </c>
      <c r="I42" s="32">
        <f>ROUND(ROUND(H42,2)*ROUND(G42,2),2)</f>
      </c>
      <c r="O42">
        <f>(I42*21)/100</f>
      </c>
      <c r="P42" t="s">
        <v>22</v>
      </c>
    </row>
    <row r="43" spans="1:5" ht="38.25">
      <c r="A43" s="33" t="s">
        <v>50</v>
      </c>
      <c r="E43" s="34" t="s">
        <v>871</v>
      </c>
    </row>
    <row r="44" spans="1:5" ht="12.75">
      <c r="A44" s="35" t="s">
        <v>52</v>
      </c>
      <c r="E44" s="36" t="s">
        <v>872</v>
      </c>
    </row>
    <row r="45" spans="1:5" ht="63.75">
      <c r="A45" t="s">
        <v>54</v>
      </c>
      <c r="E45" s="34" t="s">
        <v>176</v>
      </c>
    </row>
    <row r="46" spans="1:16" ht="12.75">
      <c r="A46" s="25" t="s">
        <v>45</v>
      </c>
      <c r="B46" s="29" t="s">
        <v>42</v>
      </c>
      <c r="C46" s="29" t="s">
        <v>194</v>
      </c>
      <c r="D46" s="25" t="s">
        <v>63</v>
      </c>
      <c r="E46" s="30" t="s">
        <v>195</v>
      </c>
      <c r="F46" s="31" t="s">
        <v>153</v>
      </c>
      <c r="G46" s="32">
        <v>127.55</v>
      </c>
      <c r="H46" s="32">
        <v>0</v>
      </c>
      <c r="I46" s="32">
        <f>ROUND(ROUND(H46,2)*ROUND(G46,2),2)</f>
      </c>
      <c r="O46">
        <f>(I46*21)/100</f>
      </c>
      <c r="P46" t="s">
        <v>22</v>
      </c>
    </row>
    <row r="47" spans="1:5" ht="127.5">
      <c r="A47" s="33" t="s">
        <v>50</v>
      </c>
      <c r="E47" s="34" t="s">
        <v>873</v>
      </c>
    </row>
    <row r="48" spans="1:5" ht="12.75">
      <c r="A48" s="35" t="s">
        <v>52</v>
      </c>
      <c r="E48" s="36" t="s">
        <v>874</v>
      </c>
    </row>
    <row r="49" spans="1:5" ht="63.75">
      <c r="A49" t="s">
        <v>54</v>
      </c>
      <c r="E49" s="34" t="s">
        <v>176</v>
      </c>
    </row>
    <row r="50" spans="1:16" ht="12.75">
      <c r="A50" s="25" t="s">
        <v>45</v>
      </c>
      <c r="B50" s="29" t="s">
        <v>88</v>
      </c>
      <c r="C50" s="29" t="s">
        <v>198</v>
      </c>
      <c r="D50" s="25" t="s">
        <v>47</v>
      </c>
      <c r="E50" s="30" t="s">
        <v>199</v>
      </c>
      <c r="F50" s="31" t="s">
        <v>153</v>
      </c>
      <c r="G50" s="32">
        <v>111.4</v>
      </c>
      <c r="H50" s="32">
        <v>0</v>
      </c>
      <c r="I50" s="32">
        <f>ROUND(ROUND(H50,2)*ROUND(G50,2),2)</f>
      </c>
      <c r="O50">
        <f>(I50*21)/100</f>
      </c>
      <c r="P50" t="s">
        <v>22</v>
      </c>
    </row>
    <row r="51" spans="1:5" ht="76.5">
      <c r="A51" s="33" t="s">
        <v>50</v>
      </c>
      <c r="E51" s="34" t="s">
        <v>875</v>
      </c>
    </row>
    <row r="52" spans="1:5" ht="12.75">
      <c r="A52" s="35" t="s">
        <v>52</v>
      </c>
      <c r="E52" s="36" t="s">
        <v>876</v>
      </c>
    </row>
    <row r="53" spans="1:5" ht="369.75">
      <c r="A53" t="s">
        <v>54</v>
      </c>
      <c r="E53" s="34" t="s">
        <v>202</v>
      </c>
    </row>
    <row r="54" spans="1:16" ht="12.75">
      <c r="A54" s="25" t="s">
        <v>45</v>
      </c>
      <c r="B54" s="29" t="s">
        <v>93</v>
      </c>
      <c r="C54" s="29" t="s">
        <v>198</v>
      </c>
      <c r="D54" s="25" t="s">
        <v>56</v>
      </c>
      <c r="E54" s="30" t="s">
        <v>199</v>
      </c>
      <c r="F54" s="31" t="s">
        <v>153</v>
      </c>
      <c r="G54" s="32">
        <v>132.62</v>
      </c>
      <c r="H54" s="32">
        <v>0</v>
      </c>
      <c r="I54" s="32">
        <f>ROUND(ROUND(H54,2)*ROUND(G54,2),2)</f>
      </c>
      <c r="O54">
        <f>(I54*21)/100</f>
      </c>
      <c r="P54" t="s">
        <v>22</v>
      </c>
    </row>
    <row r="55" spans="1:5" ht="38.25">
      <c r="A55" s="33" t="s">
        <v>50</v>
      </c>
      <c r="E55" s="34" t="s">
        <v>877</v>
      </c>
    </row>
    <row r="56" spans="1:5" ht="12.75">
      <c r="A56" s="35" t="s">
        <v>52</v>
      </c>
      <c r="E56" s="36" t="s">
        <v>878</v>
      </c>
    </row>
    <row r="57" spans="1:5" ht="369.75">
      <c r="A57" t="s">
        <v>54</v>
      </c>
      <c r="E57" s="34" t="s">
        <v>202</v>
      </c>
    </row>
    <row r="58" spans="1:16" ht="12.75">
      <c r="A58" s="25" t="s">
        <v>45</v>
      </c>
      <c r="B58" s="29" t="s">
        <v>97</v>
      </c>
      <c r="C58" s="29" t="s">
        <v>209</v>
      </c>
      <c r="D58" s="25" t="s">
        <v>47</v>
      </c>
      <c r="E58" s="30" t="s">
        <v>210</v>
      </c>
      <c r="F58" s="31" t="s">
        <v>153</v>
      </c>
      <c r="G58" s="32">
        <v>1.52</v>
      </c>
      <c r="H58" s="32">
        <v>0</v>
      </c>
      <c r="I58" s="32">
        <f>ROUND(ROUND(H58,2)*ROUND(G58,2),2)</f>
      </c>
      <c r="O58">
        <f>(I58*21)/100</f>
      </c>
      <c r="P58" t="s">
        <v>22</v>
      </c>
    </row>
    <row r="59" spans="1:5" ht="12.75">
      <c r="A59" s="33" t="s">
        <v>50</v>
      </c>
      <c r="E59" s="34" t="s">
        <v>211</v>
      </c>
    </row>
    <row r="60" spans="1:5" ht="12.75">
      <c r="A60" s="35" t="s">
        <v>52</v>
      </c>
      <c r="E60" s="36" t="s">
        <v>879</v>
      </c>
    </row>
    <row r="61" spans="1:5" ht="306">
      <c r="A61" t="s">
        <v>54</v>
      </c>
      <c r="E61" s="34" t="s">
        <v>213</v>
      </c>
    </row>
    <row r="62" spans="1:16" ht="12.75">
      <c r="A62" s="25" t="s">
        <v>45</v>
      </c>
      <c r="B62" s="29" t="s">
        <v>101</v>
      </c>
      <c r="C62" s="29" t="s">
        <v>209</v>
      </c>
      <c r="D62" s="25" t="s">
        <v>56</v>
      </c>
      <c r="E62" s="30" t="s">
        <v>210</v>
      </c>
      <c r="F62" s="31" t="s">
        <v>153</v>
      </c>
      <c r="G62" s="32">
        <v>5.7</v>
      </c>
      <c r="H62" s="32">
        <v>0</v>
      </c>
      <c r="I62" s="32">
        <f>ROUND(ROUND(H62,2)*ROUND(G62,2),2)</f>
      </c>
      <c r="O62">
        <f>(I62*21)/100</f>
      </c>
      <c r="P62" t="s">
        <v>22</v>
      </c>
    </row>
    <row r="63" spans="1:5" ht="12.75">
      <c r="A63" s="33" t="s">
        <v>50</v>
      </c>
      <c r="E63" s="34" t="s">
        <v>214</v>
      </c>
    </row>
    <row r="64" spans="1:5" ht="12.75">
      <c r="A64" s="35" t="s">
        <v>52</v>
      </c>
      <c r="E64" s="36" t="s">
        <v>880</v>
      </c>
    </row>
    <row r="65" spans="1:5" ht="306">
      <c r="A65" t="s">
        <v>54</v>
      </c>
      <c r="E65" s="34" t="s">
        <v>213</v>
      </c>
    </row>
    <row r="66" spans="1:16" ht="12.75">
      <c r="A66" s="25" t="s">
        <v>45</v>
      </c>
      <c r="B66" s="29" t="s">
        <v>106</v>
      </c>
      <c r="C66" s="29" t="s">
        <v>209</v>
      </c>
      <c r="D66" s="25" t="s">
        <v>58</v>
      </c>
      <c r="E66" s="30" t="s">
        <v>210</v>
      </c>
      <c r="F66" s="31" t="s">
        <v>153</v>
      </c>
      <c r="G66" s="32">
        <v>54.38</v>
      </c>
      <c r="H66" s="32">
        <v>0</v>
      </c>
      <c r="I66" s="32">
        <f>ROUND(ROUND(H66,2)*ROUND(G66,2),2)</f>
      </c>
      <c r="O66">
        <f>(I66*21)/100</f>
      </c>
      <c r="P66" t="s">
        <v>22</v>
      </c>
    </row>
    <row r="67" spans="1:5" ht="12.75">
      <c r="A67" s="33" t="s">
        <v>50</v>
      </c>
      <c r="E67" s="34" t="s">
        <v>881</v>
      </c>
    </row>
    <row r="68" spans="1:5" ht="12.75">
      <c r="A68" s="35" t="s">
        <v>52</v>
      </c>
      <c r="E68" s="36" t="s">
        <v>862</v>
      </c>
    </row>
    <row r="69" spans="1:5" ht="306">
      <c r="A69" t="s">
        <v>54</v>
      </c>
      <c r="E69" s="34" t="s">
        <v>213</v>
      </c>
    </row>
    <row r="70" spans="1:16" ht="12.75">
      <c r="A70" s="25" t="s">
        <v>45</v>
      </c>
      <c r="B70" s="29" t="s">
        <v>112</v>
      </c>
      <c r="C70" s="29" t="s">
        <v>230</v>
      </c>
      <c r="D70" s="25" t="s">
        <v>63</v>
      </c>
      <c r="E70" s="30" t="s">
        <v>231</v>
      </c>
      <c r="F70" s="31" t="s">
        <v>153</v>
      </c>
      <c r="G70" s="32">
        <v>5.7</v>
      </c>
      <c r="H70" s="32">
        <v>0</v>
      </c>
      <c r="I70" s="32">
        <f>ROUND(ROUND(H70,2)*ROUND(G70,2),2)</f>
      </c>
      <c r="O70">
        <f>(I70*21)/100</f>
      </c>
      <c r="P70" t="s">
        <v>22</v>
      </c>
    </row>
    <row r="71" spans="1:5" ht="38.25">
      <c r="A71" s="33" t="s">
        <v>50</v>
      </c>
      <c r="E71" s="34" t="s">
        <v>882</v>
      </c>
    </row>
    <row r="72" spans="1:5" ht="12.75">
      <c r="A72" s="35" t="s">
        <v>52</v>
      </c>
      <c r="E72" s="36" t="s">
        <v>880</v>
      </c>
    </row>
    <row r="73" spans="1:5" ht="293.25">
      <c r="A73" t="s">
        <v>54</v>
      </c>
      <c r="E73" s="34" t="s">
        <v>233</v>
      </c>
    </row>
    <row r="74" spans="1:16" ht="12.75">
      <c r="A74" s="25" t="s">
        <v>45</v>
      </c>
      <c r="B74" s="29" t="s">
        <v>114</v>
      </c>
      <c r="C74" s="29" t="s">
        <v>235</v>
      </c>
      <c r="D74" s="25" t="s">
        <v>63</v>
      </c>
      <c r="E74" s="30" t="s">
        <v>236</v>
      </c>
      <c r="F74" s="31" t="s">
        <v>191</v>
      </c>
      <c r="G74" s="32">
        <v>530.49</v>
      </c>
      <c r="H74" s="32">
        <v>0</v>
      </c>
      <c r="I74" s="32">
        <f>ROUND(ROUND(H74,2)*ROUND(G74,2),2)</f>
      </c>
      <c r="O74">
        <f>(I74*21)/100</f>
      </c>
      <c r="P74" t="s">
        <v>22</v>
      </c>
    </row>
    <row r="75" spans="1:5" ht="25.5">
      <c r="A75" s="33" t="s">
        <v>50</v>
      </c>
      <c r="E75" s="34" t="s">
        <v>883</v>
      </c>
    </row>
    <row r="76" spans="1:5" ht="12.75">
      <c r="A76" s="35" t="s">
        <v>52</v>
      </c>
      <c r="E76" s="36" t="s">
        <v>884</v>
      </c>
    </row>
    <row r="77" spans="1:5" ht="63.75">
      <c r="A77" t="s">
        <v>54</v>
      </c>
      <c r="E77" s="34" t="s">
        <v>239</v>
      </c>
    </row>
    <row r="78" spans="1:16" ht="12.75">
      <c r="A78" s="25" t="s">
        <v>45</v>
      </c>
      <c r="B78" s="29" t="s">
        <v>118</v>
      </c>
      <c r="C78" s="29" t="s">
        <v>291</v>
      </c>
      <c r="D78" s="25" t="s">
        <v>63</v>
      </c>
      <c r="E78" s="30" t="s">
        <v>292</v>
      </c>
      <c r="F78" s="31" t="s">
        <v>153</v>
      </c>
      <c r="G78" s="32">
        <v>7.22</v>
      </c>
      <c r="H78" s="32">
        <v>0</v>
      </c>
      <c r="I78" s="32">
        <f>ROUND(ROUND(H78,2)*ROUND(G78,2),2)</f>
      </c>
      <c r="O78">
        <f>(I78*21)/100</f>
      </c>
      <c r="P78" t="s">
        <v>22</v>
      </c>
    </row>
    <row r="79" spans="1:5" ht="38.25">
      <c r="A79" s="33" t="s">
        <v>50</v>
      </c>
      <c r="E79" s="34" t="s">
        <v>885</v>
      </c>
    </row>
    <row r="80" spans="1:5" ht="12.75">
      <c r="A80" s="35" t="s">
        <v>52</v>
      </c>
      <c r="E80" s="36" t="s">
        <v>886</v>
      </c>
    </row>
    <row r="81" spans="1:5" ht="267.75">
      <c r="A81" t="s">
        <v>54</v>
      </c>
      <c r="E81" s="34" t="s">
        <v>295</v>
      </c>
    </row>
    <row r="82" spans="1:16" ht="12.75">
      <c r="A82" s="25" t="s">
        <v>45</v>
      </c>
      <c r="B82" s="29" t="s">
        <v>121</v>
      </c>
      <c r="C82" s="29" t="s">
        <v>297</v>
      </c>
      <c r="D82" s="25" t="s">
        <v>47</v>
      </c>
      <c r="E82" s="30" t="s">
        <v>298</v>
      </c>
      <c r="F82" s="31" t="s">
        <v>153</v>
      </c>
      <c r="G82" s="32">
        <v>1.52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12.75">
      <c r="A83" s="33" t="s">
        <v>50</v>
      </c>
      <c r="E83" s="34" t="s">
        <v>299</v>
      </c>
    </row>
    <row r="84" spans="1:5" ht="12.75">
      <c r="A84" s="35" t="s">
        <v>52</v>
      </c>
      <c r="E84" s="36" t="s">
        <v>879</v>
      </c>
    </row>
    <row r="85" spans="1:5" ht="191.25">
      <c r="A85" t="s">
        <v>54</v>
      </c>
      <c r="E85" s="34" t="s">
        <v>301</v>
      </c>
    </row>
    <row r="86" spans="1:16" ht="12.75">
      <c r="A86" s="25" t="s">
        <v>45</v>
      </c>
      <c r="B86" s="29" t="s">
        <v>124</v>
      </c>
      <c r="C86" s="29" t="s">
        <v>297</v>
      </c>
      <c r="D86" s="25" t="s">
        <v>56</v>
      </c>
      <c r="E86" s="30" t="s">
        <v>298</v>
      </c>
      <c r="F86" s="31" t="s">
        <v>153</v>
      </c>
      <c r="G86" s="32">
        <v>5.7</v>
      </c>
      <c r="H86" s="32">
        <v>0</v>
      </c>
      <c r="I86" s="32">
        <f>ROUND(ROUND(H86,2)*ROUND(G86,2),2)</f>
      </c>
      <c r="O86">
        <f>(I86*21)/100</f>
      </c>
      <c r="P86" t="s">
        <v>22</v>
      </c>
    </row>
    <row r="87" spans="1:5" ht="12.75">
      <c r="A87" s="33" t="s">
        <v>50</v>
      </c>
      <c r="E87" s="34" t="s">
        <v>887</v>
      </c>
    </row>
    <row r="88" spans="1:5" ht="12.75">
      <c r="A88" s="35" t="s">
        <v>52</v>
      </c>
      <c r="E88" s="36" t="s">
        <v>880</v>
      </c>
    </row>
    <row r="89" spans="1:5" ht="191.25">
      <c r="A89" t="s">
        <v>54</v>
      </c>
      <c r="E89" s="34" t="s">
        <v>301</v>
      </c>
    </row>
    <row r="90" spans="1:16" ht="12.75">
      <c r="A90" s="25" t="s">
        <v>45</v>
      </c>
      <c r="B90" s="29" t="s">
        <v>128</v>
      </c>
      <c r="C90" s="29" t="s">
        <v>297</v>
      </c>
      <c r="D90" s="25" t="s">
        <v>58</v>
      </c>
      <c r="E90" s="30" t="s">
        <v>298</v>
      </c>
      <c r="F90" s="31" t="s">
        <v>153</v>
      </c>
      <c r="G90" s="32">
        <v>242.51</v>
      </c>
      <c r="H90" s="32">
        <v>0</v>
      </c>
      <c r="I90" s="32">
        <f>ROUND(ROUND(H90,2)*ROUND(G90,2),2)</f>
      </c>
      <c r="O90">
        <f>(I90*21)/100</f>
      </c>
      <c r="P90" t="s">
        <v>22</v>
      </c>
    </row>
    <row r="91" spans="1:5" ht="38.25">
      <c r="A91" s="33" t="s">
        <v>50</v>
      </c>
      <c r="E91" s="34" t="s">
        <v>888</v>
      </c>
    </row>
    <row r="92" spans="1:5" ht="12.75">
      <c r="A92" s="35" t="s">
        <v>52</v>
      </c>
      <c r="E92" s="36" t="s">
        <v>889</v>
      </c>
    </row>
    <row r="93" spans="1:5" ht="191.25">
      <c r="A93" t="s">
        <v>54</v>
      </c>
      <c r="E93" s="34" t="s">
        <v>301</v>
      </c>
    </row>
    <row r="94" spans="1:16" ht="12.75">
      <c r="A94" s="25" t="s">
        <v>45</v>
      </c>
      <c r="B94" s="29" t="s">
        <v>216</v>
      </c>
      <c r="C94" s="29" t="s">
        <v>317</v>
      </c>
      <c r="D94" s="25" t="s">
        <v>63</v>
      </c>
      <c r="E94" s="30" t="s">
        <v>318</v>
      </c>
      <c r="F94" s="31" t="s">
        <v>153</v>
      </c>
      <c r="G94" s="32">
        <v>54.38</v>
      </c>
      <c r="H94" s="32">
        <v>0</v>
      </c>
      <c r="I94" s="32">
        <f>ROUND(ROUND(H94,2)*ROUND(G94,2),2)</f>
      </c>
      <c r="O94">
        <f>(I94*21)/100</f>
      </c>
      <c r="P94" t="s">
        <v>22</v>
      </c>
    </row>
    <row r="95" spans="1:5" ht="38.25">
      <c r="A95" s="33" t="s">
        <v>50</v>
      </c>
      <c r="E95" s="34" t="s">
        <v>890</v>
      </c>
    </row>
    <row r="96" spans="1:5" ht="12.75">
      <c r="A96" s="35" t="s">
        <v>52</v>
      </c>
      <c r="E96" s="36" t="s">
        <v>862</v>
      </c>
    </row>
    <row r="97" spans="1:5" ht="242.25">
      <c r="A97" t="s">
        <v>54</v>
      </c>
      <c r="E97" s="34" t="s">
        <v>320</v>
      </c>
    </row>
    <row r="98" spans="1:16" ht="12.75">
      <c r="A98" s="25" t="s">
        <v>45</v>
      </c>
      <c r="B98" s="29" t="s">
        <v>219</v>
      </c>
      <c r="C98" s="29" t="s">
        <v>342</v>
      </c>
      <c r="D98" s="25" t="s">
        <v>63</v>
      </c>
      <c r="E98" s="30" t="s">
        <v>343</v>
      </c>
      <c r="F98" s="31" t="s">
        <v>164</v>
      </c>
      <c r="G98" s="32">
        <v>298.25</v>
      </c>
      <c r="H98" s="32">
        <v>0</v>
      </c>
      <c r="I98" s="32">
        <f>ROUND(ROUND(H98,2)*ROUND(G98,2),2)</f>
      </c>
      <c r="O98">
        <f>(I98*21)/100</f>
      </c>
      <c r="P98" t="s">
        <v>22</v>
      </c>
    </row>
    <row r="99" spans="1:5" ht="38.25">
      <c r="A99" s="33" t="s">
        <v>50</v>
      </c>
      <c r="E99" s="34" t="s">
        <v>891</v>
      </c>
    </row>
    <row r="100" spans="1:5" ht="12.75">
      <c r="A100" s="35" t="s">
        <v>52</v>
      </c>
      <c r="E100" s="36" t="s">
        <v>892</v>
      </c>
    </row>
    <row r="101" spans="1:5" ht="25.5">
      <c r="A101" t="s">
        <v>54</v>
      </c>
      <c r="E101" s="34" t="s">
        <v>346</v>
      </c>
    </row>
    <row r="102" spans="1:16" ht="12.75">
      <c r="A102" s="25" t="s">
        <v>45</v>
      </c>
      <c r="B102" s="29" t="s">
        <v>222</v>
      </c>
      <c r="C102" s="29" t="s">
        <v>348</v>
      </c>
      <c r="D102" s="25" t="s">
        <v>63</v>
      </c>
      <c r="E102" s="30" t="s">
        <v>349</v>
      </c>
      <c r="F102" s="31" t="s">
        <v>164</v>
      </c>
      <c r="G102" s="32">
        <v>592.85</v>
      </c>
      <c r="H102" s="32">
        <v>0</v>
      </c>
      <c r="I102" s="32">
        <f>ROUND(ROUND(H102,2)*ROUND(G102,2),2)</f>
      </c>
      <c r="O102">
        <f>(I102*21)/100</f>
      </c>
      <c r="P102" t="s">
        <v>22</v>
      </c>
    </row>
    <row r="103" spans="1:5" ht="51">
      <c r="A103" s="33" t="s">
        <v>50</v>
      </c>
      <c r="E103" s="34" t="s">
        <v>893</v>
      </c>
    </row>
    <row r="104" spans="1:5" ht="12.75">
      <c r="A104" s="35" t="s">
        <v>52</v>
      </c>
      <c r="E104" s="36" t="s">
        <v>894</v>
      </c>
    </row>
    <row r="105" spans="1:5" ht="38.25">
      <c r="A105" t="s">
        <v>54</v>
      </c>
      <c r="E105" s="34" t="s">
        <v>352</v>
      </c>
    </row>
    <row r="106" spans="1:16" ht="12.75">
      <c r="A106" s="25" t="s">
        <v>45</v>
      </c>
      <c r="B106" s="29" t="s">
        <v>225</v>
      </c>
      <c r="C106" s="29" t="s">
        <v>354</v>
      </c>
      <c r="D106" s="25" t="s">
        <v>63</v>
      </c>
      <c r="E106" s="30" t="s">
        <v>355</v>
      </c>
      <c r="F106" s="31" t="s">
        <v>164</v>
      </c>
      <c r="G106" s="32">
        <v>592.83</v>
      </c>
      <c r="H106" s="32">
        <v>0</v>
      </c>
      <c r="I106" s="32">
        <f>ROUND(ROUND(H106,2)*ROUND(G106,2),2)</f>
      </c>
      <c r="O106">
        <f>(I106*21)/100</f>
      </c>
      <c r="P106" t="s">
        <v>22</v>
      </c>
    </row>
    <row r="107" spans="1:5" ht="12.75">
      <c r="A107" s="33" t="s">
        <v>50</v>
      </c>
      <c r="E107" s="34" t="s">
        <v>895</v>
      </c>
    </row>
    <row r="108" spans="1:5" ht="12.75">
      <c r="A108" s="35" t="s">
        <v>52</v>
      </c>
      <c r="E108" s="36" t="s">
        <v>896</v>
      </c>
    </row>
    <row r="109" spans="1:5" ht="25.5">
      <c r="A109" t="s">
        <v>54</v>
      </c>
      <c r="E109" s="34" t="s">
        <v>358</v>
      </c>
    </row>
    <row r="110" spans="1:16" ht="12.75">
      <c r="A110" s="25" t="s">
        <v>45</v>
      </c>
      <c r="B110" s="29" t="s">
        <v>229</v>
      </c>
      <c r="C110" s="29" t="s">
        <v>360</v>
      </c>
      <c r="D110" s="25" t="s">
        <v>63</v>
      </c>
      <c r="E110" s="30" t="s">
        <v>361</v>
      </c>
      <c r="F110" s="31" t="s">
        <v>164</v>
      </c>
      <c r="G110" s="32">
        <v>1185.71</v>
      </c>
      <c r="H110" s="32">
        <v>0</v>
      </c>
      <c r="I110" s="32">
        <f>ROUND(ROUND(H110,2)*ROUND(G110,2),2)</f>
      </c>
      <c r="O110">
        <f>(I110*21)/100</f>
      </c>
      <c r="P110" t="s">
        <v>22</v>
      </c>
    </row>
    <row r="111" spans="1:5" ht="12.75">
      <c r="A111" s="33" t="s">
        <v>50</v>
      </c>
      <c r="E111" s="34" t="s">
        <v>362</v>
      </c>
    </row>
    <row r="112" spans="1:5" ht="12.75">
      <c r="A112" s="35" t="s">
        <v>52</v>
      </c>
      <c r="E112" s="36" t="s">
        <v>897</v>
      </c>
    </row>
    <row r="113" spans="1:5" ht="38.25">
      <c r="A113" t="s">
        <v>54</v>
      </c>
      <c r="E113" s="34" t="s">
        <v>364</v>
      </c>
    </row>
    <row r="114" spans="1:18" ht="12.75" customHeight="1">
      <c r="A114" s="6" t="s">
        <v>43</v>
      </c>
      <c r="B114" s="6"/>
      <c r="C114" s="39" t="s">
        <v>22</v>
      </c>
      <c r="D114" s="6"/>
      <c r="E114" s="27" t="s">
        <v>365</v>
      </c>
      <c r="F114" s="6"/>
      <c r="G114" s="6"/>
      <c r="H114" s="6"/>
      <c r="I114" s="40">
        <f>0+Q114</f>
      </c>
      <c r="O114">
        <f>0+R114</f>
      </c>
      <c r="Q114">
        <f>0+I115+I119</f>
      </c>
      <c r="R114">
        <f>0+O115+O119</f>
      </c>
    </row>
    <row r="115" spans="1:16" ht="12.75">
      <c r="A115" s="25" t="s">
        <v>45</v>
      </c>
      <c r="B115" s="29" t="s">
        <v>234</v>
      </c>
      <c r="C115" s="29" t="s">
        <v>367</v>
      </c>
      <c r="D115" s="25" t="s">
        <v>63</v>
      </c>
      <c r="E115" s="30" t="s">
        <v>368</v>
      </c>
      <c r="F115" s="31" t="s">
        <v>153</v>
      </c>
      <c r="G115" s="32">
        <v>132.62</v>
      </c>
      <c r="H115" s="32">
        <v>0</v>
      </c>
      <c r="I115" s="32">
        <f>ROUND(ROUND(H115,2)*ROUND(G115,2),2)</f>
      </c>
      <c r="O115">
        <f>(I115*21)/100</f>
      </c>
      <c r="P115" t="s">
        <v>22</v>
      </c>
    </row>
    <row r="116" spans="1:5" ht="25.5">
      <c r="A116" s="33" t="s">
        <v>50</v>
      </c>
      <c r="E116" s="34" t="s">
        <v>898</v>
      </c>
    </row>
    <row r="117" spans="1:5" ht="12.75">
      <c r="A117" s="35" t="s">
        <v>52</v>
      </c>
      <c r="E117" s="36" t="s">
        <v>878</v>
      </c>
    </row>
    <row r="118" spans="1:5" ht="38.25">
      <c r="A118" t="s">
        <v>54</v>
      </c>
      <c r="E118" s="34" t="s">
        <v>371</v>
      </c>
    </row>
    <row r="119" spans="1:16" ht="12.75">
      <c r="A119" s="25" t="s">
        <v>45</v>
      </c>
      <c r="B119" s="29" t="s">
        <v>240</v>
      </c>
      <c r="C119" s="29" t="s">
        <v>385</v>
      </c>
      <c r="D119" s="25" t="s">
        <v>63</v>
      </c>
      <c r="E119" s="30" t="s">
        <v>386</v>
      </c>
      <c r="F119" s="31" t="s">
        <v>164</v>
      </c>
      <c r="G119" s="32">
        <v>530.49</v>
      </c>
      <c r="H119" s="32">
        <v>0</v>
      </c>
      <c r="I119" s="32">
        <f>ROUND(ROUND(H119,2)*ROUND(G119,2),2)</f>
      </c>
      <c r="O119">
        <f>(I119*21)/100</f>
      </c>
      <c r="P119" t="s">
        <v>22</v>
      </c>
    </row>
    <row r="120" spans="1:5" ht="51">
      <c r="A120" s="33" t="s">
        <v>50</v>
      </c>
      <c r="E120" s="34" t="s">
        <v>899</v>
      </c>
    </row>
    <row r="121" spans="1:5" ht="12.75">
      <c r="A121" s="35" t="s">
        <v>52</v>
      </c>
      <c r="E121" s="36" t="s">
        <v>884</v>
      </c>
    </row>
    <row r="122" spans="1:5" ht="102">
      <c r="A122" t="s">
        <v>54</v>
      </c>
      <c r="E122" s="34" t="s">
        <v>389</v>
      </c>
    </row>
    <row r="123" spans="1:18" ht="12.75" customHeight="1">
      <c r="A123" s="6" t="s">
        <v>43</v>
      </c>
      <c r="B123" s="6"/>
      <c r="C123" s="39" t="s">
        <v>35</v>
      </c>
      <c r="D123" s="6"/>
      <c r="E123" s="27" t="s">
        <v>458</v>
      </c>
      <c r="F123" s="6"/>
      <c r="G123" s="6"/>
      <c r="H123" s="6"/>
      <c r="I123" s="40">
        <f>0+Q123</f>
      </c>
      <c r="O123">
        <f>0+R123</f>
      </c>
      <c r="Q123">
        <f>0+I124+I128+I132+I136+I140+I144+I148+I152+I156+I160+I164+I168+I172+I176</f>
      </c>
      <c r="R123">
        <f>0+O124+O128+O132+O136+O140+O144+O148+O152+O156+O160+O164+O168+O172+O176</f>
      </c>
    </row>
    <row r="124" spans="1:16" ht="12.75">
      <c r="A124" s="25" t="s">
        <v>45</v>
      </c>
      <c r="B124" s="29" t="s">
        <v>245</v>
      </c>
      <c r="C124" s="29" t="s">
        <v>460</v>
      </c>
      <c r="D124" s="25" t="s">
        <v>63</v>
      </c>
      <c r="E124" s="30" t="s">
        <v>461</v>
      </c>
      <c r="F124" s="31" t="s">
        <v>153</v>
      </c>
      <c r="G124" s="32">
        <v>26.6</v>
      </c>
      <c r="H124" s="32">
        <v>0</v>
      </c>
      <c r="I124" s="32">
        <f>ROUND(ROUND(H124,2)*ROUND(G124,2),2)</f>
      </c>
      <c r="O124">
        <f>(I124*21)/100</f>
      </c>
      <c r="P124" t="s">
        <v>22</v>
      </c>
    </row>
    <row r="125" spans="1:5" ht="51">
      <c r="A125" s="33" t="s">
        <v>50</v>
      </c>
      <c r="E125" s="34" t="s">
        <v>900</v>
      </c>
    </row>
    <row r="126" spans="1:5" ht="12.75">
      <c r="A126" s="35" t="s">
        <v>52</v>
      </c>
      <c r="E126" s="36" t="s">
        <v>901</v>
      </c>
    </row>
    <row r="127" spans="1:5" ht="51">
      <c r="A127" t="s">
        <v>54</v>
      </c>
      <c r="E127" s="34" t="s">
        <v>464</v>
      </c>
    </row>
    <row r="128" spans="1:16" ht="12.75">
      <c r="A128" s="25" t="s">
        <v>45</v>
      </c>
      <c r="B128" s="29" t="s">
        <v>250</v>
      </c>
      <c r="C128" s="29" t="s">
        <v>482</v>
      </c>
      <c r="D128" s="25" t="s">
        <v>47</v>
      </c>
      <c r="E128" s="30" t="s">
        <v>483</v>
      </c>
      <c r="F128" s="31" t="s">
        <v>164</v>
      </c>
      <c r="G128" s="32">
        <v>185.67</v>
      </c>
      <c r="H128" s="32">
        <v>0</v>
      </c>
      <c r="I128" s="32">
        <f>ROUND(ROUND(H128,2)*ROUND(G128,2),2)</f>
      </c>
      <c r="O128">
        <f>(I128*21)/100</f>
      </c>
      <c r="P128" t="s">
        <v>22</v>
      </c>
    </row>
    <row r="129" spans="1:5" ht="38.25">
      <c r="A129" s="33" t="s">
        <v>50</v>
      </c>
      <c r="E129" s="34" t="s">
        <v>902</v>
      </c>
    </row>
    <row r="130" spans="1:5" ht="12.75">
      <c r="A130" s="35" t="s">
        <v>52</v>
      </c>
      <c r="E130" s="36" t="s">
        <v>903</v>
      </c>
    </row>
    <row r="131" spans="1:5" ht="51">
      <c r="A131" t="s">
        <v>54</v>
      </c>
      <c r="E131" s="34" t="s">
        <v>464</v>
      </c>
    </row>
    <row r="132" spans="1:16" ht="12.75">
      <c r="A132" s="25" t="s">
        <v>45</v>
      </c>
      <c r="B132" s="29" t="s">
        <v>255</v>
      </c>
      <c r="C132" s="29" t="s">
        <v>482</v>
      </c>
      <c r="D132" s="25" t="s">
        <v>56</v>
      </c>
      <c r="E132" s="30" t="s">
        <v>483</v>
      </c>
      <c r="F132" s="31" t="s">
        <v>164</v>
      </c>
      <c r="G132" s="32">
        <v>238.72</v>
      </c>
      <c r="H132" s="32">
        <v>0</v>
      </c>
      <c r="I132" s="32">
        <f>ROUND(ROUND(H132,2)*ROUND(G132,2),2)</f>
      </c>
      <c r="O132">
        <f>(I132*21)/100</f>
      </c>
      <c r="P132" t="s">
        <v>22</v>
      </c>
    </row>
    <row r="133" spans="1:5" ht="38.25">
      <c r="A133" s="33" t="s">
        <v>50</v>
      </c>
      <c r="E133" s="34" t="s">
        <v>904</v>
      </c>
    </row>
    <row r="134" spans="1:5" ht="12.75">
      <c r="A134" s="35" t="s">
        <v>52</v>
      </c>
      <c r="E134" s="36" t="s">
        <v>905</v>
      </c>
    </row>
    <row r="135" spans="1:5" ht="51">
      <c r="A135" t="s">
        <v>54</v>
      </c>
      <c r="E135" s="34" t="s">
        <v>464</v>
      </c>
    </row>
    <row r="136" spans="1:16" ht="12.75">
      <c r="A136" s="25" t="s">
        <v>45</v>
      </c>
      <c r="B136" s="29" t="s">
        <v>260</v>
      </c>
      <c r="C136" s="29" t="s">
        <v>490</v>
      </c>
      <c r="D136" s="25" t="s">
        <v>63</v>
      </c>
      <c r="E136" s="30" t="s">
        <v>491</v>
      </c>
      <c r="F136" s="31" t="s">
        <v>153</v>
      </c>
      <c r="G136" s="32">
        <v>8.25</v>
      </c>
      <c r="H136" s="32">
        <v>0</v>
      </c>
      <c r="I136" s="32">
        <f>ROUND(ROUND(H136,2)*ROUND(G136,2),2)</f>
      </c>
      <c r="O136">
        <f>(I136*21)/100</f>
      </c>
      <c r="P136" t="s">
        <v>22</v>
      </c>
    </row>
    <row r="137" spans="1:5" ht="25.5">
      <c r="A137" s="33" t="s">
        <v>50</v>
      </c>
      <c r="E137" s="34" t="s">
        <v>906</v>
      </c>
    </row>
    <row r="138" spans="1:5" ht="12.75">
      <c r="A138" s="35" t="s">
        <v>52</v>
      </c>
      <c r="E138" s="36" t="s">
        <v>872</v>
      </c>
    </row>
    <row r="139" spans="1:5" ht="102">
      <c r="A139" t="s">
        <v>54</v>
      </c>
      <c r="E139" s="34" t="s">
        <v>494</v>
      </c>
    </row>
    <row r="140" spans="1:16" ht="12.75">
      <c r="A140" s="25" t="s">
        <v>45</v>
      </c>
      <c r="B140" s="29" t="s">
        <v>265</v>
      </c>
      <c r="C140" s="29" t="s">
        <v>496</v>
      </c>
      <c r="D140" s="25" t="s">
        <v>63</v>
      </c>
      <c r="E140" s="30" t="s">
        <v>497</v>
      </c>
      <c r="F140" s="31" t="s">
        <v>164</v>
      </c>
      <c r="G140" s="32">
        <v>1566.22</v>
      </c>
      <c r="H140" s="32">
        <v>0</v>
      </c>
      <c r="I140" s="32">
        <f>ROUND(ROUND(H140,2)*ROUND(G140,2),2)</f>
      </c>
      <c r="O140">
        <f>(I140*21)/100</f>
      </c>
      <c r="P140" t="s">
        <v>22</v>
      </c>
    </row>
    <row r="141" spans="1:5" ht="63.75">
      <c r="A141" s="33" t="s">
        <v>50</v>
      </c>
      <c r="E141" s="34" t="s">
        <v>907</v>
      </c>
    </row>
    <row r="142" spans="1:5" ht="12.75">
      <c r="A142" s="35" t="s">
        <v>52</v>
      </c>
      <c r="E142" s="36" t="s">
        <v>908</v>
      </c>
    </row>
    <row r="143" spans="1:5" ht="76.5">
      <c r="A143" t="s">
        <v>54</v>
      </c>
      <c r="E143" s="34" t="s">
        <v>500</v>
      </c>
    </row>
    <row r="144" spans="1:16" ht="12.75">
      <c r="A144" s="25" t="s">
        <v>45</v>
      </c>
      <c r="B144" s="29" t="s">
        <v>268</v>
      </c>
      <c r="C144" s="29" t="s">
        <v>502</v>
      </c>
      <c r="D144" s="25" t="s">
        <v>63</v>
      </c>
      <c r="E144" s="30" t="s">
        <v>503</v>
      </c>
      <c r="F144" s="31" t="s">
        <v>164</v>
      </c>
      <c r="G144" s="32">
        <v>265.25</v>
      </c>
      <c r="H144" s="32">
        <v>0</v>
      </c>
      <c r="I144" s="32">
        <f>ROUND(ROUND(H144,2)*ROUND(G144,2),2)</f>
      </c>
      <c r="O144">
        <f>(I144*21)/100</f>
      </c>
      <c r="P144" t="s">
        <v>22</v>
      </c>
    </row>
    <row r="145" spans="1:5" ht="51">
      <c r="A145" s="33" t="s">
        <v>50</v>
      </c>
      <c r="E145" s="34" t="s">
        <v>909</v>
      </c>
    </row>
    <row r="146" spans="1:5" ht="12.75">
      <c r="A146" s="35" t="s">
        <v>52</v>
      </c>
      <c r="E146" s="36" t="s">
        <v>910</v>
      </c>
    </row>
    <row r="147" spans="1:5" ht="38.25">
      <c r="A147" t="s">
        <v>54</v>
      </c>
      <c r="E147" s="34" t="s">
        <v>506</v>
      </c>
    </row>
    <row r="148" spans="1:16" ht="12.75">
      <c r="A148" s="25" t="s">
        <v>45</v>
      </c>
      <c r="B148" s="29" t="s">
        <v>274</v>
      </c>
      <c r="C148" s="29" t="s">
        <v>508</v>
      </c>
      <c r="D148" s="25" t="s">
        <v>63</v>
      </c>
      <c r="E148" s="30" t="s">
        <v>509</v>
      </c>
      <c r="F148" s="31" t="s">
        <v>164</v>
      </c>
      <c r="G148" s="32">
        <v>1566.22</v>
      </c>
      <c r="H148" s="32">
        <v>0</v>
      </c>
      <c r="I148" s="32">
        <f>ROUND(ROUND(H148,2)*ROUND(G148,2),2)</f>
      </c>
      <c r="O148">
        <f>(I148*21)/100</f>
      </c>
      <c r="P148" t="s">
        <v>22</v>
      </c>
    </row>
    <row r="149" spans="1:5" ht="38.25">
      <c r="A149" s="33" t="s">
        <v>50</v>
      </c>
      <c r="E149" s="34" t="s">
        <v>911</v>
      </c>
    </row>
    <row r="150" spans="1:5" ht="12.75">
      <c r="A150" s="35" t="s">
        <v>52</v>
      </c>
      <c r="E150" s="36" t="s">
        <v>908</v>
      </c>
    </row>
    <row r="151" spans="1:5" ht="51">
      <c r="A151" t="s">
        <v>54</v>
      </c>
      <c r="E151" s="34" t="s">
        <v>517</v>
      </c>
    </row>
    <row r="152" spans="1:16" ht="12.75">
      <c r="A152" s="25" t="s">
        <v>45</v>
      </c>
      <c r="B152" s="29" t="s">
        <v>280</v>
      </c>
      <c r="C152" s="29" t="s">
        <v>513</v>
      </c>
      <c r="D152" s="25" t="s">
        <v>63</v>
      </c>
      <c r="E152" s="30" t="s">
        <v>514</v>
      </c>
      <c r="F152" s="31" t="s">
        <v>164</v>
      </c>
      <c r="G152" s="32">
        <v>1510.27</v>
      </c>
      <c r="H152" s="32">
        <v>0</v>
      </c>
      <c r="I152" s="32">
        <f>ROUND(ROUND(H152,2)*ROUND(G152,2),2)</f>
      </c>
      <c r="O152">
        <f>(I152*21)/100</f>
      </c>
      <c r="P152" t="s">
        <v>22</v>
      </c>
    </row>
    <row r="153" spans="1:5" ht="51">
      <c r="A153" s="33" t="s">
        <v>50</v>
      </c>
      <c r="E153" s="34" t="s">
        <v>912</v>
      </c>
    </row>
    <row r="154" spans="1:5" ht="12.75">
      <c r="A154" s="35" t="s">
        <v>52</v>
      </c>
      <c r="E154" s="36" t="s">
        <v>913</v>
      </c>
    </row>
    <row r="155" spans="1:5" ht="51">
      <c r="A155" t="s">
        <v>54</v>
      </c>
      <c r="E155" s="34" t="s">
        <v>517</v>
      </c>
    </row>
    <row r="156" spans="1:16" ht="12.75">
      <c r="A156" s="25" t="s">
        <v>45</v>
      </c>
      <c r="B156" s="29" t="s">
        <v>285</v>
      </c>
      <c r="C156" s="29" t="s">
        <v>519</v>
      </c>
      <c r="D156" s="25" t="s">
        <v>63</v>
      </c>
      <c r="E156" s="30" t="s">
        <v>520</v>
      </c>
      <c r="F156" s="31" t="s">
        <v>164</v>
      </c>
      <c r="G156" s="32">
        <v>33</v>
      </c>
      <c r="H156" s="32">
        <v>0</v>
      </c>
      <c r="I156" s="32">
        <f>ROUND(ROUND(H156,2)*ROUND(G156,2),2)</f>
      </c>
      <c r="O156">
        <f>(I156*21)/100</f>
      </c>
      <c r="P156" t="s">
        <v>22</v>
      </c>
    </row>
    <row r="157" spans="1:5" ht="25.5">
      <c r="A157" s="33" t="s">
        <v>50</v>
      </c>
      <c r="E157" s="34" t="s">
        <v>914</v>
      </c>
    </row>
    <row r="158" spans="1:5" ht="12.75">
      <c r="A158" s="35" t="s">
        <v>52</v>
      </c>
      <c r="E158" s="36" t="s">
        <v>680</v>
      </c>
    </row>
    <row r="159" spans="1:5" ht="51">
      <c r="A159" t="s">
        <v>54</v>
      </c>
      <c r="E159" s="34" t="s">
        <v>523</v>
      </c>
    </row>
    <row r="160" spans="1:16" ht="12.75">
      <c r="A160" s="25" t="s">
        <v>45</v>
      </c>
      <c r="B160" s="29" t="s">
        <v>290</v>
      </c>
      <c r="C160" s="29" t="s">
        <v>525</v>
      </c>
      <c r="D160" s="25" t="s">
        <v>63</v>
      </c>
      <c r="E160" s="30" t="s">
        <v>526</v>
      </c>
      <c r="F160" s="31" t="s">
        <v>164</v>
      </c>
      <c r="G160" s="32">
        <v>1464.83</v>
      </c>
      <c r="H160" s="32">
        <v>0</v>
      </c>
      <c r="I160" s="32">
        <f>ROUND(ROUND(H160,2)*ROUND(G160,2),2)</f>
      </c>
      <c r="O160">
        <f>(I160*21)/100</f>
      </c>
      <c r="P160" t="s">
        <v>22</v>
      </c>
    </row>
    <row r="161" spans="1:5" ht="51">
      <c r="A161" s="33" t="s">
        <v>50</v>
      </c>
      <c r="E161" s="34" t="s">
        <v>915</v>
      </c>
    </row>
    <row r="162" spans="1:5" ht="12.75">
      <c r="A162" s="35" t="s">
        <v>52</v>
      </c>
      <c r="E162" s="36" t="s">
        <v>916</v>
      </c>
    </row>
    <row r="163" spans="1:5" ht="140.25">
      <c r="A163" t="s">
        <v>54</v>
      </c>
      <c r="E163" s="34" t="s">
        <v>529</v>
      </c>
    </row>
    <row r="164" spans="1:16" ht="12.75">
      <c r="A164" s="25" t="s">
        <v>45</v>
      </c>
      <c r="B164" s="29" t="s">
        <v>296</v>
      </c>
      <c r="C164" s="29" t="s">
        <v>531</v>
      </c>
      <c r="D164" s="25" t="s">
        <v>63</v>
      </c>
      <c r="E164" s="30" t="s">
        <v>532</v>
      </c>
      <c r="F164" s="31" t="s">
        <v>164</v>
      </c>
      <c r="G164" s="32">
        <v>1504.98</v>
      </c>
      <c r="H164" s="32">
        <v>0</v>
      </c>
      <c r="I164" s="32">
        <f>ROUND(ROUND(H164,2)*ROUND(G164,2),2)</f>
      </c>
      <c r="O164">
        <f>(I164*21)/100</f>
      </c>
      <c r="P164" t="s">
        <v>22</v>
      </c>
    </row>
    <row r="165" spans="1:5" ht="51">
      <c r="A165" s="33" t="s">
        <v>50</v>
      </c>
      <c r="E165" s="34" t="s">
        <v>917</v>
      </c>
    </row>
    <row r="166" spans="1:5" ht="12.75">
      <c r="A166" s="35" t="s">
        <v>52</v>
      </c>
      <c r="E166" s="36" t="s">
        <v>918</v>
      </c>
    </row>
    <row r="167" spans="1:5" ht="140.25">
      <c r="A167" t="s">
        <v>54</v>
      </c>
      <c r="E167" s="34" t="s">
        <v>529</v>
      </c>
    </row>
    <row r="168" spans="1:16" ht="12.75">
      <c r="A168" s="25" t="s">
        <v>45</v>
      </c>
      <c r="B168" s="29" t="s">
        <v>302</v>
      </c>
      <c r="C168" s="29" t="s">
        <v>546</v>
      </c>
      <c r="D168" s="25" t="s">
        <v>63</v>
      </c>
      <c r="E168" s="30" t="s">
        <v>547</v>
      </c>
      <c r="F168" s="31" t="s">
        <v>164</v>
      </c>
      <c r="G168" s="32">
        <v>1566.22</v>
      </c>
      <c r="H168" s="32">
        <v>0</v>
      </c>
      <c r="I168" s="32">
        <f>ROUND(ROUND(H168,2)*ROUND(G168,2),2)</f>
      </c>
      <c r="O168">
        <f>(I168*21)/100</f>
      </c>
      <c r="P168" t="s">
        <v>22</v>
      </c>
    </row>
    <row r="169" spans="1:5" ht="38.25">
      <c r="A169" s="33" t="s">
        <v>50</v>
      </c>
      <c r="E169" s="34" t="s">
        <v>919</v>
      </c>
    </row>
    <row r="170" spans="1:5" ht="12.75">
      <c r="A170" s="35" t="s">
        <v>52</v>
      </c>
      <c r="E170" s="36" t="s">
        <v>908</v>
      </c>
    </row>
    <row r="171" spans="1:5" ht="25.5">
      <c r="A171" t="s">
        <v>54</v>
      </c>
      <c r="E171" s="34" t="s">
        <v>549</v>
      </c>
    </row>
    <row r="172" spans="1:16" ht="12.75">
      <c r="A172" s="25" t="s">
        <v>45</v>
      </c>
      <c r="B172" s="29" t="s">
        <v>305</v>
      </c>
      <c r="C172" s="29" t="s">
        <v>551</v>
      </c>
      <c r="D172" s="25" t="s">
        <v>63</v>
      </c>
      <c r="E172" s="30" t="s">
        <v>552</v>
      </c>
      <c r="F172" s="31" t="s">
        <v>164</v>
      </c>
      <c r="G172" s="32">
        <v>66</v>
      </c>
      <c r="H172" s="32">
        <v>0</v>
      </c>
      <c r="I172" s="32">
        <f>ROUND(ROUND(H172,2)*ROUND(G172,2),2)</f>
      </c>
      <c r="O172">
        <f>(I172*21)/100</f>
      </c>
      <c r="P172" t="s">
        <v>22</v>
      </c>
    </row>
    <row r="173" spans="1:5" ht="51">
      <c r="A173" s="33" t="s">
        <v>50</v>
      </c>
      <c r="E173" s="34" t="s">
        <v>553</v>
      </c>
    </row>
    <row r="174" spans="1:5" ht="12.75">
      <c r="A174" s="35" t="s">
        <v>52</v>
      </c>
      <c r="E174" s="36" t="s">
        <v>920</v>
      </c>
    </row>
    <row r="175" spans="1:5" ht="25.5">
      <c r="A175" t="s">
        <v>54</v>
      </c>
      <c r="E175" s="34" t="s">
        <v>549</v>
      </c>
    </row>
    <row r="176" spans="1:16" ht="12.75">
      <c r="A176" s="25" t="s">
        <v>45</v>
      </c>
      <c r="B176" s="29" t="s">
        <v>308</v>
      </c>
      <c r="C176" s="29" t="s">
        <v>561</v>
      </c>
      <c r="D176" s="25" t="s">
        <v>63</v>
      </c>
      <c r="E176" s="30" t="s">
        <v>562</v>
      </c>
      <c r="F176" s="31" t="s">
        <v>191</v>
      </c>
      <c r="G176" s="32">
        <v>11</v>
      </c>
      <c r="H176" s="32">
        <v>0</v>
      </c>
      <c r="I176" s="32">
        <f>ROUND(ROUND(H176,2)*ROUND(G176,2),2)</f>
      </c>
      <c r="O176">
        <f>(I176*21)/100</f>
      </c>
      <c r="P176" t="s">
        <v>22</v>
      </c>
    </row>
    <row r="177" spans="1:5" ht="12.75">
      <c r="A177" s="33" t="s">
        <v>50</v>
      </c>
      <c r="E177" s="34" t="s">
        <v>921</v>
      </c>
    </row>
    <row r="178" spans="1:5" ht="12.75">
      <c r="A178" s="35" t="s">
        <v>52</v>
      </c>
      <c r="E178" s="36" t="s">
        <v>922</v>
      </c>
    </row>
    <row r="179" spans="1:5" ht="38.25">
      <c r="A179" t="s">
        <v>54</v>
      </c>
      <c r="E179" s="34" t="s">
        <v>565</v>
      </c>
    </row>
    <row r="180" spans="1:18" ht="12.75" customHeight="1">
      <c r="A180" s="6" t="s">
        <v>43</v>
      </c>
      <c r="B180" s="6"/>
      <c r="C180" s="39" t="s">
        <v>79</v>
      </c>
      <c r="D180" s="6"/>
      <c r="E180" s="27" t="s">
        <v>607</v>
      </c>
      <c r="F180" s="6"/>
      <c r="G180" s="6"/>
      <c r="H180" s="6"/>
      <c r="I180" s="40">
        <f>0+Q180</f>
      </c>
      <c r="O180">
        <f>0+R180</f>
      </c>
      <c r="Q180">
        <f>0+I181</f>
      </c>
      <c r="R180">
        <f>0+O181</f>
      </c>
    </row>
    <row r="181" spans="1:16" ht="12.75">
      <c r="A181" s="25" t="s">
        <v>45</v>
      </c>
      <c r="B181" s="29" t="s">
        <v>311</v>
      </c>
      <c r="C181" s="29" t="s">
        <v>677</v>
      </c>
      <c r="D181" s="25" t="s">
        <v>63</v>
      </c>
      <c r="E181" s="30" t="s">
        <v>678</v>
      </c>
      <c r="F181" s="31" t="s">
        <v>59</v>
      </c>
      <c r="G181" s="32">
        <v>1</v>
      </c>
      <c r="H181" s="32">
        <v>0</v>
      </c>
      <c r="I181" s="32">
        <f>ROUND(ROUND(H181,2)*ROUND(G181,2),2)</f>
      </c>
      <c r="O181">
        <f>(I181*21)/100</f>
      </c>
      <c r="P181" t="s">
        <v>22</v>
      </c>
    </row>
    <row r="182" spans="1:5" ht="25.5">
      <c r="A182" s="33" t="s">
        <v>50</v>
      </c>
      <c r="E182" s="34" t="s">
        <v>923</v>
      </c>
    </row>
    <row r="183" spans="1:5" ht="12.75">
      <c r="A183" s="35" t="s">
        <v>52</v>
      </c>
      <c r="E183" s="36" t="s">
        <v>53</v>
      </c>
    </row>
    <row r="184" spans="1:5" ht="25.5">
      <c r="A184" t="s">
        <v>54</v>
      </c>
      <c r="E184" s="34" t="s">
        <v>675</v>
      </c>
    </row>
    <row r="185" spans="1:18" ht="12.75" customHeight="1">
      <c r="A185" s="6" t="s">
        <v>43</v>
      </c>
      <c r="B185" s="6"/>
      <c r="C185" s="39" t="s">
        <v>40</v>
      </c>
      <c r="D185" s="6"/>
      <c r="E185" s="27" t="s">
        <v>711</v>
      </c>
      <c r="F185" s="6"/>
      <c r="G185" s="6"/>
      <c r="H185" s="6"/>
      <c r="I185" s="40">
        <f>0+Q185</f>
      </c>
      <c r="O185">
        <f>0+R185</f>
      </c>
      <c r="Q185">
        <f>0+I186+I190+I194+I198+I202+I206+I210+I214</f>
      </c>
      <c r="R185">
        <f>0+O186+O190+O194+O198+O202+O206+O210+O214</f>
      </c>
    </row>
    <row r="186" spans="1:16" ht="12.75">
      <c r="A186" s="25" t="s">
        <v>45</v>
      </c>
      <c r="B186" s="29" t="s">
        <v>313</v>
      </c>
      <c r="C186" s="29" t="s">
        <v>731</v>
      </c>
      <c r="D186" s="25" t="s">
        <v>47</v>
      </c>
      <c r="E186" s="30" t="s">
        <v>732</v>
      </c>
      <c r="F186" s="31" t="s">
        <v>59</v>
      </c>
      <c r="G186" s="32">
        <v>23</v>
      </c>
      <c r="H186" s="32">
        <v>0</v>
      </c>
      <c r="I186" s="32">
        <f>ROUND(ROUND(H186,2)*ROUND(G186,2),2)</f>
      </c>
      <c r="O186">
        <f>(I186*21)/100</f>
      </c>
      <c r="P186" t="s">
        <v>22</v>
      </c>
    </row>
    <row r="187" spans="1:5" ht="25.5">
      <c r="A187" s="33" t="s">
        <v>50</v>
      </c>
      <c r="E187" s="34" t="s">
        <v>924</v>
      </c>
    </row>
    <row r="188" spans="1:5" ht="12.75">
      <c r="A188" s="35" t="s">
        <v>52</v>
      </c>
      <c r="E188" s="36" t="s">
        <v>925</v>
      </c>
    </row>
    <row r="189" spans="1:5" ht="51">
      <c r="A189" t="s">
        <v>54</v>
      </c>
      <c r="E189" s="34" t="s">
        <v>735</v>
      </c>
    </row>
    <row r="190" spans="1:16" ht="12.75">
      <c r="A190" s="25" t="s">
        <v>45</v>
      </c>
      <c r="B190" s="29" t="s">
        <v>316</v>
      </c>
      <c r="C190" s="29" t="s">
        <v>731</v>
      </c>
      <c r="D190" s="25" t="s">
        <v>56</v>
      </c>
      <c r="E190" s="30" t="s">
        <v>732</v>
      </c>
      <c r="F190" s="31" t="s">
        <v>59</v>
      </c>
      <c r="G190" s="32">
        <v>2</v>
      </c>
      <c r="H190" s="32">
        <v>0</v>
      </c>
      <c r="I190" s="32">
        <f>ROUND(ROUND(H190,2)*ROUND(G190,2),2)</f>
      </c>
      <c r="O190">
        <f>(I190*21)/100</f>
      </c>
      <c r="P190" t="s">
        <v>22</v>
      </c>
    </row>
    <row r="191" spans="1:5" ht="25.5">
      <c r="A191" s="33" t="s">
        <v>50</v>
      </c>
      <c r="E191" s="34" t="s">
        <v>926</v>
      </c>
    </row>
    <row r="192" spans="1:5" ht="12.75">
      <c r="A192" s="35" t="s">
        <v>52</v>
      </c>
      <c r="E192" s="36" t="s">
        <v>267</v>
      </c>
    </row>
    <row r="193" spans="1:5" ht="51">
      <c r="A193" t="s">
        <v>54</v>
      </c>
      <c r="E193" s="34" t="s">
        <v>735</v>
      </c>
    </row>
    <row r="194" spans="1:16" ht="12.75">
      <c r="A194" s="25" t="s">
        <v>45</v>
      </c>
      <c r="B194" s="29" t="s">
        <v>321</v>
      </c>
      <c r="C194" s="29" t="s">
        <v>740</v>
      </c>
      <c r="D194" s="25" t="s">
        <v>63</v>
      </c>
      <c r="E194" s="30" t="s">
        <v>741</v>
      </c>
      <c r="F194" s="31" t="s">
        <v>59</v>
      </c>
      <c r="G194" s="32">
        <v>20</v>
      </c>
      <c r="H194" s="32">
        <v>0</v>
      </c>
      <c r="I194" s="32">
        <f>ROUND(ROUND(H194,2)*ROUND(G194,2),2)</f>
      </c>
      <c r="O194">
        <f>(I194*21)/100</f>
      </c>
      <c r="P194" t="s">
        <v>22</v>
      </c>
    </row>
    <row r="195" spans="1:5" ht="25.5">
      <c r="A195" s="33" t="s">
        <v>50</v>
      </c>
      <c r="E195" s="34" t="s">
        <v>927</v>
      </c>
    </row>
    <row r="196" spans="1:5" ht="12.75">
      <c r="A196" s="35" t="s">
        <v>52</v>
      </c>
      <c r="E196" s="36" t="s">
        <v>928</v>
      </c>
    </row>
    <row r="197" spans="1:5" ht="25.5">
      <c r="A197" t="s">
        <v>54</v>
      </c>
      <c r="E197" s="34" t="s">
        <v>744</v>
      </c>
    </row>
    <row r="198" spans="1:16" ht="25.5">
      <c r="A198" s="25" t="s">
        <v>45</v>
      </c>
      <c r="B198" s="29" t="s">
        <v>326</v>
      </c>
      <c r="C198" s="29" t="s">
        <v>769</v>
      </c>
      <c r="D198" s="25" t="s">
        <v>63</v>
      </c>
      <c r="E198" s="30" t="s">
        <v>770</v>
      </c>
      <c r="F198" s="31" t="s">
        <v>164</v>
      </c>
      <c r="G198" s="32">
        <v>66.63</v>
      </c>
      <c r="H198" s="32">
        <v>0</v>
      </c>
      <c r="I198" s="32">
        <f>ROUND(ROUND(H198,2)*ROUND(G198,2),2)</f>
      </c>
      <c r="O198">
        <f>(I198*21)/100</f>
      </c>
      <c r="P198" t="s">
        <v>22</v>
      </c>
    </row>
    <row r="199" spans="1:5" ht="25.5">
      <c r="A199" s="33" t="s">
        <v>50</v>
      </c>
      <c r="E199" s="34" t="s">
        <v>929</v>
      </c>
    </row>
    <row r="200" spans="1:5" ht="12.75">
      <c r="A200" s="35" t="s">
        <v>52</v>
      </c>
      <c r="E200" s="36" t="s">
        <v>930</v>
      </c>
    </row>
    <row r="201" spans="1:5" ht="38.25">
      <c r="A201" t="s">
        <v>54</v>
      </c>
      <c r="E201" s="34" t="s">
        <v>773</v>
      </c>
    </row>
    <row r="202" spans="1:16" ht="12.75">
      <c r="A202" s="25" t="s">
        <v>45</v>
      </c>
      <c r="B202" s="29" t="s">
        <v>328</v>
      </c>
      <c r="C202" s="29" t="s">
        <v>775</v>
      </c>
      <c r="D202" s="25" t="s">
        <v>63</v>
      </c>
      <c r="E202" s="30" t="s">
        <v>776</v>
      </c>
      <c r="F202" s="31" t="s">
        <v>191</v>
      </c>
      <c r="G202" s="32">
        <v>38</v>
      </c>
      <c r="H202" s="32">
        <v>0</v>
      </c>
      <c r="I202" s="32">
        <f>ROUND(ROUND(H202,2)*ROUND(G202,2),2)</f>
      </c>
      <c r="O202">
        <f>(I202*21)/100</f>
      </c>
      <c r="P202" t="s">
        <v>22</v>
      </c>
    </row>
    <row r="203" spans="1:5" ht="25.5">
      <c r="A203" s="33" t="s">
        <v>50</v>
      </c>
      <c r="E203" s="34" t="s">
        <v>931</v>
      </c>
    </row>
    <row r="204" spans="1:5" ht="12.75">
      <c r="A204" s="35" t="s">
        <v>52</v>
      </c>
      <c r="E204" s="36" t="s">
        <v>641</v>
      </c>
    </row>
    <row r="205" spans="1:5" ht="51">
      <c r="A205" t="s">
        <v>54</v>
      </c>
      <c r="E205" s="34" t="s">
        <v>779</v>
      </c>
    </row>
    <row r="206" spans="1:16" ht="12.75">
      <c r="A206" s="25" t="s">
        <v>45</v>
      </c>
      <c r="B206" s="29" t="s">
        <v>331</v>
      </c>
      <c r="C206" s="29" t="s">
        <v>804</v>
      </c>
      <c r="D206" s="25" t="s">
        <v>63</v>
      </c>
      <c r="E206" s="30" t="s">
        <v>805</v>
      </c>
      <c r="F206" s="31" t="s">
        <v>191</v>
      </c>
      <c r="G206" s="32">
        <v>11</v>
      </c>
      <c r="H206" s="32">
        <v>0</v>
      </c>
      <c r="I206" s="32">
        <f>ROUND(ROUND(H206,2)*ROUND(G206,2),2)</f>
      </c>
      <c r="O206">
        <f>(I206*21)/100</f>
      </c>
      <c r="P206" t="s">
        <v>22</v>
      </c>
    </row>
    <row r="207" spans="1:5" ht="38.25">
      <c r="A207" s="33" t="s">
        <v>50</v>
      </c>
      <c r="E207" s="34" t="s">
        <v>932</v>
      </c>
    </row>
    <row r="208" spans="1:5" ht="12.75">
      <c r="A208" s="35" t="s">
        <v>52</v>
      </c>
      <c r="E208" s="36" t="s">
        <v>922</v>
      </c>
    </row>
    <row r="209" spans="1:5" ht="25.5">
      <c r="A209" t="s">
        <v>54</v>
      </c>
      <c r="E209" s="34" t="s">
        <v>807</v>
      </c>
    </row>
    <row r="210" spans="1:16" ht="12.75">
      <c r="A210" s="25" t="s">
        <v>45</v>
      </c>
      <c r="B210" s="29" t="s">
        <v>333</v>
      </c>
      <c r="C210" s="29" t="s">
        <v>809</v>
      </c>
      <c r="D210" s="25" t="s">
        <v>63</v>
      </c>
      <c r="E210" s="30" t="s">
        <v>810</v>
      </c>
      <c r="F210" s="31" t="s">
        <v>191</v>
      </c>
      <c r="G210" s="32">
        <v>11</v>
      </c>
      <c r="H210" s="32">
        <v>0</v>
      </c>
      <c r="I210" s="32">
        <f>ROUND(ROUND(H210,2)*ROUND(G210,2),2)</f>
      </c>
      <c r="O210">
        <f>(I210*21)/100</f>
      </c>
      <c r="P210" t="s">
        <v>22</v>
      </c>
    </row>
    <row r="211" spans="1:5" ht="38.25">
      <c r="A211" s="33" t="s">
        <v>50</v>
      </c>
      <c r="E211" s="34" t="s">
        <v>933</v>
      </c>
    </row>
    <row r="212" spans="1:5" ht="12.75">
      <c r="A212" s="35" t="s">
        <v>52</v>
      </c>
      <c r="E212" s="36" t="s">
        <v>922</v>
      </c>
    </row>
    <row r="213" spans="1:5" ht="25.5">
      <c r="A213" t="s">
        <v>54</v>
      </c>
      <c r="E213" s="34" t="s">
        <v>807</v>
      </c>
    </row>
    <row r="214" spans="1:16" ht="12.75">
      <c r="A214" s="25" t="s">
        <v>45</v>
      </c>
      <c r="B214" s="29" t="s">
        <v>339</v>
      </c>
      <c r="C214" s="29" t="s">
        <v>818</v>
      </c>
      <c r="D214" s="25" t="s">
        <v>63</v>
      </c>
      <c r="E214" s="30" t="s">
        <v>819</v>
      </c>
      <c r="F214" s="31" t="s">
        <v>164</v>
      </c>
      <c r="G214" s="32">
        <v>17.1</v>
      </c>
      <c r="H214" s="32">
        <v>0</v>
      </c>
      <c r="I214" s="32">
        <f>ROUND(ROUND(H214,2)*ROUND(G214,2),2)</f>
      </c>
      <c r="O214">
        <f>(I214*21)/100</f>
      </c>
      <c r="P214" t="s">
        <v>22</v>
      </c>
    </row>
    <row r="215" spans="1:5" ht="51">
      <c r="A215" s="33" t="s">
        <v>50</v>
      </c>
      <c r="E215" s="34" t="s">
        <v>934</v>
      </c>
    </row>
    <row r="216" spans="1:5" ht="12.75">
      <c r="A216" s="35" t="s">
        <v>52</v>
      </c>
      <c r="E216" s="36" t="s">
        <v>935</v>
      </c>
    </row>
    <row r="217" spans="1:5" ht="89.25">
      <c r="A217" t="s">
        <v>54</v>
      </c>
      <c r="E217" s="34" t="s">
        <v>822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0+O8+O37+O146+O159+O172+O229+O250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936</v>
      </c>
      <c r="I3" s="37">
        <f>0+I8+I37+I146+I159+I172+I229+I250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936</v>
      </c>
      <c r="D4" s="6"/>
      <c r="E4" s="18" t="s">
        <v>937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0+I9+I13+I17+I21+I25+I29+I33</f>
      </c>
      <c r="R8">
        <f>0+O9+O13+O17+O21+O25+O29+O33</f>
      </c>
    </row>
    <row r="9" spans="1:16" ht="12.75">
      <c r="A9" s="25" t="s">
        <v>45</v>
      </c>
      <c r="B9" s="29" t="s">
        <v>29</v>
      </c>
      <c r="C9" s="29" t="s">
        <v>135</v>
      </c>
      <c r="D9" s="25" t="s">
        <v>47</v>
      </c>
      <c r="E9" s="30" t="s">
        <v>136</v>
      </c>
      <c r="F9" s="31" t="s">
        <v>137</v>
      </c>
      <c r="G9" s="32">
        <v>761.56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25.5">
      <c r="A10" s="33" t="s">
        <v>50</v>
      </c>
      <c r="E10" s="34" t="s">
        <v>938</v>
      </c>
    </row>
    <row r="11" spans="1:5" ht="12.75">
      <c r="A11" s="35" t="s">
        <v>52</v>
      </c>
      <c r="E11" s="36" t="s">
        <v>939</v>
      </c>
    </row>
    <row r="12" spans="1:5" ht="25.5">
      <c r="A12" t="s">
        <v>54</v>
      </c>
      <c r="E12" s="34" t="s">
        <v>140</v>
      </c>
    </row>
    <row r="13" spans="1:16" ht="12.75">
      <c r="A13" s="25" t="s">
        <v>45</v>
      </c>
      <c r="B13" s="29" t="s">
        <v>22</v>
      </c>
      <c r="C13" s="29" t="s">
        <v>135</v>
      </c>
      <c r="D13" s="25" t="s">
        <v>56</v>
      </c>
      <c r="E13" s="30" t="s">
        <v>136</v>
      </c>
      <c r="F13" s="31" t="s">
        <v>137</v>
      </c>
      <c r="G13" s="32">
        <v>93.05</v>
      </c>
      <c r="H13" s="32">
        <v>0</v>
      </c>
      <c r="I13" s="32">
        <f>ROUND(ROUND(H13,2)*ROUND(G13,2),2)</f>
      </c>
      <c r="O13">
        <f>(I13*21)/100</f>
      </c>
      <c r="P13" t="s">
        <v>22</v>
      </c>
    </row>
    <row r="14" spans="1:5" ht="25.5">
      <c r="A14" s="33" t="s">
        <v>50</v>
      </c>
      <c r="E14" s="34" t="s">
        <v>940</v>
      </c>
    </row>
    <row r="15" spans="1:5" ht="12.75">
      <c r="A15" s="35" t="s">
        <v>52</v>
      </c>
      <c r="E15" s="36" t="s">
        <v>941</v>
      </c>
    </row>
    <row r="16" spans="1:5" ht="25.5">
      <c r="A16" t="s">
        <v>54</v>
      </c>
      <c r="E16" s="34" t="s">
        <v>140</v>
      </c>
    </row>
    <row r="17" spans="1:16" ht="12.75">
      <c r="A17" s="25" t="s">
        <v>45</v>
      </c>
      <c r="B17" s="29" t="s">
        <v>23</v>
      </c>
      <c r="C17" s="29" t="s">
        <v>135</v>
      </c>
      <c r="D17" s="25" t="s">
        <v>58</v>
      </c>
      <c r="E17" s="30" t="s">
        <v>136</v>
      </c>
      <c r="F17" s="31" t="s">
        <v>137</v>
      </c>
      <c r="G17" s="32">
        <v>220.78</v>
      </c>
      <c r="H17" s="32">
        <v>0</v>
      </c>
      <c r="I17" s="32">
        <f>ROUND(ROUND(H17,2)*ROUND(G17,2),2)</f>
      </c>
      <c r="O17">
        <f>(I17*21)/100</f>
      </c>
      <c r="P17" t="s">
        <v>22</v>
      </c>
    </row>
    <row r="18" spans="1:5" ht="25.5">
      <c r="A18" s="33" t="s">
        <v>50</v>
      </c>
      <c r="E18" s="34" t="s">
        <v>942</v>
      </c>
    </row>
    <row r="19" spans="1:5" ht="12.75">
      <c r="A19" s="35" t="s">
        <v>52</v>
      </c>
      <c r="E19" s="36" t="s">
        <v>943</v>
      </c>
    </row>
    <row r="20" spans="1:5" ht="25.5">
      <c r="A20" t="s">
        <v>54</v>
      </c>
      <c r="E20" s="34" t="s">
        <v>140</v>
      </c>
    </row>
    <row r="21" spans="1:16" ht="12.75">
      <c r="A21" s="25" t="s">
        <v>45</v>
      </c>
      <c r="B21" s="29" t="s">
        <v>33</v>
      </c>
      <c r="C21" s="29" t="s">
        <v>135</v>
      </c>
      <c r="D21" s="25" t="s">
        <v>145</v>
      </c>
      <c r="E21" s="30" t="s">
        <v>136</v>
      </c>
      <c r="F21" s="31" t="s">
        <v>137</v>
      </c>
      <c r="G21" s="32">
        <v>2.4</v>
      </c>
      <c r="H21" s="32">
        <v>0</v>
      </c>
      <c r="I21" s="32">
        <f>ROUND(ROUND(H21,2)*ROUND(G21,2),2)</f>
      </c>
      <c r="O21">
        <f>(I21*21)/100</f>
      </c>
      <c r="P21" t="s">
        <v>22</v>
      </c>
    </row>
    <row r="22" spans="1:5" ht="25.5">
      <c r="A22" s="33" t="s">
        <v>50</v>
      </c>
      <c r="E22" s="34" t="s">
        <v>944</v>
      </c>
    </row>
    <row r="23" spans="1:5" ht="12.75">
      <c r="A23" s="35" t="s">
        <v>52</v>
      </c>
      <c r="E23" s="36" t="s">
        <v>945</v>
      </c>
    </row>
    <row r="24" spans="1:5" ht="25.5">
      <c r="A24" t="s">
        <v>54</v>
      </c>
      <c r="E24" s="34" t="s">
        <v>140</v>
      </c>
    </row>
    <row r="25" spans="1:16" ht="12.75">
      <c r="A25" s="25" t="s">
        <v>45</v>
      </c>
      <c r="B25" s="29" t="s">
        <v>35</v>
      </c>
      <c r="C25" s="29" t="s">
        <v>135</v>
      </c>
      <c r="D25" s="25" t="s">
        <v>148</v>
      </c>
      <c r="E25" s="30" t="s">
        <v>136</v>
      </c>
      <c r="F25" s="31" t="s">
        <v>137</v>
      </c>
      <c r="G25" s="32">
        <v>0.4</v>
      </c>
      <c r="H25" s="32">
        <v>0</v>
      </c>
      <c r="I25" s="32">
        <f>ROUND(ROUND(H25,2)*ROUND(G25,2),2)</f>
      </c>
      <c r="O25">
        <f>(I25*21)/100</f>
      </c>
      <c r="P25" t="s">
        <v>22</v>
      </c>
    </row>
    <row r="26" spans="1:5" ht="38.25">
      <c r="A26" s="33" t="s">
        <v>50</v>
      </c>
      <c r="E26" s="34" t="s">
        <v>946</v>
      </c>
    </row>
    <row r="27" spans="1:5" ht="12.75">
      <c r="A27" s="35" t="s">
        <v>52</v>
      </c>
      <c r="E27" s="36" t="s">
        <v>947</v>
      </c>
    </row>
    <row r="28" spans="1:5" ht="25.5">
      <c r="A28" t="s">
        <v>54</v>
      </c>
      <c r="E28" s="34" t="s">
        <v>140</v>
      </c>
    </row>
    <row r="29" spans="1:16" ht="12.75">
      <c r="A29" s="25" t="s">
        <v>45</v>
      </c>
      <c r="B29" s="29" t="s">
        <v>37</v>
      </c>
      <c r="C29" s="29" t="s">
        <v>151</v>
      </c>
      <c r="D29" s="25" t="s">
        <v>63</v>
      </c>
      <c r="E29" s="30" t="s">
        <v>152</v>
      </c>
      <c r="F29" s="31" t="s">
        <v>153</v>
      </c>
      <c r="G29" s="32">
        <v>54.6</v>
      </c>
      <c r="H29" s="32">
        <v>0</v>
      </c>
      <c r="I29" s="32">
        <f>ROUND(ROUND(H29,2)*ROUND(G29,2),2)</f>
      </c>
      <c r="O29">
        <f>(I29*21)/100</f>
      </c>
      <c r="P29" t="s">
        <v>22</v>
      </c>
    </row>
    <row r="30" spans="1:5" ht="12.75">
      <c r="A30" s="33" t="s">
        <v>50</v>
      </c>
      <c r="E30" s="34" t="s">
        <v>861</v>
      </c>
    </row>
    <row r="31" spans="1:5" ht="12.75">
      <c r="A31" s="35" t="s">
        <v>52</v>
      </c>
      <c r="E31" s="36" t="s">
        <v>948</v>
      </c>
    </row>
    <row r="32" spans="1:5" ht="25.5">
      <c r="A32" t="s">
        <v>54</v>
      </c>
      <c r="E32" s="34" t="s">
        <v>156</v>
      </c>
    </row>
    <row r="33" spans="1:16" ht="12.75">
      <c r="A33" s="25" t="s">
        <v>45</v>
      </c>
      <c r="B33" s="29" t="s">
        <v>74</v>
      </c>
      <c r="C33" s="29" t="s">
        <v>157</v>
      </c>
      <c r="D33" s="25" t="s">
        <v>63</v>
      </c>
      <c r="E33" s="30" t="s">
        <v>158</v>
      </c>
      <c r="F33" s="31" t="s">
        <v>153</v>
      </c>
      <c r="G33" s="32">
        <v>89.89</v>
      </c>
      <c r="H33" s="32">
        <v>0</v>
      </c>
      <c r="I33" s="32">
        <f>ROUND(ROUND(H33,2)*ROUND(G33,2),2)</f>
      </c>
      <c r="O33">
        <f>(I33*21)/100</f>
      </c>
      <c r="P33" t="s">
        <v>22</v>
      </c>
    </row>
    <row r="34" spans="1:5" ht="12.75">
      <c r="A34" s="33" t="s">
        <v>50</v>
      </c>
      <c r="E34" s="34" t="s">
        <v>863</v>
      </c>
    </row>
    <row r="35" spans="1:5" ht="12.75">
      <c r="A35" s="35" t="s">
        <v>52</v>
      </c>
      <c r="E35" s="36" t="s">
        <v>949</v>
      </c>
    </row>
    <row r="36" spans="1:5" ht="25.5">
      <c r="A36" t="s">
        <v>54</v>
      </c>
      <c r="E36" s="34" t="s">
        <v>156</v>
      </c>
    </row>
    <row r="37" spans="1:18" ht="12.75" customHeight="1">
      <c r="A37" s="6" t="s">
        <v>43</v>
      </c>
      <c r="B37" s="6"/>
      <c r="C37" s="39" t="s">
        <v>29</v>
      </c>
      <c r="D37" s="6"/>
      <c r="E37" s="27" t="s">
        <v>161</v>
      </c>
      <c r="F37" s="6"/>
      <c r="G37" s="6"/>
      <c r="H37" s="6"/>
      <c r="I37" s="40">
        <f>0+Q37</f>
      </c>
      <c r="O37">
        <f>0+R37</f>
      </c>
      <c r="Q37">
        <f>0+I38+I42+I46+I50+I54+I58+I62+I66+I70+I74+I78+I82+I86+I90+I94+I98+I102+I106+I110+I114+I118+I122+I126+I130+I134+I138+I142</f>
      </c>
      <c r="R37">
        <f>0+O38+O42+O46+O50+O54+O58+O62+O66+O70+O74+O78+O82+O86+O90+O94+O98+O102+O106+O110+O114+O118+O122+O126+O130+O134+O138+O142</f>
      </c>
    </row>
    <row r="38" spans="1:16" ht="12.75">
      <c r="A38" s="25" t="s">
        <v>45</v>
      </c>
      <c r="B38" s="29" t="s">
        <v>79</v>
      </c>
      <c r="C38" s="29" t="s">
        <v>168</v>
      </c>
      <c r="D38" s="25" t="s">
        <v>63</v>
      </c>
      <c r="E38" s="30" t="s">
        <v>169</v>
      </c>
      <c r="F38" s="31" t="s">
        <v>164</v>
      </c>
      <c r="G38" s="32">
        <v>443.93</v>
      </c>
      <c r="H38" s="32">
        <v>0</v>
      </c>
      <c r="I38" s="32">
        <f>ROUND(ROUND(H38,2)*ROUND(G38,2),2)</f>
      </c>
      <c r="O38">
        <f>(I38*21)/100</f>
      </c>
      <c r="P38" t="s">
        <v>22</v>
      </c>
    </row>
    <row r="39" spans="1:5" ht="51">
      <c r="A39" s="33" t="s">
        <v>50</v>
      </c>
      <c r="E39" s="34" t="s">
        <v>950</v>
      </c>
    </row>
    <row r="40" spans="1:5" ht="12.75">
      <c r="A40" s="35" t="s">
        <v>52</v>
      </c>
      <c r="E40" s="36" t="s">
        <v>951</v>
      </c>
    </row>
    <row r="41" spans="1:5" ht="12.75">
      <c r="A41" t="s">
        <v>54</v>
      </c>
      <c r="E41" s="34" t="s">
        <v>171</v>
      </c>
    </row>
    <row r="42" spans="1:16" ht="25.5">
      <c r="A42" s="25" t="s">
        <v>45</v>
      </c>
      <c r="B42" s="29" t="s">
        <v>40</v>
      </c>
      <c r="C42" s="29" t="s">
        <v>172</v>
      </c>
      <c r="D42" s="25" t="s">
        <v>47</v>
      </c>
      <c r="E42" s="30" t="s">
        <v>173</v>
      </c>
      <c r="F42" s="31" t="s">
        <v>153</v>
      </c>
      <c r="G42" s="32">
        <v>110.39</v>
      </c>
      <c r="H42" s="32">
        <v>0</v>
      </c>
      <c r="I42" s="32">
        <f>ROUND(ROUND(H42,2)*ROUND(G42,2),2)</f>
      </c>
      <c r="O42">
        <f>(I42*21)/100</f>
      </c>
      <c r="P42" t="s">
        <v>22</v>
      </c>
    </row>
    <row r="43" spans="1:5" ht="63.75">
      <c r="A43" s="33" t="s">
        <v>50</v>
      </c>
      <c r="E43" s="34" t="s">
        <v>952</v>
      </c>
    </row>
    <row r="44" spans="1:5" ht="12.75">
      <c r="A44" s="35" t="s">
        <v>52</v>
      </c>
      <c r="E44" s="36" t="s">
        <v>953</v>
      </c>
    </row>
    <row r="45" spans="1:5" ht="63.75">
      <c r="A45" t="s">
        <v>54</v>
      </c>
      <c r="E45" s="34" t="s">
        <v>176</v>
      </c>
    </row>
    <row r="46" spans="1:16" ht="25.5">
      <c r="A46" s="25" t="s">
        <v>45</v>
      </c>
      <c r="B46" s="29" t="s">
        <v>42</v>
      </c>
      <c r="C46" s="29" t="s">
        <v>177</v>
      </c>
      <c r="D46" s="25" t="s">
        <v>63</v>
      </c>
      <c r="E46" s="30" t="s">
        <v>178</v>
      </c>
      <c r="F46" s="31" t="s">
        <v>153</v>
      </c>
      <c r="G46" s="32">
        <v>36.8</v>
      </c>
      <c r="H46" s="32">
        <v>0</v>
      </c>
      <c r="I46" s="32">
        <f>ROUND(ROUND(H46,2)*ROUND(G46,2),2)</f>
      </c>
      <c r="O46">
        <f>(I46*21)/100</f>
      </c>
      <c r="P46" t="s">
        <v>22</v>
      </c>
    </row>
    <row r="47" spans="1:5" ht="63.75">
      <c r="A47" s="33" t="s">
        <v>50</v>
      </c>
      <c r="E47" s="34" t="s">
        <v>954</v>
      </c>
    </row>
    <row r="48" spans="1:5" ht="12.75">
      <c r="A48" s="35" t="s">
        <v>52</v>
      </c>
      <c r="E48" s="36" t="s">
        <v>955</v>
      </c>
    </row>
    <row r="49" spans="1:5" ht="63.75">
      <c r="A49" t="s">
        <v>54</v>
      </c>
      <c r="E49" s="34" t="s">
        <v>176</v>
      </c>
    </row>
    <row r="50" spans="1:16" ht="25.5">
      <c r="A50" s="25" t="s">
        <v>45</v>
      </c>
      <c r="B50" s="29" t="s">
        <v>88</v>
      </c>
      <c r="C50" s="29" t="s">
        <v>181</v>
      </c>
      <c r="D50" s="25" t="s">
        <v>63</v>
      </c>
      <c r="E50" s="30" t="s">
        <v>182</v>
      </c>
      <c r="F50" s="31" t="s">
        <v>153</v>
      </c>
      <c r="G50" s="32">
        <v>5.5</v>
      </c>
      <c r="H50" s="32">
        <v>0</v>
      </c>
      <c r="I50" s="32">
        <f>ROUND(ROUND(H50,2)*ROUND(G50,2),2)</f>
      </c>
      <c r="O50">
        <f>(I50*21)/100</f>
      </c>
      <c r="P50" t="s">
        <v>22</v>
      </c>
    </row>
    <row r="51" spans="1:5" ht="38.25">
      <c r="A51" s="33" t="s">
        <v>50</v>
      </c>
      <c r="E51" s="34" t="s">
        <v>956</v>
      </c>
    </row>
    <row r="52" spans="1:5" ht="12.75">
      <c r="A52" s="35" t="s">
        <v>52</v>
      </c>
      <c r="E52" s="36" t="s">
        <v>957</v>
      </c>
    </row>
    <row r="53" spans="1:5" ht="63.75">
      <c r="A53" t="s">
        <v>54</v>
      </c>
      <c r="E53" s="34" t="s">
        <v>176</v>
      </c>
    </row>
    <row r="54" spans="1:16" ht="12.75">
      <c r="A54" s="25" t="s">
        <v>45</v>
      </c>
      <c r="B54" s="29" t="s">
        <v>93</v>
      </c>
      <c r="C54" s="29" t="s">
        <v>194</v>
      </c>
      <c r="D54" s="25" t="s">
        <v>63</v>
      </c>
      <c r="E54" s="30" t="s">
        <v>195</v>
      </c>
      <c r="F54" s="31" t="s">
        <v>153</v>
      </c>
      <c r="G54" s="32">
        <v>127.01</v>
      </c>
      <c r="H54" s="32">
        <v>0</v>
      </c>
      <c r="I54" s="32">
        <f>ROUND(ROUND(H54,2)*ROUND(G54,2),2)</f>
      </c>
      <c r="O54">
        <f>(I54*21)/100</f>
      </c>
      <c r="P54" t="s">
        <v>22</v>
      </c>
    </row>
    <row r="55" spans="1:5" ht="114.75">
      <c r="A55" s="33" t="s">
        <v>50</v>
      </c>
      <c r="E55" s="34" t="s">
        <v>958</v>
      </c>
    </row>
    <row r="56" spans="1:5" ht="12.75">
      <c r="A56" s="35" t="s">
        <v>52</v>
      </c>
      <c r="E56" s="36" t="s">
        <v>959</v>
      </c>
    </row>
    <row r="57" spans="1:5" ht="63.75">
      <c r="A57" t="s">
        <v>54</v>
      </c>
      <c r="E57" s="34" t="s">
        <v>176</v>
      </c>
    </row>
    <row r="58" spans="1:16" ht="12.75">
      <c r="A58" s="25" t="s">
        <v>45</v>
      </c>
      <c r="B58" s="29" t="s">
        <v>97</v>
      </c>
      <c r="C58" s="29" t="s">
        <v>198</v>
      </c>
      <c r="D58" s="25" t="s">
        <v>47</v>
      </c>
      <c r="E58" s="30" t="s">
        <v>199</v>
      </c>
      <c r="F58" s="31" t="s">
        <v>153</v>
      </c>
      <c r="G58" s="32">
        <v>111.82</v>
      </c>
      <c r="H58" s="32">
        <v>0</v>
      </c>
      <c r="I58" s="32">
        <f>ROUND(ROUND(H58,2)*ROUND(G58,2),2)</f>
      </c>
      <c r="O58">
        <f>(I58*21)/100</f>
      </c>
      <c r="P58" t="s">
        <v>22</v>
      </c>
    </row>
    <row r="59" spans="1:5" ht="102">
      <c r="A59" s="33" t="s">
        <v>50</v>
      </c>
      <c r="E59" s="34" t="s">
        <v>960</v>
      </c>
    </row>
    <row r="60" spans="1:5" ht="12.75">
      <c r="A60" s="35" t="s">
        <v>52</v>
      </c>
      <c r="E60" s="36" t="s">
        <v>961</v>
      </c>
    </row>
    <row r="61" spans="1:5" ht="369.75">
      <c r="A61" t="s">
        <v>54</v>
      </c>
      <c r="E61" s="34" t="s">
        <v>202</v>
      </c>
    </row>
    <row r="62" spans="1:16" ht="12.75">
      <c r="A62" s="25" t="s">
        <v>45</v>
      </c>
      <c r="B62" s="29" t="s">
        <v>101</v>
      </c>
      <c r="C62" s="29" t="s">
        <v>198</v>
      </c>
      <c r="D62" s="25" t="s">
        <v>56</v>
      </c>
      <c r="E62" s="30" t="s">
        <v>199</v>
      </c>
      <c r="F62" s="31" t="s">
        <v>153</v>
      </c>
      <c r="G62" s="32">
        <v>134.62</v>
      </c>
      <c r="H62" s="32">
        <v>0</v>
      </c>
      <c r="I62" s="32">
        <f>ROUND(ROUND(H62,2)*ROUND(G62,2),2)</f>
      </c>
      <c r="O62">
        <f>(I62*21)/100</f>
      </c>
      <c r="P62" t="s">
        <v>22</v>
      </c>
    </row>
    <row r="63" spans="1:5" ht="51">
      <c r="A63" s="33" t="s">
        <v>50</v>
      </c>
      <c r="E63" s="34" t="s">
        <v>962</v>
      </c>
    </row>
    <row r="64" spans="1:5" ht="12.75">
      <c r="A64" s="35" t="s">
        <v>52</v>
      </c>
      <c r="E64" s="36" t="s">
        <v>963</v>
      </c>
    </row>
    <row r="65" spans="1:5" ht="369.75">
      <c r="A65" t="s">
        <v>54</v>
      </c>
      <c r="E65" s="34" t="s">
        <v>202</v>
      </c>
    </row>
    <row r="66" spans="1:16" ht="12.75">
      <c r="A66" s="25" t="s">
        <v>45</v>
      </c>
      <c r="B66" s="29" t="s">
        <v>106</v>
      </c>
      <c r="C66" s="29" t="s">
        <v>209</v>
      </c>
      <c r="D66" s="25" t="s">
        <v>47</v>
      </c>
      <c r="E66" s="30" t="s">
        <v>210</v>
      </c>
      <c r="F66" s="31" t="s">
        <v>153</v>
      </c>
      <c r="G66" s="32">
        <v>1.64</v>
      </c>
      <c r="H66" s="32">
        <v>0</v>
      </c>
      <c r="I66" s="32">
        <f>ROUND(ROUND(H66,2)*ROUND(G66,2),2)</f>
      </c>
      <c r="O66">
        <f>(I66*21)/100</f>
      </c>
      <c r="P66" t="s">
        <v>22</v>
      </c>
    </row>
    <row r="67" spans="1:5" ht="12.75">
      <c r="A67" s="33" t="s">
        <v>50</v>
      </c>
      <c r="E67" s="34" t="s">
        <v>211</v>
      </c>
    </row>
    <row r="68" spans="1:5" ht="12.75">
      <c r="A68" s="35" t="s">
        <v>52</v>
      </c>
      <c r="E68" s="36" t="s">
        <v>964</v>
      </c>
    </row>
    <row r="69" spans="1:5" ht="306">
      <c r="A69" t="s">
        <v>54</v>
      </c>
      <c r="E69" s="34" t="s">
        <v>213</v>
      </c>
    </row>
    <row r="70" spans="1:16" ht="12.75">
      <c r="A70" s="25" t="s">
        <v>45</v>
      </c>
      <c r="B70" s="29" t="s">
        <v>112</v>
      </c>
      <c r="C70" s="29" t="s">
        <v>209</v>
      </c>
      <c r="D70" s="25" t="s">
        <v>56</v>
      </c>
      <c r="E70" s="30" t="s">
        <v>210</v>
      </c>
      <c r="F70" s="31" t="s">
        <v>153</v>
      </c>
      <c r="G70" s="32">
        <v>6.15</v>
      </c>
      <c r="H70" s="32">
        <v>0</v>
      </c>
      <c r="I70" s="32">
        <f>ROUND(ROUND(H70,2)*ROUND(G70,2),2)</f>
      </c>
      <c r="O70">
        <f>(I70*21)/100</f>
      </c>
      <c r="P70" t="s">
        <v>22</v>
      </c>
    </row>
    <row r="71" spans="1:5" ht="12.75">
      <c r="A71" s="33" t="s">
        <v>50</v>
      </c>
      <c r="E71" s="34" t="s">
        <v>214</v>
      </c>
    </row>
    <row r="72" spans="1:5" ht="12.75">
      <c r="A72" s="35" t="s">
        <v>52</v>
      </c>
      <c r="E72" s="36" t="s">
        <v>965</v>
      </c>
    </row>
    <row r="73" spans="1:5" ht="306">
      <c r="A73" t="s">
        <v>54</v>
      </c>
      <c r="E73" s="34" t="s">
        <v>213</v>
      </c>
    </row>
    <row r="74" spans="1:16" ht="12.75">
      <c r="A74" s="25" t="s">
        <v>45</v>
      </c>
      <c r="B74" s="29" t="s">
        <v>114</v>
      </c>
      <c r="C74" s="29" t="s">
        <v>209</v>
      </c>
      <c r="D74" s="25" t="s">
        <v>58</v>
      </c>
      <c r="E74" s="30" t="s">
        <v>210</v>
      </c>
      <c r="F74" s="31" t="s">
        <v>153</v>
      </c>
      <c r="G74" s="32">
        <v>54.6</v>
      </c>
      <c r="H74" s="32">
        <v>0</v>
      </c>
      <c r="I74" s="32">
        <f>ROUND(ROUND(H74,2)*ROUND(G74,2),2)</f>
      </c>
      <c r="O74">
        <f>(I74*21)/100</f>
      </c>
      <c r="P74" t="s">
        <v>22</v>
      </c>
    </row>
    <row r="75" spans="1:5" ht="12.75">
      <c r="A75" s="33" t="s">
        <v>50</v>
      </c>
      <c r="E75" s="34" t="s">
        <v>881</v>
      </c>
    </row>
    <row r="76" spans="1:5" ht="12.75">
      <c r="A76" s="35" t="s">
        <v>52</v>
      </c>
      <c r="E76" s="36" t="s">
        <v>948</v>
      </c>
    </row>
    <row r="77" spans="1:5" ht="306">
      <c r="A77" t="s">
        <v>54</v>
      </c>
      <c r="E77" s="34" t="s">
        <v>213</v>
      </c>
    </row>
    <row r="78" spans="1:16" ht="12.75">
      <c r="A78" s="25" t="s">
        <v>45</v>
      </c>
      <c r="B78" s="29" t="s">
        <v>118</v>
      </c>
      <c r="C78" s="29" t="s">
        <v>209</v>
      </c>
      <c r="D78" s="25" t="s">
        <v>145</v>
      </c>
      <c r="E78" s="30" t="s">
        <v>210</v>
      </c>
      <c r="F78" s="31" t="s">
        <v>153</v>
      </c>
      <c r="G78" s="32">
        <v>6.17</v>
      </c>
      <c r="H78" s="32">
        <v>0</v>
      </c>
      <c r="I78" s="32">
        <f>ROUND(ROUND(H78,2)*ROUND(G78,2),2)</f>
      </c>
      <c r="O78">
        <f>(I78*21)/100</f>
      </c>
      <c r="P78" t="s">
        <v>22</v>
      </c>
    </row>
    <row r="79" spans="1:5" ht="25.5">
      <c r="A79" s="33" t="s">
        <v>50</v>
      </c>
      <c r="E79" s="34" t="s">
        <v>966</v>
      </c>
    </row>
    <row r="80" spans="1:5" ht="12.75">
      <c r="A80" s="35" t="s">
        <v>52</v>
      </c>
      <c r="E80" s="36" t="s">
        <v>967</v>
      </c>
    </row>
    <row r="81" spans="1:5" ht="306">
      <c r="A81" t="s">
        <v>54</v>
      </c>
      <c r="E81" s="34" t="s">
        <v>213</v>
      </c>
    </row>
    <row r="82" spans="1:16" ht="12.75">
      <c r="A82" s="25" t="s">
        <v>45</v>
      </c>
      <c r="B82" s="29" t="s">
        <v>121</v>
      </c>
      <c r="C82" s="29" t="s">
        <v>230</v>
      </c>
      <c r="D82" s="25" t="s">
        <v>63</v>
      </c>
      <c r="E82" s="30" t="s">
        <v>231</v>
      </c>
      <c r="F82" s="31" t="s">
        <v>153</v>
      </c>
      <c r="G82" s="32">
        <v>6.15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38.25">
      <c r="A83" s="33" t="s">
        <v>50</v>
      </c>
      <c r="E83" s="34" t="s">
        <v>968</v>
      </c>
    </row>
    <row r="84" spans="1:5" ht="12.75">
      <c r="A84" s="35" t="s">
        <v>52</v>
      </c>
      <c r="E84" s="36" t="s">
        <v>965</v>
      </c>
    </row>
    <row r="85" spans="1:5" ht="293.25">
      <c r="A85" t="s">
        <v>54</v>
      </c>
      <c r="E85" s="34" t="s">
        <v>233</v>
      </c>
    </row>
    <row r="86" spans="1:16" ht="12.75">
      <c r="A86" s="25" t="s">
        <v>45</v>
      </c>
      <c r="B86" s="29" t="s">
        <v>124</v>
      </c>
      <c r="C86" s="29" t="s">
        <v>235</v>
      </c>
      <c r="D86" s="25" t="s">
        <v>63</v>
      </c>
      <c r="E86" s="30" t="s">
        <v>236</v>
      </c>
      <c r="F86" s="31" t="s">
        <v>191</v>
      </c>
      <c r="G86" s="32">
        <v>530.49</v>
      </c>
      <c r="H86" s="32">
        <v>0</v>
      </c>
      <c r="I86" s="32">
        <f>ROUND(ROUND(H86,2)*ROUND(G86,2),2)</f>
      </c>
      <c r="O86">
        <f>(I86*21)/100</f>
      </c>
      <c r="P86" t="s">
        <v>22</v>
      </c>
    </row>
    <row r="87" spans="1:5" ht="25.5">
      <c r="A87" s="33" t="s">
        <v>50</v>
      </c>
      <c r="E87" s="34" t="s">
        <v>969</v>
      </c>
    </row>
    <row r="88" spans="1:5" ht="12.75">
      <c r="A88" s="35" t="s">
        <v>52</v>
      </c>
      <c r="E88" s="36" t="s">
        <v>884</v>
      </c>
    </row>
    <row r="89" spans="1:5" ht="63.75">
      <c r="A89" t="s">
        <v>54</v>
      </c>
      <c r="E89" s="34" t="s">
        <v>239</v>
      </c>
    </row>
    <row r="90" spans="1:16" ht="12.75">
      <c r="A90" s="25" t="s">
        <v>45</v>
      </c>
      <c r="B90" s="29" t="s">
        <v>128</v>
      </c>
      <c r="C90" s="29" t="s">
        <v>970</v>
      </c>
      <c r="D90" s="25" t="s">
        <v>63</v>
      </c>
      <c r="E90" s="30" t="s">
        <v>971</v>
      </c>
      <c r="F90" s="31" t="s">
        <v>153</v>
      </c>
      <c r="G90" s="32">
        <v>7.44</v>
      </c>
      <c r="H90" s="32">
        <v>0</v>
      </c>
      <c r="I90" s="32">
        <f>ROUND(ROUND(H90,2)*ROUND(G90,2),2)</f>
      </c>
      <c r="O90">
        <f>(I90*21)/100</f>
      </c>
      <c r="P90" t="s">
        <v>22</v>
      </c>
    </row>
    <row r="91" spans="1:5" ht="25.5">
      <c r="A91" s="33" t="s">
        <v>50</v>
      </c>
      <c r="E91" s="34" t="s">
        <v>972</v>
      </c>
    </row>
    <row r="92" spans="1:5" ht="12.75">
      <c r="A92" s="35" t="s">
        <v>52</v>
      </c>
      <c r="E92" s="36" t="s">
        <v>973</v>
      </c>
    </row>
    <row r="93" spans="1:5" ht="318.75">
      <c r="A93" t="s">
        <v>54</v>
      </c>
      <c r="E93" s="34" t="s">
        <v>273</v>
      </c>
    </row>
    <row r="94" spans="1:16" ht="12.75">
      <c r="A94" s="25" t="s">
        <v>45</v>
      </c>
      <c r="B94" s="29" t="s">
        <v>216</v>
      </c>
      <c r="C94" s="29" t="s">
        <v>291</v>
      </c>
      <c r="D94" s="25" t="s">
        <v>63</v>
      </c>
      <c r="E94" s="30" t="s">
        <v>292</v>
      </c>
      <c r="F94" s="31" t="s">
        <v>153</v>
      </c>
      <c r="G94" s="32">
        <v>7.79</v>
      </c>
      <c r="H94" s="32">
        <v>0</v>
      </c>
      <c r="I94" s="32">
        <f>ROUND(ROUND(H94,2)*ROUND(G94,2),2)</f>
      </c>
      <c r="O94">
        <f>(I94*21)/100</f>
      </c>
      <c r="P94" t="s">
        <v>22</v>
      </c>
    </row>
    <row r="95" spans="1:5" ht="38.25">
      <c r="A95" s="33" t="s">
        <v>50</v>
      </c>
      <c r="E95" s="34" t="s">
        <v>885</v>
      </c>
    </row>
    <row r="96" spans="1:5" ht="12.75">
      <c r="A96" s="35" t="s">
        <v>52</v>
      </c>
      <c r="E96" s="36" t="s">
        <v>974</v>
      </c>
    </row>
    <row r="97" spans="1:5" ht="267.75">
      <c r="A97" t="s">
        <v>54</v>
      </c>
      <c r="E97" s="34" t="s">
        <v>295</v>
      </c>
    </row>
    <row r="98" spans="1:16" ht="12.75">
      <c r="A98" s="25" t="s">
        <v>45</v>
      </c>
      <c r="B98" s="29" t="s">
        <v>219</v>
      </c>
      <c r="C98" s="29" t="s">
        <v>297</v>
      </c>
      <c r="D98" s="25" t="s">
        <v>47</v>
      </c>
      <c r="E98" s="30" t="s">
        <v>298</v>
      </c>
      <c r="F98" s="31" t="s">
        <v>153</v>
      </c>
      <c r="G98" s="32">
        <v>1.64</v>
      </c>
      <c r="H98" s="32">
        <v>0</v>
      </c>
      <c r="I98" s="32">
        <f>ROUND(ROUND(H98,2)*ROUND(G98,2),2)</f>
      </c>
      <c r="O98">
        <f>(I98*21)/100</f>
      </c>
      <c r="P98" t="s">
        <v>22</v>
      </c>
    </row>
    <row r="99" spans="1:5" ht="12.75">
      <c r="A99" s="33" t="s">
        <v>50</v>
      </c>
      <c r="E99" s="34" t="s">
        <v>299</v>
      </c>
    </row>
    <row r="100" spans="1:5" ht="12.75">
      <c r="A100" s="35" t="s">
        <v>52</v>
      </c>
      <c r="E100" s="36" t="s">
        <v>964</v>
      </c>
    </row>
    <row r="101" spans="1:5" ht="191.25">
      <c r="A101" t="s">
        <v>54</v>
      </c>
      <c r="E101" s="34" t="s">
        <v>301</v>
      </c>
    </row>
    <row r="102" spans="1:16" ht="12.75">
      <c r="A102" s="25" t="s">
        <v>45</v>
      </c>
      <c r="B102" s="29" t="s">
        <v>222</v>
      </c>
      <c r="C102" s="29" t="s">
        <v>297</v>
      </c>
      <c r="D102" s="25" t="s">
        <v>56</v>
      </c>
      <c r="E102" s="30" t="s">
        <v>298</v>
      </c>
      <c r="F102" s="31" t="s">
        <v>153</v>
      </c>
      <c r="G102" s="32">
        <v>6.15</v>
      </c>
      <c r="H102" s="32">
        <v>0</v>
      </c>
      <c r="I102" s="32">
        <f>ROUND(ROUND(H102,2)*ROUND(G102,2),2)</f>
      </c>
      <c r="O102">
        <f>(I102*21)/100</f>
      </c>
      <c r="P102" t="s">
        <v>22</v>
      </c>
    </row>
    <row r="103" spans="1:5" ht="12.75">
      <c r="A103" s="33" t="s">
        <v>50</v>
      </c>
      <c r="E103" s="34" t="s">
        <v>887</v>
      </c>
    </row>
    <row r="104" spans="1:5" ht="12.75">
      <c r="A104" s="35" t="s">
        <v>52</v>
      </c>
      <c r="E104" s="36" t="s">
        <v>965</v>
      </c>
    </row>
    <row r="105" spans="1:5" ht="191.25">
      <c r="A105" t="s">
        <v>54</v>
      </c>
      <c r="E105" s="34" t="s">
        <v>301</v>
      </c>
    </row>
    <row r="106" spans="1:16" ht="12.75">
      <c r="A106" s="25" t="s">
        <v>45</v>
      </c>
      <c r="B106" s="29" t="s">
        <v>225</v>
      </c>
      <c r="C106" s="29" t="s">
        <v>297</v>
      </c>
      <c r="D106" s="25" t="s">
        <v>58</v>
      </c>
      <c r="E106" s="30" t="s">
        <v>298</v>
      </c>
      <c r="F106" s="31" t="s">
        <v>153</v>
      </c>
      <c r="G106" s="32">
        <v>244.81</v>
      </c>
      <c r="H106" s="32">
        <v>0</v>
      </c>
      <c r="I106" s="32">
        <f>ROUND(ROUND(H106,2)*ROUND(G106,2),2)</f>
      </c>
      <c r="O106">
        <f>(I106*21)/100</f>
      </c>
      <c r="P106" t="s">
        <v>22</v>
      </c>
    </row>
    <row r="107" spans="1:5" ht="38.25">
      <c r="A107" s="33" t="s">
        <v>50</v>
      </c>
      <c r="E107" s="34" t="s">
        <v>888</v>
      </c>
    </row>
    <row r="108" spans="1:5" ht="12.75">
      <c r="A108" s="35" t="s">
        <v>52</v>
      </c>
      <c r="E108" s="36" t="s">
        <v>975</v>
      </c>
    </row>
    <row r="109" spans="1:5" ht="191.25">
      <c r="A109" t="s">
        <v>54</v>
      </c>
      <c r="E109" s="34" t="s">
        <v>301</v>
      </c>
    </row>
    <row r="110" spans="1:16" ht="12.75">
      <c r="A110" s="25" t="s">
        <v>45</v>
      </c>
      <c r="B110" s="29" t="s">
        <v>229</v>
      </c>
      <c r="C110" s="29" t="s">
        <v>297</v>
      </c>
      <c r="D110" s="25" t="s">
        <v>145</v>
      </c>
      <c r="E110" s="30" t="s">
        <v>298</v>
      </c>
      <c r="F110" s="31" t="s">
        <v>153</v>
      </c>
      <c r="G110" s="32">
        <v>6.17</v>
      </c>
      <c r="H110" s="32">
        <v>0</v>
      </c>
      <c r="I110" s="32">
        <f>ROUND(ROUND(H110,2)*ROUND(G110,2),2)</f>
      </c>
      <c r="O110">
        <f>(I110*21)/100</f>
      </c>
      <c r="P110" t="s">
        <v>22</v>
      </c>
    </row>
    <row r="111" spans="1:5" ht="25.5">
      <c r="A111" s="33" t="s">
        <v>50</v>
      </c>
      <c r="E111" s="34" t="s">
        <v>976</v>
      </c>
    </row>
    <row r="112" spans="1:5" ht="12.75">
      <c r="A112" s="35" t="s">
        <v>52</v>
      </c>
      <c r="E112" s="36" t="s">
        <v>967</v>
      </c>
    </row>
    <row r="113" spans="1:5" ht="191.25">
      <c r="A113" t="s">
        <v>54</v>
      </c>
      <c r="E113" s="34" t="s">
        <v>301</v>
      </c>
    </row>
    <row r="114" spans="1:16" ht="12.75">
      <c r="A114" s="25" t="s">
        <v>45</v>
      </c>
      <c r="B114" s="29" t="s">
        <v>234</v>
      </c>
      <c r="C114" s="29" t="s">
        <v>297</v>
      </c>
      <c r="D114" s="25" t="s">
        <v>148</v>
      </c>
      <c r="E114" s="30" t="s">
        <v>298</v>
      </c>
      <c r="F114" s="31" t="s">
        <v>153</v>
      </c>
      <c r="G114" s="32">
        <v>1.27</v>
      </c>
      <c r="H114" s="32">
        <v>0</v>
      </c>
      <c r="I114" s="32">
        <f>ROUND(ROUND(H114,2)*ROUND(G114,2),2)</f>
      </c>
      <c r="O114">
        <f>(I114*21)/100</f>
      </c>
      <c r="P114" t="s">
        <v>22</v>
      </c>
    </row>
    <row r="115" spans="1:5" ht="38.25">
      <c r="A115" s="33" t="s">
        <v>50</v>
      </c>
      <c r="E115" s="34" t="s">
        <v>977</v>
      </c>
    </row>
    <row r="116" spans="1:5" ht="12.75">
      <c r="A116" s="35" t="s">
        <v>52</v>
      </c>
      <c r="E116" s="36" t="s">
        <v>978</v>
      </c>
    </row>
    <row r="117" spans="1:5" ht="191.25">
      <c r="A117" t="s">
        <v>54</v>
      </c>
      <c r="E117" s="34" t="s">
        <v>301</v>
      </c>
    </row>
    <row r="118" spans="1:16" ht="12.75">
      <c r="A118" s="25" t="s">
        <v>45</v>
      </c>
      <c r="B118" s="29" t="s">
        <v>240</v>
      </c>
      <c r="C118" s="29" t="s">
        <v>317</v>
      </c>
      <c r="D118" s="25" t="s">
        <v>63</v>
      </c>
      <c r="E118" s="30" t="s">
        <v>318</v>
      </c>
      <c r="F118" s="31" t="s">
        <v>153</v>
      </c>
      <c r="G118" s="32">
        <v>54.6</v>
      </c>
      <c r="H118" s="32">
        <v>0</v>
      </c>
      <c r="I118" s="32">
        <f>ROUND(ROUND(H118,2)*ROUND(G118,2),2)</f>
      </c>
      <c r="O118">
        <f>(I118*21)/100</f>
      </c>
      <c r="P118" t="s">
        <v>22</v>
      </c>
    </row>
    <row r="119" spans="1:5" ht="51">
      <c r="A119" s="33" t="s">
        <v>50</v>
      </c>
      <c r="E119" s="34" t="s">
        <v>979</v>
      </c>
    </row>
    <row r="120" spans="1:5" ht="12.75">
      <c r="A120" s="35" t="s">
        <v>52</v>
      </c>
      <c r="E120" s="36" t="s">
        <v>948</v>
      </c>
    </row>
    <row r="121" spans="1:5" ht="242.25">
      <c r="A121" t="s">
        <v>54</v>
      </c>
      <c r="E121" s="34" t="s">
        <v>320</v>
      </c>
    </row>
    <row r="122" spans="1:16" ht="12.75">
      <c r="A122" s="25" t="s">
        <v>45</v>
      </c>
      <c r="B122" s="29" t="s">
        <v>245</v>
      </c>
      <c r="C122" s="29" t="s">
        <v>322</v>
      </c>
      <c r="D122" s="25" t="s">
        <v>63</v>
      </c>
      <c r="E122" s="30" t="s">
        <v>323</v>
      </c>
      <c r="F122" s="31" t="s">
        <v>153</v>
      </c>
      <c r="G122" s="32">
        <v>6.17</v>
      </c>
      <c r="H122" s="32">
        <v>0</v>
      </c>
      <c r="I122" s="32">
        <f>ROUND(ROUND(H122,2)*ROUND(G122,2),2)</f>
      </c>
      <c r="O122">
        <f>(I122*21)/100</f>
      </c>
      <c r="P122" t="s">
        <v>22</v>
      </c>
    </row>
    <row r="123" spans="1:5" ht="25.5">
      <c r="A123" s="33" t="s">
        <v>50</v>
      </c>
      <c r="E123" s="34" t="s">
        <v>980</v>
      </c>
    </row>
    <row r="124" spans="1:5" ht="12.75">
      <c r="A124" s="35" t="s">
        <v>52</v>
      </c>
      <c r="E124" s="36" t="s">
        <v>967</v>
      </c>
    </row>
    <row r="125" spans="1:5" ht="229.5">
      <c r="A125" t="s">
        <v>54</v>
      </c>
      <c r="E125" s="34" t="s">
        <v>325</v>
      </c>
    </row>
    <row r="126" spans="1:16" ht="12.75">
      <c r="A126" s="25" t="s">
        <v>45</v>
      </c>
      <c r="B126" s="29" t="s">
        <v>250</v>
      </c>
      <c r="C126" s="29" t="s">
        <v>334</v>
      </c>
      <c r="D126" s="25" t="s">
        <v>63</v>
      </c>
      <c r="E126" s="30" t="s">
        <v>335</v>
      </c>
      <c r="F126" s="31" t="s">
        <v>153</v>
      </c>
      <c r="G126" s="32">
        <v>1</v>
      </c>
      <c r="H126" s="32">
        <v>0</v>
      </c>
      <c r="I126" s="32">
        <f>ROUND(ROUND(H126,2)*ROUND(G126,2),2)</f>
      </c>
      <c r="O126">
        <f>(I126*21)/100</f>
      </c>
      <c r="P126" t="s">
        <v>22</v>
      </c>
    </row>
    <row r="127" spans="1:5" ht="25.5">
      <c r="A127" s="33" t="s">
        <v>50</v>
      </c>
      <c r="E127" s="34" t="s">
        <v>981</v>
      </c>
    </row>
    <row r="128" spans="1:5" ht="12.75">
      <c r="A128" s="35" t="s">
        <v>52</v>
      </c>
      <c r="E128" s="36" t="s">
        <v>53</v>
      </c>
    </row>
    <row r="129" spans="1:5" ht="293.25">
      <c r="A129" t="s">
        <v>54</v>
      </c>
      <c r="E129" s="34" t="s">
        <v>338</v>
      </c>
    </row>
    <row r="130" spans="1:16" ht="12.75">
      <c r="A130" s="25" t="s">
        <v>45</v>
      </c>
      <c r="B130" s="29" t="s">
        <v>255</v>
      </c>
      <c r="C130" s="29" t="s">
        <v>342</v>
      </c>
      <c r="D130" s="25" t="s">
        <v>63</v>
      </c>
      <c r="E130" s="30" t="s">
        <v>343</v>
      </c>
      <c r="F130" s="31" t="s">
        <v>164</v>
      </c>
      <c r="G130" s="32">
        <v>291.25</v>
      </c>
      <c r="H130" s="32">
        <v>0</v>
      </c>
      <c r="I130" s="32">
        <f>ROUND(ROUND(H130,2)*ROUND(G130,2),2)</f>
      </c>
      <c r="O130">
        <f>(I130*21)/100</f>
      </c>
      <c r="P130" t="s">
        <v>22</v>
      </c>
    </row>
    <row r="131" spans="1:5" ht="51">
      <c r="A131" s="33" t="s">
        <v>50</v>
      </c>
      <c r="E131" s="34" t="s">
        <v>982</v>
      </c>
    </row>
    <row r="132" spans="1:5" ht="12.75">
      <c r="A132" s="35" t="s">
        <v>52</v>
      </c>
      <c r="E132" s="36" t="s">
        <v>983</v>
      </c>
    </row>
    <row r="133" spans="1:5" ht="25.5">
      <c r="A133" t="s">
        <v>54</v>
      </c>
      <c r="E133" s="34" t="s">
        <v>346</v>
      </c>
    </row>
    <row r="134" spans="1:16" ht="12.75">
      <c r="A134" s="25" t="s">
        <v>45</v>
      </c>
      <c r="B134" s="29" t="s">
        <v>260</v>
      </c>
      <c r="C134" s="29" t="s">
        <v>348</v>
      </c>
      <c r="D134" s="25" t="s">
        <v>63</v>
      </c>
      <c r="E134" s="30" t="s">
        <v>349</v>
      </c>
      <c r="F134" s="31" t="s">
        <v>164</v>
      </c>
      <c r="G134" s="32">
        <v>599.25</v>
      </c>
      <c r="H134" s="32">
        <v>0</v>
      </c>
      <c r="I134" s="32">
        <f>ROUND(ROUND(H134,2)*ROUND(G134,2),2)</f>
      </c>
      <c r="O134">
        <f>(I134*21)/100</f>
      </c>
      <c r="P134" t="s">
        <v>22</v>
      </c>
    </row>
    <row r="135" spans="1:5" ht="63.75">
      <c r="A135" s="33" t="s">
        <v>50</v>
      </c>
      <c r="E135" s="34" t="s">
        <v>984</v>
      </c>
    </row>
    <row r="136" spans="1:5" ht="12.75">
      <c r="A136" s="35" t="s">
        <v>52</v>
      </c>
      <c r="E136" s="36" t="s">
        <v>985</v>
      </c>
    </row>
    <row r="137" spans="1:5" ht="38.25">
      <c r="A137" t="s">
        <v>54</v>
      </c>
      <c r="E137" s="34" t="s">
        <v>352</v>
      </c>
    </row>
    <row r="138" spans="1:16" ht="12.75">
      <c r="A138" s="25" t="s">
        <v>45</v>
      </c>
      <c r="B138" s="29" t="s">
        <v>265</v>
      </c>
      <c r="C138" s="29" t="s">
        <v>354</v>
      </c>
      <c r="D138" s="25" t="s">
        <v>63</v>
      </c>
      <c r="E138" s="30" t="s">
        <v>355</v>
      </c>
      <c r="F138" s="31" t="s">
        <v>164</v>
      </c>
      <c r="G138" s="32">
        <v>599.25</v>
      </c>
      <c r="H138" s="32">
        <v>0</v>
      </c>
      <c r="I138" s="32">
        <f>ROUND(ROUND(H138,2)*ROUND(G138,2),2)</f>
      </c>
      <c r="O138">
        <f>(I138*21)/100</f>
      </c>
      <c r="P138" t="s">
        <v>22</v>
      </c>
    </row>
    <row r="139" spans="1:5" ht="12.75">
      <c r="A139" s="33" t="s">
        <v>50</v>
      </c>
      <c r="E139" s="34" t="s">
        <v>895</v>
      </c>
    </row>
    <row r="140" spans="1:5" ht="12.75">
      <c r="A140" s="35" t="s">
        <v>52</v>
      </c>
      <c r="E140" s="36" t="s">
        <v>985</v>
      </c>
    </row>
    <row r="141" spans="1:5" ht="25.5">
      <c r="A141" t="s">
        <v>54</v>
      </c>
      <c r="E141" s="34" t="s">
        <v>358</v>
      </c>
    </row>
    <row r="142" spans="1:16" ht="12.75">
      <c r="A142" s="25" t="s">
        <v>45</v>
      </c>
      <c r="B142" s="29" t="s">
        <v>268</v>
      </c>
      <c r="C142" s="29" t="s">
        <v>360</v>
      </c>
      <c r="D142" s="25" t="s">
        <v>63</v>
      </c>
      <c r="E142" s="30" t="s">
        <v>361</v>
      </c>
      <c r="F142" s="31" t="s">
        <v>164</v>
      </c>
      <c r="G142" s="32">
        <v>1198.51</v>
      </c>
      <c r="H142" s="32">
        <v>0</v>
      </c>
      <c r="I142" s="32">
        <f>ROUND(ROUND(H142,2)*ROUND(G142,2),2)</f>
      </c>
      <c r="O142">
        <f>(I142*21)/100</f>
      </c>
      <c r="P142" t="s">
        <v>22</v>
      </c>
    </row>
    <row r="143" spans="1:5" ht="12.75">
      <c r="A143" s="33" t="s">
        <v>50</v>
      </c>
      <c r="E143" s="34" t="s">
        <v>362</v>
      </c>
    </row>
    <row r="144" spans="1:5" ht="12.75">
      <c r="A144" s="35" t="s">
        <v>52</v>
      </c>
      <c r="E144" s="36" t="s">
        <v>986</v>
      </c>
    </row>
    <row r="145" spans="1:5" ht="38.25">
      <c r="A145" t="s">
        <v>54</v>
      </c>
      <c r="E145" s="34" t="s">
        <v>364</v>
      </c>
    </row>
    <row r="146" spans="1:18" ht="12.75" customHeight="1">
      <c r="A146" s="6" t="s">
        <v>43</v>
      </c>
      <c r="B146" s="6"/>
      <c r="C146" s="39" t="s">
        <v>22</v>
      </c>
      <c r="D146" s="6"/>
      <c r="E146" s="27" t="s">
        <v>365</v>
      </c>
      <c r="F146" s="6"/>
      <c r="G146" s="6"/>
      <c r="H146" s="6"/>
      <c r="I146" s="40">
        <f>0+Q146</f>
      </c>
      <c r="O146">
        <f>0+R146</f>
      </c>
      <c r="Q146">
        <f>0+I147+I151+I155</f>
      </c>
      <c r="R146">
        <f>0+O147+O151+O155</f>
      </c>
    </row>
    <row r="147" spans="1:16" ht="12.75">
      <c r="A147" s="25" t="s">
        <v>45</v>
      </c>
      <c r="B147" s="29" t="s">
        <v>274</v>
      </c>
      <c r="C147" s="29" t="s">
        <v>367</v>
      </c>
      <c r="D147" s="25" t="s">
        <v>47</v>
      </c>
      <c r="E147" s="30" t="s">
        <v>368</v>
      </c>
      <c r="F147" s="31" t="s">
        <v>153</v>
      </c>
      <c r="G147" s="32">
        <v>132.62</v>
      </c>
      <c r="H147" s="32">
        <v>0</v>
      </c>
      <c r="I147" s="32">
        <f>ROUND(ROUND(H147,2)*ROUND(G147,2),2)</f>
      </c>
      <c r="O147">
        <f>(I147*21)/100</f>
      </c>
      <c r="P147" t="s">
        <v>22</v>
      </c>
    </row>
    <row r="148" spans="1:5" ht="38.25">
      <c r="A148" s="33" t="s">
        <v>50</v>
      </c>
      <c r="E148" s="34" t="s">
        <v>987</v>
      </c>
    </row>
    <row r="149" spans="1:5" ht="12.75">
      <c r="A149" s="35" t="s">
        <v>52</v>
      </c>
      <c r="E149" s="36" t="s">
        <v>878</v>
      </c>
    </row>
    <row r="150" spans="1:5" ht="38.25">
      <c r="A150" t="s">
        <v>54</v>
      </c>
      <c r="E150" s="34" t="s">
        <v>371</v>
      </c>
    </row>
    <row r="151" spans="1:16" ht="12.75">
      <c r="A151" s="25" t="s">
        <v>45</v>
      </c>
      <c r="B151" s="29" t="s">
        <v>280</v>
      </c>
      <c r="C151" s="29" t="s">
        <v>367</v>
      </c>
      <c r="D151" s="25" t="s">
        <v>56</v>
      </c>
      <c r="E151" s="30" t="s">
        <v>368</v>
      </c>
      <c r="F151" s="31" t="s">
        <v>153</v>
      </c>
      <c r="G151" s="32">
        <v>2</v>
      </c>
      <c r="H151" s="32">
        <v>0</v>
      </c>
      <c r="I151" s="32">
        <f>ROUND(ROUND(H151,2)*ROUND(G151,2),2)</f>
      </c>
      <c r="O151">
        <f>(I151*21)/100</f>
      </c>
      <c r="P151" t="s">
        <v>22</v>
      </c>
    </row>
    <row r="152" spans="1:5" ht="38.25">
      <c r="A152" s="33" t="s">
        <v>50</v>
      </c>
      <c r="E152" s="34" t="s">
        <v>988</v>
      </c>
    </row>
    <row r="153" spans="1:5" ht="12.75">
      <c r="A153" s="35" t="s">
        <v>52</v>
      </c>
      <c r="E153" s="36" t="s">
        <v>267</v>
      </c>
    </row>
    <row r="154" spans="1:5" ht="38.25">
      <c r="A154" t="s">
        <v>54</v>
      </c>
      <c r="E154" s="34" t="s">
        <v>371</v>
      </c>
    </row>
    <row r="155" spans="1:16" ht="12.75">
      <c r="A155" s="25" t="s">
        <v>45</v>
      </c>
      <c r="B155" s="29" t="s">
        <v>285</v>
      </c>
      <c r="C155" s="29" t="s">
        <v>385</v>
      </c>
      <c r="D155" s="25" t="s">
        <v>63</v>
      </c>
      <c r="E155" s="30" t="s">
        <v>386</v>
      </c>
      <c r="F155" s="31" t="s">
        <v>164</v>
      </c>
      <c r="G155" s="32">
        <v>538.49</v>
      </c>
      <c r="H155" s="32">
        <v>0</v>
      </c>
      <c r="I155" s="32">
        <f>ROUND(ROUND(H155,2)*ROUND(G155,2),2)</f>
      </c>
      <c r="O155">
        <f>(I155*21)/100</f>
      </c>
      <c r="P155" t="s">
        <v>22</v>
      </c>
    </row>
    <row r="156" spans="1:5" ht="63.75">
      <c r="A156" s="33" t="s">
        <v>50</v>
      </c>
      <c r="E156" s="34" t="s">
        <v>989</v>
      </c>
    </row>
    <row r="157" spans="1:5" ht="12.75">
      <c r="A157" s="35" t="s">
        <v>52</v>
      </c>
      <c r="E157" s="36" t="s">
        <v>990</v>
      </c>
    </row>
    <row r="158" spans="1:5" ht="102">
      <c r="A158" t="s">
        <v>54</v>
      </c>
      <c r="E158" s="34" t="s">
        <v>389</v>
      </c>
    </row>
    <row r="159" spans="1:18" ht="12.75" customHeight="1">
      <c r="A159" s="6" t="s">
        <v>43</v>
      </c>
      <c r="B159" s="6"/>
      <c r="C159" s="39" t="s">
        <v>33</v>
      </c>
      <c r="D159" s="6"/>
      <c r="E159" s="27" t="s">
        <v>406</v>
      </c>
      <c r="F159" s="6"/>
      <c r="G159" s="6"/>
      <c r="H159" s="6"/>
      <c r="I159" s="40">
        <f>0+Q159</f>
      </c>
      <c r="O159">
        <f>0+R159</f>
      </c>
      <c r="Q159">
        <f>0+I160+I164+I168</f>
      </c>
      <c r="R159">
        <f>0+O160+O164+O168</f>
      </c>
    </row>
    <row r="160" spans="1:16" ht="12.75">
      <c r="A160" s="25" t="s">
        <v>45</v>
      </c>
      <c r="B160" s="29" t="s">
        <v>290</v>
      </c>
      <c r="C160" s="29" t="s">
        <v>414</v>
      </c>
      <c r="D160" s="25" t="s">
        <v>63</v>
      </c>
      <c r="E160" s="30" t="s">
        <v>415</v>
      </c>
      <c r="F160" s="31" t="s">
        <v>153</v>
      </c>
      <c r="G160" s="32">
        <v>0.04</v>
      </c>
      <c r="H160" s="32">
        <v>0</v>
      </c>
      <c r="I160" s="32">
        <f>ROUND(ROUND(H160,2)*ROUND(G160,2),2)</f>
      </c>
      <c r="O160">
        <f>(I160*21)/100</f>
      </c>
      <c r="P160" t="s">
        <v>22</v>
      </c>
    </row>
    <row r="161" spans="1:5" ht="25.5">
      <c r="A161" s="33" t="s">
        <v>50</v>
      </c>
      <c r="E161" s="34" t="s">
        <v>991</v>
      </c>
    </row>
    <row r="162" spans="1:5" ht="12.75">
      <c r="A162" s="35" t="s">
        <v>52</v>
      </c>
      <c r="E162" s="36" t="s">
        <v>992</v>
      </c>
    </row>
    <row r="163" spans="1:5" ht="369.75">
      <c r="A163" t="s">
        <v>54</v>
      </c>
      <c r="E163" s="34" t="s">
        <v>412</v>
      </c>
    </row>
    <row r="164" spans="1:16" ht="12.75">
      <c r="A164" s="25" t="s">
        <v>45</v>
      </c>
      <c r="B164" s="29" t="s">
        <v>296</v>
      </c>
      <c r="C164" s="29" t="s">
        <v>430</v>
      </c>
      <c r="D164" s="25" t="s">
        <v>63</v>
      </c>
      <c r="E164" s="30" t="s">
        <v>431</v>
      </c>
      <c r="F164" s="31" t="s">
        <v>153</v>
      </c>
      <c r="G164" s="32">
        <v>0.22</v>
      </c>
      <c r="H164" s="32">
        <v>0</v>
      </c>
      <c r="I164" s="32">
        <f>ROUND(ROUND(H164,2)*ROUND(G164,2),2)</f>
      </c>
      <c r="O164">
        <f>(I164*21)/100</f>
      </c>
      <c r="P164" t="s">
        <v>22</v>
      </c>
    </row>
    <row r="165" spans="1:5" ht="25.5">
      <c r="A165" s="33" t="s">
        <v>50</v>
      </c>
      <c r="E165" s="34" t="s">
        <v>993</v>
      </c>
    </row>
    <row r="166" spans="1:5" ht="12.75">
      <c r="A166" s="35" t="s">
        <v>52</v>
      </c>
      <c r="E166" s="36" t="s">
        <v>994</v>
      </c>
    </row>
    <row r="167" spans="1:5" ht="38.25">
      <c r="A167" t="s">
        <v>54</v>
      </c>
      <c r="E167" s="34" t="s">
        <v>371</v>
      </c>
    </row>
    <row r="168" spans="1:16" ht="12.75">
      <c r="A168" s="25" t="s">
        <v>45</v>
      </c>
      <c r="B168" s="29" t="s">
        <v>302</v>
      </c>
      <c r="C168" s="29" t="s">
        <v>441</v>
      </c>
      <c r="D168" s="25" t="s">
        <v>63</v>
      </c>
      <c r="E168" s="30" t="s">
        <v>442</v>
      </c>
      <c r="F168" s="31" t="s">
        <v>153</v>
      </c>
      <c r="G168" s="32">
        <v>0.4</v>
      </c>
      <c r="H168" s="32">
        <v>0</v>
      </c>
      <c r="I168" s="32">
        <f>ROUND(ROUND(H168,2)*ROUND(G168,2),2)</f>
      </c>
      <c r="O168">
        <f>(I168*21)/100</f>
      </c>
      <c r="P168" t="s">
        <v>22</v>
      </c>
    </row>
    <row r="169" spans="1:5" ht="38.25">
      <c r="A169" s="33" t="s">
        <v>50</v>
      </c>
      <c r="E169" s="34" t="s">
        <v>995</v>
      </c>
    </row>
    <row r="170" spans="1:5" ht="12.75">
      <c r="A170" s="35" t="s">
        <v>52</v>
      </c>
      <c r="E170" s="36" t="s">
        <v>947</v>
      </c>
    </row>
    <row r="171" spans="1:5" ht="102">
      <c r="A171" t="s">
        <v>54</v>
      </c>
      <c r="E171" s="34" t="s">
        <v>445</v>
      </c>
    </row>
    <row r="172" spans="1:18" ht="12.75" customHeight="1">
      <c r="A172" s="6" t="s">
        <v>43</v>
      </c>
      <c r="B172" s="6"/>
      <c r="C172" s="39" t="s">
        <v>35</v>
      </c>
      <c r="D172" s="6"/>
      <c r="E172" s="27" t="s">
        <v>458</v>
      </c>
      <c r="F172" s="6"/>
      <c r="G172" s="6"/>
      <c r="H172" s="6"/>
      <c r="I172" s="40">
        <f>0+Q172</f>
      </c>
      <c r="O172">
        <f>0+R172</f>
      </c>
      <c r="Q172">
        <f>0+I173+I177+I181+I185+I189+I193+I197+I201+I205+I209+I213+I217+I221+I225</f>
      </c>
      <c r="R172">
        <f>0+O173+O177+O181+O185+O189+O193+O197+O201+O205+O209+O213+O217+O221+O225</f>
      </c>
    </row>
    <row r="173" spans="1:16" ht="12.75">
      <c r="A173" s="25" t="s">
        <v>45</v>
      </c>
      <c r="B173" s="29" t="s">
        <v>305</v>
      </c>
      <c r="C173" s="29" t="s">
        <v>460</v>
      </c>
      <c r="D173" s="25" t="s">
        <v>63</v>
      </c>
      <c r="E173" s="30" t="s">
        <v>461</v>
      </c>
      <c r="F173" s="31" t="s">
        <v>153</v>
      </c>
      <c r="G173" s="32">
        <v>28.7</v>
      </c>
      <c r="H173" s="32">
        <v>0</v>
      </c>
      <c r="I173" s="32">
        <f>ROUND(ROUND(H173,2)*ROUND(G173,2),2)</f>
      </c>
      <c r="O173">
        <f>(I173*21)/100</f>
      </c>
      <c r="P173" t="s">
        <v>22</v>
      </c>
    </row>
    <row r="174" spans="1:5" ht="51">
      <c r="A174" s="33" t="s">
        <v>50</v>
      </c>
      <c r="E174" s="34" t="s">
        <v>900</v>
      </c>
    </row>
    <row r="175" spans="1:5" ht="12.75">
      <c r="A175" s="35" t="s">
        <v>52</v>
      </c>
      <c r="E175" s="36" t="s">
        <v>996</v>
      </c>
    </row>
    <row r="176" spans="1:5" ht="51">
      <c r="A176" t="s">
        <v>54</v>
      </c>
      <c r="E176" s="34" t="s">
        <v>464</v>
      </c>
    </row>
    <row r="177" spans="1:16" ht="12.75">
      <c r="A177" s="25" t="s">
        <v>45</v>
      </c>
      <c r="B177" s="29" t="s">
        <v>308</v>
      </c>
      <c r="C177" s="29" t="s">
        <v>482</v>
      </c>
      <c r="D177" s="25" t="s">
        <v>47</v>
      </c>
      <c r="E177" s="30" t="s">
        <v>483</v>
      </c>
      <c r="F177" s="31" t="s">
        <v>164</v>
      </c>
      <c r="G177" s="32">
        <v>188.47</v>
      </c>
      <c r="H177" s="32">
        <v>0</v>
      </c>
      <c r="I177" s="32">
        <f>ROUND(ROUND(H177,2)*ROUND(G177,2),2)</f>
      </c>
      <c r="O177">
        <f>(I177*21)/100</f>
      </c>
      <c r="P177" t="s">
        <v>22</v>
      </c>
    </row>
    <row r="178" spans="1:5" ht="51">
      <c r="A178" s="33" t="s">
        <v>50</v>
      </c>
      <c r="E178" s="34" t="s">
        <v>997</v>
      </c>
    </row>
    <row r="179" spans="1:5" ht="12.75">
      <c r="A179" s="35" t="s">
        <v>52</v>
      </c>
      <c r="E179" s="36" t="s">
        <v>998</v>
      </c>
    </row>
    <row r="180" spans="1:5" ht="51">
      <c r="A180" t="s">
        <v>54</v>
      </c>
      <c r="E180" s="34" t="s">
        <v>464</v>
      </c>
    </row>
    <row r="181" spans="1:16" ht="12.75">
      <c r="A181" s="25" t="s">
        <v>45</v>
      </c>
      <c r="B181" s="29" t="s">
        <v>311</v>
      </c>
      <c r="C181" s="29" t="s">
        <v>482</v>
      </c>
      <c r="D181" s="25" t="s">
        <v>56</v>
      </c>
      <c r="E181" s="30" t="s">
        <v>483</v>
      </c>
      <c r="F181" s="31" t="s">
        <v>164</v>
      </c>
      <c r="G181" s="32">
        <v>242.32</v>
      </c>
      <c r="H181" s="32">
        <v>0</v>
      </c>
      <c r="I181" s="32">
        <f>ROUND(ROUND(H181,2)*ROUND(G181,2),2)</f>
      </c>
      <c r="O181">
        <f>(I181*21)/100</f>
      </c>
      <c r="P181" t="s">
        <v>22</v>
      </c>
    </row>
    <row r="182" spans="1:5" ht="51">
      <c r="A182" s="33" t="s">
        <v>50</v>
      </c>
      <c r="E182" s="34" t="s">
        <v>999</v>
      </c>
    </row>
    <row r="183" spans="1:5" ht="12.75">
      <c r="A183" s="35" t="s">
        <v>52</v>
      </c>
      <c r="E183" s="36" t="s">
        <v>1000</v>
      </c>
    </row>
    <row r="184" spans="1:5" ht="51">
      <c r="A184" t="s">
        <v>54</v>
      </c>
      <c r="E184" s="34" t="s">
        <v>464</v>
      </c>
    </row>
    <row r="185" spans="1:16" ht="12.75">
      <c r="A185" s="25" t="s">
        <v>45</v>
      </c>
      <c r="B185" s="29" t="s">
        <v>313</v>
      </c>
      <c r="C185" s="29" t="s">
        <v>490</v>
      </c>
      <c r="D185" s="25" t="s">
        <v>63</v>
      </c>
      <c r="E185" s="30" t="s">
        <v>491</v>
      </c>
      <c r="F185" s="31" t="s">
        <v>153</v>
      </c>
      <c r="G185" s="32">
        <v>5.5</v>
      </c>
      <c r="H185" s="32">
        <v>0</v>
      </c>
      <c r="I185" s="32">
        <f>ROUND(ROUND(H185,2)*ROUND(G185,2),2)</f>
      </c>
      <c r="O185">
        <f>(I185*21)/100</f>
      </c>
      <c r="P185" t="s">
        <v>22</v>
      </c>
    </row>
    <row r="186" spans="1:5" ht="25.5">
      <c r="A186" s="33" t="s">
        <v>50</v>
      </c>
      <c r="E186" s="34" t="s">
        <v>1001</v>
      </c>
    </row>
    <row r="187" spans="1:5" ht="12.75">
      <c r="A187" s="35" t="s">
        <v>52</v>
      </c>
      <c r="E187" s="36" t="s">
        <v>957</v>
      </c>
    </row>
    <row r="188" spans="1:5" ht="102">
      <c r="A188" t="s">
        <v>54</v>
      </c>
      <c r="E188" s="34" t="s">
        <v>494</v>
      </c>
    </row>
    <row r="189" spans="1:16" ht="12.75">
      <c r="A189" s="25" t="s">
        <v>45</v>
      </c>
      <c r="B189" s="29" t="s">
        <v>316</v>
      </c>
      <c r="C189" s="29" t="s">
        <v>496</v>
      </c>
      <c r="D189" s="25" t="s">
        <v>63</v>
      </c>
      <c r="E189" s="30" t="s">
        <v>497</v>
      </c>
      <c r="F189" s="31" t="s">
        <v>164</v>
      </c>
      <c r="G189" s="32">
        <v>1552.24</v>
      </c>
      <c r="H189" s="32">
        <v>0</v>
      </c>
      <c r="I189" s="32">
        <f>ROUND(ROUND(H189,2)*ROUND(G189,2),2)</f>
      </c>
      <c r="O189">
        <f>(I189*21)/100</f>
      </c>
      <c r="P189" t="s">
        <v>22</v>
      </c>
    </row>
    <row r="190" spans="1:5" ht="76.5">
      <c r="A190" s="33" t="s">
        <v>50</v>
      </c>
      <c r="E190" s="34" t="s">
        <v>1002</v>
      </c>
    </row>
    <row r="191" spans="1:5" ht="12.75">
      <c r="A191" s="35" t="s">
        <v>52</v>
      </c>
      <c r="E191" s="36" t="s">
        <v>1003</v>
      </c>
    </row>
    <row r="192" spans="1:5" ht="76.5">
      <c r="A192" t="s">
        <v>54</v>
      </c>
      <c r="E192" s="34" t="s">
        <v>500</v>
      </c>
    </row>
    <row r="193" spans="1:16" ht="12.75">
      <c r="A193" s="25" t="s">
        <v>45</v>
      </c>
      <c r="B193" s="29" t="s">
        <v>321</v>
      </c>
      <c r="C193" s="29" t="s">
        <v>502</v>
      </c>
      <c r="D193" s="25" t="s">
        <v>63</v>
      </c>
      <c r="E193" s="30" t="s">
        <v>503</v>
      </c>
      <c r="F193" s="31" t="s">
        <v>164</v>
      </c>
      <c r="G193" s="32">
        <v>265.25</v>
      </c>
      <c r="H193" s="32">
        <v>0</v>
      </c>
      <c r="I193" s="32">
        <f>ROUND(ROUND(H193,2)*ROUND(G193,2),2)</f>
      </c>
      <c r="O193">
        <f>(I193*21)/100</f>
      </c>
      <c r="P193" t="s">
        <v>22</v>
      </c>
    </row>
    <row r="194" spans="1:5" ht="12.75">
      <c r="A194" s="33" t="s">
        <v>50</v>
      </c>
      <c r="E194" s="34" t="s">
        <v>63</v>
      </c>
    </row>
    <row r="195" spans="1:5" ht="12.75">
      <c r="A195" s="35" t="s">
        <v>52</v>
      </c>
      <c r="E195" s="36" t="s">
        <v>910</v>
      </c>
    </row>
    <row r="196" spans="1:5" ht="38.25">
      <c r="A196" t="s">
        <v>54</v>
      </c>
      <c r="E196" s="34" t="s">
        <v>506</v>
      </c>
    </row>
    <row r="197" spans="1:16" ht="12.75">
      <c r="A197" s="25" t="s">
        <v>45</v>
      </c>
      <c r="B197" s="29" t="s">
        <v>326</v>
      </c>
      <c r="C197" s="29" t="s">
        <v>508</v>
      </c>
      <c r="D197" s="25" t="s">
        <v>63</v>
      </c>
      <c r="E197" s="30" t="s">
        <v>509</v>
      </c>
      <c r="F197" s="31" t="s">
        <v>164</v>
      </c>
      <c r="G197" s="32">
        <v>1552.24</v>
      </c>
      <c r="H197" s="32">
        <v>0</v>
      </c>
      <c r="I197" s="32">
        <f>ROUND(ROUND(H197,2)*ROUND(G197,2),2)</f>
      </c>
      <c r="O197">
        <f>(I197*21)/100</f>
      </c>
      <c r="P197" t="s">
        <v>22</v>
      </c>
    </row>
    <row r="198" spans="1:5" ht="38.25">
      <c r="A198" s="33" t="s">
        <v>50</v>
      </c>
      <c r="E198" s="34" t="s">
        <v>1004</v>
      </c>
    </row>
    <row r="199" spans="1:5" ht="12.75">
      <c r="A199" s="35" t="s">
        <v>52</v>
      </c>
      <c r="E199" s="36" t="s">
        <v>1003</v>
      </c>
    </row>
    <row r="200" spans="1:5" ht="51">
      <c r="A200" t="s">
        <v>54</v>
      </c>
      <c r="E200" s="34" t="s">
        <v>517</v>
      </c>
    </row>
    <row r="201" spans="1:16" ht="12.75">
      <c r="A201" s="25" t="s">
        <v>45</v>
      </c>
      <c r="B201" s="29" t="s">
        <v>328</v>
      </c>
      <c r="C201" s="29" t="s">
        <v>513</v>
      </c>
      <c r="D201" s="25" t="s">
        <v>63</v>
      </c>
      <c r="E201" s="30" t="s">
        <v>514</v>
      </c>
      <c r="F201" s="31" t="s">
        <v>164</v>
      </c>
      <c r="G201" s="32">
        <v>1498.97</v>
      </c>
      <c r="H201" s="32">
        <v>0</v>
      </c>
      <c r="I201" s="32">
        <f>ROUND(ROUND(H201,2)*ROUND(G201,2),2)</f>
      </c>
      <c r="O201">
        <f>(I201*21)/100</f>
      </c>
      <c r="P201" t="s">
        <v>22</v>
      </c>
    </row>
    <row r="202" spans="1:5" ht="51">
      <c r="A202" s="33" t="s">
        <v>50</v>
      </c>
      <c r="E202" s="34" t="s">
        <v>1005</v>
      </c>
    </row>
    <row r="203" spans="1:5" ht="12.75">
      <c r="A203" s="35" t="s">
        <v>52</v>
      </c>
      <c r="E203" s="36" t="s">
        <v>1006</v>
      </c>
    </row>
    <row r="204" spans="1:5" ht="51">
      <c r="A204" t="s">
        <v>54</v>
      </c>
      <c r="E204" s="34" t="s">
        <v>517</v>
      </c>
    </row>
    <row r="205" spans="1:16" ht="12.75">
      <c r="A205" s="25" t="s">
        <v>45</v>
      </c>
      <c r="B205" s="29" t="s">
        <v>331</v>
      </c>
      <c r="C205" s="29" t="s">
        <v>519</v>
      </c>
      <c r="D205" s="25" t="s">
        <v>63</v>
      </c>
      <c r="E205" s="30" t="s">
        <v>520</v>
      </c>
      <c r="F205" s="31" t="s">
        <v>164</v>
      </c>
      <c r="G205" s="32">
        <v>22</v>
      </c>
      <c r="H205" s="32">
        <v>0</v>
      </c>
      <c r="I205" s="32">
        <f>ROUND(ROUND(H205,2)*ROUND(G205,2),2)</f>
      </c>
      <c r="O205">
        <f>(I205*21)/100</f>
      </c>
      <c r="P205" t="s">
        <v>22</v>
      </c>
    </row>
    <row r="206" spans="1:5" ht="25.5">
      <c r="A206" s="33" t="s">
        <v>50</v>
      </c>
      <c r="E206" s="34" t="s">
        <v>914</v>
      </c>
    </row>
    <row r="207" spans="1:5" ht="12.75">
      <c r="A207" s="35" t="s">
        <v>52</v>
      </c>
      <c r="E207" s="36" t="s">
        <v>1007</v>
      </c>
    </row>
    <row r="208" spans="1:5" ht="51">
      <c r="A208" t="s">
        <v>54</v>
      </c>
      <c r="E208" s="34" t="s">
        <v>523</v>
      </c>
    </row>
    <row r="209" spans="1:16" ht="12.75">
      <c r="A209" s="25" t="s">
        <v>45</v>
      </c>
      <c r="B209" s="29" t="s">
        <v>333</v>
      </c>
      <c r="C209" s="29" t="s">
        <v>525</v>
      </c>
      <c r="D209" s="25" t="s">
        <v>63</v>
      </c>
      <c r="E209" s="30" t="s">
        <v>526</v>
      </c>
      <c r="F209" s="31" t="s">
        <v>164</v>
      </c>
      <c r="G209" s="32">
        <v>1452.82</v>
      </c>
      <c r="H209" s="32">
        <v>0</v>
      </c>
      <c r="I209" s="32">
        <f>ROUND(ROUND(H209,2)*ROUND(G209,2),2)</f>
      </c>
      <c r="O209">
        <f>(I209*21)/100</f>
      </c>
      <c r="P209" t="s">
        <v>22</v>
      </c>
    </row>
    <row r="210" spans="1:5" ht="51">
      <c r="A210" s="33" t="s">
        <v>50</v>
      </c>
      <c r="E210" s="34" t="s">
        <v>1008</v>
      </c>
    </row>
    <row r="211" spans="1:5" ht="12.75">
      <c r="A211" s="35" t="s">
        <v>52</v>
      </c>
      <c r="E211" s="36" t="s">
        <v>1009</v>
      </c>
    </row>
    <row r="212" spans="1:5" ht="140.25">
      <c r="A212" t="s">
        <v>54</v>
      </c>
      <c r="E212" s="34" t="s">
        <v>529</v>
      </c>
    </row>
    <row r="213" spans="1:16" ht="12.75">
      <c r="A213" s="25" t="s">
        <v>45</v>
      </c>
      <c r="B213" s="29" t="s">
        <v>339</v>
      </c>
      <c r="C213" s="29" t="s">
        <v>531</v>
      </c>
      <c r="D213" s="25" t="s">
        <v>63</v>
      </c>
      <c r="E213" s="30" t="s">
        <v>532</v>
      </c>
      <c r="F213" s="31" t="s">
        <v>164</v>
      </c>
      <c r="G213" s="32">
        <v>1492.61</v>
      </c>
      <c r="H213" s="32">
        <v>0</v>
      </c>
      <c r="I213" s="32">
        <f>ROUND(ROUND(H213,2)*ROUND(G213,2),2)</f>
      </c>
      <c r="O213">
        <f>(I213*21)/100</f>
      </c>
      <c r="P213" t="s">
        <v>22</v>
      </c>
    </row>
    <row r="214" spans="1:5" ht="51">
      <c r="A214" s="33" t="s">
        <v>50</v>
      </c>
      <c r="E214" s="34" t="s">
        <v>1010</v>
      </c>
    </row>
    <row r="215" spans="1:5" ht="12.75">
      <c r="A215" s="35" t="s">
        <v>52</v>
      </c>
      <c r="E215" s="36" t="s">
        <v>1011</v>
      </c>
    </row>
    <row r="216" spans="1:5" ht="140.25">
      <c r="A216" t="s">
        <v>54</v>
      </c>
      <c r="E216" s="34" t="s">
        <v>529</v>
      </c>
    </row>
    <row r="217" spans="1:16" ht="12.75">
      <c r="A217" s="25" t="s">
        <v>45</v>
      </c>
      <c r="B217" s="29" t="s">
        <v>341</v>
      </c>
      <c r="C217" s="29" t="s">
        <v>546</v>
      </c>
      <c r="D217" s="25" t="s">
        <v>63</v>
      </c>
      <c r="E217" s="30" t="s">
        <v>547</v>
      </c>
      <c r="F217" s="31" t="s">
        <v>164</v>
      </c>
      <c r="G217" s="32">
        <v>1552.24</v>
      </c>
      <c r="H217" s="32">
        <v>0</v>
      </c>
      <c r="I217" s="32">
        <f>ROUND(ROUND(H217,2)*ROUND(G217,2),2)</f>
      </c>
      <c r="O217">
        <f>(I217*21)/100</f>
      </c>
      <c r="P217" t="s">
        <v>22</v>
      </c>
    </row>
    <row r="218" spans="1:5" ht="38.25">
      <c r="A218" s="33" t="s">
        <v>50</v>
      </c>
      <c r="E218" s="34" t="s">
        <v>1012</v>
      </c>
    </row>
    <row r="219" spans="1:5" ht="12.75">
      <c r="A219" s="35" t="s">
        <v>52</v>
      </c>
      <c r="E219" s="36" t="s">
        <v>1003</v>
      </c>
    </row>
    <row r="220" spans="1:5" ht="25.5">
      <c r="A220" t="s">
        <v>54</v>
      </c>
      <c r="E220" s="34" t="s">
        <v>549</v>
      </c>
    </row>
    <row r="221" spans="1:16" ht="12.75">
      <c r="A221" s="25" t="s">
        <v>45</v>
      </c>
      <c r="B221" s="29" t="s">
        <v>347</v>
      </c>
      <c r="C221" s="29" t="s">
        <v>551</v>
      </c>
      <c r="D221" s="25" t="s">
        <v>63</v>
      </c>
      <c r="E221" s="30" t="s">
        <v>552</v>
      </c>
      <c r="F221" s="31" t="s">
        <v>164</v>
      </c>
      <c r="G221" s="32">
        <v>44</v>
      </c>
      <c r="H221" s="32">
        <v>0</v>
      </c>
      <c r="I221" s="32">
        <f>ROUND(ROUND(H221,2)*ROUND(G221,2),2)</f>
      </c>
      <c r="O221">
        <f>(I221*21)/100</f>
      </c>
      <c r="P221" t="s">
        <v>22</v>
      </c>
    </row>
    <row r="222" spans="1:5" ht="51">
      <c r="A222" s="33" t="s">
        <v>50</v>
      </c>
      <c r="E222" s="34" t="s">
        <v>553</v>
      </c>
    </row>
    <row r="223" spans="1:5" ht="12.75">
      <c r="A223" s="35" t="s">
        <v>52</v>
      </c>
      <c r="E223" s="36" t="s">
        <v>685</v>
      </c>
    </row>
    <row r="224" spans="1:5" ht="25.5">
      <c r="A224" t="s">
        <v>54</v>
      </c>
      <c r="E224" s="34" t="s">
        <v>549</v>
      </c>
    </row>
    <row r="225" spans="1:16" ht="12.75">
      <c r="A225" s="25" t="s">
        <v>45</v>
      </c>
      <c r="B225" s="29" t="s">
        <v>353</v>
      </c>
      <c r="C225" s="29" t="s">
        <v>561</v>
      </c>
      <c r="D225" s="25" t="s">
        <v>63</v>
      </c>
      <c r="E225" s="30" t="s">
        <v>562</v>
      </c>
      <c r="F225" s="31" t="s">
        <v>191</v>
      </c>
      <c r="G225" s="32">
        <v>25</v>
      </c>
      <c r="H225" s="32">
        <v>0</v>
      </c>
      <c r="I225" s="32">
        <f>ROUND(ROUND(H225,2)*ROUND(G225,2),2)</f>
      </c>
      <c r="O225">
        <f>(I225*21)/100</f>
      </c>
      <c r="P225" t="s">
        <v>22</v>
      </c>
    </row>
    <row r="226" spans="1:5" ht="12.75">
      <c r="A226" s="33" t="s">
        <v>50</v>
      </c>
      <c r="E226" s="34" t="s">
        <v>921</v>
      </c>
    </row>
    <row r="227" spans="1:5" ht="12.75">
      <c r="A227" s="35" t="s">
        <v>52</v>
      </c>
      <c r="E227" s="36" t="s">
        <v>1013</v>
      </c>
    </row>
    <row r="228" spans="1:5" ht="38.25">
      <c r="A228" t="s">
        <v>54</v>
      </c>
      <c r="E228" s="34" t="s">
        <v>565</v>
      </c>
    </row>
    <row r="229" spans="1:18" ht="12.75" customHeight="1">
      <c r="A229" s="6" t="s">
        <v>43</v>
      </c>
      <c r="B229" s="6"/>
      <c r="C229" s="39" t="s">
        <v>79</v>
      </c>
      <c r="D229" s="6"/>
      <c r="E229" s="27" t="s">
        <v>607</v>
      </c>
      <c r="F229" s="6"/>
      <c r="G229" s="6"/>
      <c r="H229" s="6"/>
      <c r="I229" s="40">
        <f>0+Q229</f>
      </c>
      <c r="O229">
        <f>0+R229</f>
      </c>
      <c r="Q229">
        <f>0+I230+I234+I238+I242+I246</f>
      </c>
      <c r="R229">
        <f>0+O230+O234+O238+O242+O246</f>
      </c>
    </row>
    <row r="230" spans="1:16" ht="12.75">
      <c r="A230" s="25" t="s">
        <v>45</v>
      </c>
      <c r="B230" s="29" t="s">
        <v>359</v>
      </c>
      <c r="C230" s="29" t="s">
        <v>609</v>
      </c>
      <c r="D230" s="25" t="s">
        <v>63</v>
      </c>
      <c r="E230" s="30" t="s">
        <v>610</v>
      </c>
      <c r="F230" s="31" t="s">
        <v>191</v>
      </c>
      <c r="G230" s="32">
        <v>2</v>
      </c>
      <c r="H230" s="32">
        <v>0</v>
      </c>
      <c r="I230" s="32">
        <f>ROUND(ROUND(H230,2)*ROUND(G230,2),2)</f>
      </c>
      <c r="O230">
        <f>(I230*21)/100</f>
      </c>
      <c r="P230" t="s">
        <v>22</v>
      </c>
    </row>
    <row r="231" spans="1:5" ht="25.5">
      <c r="A231" s="33" t="s">
        <v>50</v>
      </c>
      <c r="E231" s="34" t="s">
        <v>1014</v>
      </c>
    </row>
    <row r="232" spans="1:5" ht="12.75">
      <c r="A232" s="35" t="s">
        <v>52</v>
      </c>
      <c r="E232" s="36" t="s">
        <v>267</v>
      </c>
    </row>
    <row r="233" spans="1:5" ht="255">
      <c r="A233" t="s">
        <v>54</v>
      </c>
      <c r="E233" s="34" t="s">
        <v>613</v>
      </c>
    </row>
    <row r="234" spans="1:16" ht="12.75">
      <c r="A234" s="25" t="s">
        <v>45</v>
      </c>
      <c r="B234" s="29" t="s">
        <v>366</v>
      </c>
      <c r="C234" s="29" t="s">
        <v>638</v>
      </c>
      <c r="D234" s="25" t="s">
        <v>63</v>
      </c>
      <c r="E234" s="30" t="s">
        <v>639</v>
      </c>
      <c r="F234" s="31" t="s">
        <v>59</v>
      </c>
      <c r="G234" s="32">
        <v>1</v>
      </c>
      <c r="H234" s="32">
        <v>0</v>
      </c>
      <c r="I234" s="32">
        <f>ROUND(ROUND(H234,2)*ROUND(G234,2),2)</f>
      </c>
      <c r="O234">
        <f>(I234*21)/100</f>
      </c>
      <c r="P234" t="s">
        <v>22</v>
      </c>
    </row>
    <row r="235" spans="1:5" ht="38.25">
      <c r="A235" s="33" t="s">
        <v>50</v>
      </c>
      <c r="E235" s="34" t="s">
        <v>1015</v>
      </c>
    </row>
    <row r="236" spans="1:5" ht="12.75">
      <c r="A236" s="35" t="s">
        <v>52</v>
      </c>
      <c r="E236" s="36" t="s">
        <v>53</v>
      </c>
    </row>
    <row r="237" spans="1:5" ht="76.5">
      <c r="A237" t="s">
        <v>54</v>
      </c>
      <c r="E237" s="34" t="s">
        <v>642</v>
      </c>
    </row>
    <row r="238" spans="1:16" ht="12.75">
      <c r="A238" s="25" t="s">
        <v>45</v>
      </c>
      <c r="B238" s="29" t="s">
        <v>372</v>
      </c>
      <c r="C238" s="29" t="s">
        <v>682</v>
      </c>
      <c r="D238" s="25" t="s">
        <v>63</v>
      </c>
      <c r="E238" s="30" t="s">
        <v>683</v>
      </c>
      <c r="F238" s="31" t="s">
        <v>59</v>
      </c>
      <c r="G238" s="32">
        <v>1</v>
      </c>
      <c r="H238" s="32">
        <v>0</v>
      </c>
      <c r="I238" s="32">
        <f>ROUND(ROUND(H238,2)*ROUND(G238,2),2)</f>
      </c>
      <c r="O238">
        <f>(I238*21)/100</f>
      </c>
      <c r="P238" t="s">
        <v>22</v>
      </c>
    </row>
    <row r="239" spans="1:5" ht="25.5">
      <c r="A239" s="33" t="s">
        <v>50</v>
      </c>
      <c r="E239" s="34" t="s">
        <v>1016</v>
      </c>
    </row>
    <row r="240" spans="1:5" ht="12.75">
      <c r="A240" s="35" t="s">
        <v>52</v>
      </c>
      <c r="E240" s="36" t="s">
        <v>53</v>
      </c>
    </row>
    <row r="241" spans="1:5" ht="51">
      <c r="A241" t="s">
        <v>54</v>
      </c>
      <c r="E241" s="34" t="s">
        <v>686</v>
      </c>
    </row>
    <row r="242" spans="1:16" ht="12.75">
      <c r="A242" s="25" t="s">
        <v>45</v>
      </c>
      <c r="B242" s="29" t="s">
        <v>375</v>
      </c>
      <c r="C242" s="29" t="s">
        <v>697</v>
      </c>
      <c r="D242" s="25" t="s">
        <v>63</v>
      </c>
      <c r="E242" s="30" t="s">
        <v>698</v>
      </c>
      <c r="F242" s="31" t="s">
        <v>191</v>
      </c>
      <c r="G242" s="32">
        <v>2</v>
      </c>
      <c r="H242" s="32">
        <v>0</v>
      </c>
      <c r="I242" s="32">
        <f>ROUND(ROUND(H242,2)*ROUND(G242,2),2)</f>
      </c>
      <c r="O242">
        <f>(I242*21)/100</f>
      </c>
      <c r="P242" t="s">
        <v>22</v>
      </c>
    </row>
    <row r="243" spans="1:5" ht="25.5">
      <c r="A243" s="33" t="s">
        <v>50</v>
      </c>
      <c r="E243" s="34" t="s">
        <v>1017</v>
      </c>
    </row>
    <row r="244" spans="1:5" ht="12.75">
      <c r="A244" s="35" t="s">
        <v>52</v>
      </c>
      <c r="E244" s="36" t="s">
        <v>267</v>
      </c>
    </row>
    <row r="245" spans="1:5" ht="51">
      <c r="A245" t="s">
        <v>54</v>
      </c>
      <c r="E245" s="34" t="s">
        <v>701</v>
      </c>
    </row>
    <row r="246" spans="1:16" ht="12.75">
      <c r="A246" s="25" t="s">
        <v>45</v>
      </c>
      <c r="B246" s="29" t="s">
        <v>378</v>
      </c>
      <c r="C246" s="29" t="s">
        <v>707</v>
      </c>
      <c r="D246" s="25" t="s">
        <v>63</v>
      </c>
      <c r="E246" s="30" t="s">
        <v>708</v>
      </c>
      <c r="F246" s="31" t="s">
        <v>59</v>
      </c>
      <c r="G246" s="32">
        <v>1</v>
      </c>
      <c r="H246" s="32">
        <v>0</v>
      </c>
      <c r="I246" s="32">
        <f>ROUND(ROUND(H246,2)*ROUND(G246,2),2)</f>
      </c>
      <c r="O246">
        <f>(I246*21)/100</f>
      </c>
      <c r="P246" t="s">
        <v>22</v>
      </c>
    </row>
    <row r="247" spans="1:5" ht="25.5">
      <c r="A247" s="33" t="s">
        <v>50</v>
      </c>
      <c r="E247" s="34" t="s">
        <v>1018</v>
      </c>
    </row>
    <row r="248" spans="1:5" ht="12.75">
      <c r="A248" s="35" t="s">
        <v>52</v>
      </c>
      <c r="E248" s="36" t="s">
        <v>53</v>
      </c>
    </row>
    <row r="249" spans="1:5" ht="12.75">
      <c r="A249" t="s">
        <v>54</v>
      </c>
      <c r="E249" s="34" t="s">
        <v>710</v>
      </c>
    </row>
    <row r="250" spans="1:18" ht="12.75" customHeight="1">
      <c r="A250" s="6" t="s">
        <v>43</v>
      </c>
      <c r="B250" s="6"/>
      <c r="C250" s="39" t="s">
        <v>40</v>
      </c>
      <c r="D250" s="6"/>
      <c r="E250" s="27" t="s">
        <v>711</v>
      </c>
      <c r="F250" s="6"/>
      <c r="G250" s="6"/>
      <c r="H250" s="6"/>
      <c r="I250" s="40">
        <f>0+Q250</f>
      </c>
      <c r="O250">
        <f>0+R250</f>
      </c>
      <c r="Q250">
        <f>0+I251+I255+I259+I263+I267+I271+I275+I279+I283+I287+I291</f>
      </c>
      <c r="R250">
        <f>0+O251+O255+O259+O263+O267+O271+O275+O279+O283+O287+O291</f>
      </c>
    </row>
    <row r="251" spans="1:16" ht="12.75">
      <c r="A251" s="25" t="s">
        <v>45</v>
      </c>
      <c r="B251" s="29" t="s">
        <v>384</v>
      </c>
      <c r="C251" s="29" t="s">
        <v>731</v>
      </c>
      <c r="D251" s="25" t="s">
        <v>63</v>
      </c>
      <c r="E251" s="30" t="s">
        <v>732</v>
      </c>
      <c r="F251" s="31" t="s">
        <v>59</v>
      </c>
      <c r="G251" s="32">
        <v>24</v>
      </c>
      <c r="H251" s="32">
        <v>0</v>
      </c>
      <c r="I251" s="32">
        <f>ROUND(ROUND(H251,2)*ROUND(G251,2),2)</f>
      </c>
      <c r="O251">
        <f>(I251*21)/100</f>
      </c>
      <c r="P251" t="s">
        <v>22</v>
      </c>
    </row>
    <row r="252" spans="1:5" ht="25.5">
      <c r="A252" s="33" t="s">
        <v>50</v>
      </c>
      <c r="E252" s="34" t="s">
        <v>1019</v>
      </c>
    </row>
    <row r="253" spans="1:5" ht="12.75">
      <c r="A253" s="35" t="s">
        <v>52</v>
      </c>
      <c r="E253" s="36" t="s">
        <v>1020</v>
      </c>
    </row>
    <row r="254" spans="1:5" ht="51">
      <c r="A254" t="s">
        <v>54</v>
      </c>
      <c r="E254" s="34" t="s">
        <v>735</v>
      </c>
    </row>
    <row r="255" spans="1:16" ht="12.75">
      <c r="A255" s="25" t="s">
        <v>45</v>
      </c>
      <c r="B255" s="29" t="s">
        <v>390</v>
      </c>
      <c r="C255" s="29" t="s">
        <v>740</v>
      </c>
      <c r="D255" s="25" t="s">
        <v>63</v>
      </c>
      <c r="E255" s="30" t="s">
        <v>741</v>
      </c>
      <c r="F255" s="31" t="s">
        <v>59</v>
      </c>
      <c r="G255" s="32">
        <v>20</v>
      </c>
      <c r="H255" s="32">
        <v>0</v>
      </c>
      <c r="I255" s="32">
        <f>ROUND(ROUND(H255,2)*ROUND(G255,2),2)</f>
      </c>
      <c r="O255">
        <f>(I255*21)/100</f>
      </c>
      <c r="P255" t="s">
        <v>22</v>
      </c>
    </row>
    <row r="256" spans="1:5" ht="25.5">
      <c r="A256" s="33" t="s">
        <v>50</v>
      </c>
      <c r="E256" s="34" t="s">
        <v>1021</v>
      </c>
    </row>
    <row r="257" spans="1:5" ht="12.75">
      <c r="A257" s="35" t="s">
        <v>52</v>
      </c>
      <c r="E257" s="36" t="s">
        <v>928</v>
      </c>
    </row>
    <row r="258" spans="1:5" ht="25.5">
      <c r="A258" t="s">
        <v>54</v>
      </c>
      <c r="E258" s="34" t="s">
        <v>744</v>
      </c>
    </row>
    <row r="259" spans="1:16" ht="25.5">
      <c r="A259" s="25" t="s">
        <v>45</v>
      </c>
      <c r="B259" s="29" t="s">
        <v>394</v>
      </c>
      <c r="C259" s="29" t="s">
        <v>769</v>
      </c>
      <c r="D259" s="25" t="s">
        <v>63</v>
      </c>
      <c r="E259" s="30" t="s">
        <v>770</v>
      </c>
      <c r="F259" s="31" t="s">
        <v>164</v>
      </c>
      <c r="G259" s="32">
        <v>66.63</v>
      </c>
      <c r="H259" s="32">
        <v>0</v>
      </c>
      <c r="I259" s="32">
        <f>ROUND(ROUND(H259,2)*ROUND(G259,2),2)</f>
      </c>
      <c r="O259">
        <f>(I259*21)/100</f>
      </c>
      <c r="P259" t="s">
        <v>22</v>
      </c>
    </row>
    <row r="260" spans="1:5" ht="25.5">
      <c r="A260" s="33" t="s">
        <v>50</v>
      </c>
      <c r="E260" s="34" t="s">
        <v>1022</v>
      </c>
    </row>
    <row r="261" spans="1:5" ht="12.75">
      <c r="A261" s="35" t="s">
        <v>52</v>
      </c>
      <c r="E261" s="36" t="s">
        <v>930</v>
      </c>
    </row>
    <row r="262" spans="1:5" ht="38.25">
      <c r="A262" t="s">
        <v>54</v>
      </c>
      <c r="E262" s="34" t="s">
        <v>773</v>
      </c>
    </row>
    <row r="263" spans="1:16" ht="12.75">
      <c r="A263" s="25" t="s">
        <v>45</v>
      </c>
      <c r="B263" s="29" t="s">
        <v>400</v>
      </c>
      <c r="C263" s="29" t="s">
        <v>775</v>
      </c>
      <c r="D263" s="25" t="s">
        <v>47</v>
      </c>
      <c r="E263" s="30" t="s">
        <v>776</v>
      </c>
      <c r="F263" s="31" t="s">
        <v>191</v>
      </c>
      <c r="G263" s="32">
        <v>2</v>
      </c>
      <c r="H263" s="32">
        <v>0</v>
      </c>
      <c r="I263" s="32">
        <f>ROUND(ROUND(H263,2)*ROUND(G263,2),2)</f>
      </c>
      <c r="O263">
        <f>(I263*21)/100</f>
      </c>
      <c r="P263" t="s">
        <v>22</v>
      </c>
    </row>
    <row r="264" spans="1:5" ht="38.25">
      <c r="A264" s="33" t="s">
        <v>50</v>
      </c>
      <c r="E264" s="34" t="s">
        <v>1023</v>
      </c>
    </row>
    <row r="265" spans="1:5" ht="12.75">
      <c r="A265" s="35" t="s">
        <v>52</v>
      </c>
      <c r="E265" s="36" t="s">
        <v>267</v>
      </c>
    </row>
    <row r="266" spans="1:5" ht="51">
      <c r="A266" t="s">
        <v>54</v>
      </c>
      <c r="E266" s="34" t="s">
        <v>779</v>
      </c>
    </row>
    <row r="267" spans="1:16" ht="12.75">
      <c r="A267" s="25" t="s">
        <v>45</v>
      </c>
      <c r="B267" s="29" t="s">
        <v>407</v>
      </c>
      <c r="C267" s="29" t="s">
        <v>775</v>
      </c>
      <c r="D267" s="25" t="s">
        <v>56</v>
      </c>
      <c r="E267" s="30" t="s">
        <v>776</v>
      </c>
      <c r="F267" s="31" t="s">
        <v>191</v>
      </c>
      <c r="G267" s="32">
        <v>41</v>
      </c>
      <c r="H267" s="32">
        <v>0</v>
      </c>
      <c r="I267" s="32">
        <f>ROUND(ROUND(H267,2)*ROUND(G267,2),2)</f>
      </c>
      <c r="O267">
        <f>(I267*21)/100</f>
      </c>
      <c r="P267" t="s">
        <v>22</v>
      </c>
    </row>
    <row r="268" spans="1:5" ht="25.5">
      <c r="A268" s="33" t="s">
        <v>50</v>
      </c>
      <c r="E268" s="34" t="s">
        <v>1024</v>
      </c>
    </row>
    <row r="269" spans="1:5" ht="12.75">
      <c r="A269" s="35" t="s">
        <v>52</v>
      </c>
      <c r="E269" s="36" t="s">
        <v>1025</v>
      </c>
    </row>
    <row r="270" spans="1:5" ht="51">
      <c r="A270" t="s">
        <v>54</v>
      </c>
      <c r="E270" s="34" t="s">
        <v>779</v>
      </c>
    </row>
    <row r="271" spans="1:16" ht="12.75">
      <c r="A271" s="25" t="s">
        <v>45</v>
      </c>
      <c r="B271" s="29" t="s">
        <v>413</v>
      </c>
      <c r="C271" s="29" t="s">
        <v>804</v>
      </c>
      <c r="D271" s="25" t="s">
        <v>63</v>
      </c>
      <c r="E271" s="30" t="s">
        <v>805</v>
      </c>
      <c r="F271" s="31" t="s">
        <v>191</v>
      </c>
      <c r="G271" s="32">
        <v>25</v>
      </c>
      <c r="H271" s="32">
        <v>0</v>
      </c>
      <c r="I271" s="32">
        <f>ROUND(ROUND(H271,2)*ROUND(G271,2),2)</f>
      </c>
      <c r="O271">
        <f>(I271*21)/100</f>
      </c>
      <c r="P271" t="s">
        <v>22</v>
      </c>
    </row>
    <row r="272" spans="1:5" ht="38.25">
      <c r="A272" s="33" t="s">
        <v>50</v>
      </c>
      <c r="E272" s="34" t="s">
        <v>1026</v>
      </c>
    </row>
    <row r="273" spans="1:5" ht="12.75">
      <c r="A273" s="35" t="s">
        <v>52</v>
      </c>
      <c r="E273" s="36" t="s">
        <v>1013</v>
      </c>
    </row>
    <row r="274" spans="1:5" ht="25.5">
      <c r="A274" t="s">
        <v>54</v>
      </c>
      <c r="E274" s="34" t="s">
        <v>807</v>
      </c>
    </row>
    <row r="275" spans="1:16" ht="12.75">
      <c r="A275" s="25" t="s">
        <v>45</v>
      </c>
      <c r="B275" s="29" t="s">
        <v>418</v>
      </c>
      <c r="C275" s="29" t="s">
        <v>809</v>
      </c>
      <c r="D275" s="25" t="s">
        <v>63</v>
      </c>
      <c r="E275" s="30" t="s">
        <v>810</v>
      </c>
      <c r="F275" s="31" t="s">
        <v>191</v>
      </c>
      <c r="G275" s="32">
        <v>25</v>
      </c>
      <c r="H275" s="32">
        <v>0</v>
      </c>
      <c r="I275" s="32">
        <f>ROUND(ROUND(H275,2)*ROUND(G275,2),2)</f>
      </c>
      <c r="O275">
        <f>(I275*21)/100</f>
      </c>
      <c r="P275" t="s">
        <v>22</v>
      </c>
    </row>
    <row r="276" spans="1:5" ht="38.25">
      <c r="A276" s="33" t="s">
        <v>50</v>
      </c>
      <c r="E276" s="34" t="s">
        <v>1027</v>
      </c>
    </row>
    <row r="277" spans="1:5" ht="12.75">
      <c r="A277" s="35" t="s">
        <v>52</v>
      </c>
      <c r="E277" s="36" t="s">
        <v>1013</v>
      </c>
    </row>
    <row r="278" spans="1:5" ht="25.5">
      <c r="A278" t="s">
        <v>54</v>
      </c>
      <c r="E278" s="34" t="s">
        <v>807</v>
      </c>
    </row>
    <row r="279" spans="1:16" ht="12.75">
      <c r="A279" s="25" t="s">
        <v>45</v>
      </c>
      <c r="B279" s="29" t="s">
        <v>420</v>
      </c>
      <c r="C279" s="29" t="s">
        <v>818</v>
      </c>
      <c r="D279" s="25" t="s">
        <v>63</v>
      </c>
      <c r="E279" s="30" t="s">
        <v>819</v>
      </c>
      <c r="F279" s="31" t="s">
        <v>164</v>
      </c>
      <c r="G279" s="32">
        <v>18.45</v>
      </c>
      <c r="H279" s="32">
        <v>0</v>
      </c>
      <c r="I279" s="32">
        <f>ROUND(ROUND(H279,2)*ROUND(G279,2),2)</f>
      </c>
      <c r="O279">
        <f>(I279*21)/100</f>
      </c>
      <c r="P279" t="s">
        <v>22</v>
      </c>
    </row>
    <row r="280" spans="1:5" ht="51">
      <c r="A280" s="33" t="s">
        <v>50</v>
      </c>
      <c r="E280" s="34" t="s">
        <v>934</v>
      </c>
    </row>
    <row r="281" spans="1:5" ht="12.75">
      <c r="A281" s="35" t="s">
        <v>52</v>
      </c>
      <c r="E281" s="36" t="s">
        <v>1028</v>
      </c>
    </row>
    <row r="282" spans="1:5" ht="89.25">
      <c r="A282" t="s">
        <v>54</v>
      </c>
      <c r="E282" s="34" t="s">
        <v>822</v>
      </c>
    </row>
    <row r="283" spans="1:16" ht="12.75">
      <c r="A283" s="25" t="s">
        <v>45</v>
      </c>
      <c r="B283" s="29" t="s">
        <v>423</v>
      </c>
      <c r="C283" s="29" t="s">
        <v>1029</v>
      </c>
      <c r="D283" s="25" t="s">
        <v>63</v>
      </c>
      <c r="E283" s="30" t="s">
        <v>1030</v>
      </c>
      <c r="F283" s="31" t="s">
        <v>153</v>
      </c>
      <c r="G283" s="32">
        <v>1</v>
      </c>
      <c r="H283" s="32">
        <v>0</v>
      </c>
      <c r="I283" s="32">
        <f>ROUND(ROUND(H283,2)*ROUND(G283,2),2)</f>
      </c>
      <c r="O283">
        <f>(I283*21)/100</f>
      </c>
      <c r="P283" t="s">
        <v>22</v>
      </c>
    </row>
    <row r="284" spans="1:5" ht="51">
      <c r="A284" s="33" t="s">
        <v>50</v>
      </c>
      <c r="E284" s="34" t="s">
        <v>1031</v>
      </c>
    </row>
    <row r="285" spans="1:5" ht="12.75">
      <c r="A285" s="35" t="s">
        <v>52</v>
      </c>
      <c r="E285" s="36" t="s">
        <v>53</v>
      </c>
    </row>
    <row r="286" spans="1:5" ht="102">
      <c r="A286" t="s">
        <v>54</v>
      </c>
      <c r="E286" s="34" t="s">
        <v>838</v>
      </c>
    </row>
    <row r="287" spans="1:16" ht="12.75">
      <c r="A287" s="25" t="s">
        <v>45</v>
      </c>
      <c r="B287" s="29" t="s">
        <v>429</v>
      </c>
      <c r="C287" s="29" t="s">
        <v>840</v>
      </c>
      <c r="D287" s="25" t="s">
        <v>63</v>
      </c>
      <c r="E287" s="30" t="s">
        <v>841</v>
      </c>
      <c r="F287" s="31" t="s">
        <v>59</v>
      </c>
      <c r="G287" s="32">
        <v>1</v>
      </c>
      <c r="H287" s="32">
        <v>0</v>
      </c>
      <c r="I287" s="32">
        <f>ROUND(ROUND(H287,2)*ROUND(G287,2),2)</f>
      </c>
      <c r="O287">
        <f>(I287*21)/100</f>
      </c>
      <c r="P287" t="s">
        <v>22</v>
      </c>
    </row>
    <row r="288" spans="1:5" ht="38.25">
      <c r="A288" s="33" t="s">
        <v>50</v>
      </c>
      <c r="E288" s="34" t="s">
        <v>1032</v>
      </c>
    </row>
    <row r="289" spans="1:5" ht="12.75">
      <c r="A289" s="35" t="s">
        <v>52</v>
      </c>
      <c r="E289" s="36" t="s">
        <v>53</v>
      </c>
    </row>
    <row r="290" spans="1:5" ht="89.25">
      <c r="A290" t="s">
        <v>54</v>
      </c>
      <c r="E290" s="34" t="s">
        <v>843</v>
      </c>
    </row>
    <row r="291" spans="1:16" ht="12.75">
      <c r="A291" s="25" t="s">
        <v>45</v>
      </c>
      <c r="B291" s="29" t="s">
        <v>434</v>
      </c>
      <c r="C291" s="29" t="s">
        <v>845</v>
      </c>
      <c r="D291" s="25" t="s">
        <v>63</v>
      </c>
      <c r="E291" s="30" t="s">
        <v>846</v>
      </c>
      <c r="F291" s="31" t="s">
        <v>191</v>
      </c>
      <c r="G291" s="32">
        <v>2</v>
      </c>
      <c r="H291" s="32">
        <v>0</v>
      </c>
      <c r="I291" s="32">
        <f>ROUND(ROUND(H291,2)*ROUND(G291,2),2)</f>
      </c>
      <c r="O291">
        <f>(I291*21)/100</f>
      </c>
      <c r="P291" t="s">
        <v>22</v>
      </c>
    </row>
    <row r="292" spans="1:5" ht="38.25">
      <c r="A292" s="33" t="s">
        <v>50</v>
      </c>
      <c r="E292" s="34" t="s">
        <v>1033</v>
      </c>
    </row>
    <row r="293" spans="1:5" ht="12.75">
      <c r="A293" s="35" t="s">
        <v>52</v>
      </c>
      <c r="E293" s="36" t="s">
        <v>267</v>
      </c>
    </row>
    <row r="294" spans="1:5" ht="76.5">
      <c r="A294" t="s">
        <v>54</v>
      </c>
      <c r="E294" s="34" t="s">
        <v>848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0+O8+O25+O86+O95+O144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1034</v>
      </c>
      <c r="I3" s="37">
        <f>0+I8+I25+I86+I95+I144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1034</v>
      </c>
      <c r="D4" s="6"/>
      <c r="E4" s="18" t="s">
        <v>1035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0+I9+I13+I17+I21</f>
      </c>
      <c r="R8">
        <f>0+O9+O13+O17+O21</f>
      </c>
    </row>
    <row r="9" spans="1:16" ht="12.75">
      <c r="A9" s="25" t="s">
        <v>45</v>
      </c>
      <c r="B9" s="29" t="s">
        <v>29</v>
      </c>
      <c r="C9" s="29" t="s">
        <v>135</v>
      </c>
      <c r="D9" s="25" t="s">
        <v>47</v>
      </c>
      <c r="E9" s="30" t="s">
        <v>136</v>
      </c>
      <c r="F9" s="31" t="s">
        <v>137</v>
      </c>
      <c r="G9" s="32">
        <v>215.28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25.5">
      <c r="A10" s="33" t="s">
        <v>50</v>
      </c>
      <c r="E10" s="34" t="s">
        <v>1036</v>
      </c>
    </row>
    <row r="11" spans="1:5" ht="12.75">
      <c r="A11" s="35" t="s">
        <v>52</v>
      </c>
      <c r="E11" s="36" t="s">
        <v>1037</v>
      </c>
    </row>
    <row r="12" spans="1:5" ht="25.5">
      <c r="A12" t="s">
        <v>54</v>
      </c>
      <c r="E12" s="34" t="s">
        <v>140</v>
      </c>
    </row>
    <row r="13" spans="1:16" ht="12.75">
      <c r="A13" s="25" t="s">
        <v>45</v>
      </c>
      <c r="B13" s="29" t="s">
        <v>22</v>
      </c>
      <c r="C13" s="29" t="s">
        <v>135</v>
      </c>
      <c r="D13" s="25" t="s">
        <v>56</v>
      </c>
      <c r="E13" s="30" t="s">
        <v>136</v>
      </c>
      <c r="F13" s="31" t="s">
        <v>137</v>
      </c>
      <c r="G13" s="32">
        <v>18.38</v>
      </c>
      <c r="H13" s="32">
        <v>0</v>
      </c>
      <c r="I13" s="32">
        <f>ROUND(ROUND(H13,2)*ROUND(G13,2),2)</f>
      </c>
      <c r="O13">
        <f>(I13*21)/100</f>
      </c>
      <c r="P13" t="s">
        <v>22</v>
      </c>
    </row>
    <row r="14" spans="1:5" ht="25.5">
      <c r="A14" s="33" t="s">
        <v>50</v>
      </c>
      <c r="E14" s="34" t="s">
        <v>857</v>
      </c>
    </row>
    <row r="15" spans="1:5" ht="12.75">
      <c r="A15" s="35" t="s">
        <v>52</v>
      </c>
      <c r="E15" s="36" t="s">
        <v>1038</v>
      </c>
    </row>
    <row r="16" spans="1:5" ht="25.5">
      <c r="A16" t="s">
        <v>54</v>
      </c>
      <c r="E16" s="34" t="s">
        <v>140</v>
      </c>
    </row>
    <row r="17" spans="1:16" ht="12.75">
      <c r="A17" s="25" t="s">
        <v>45</v>
      </c>
      <c r="B17" s="29" t="s">
        <v>23</v>
      </c>
      <c r="C17" s="29" t="s">
        <v>151</v>
      </c>
      <c r="D17" s="25" t="s">
        <v>63</v>
      </c>
      <c r="E17" s="30" t="s">
        <v>152</v>
      </c>
      <c r="F17" s="31" t="s">
        <v>153</v>
      </c>
      <c r="G17" s="32">
        <v>19.41</v>
      </c>
      <c r="H17" s="32">
        <v>0</v>
      </c>
      <c r="I17" s="32">
        <f>ROUND(ROUND(H17,2)*ROUND(G17,2),2)</f>
      </c>
      <c r="O17">
        <f>(I17*21)/100</f>
      </c>
      <c r="P17" t="s">
        <v>22</v>
      </c>
    </row>
    <row r="18" spans="1:5" ht="12.75">
      <c r="A18" s="33" t="s">
        <v>50</v>
      </c>
      <c r="E18" s="34" t="s">
        <v>1039</v>
      </c>
    </row>
    <row r="19" spans="1:5" ht="12.75">
      <c r="A19" s="35" t="s">
        <v>52</v>
      </c>
      <c r="E19" s="36" t="s">
        <v>1040</v>
      </c>
    </row>
    <row r="20" spans="1:5" ht="25.5">
      <c r="A20" t="s">
        <v>54</v>
      </c>
      <c r="E20" s="34" t="s">
        <v>156</v>
      </c>
    </row>
    <row r="21" spans="1:16" ht="12.75">
      <c r="A21" s="25" t="s">
        <v>45</v>
      </c>
      <c r="B21" s="29" t="s">
        <v>33</v>
      </c>
      <c r="C21" s="29" t="s">
        <v>157</v>
      </c>
      <c r="D21" s="25" t="s">
        <v>63</v>
      </c>
      <c r="E21" s="30" t="s">
        <v>158</v>
      </c>
      <c r="F21" s="31" t="s">
        <v>153</v>
      </c>
      <c r="G21" s="32">
        <v>19.59</v>
      </c>
      <c r="H21" s="32">
        <v>0</v>
      </c>
      <c r="I21" s="32">
        <f>ROUND(ROUND(H21,2)*ROUND(G21,2),2)</f>
      </c>
      <c r="O21">
        <f>(I21*21)/100</f>
      </c>
      <c r="P21" t="s">
        <v>22</v>
      </c>
    </row>
    <row r="22" spans="1:5" ht="12.75">
      <c r="A22" s="33" t="s">
        <v>50</v>
      </c>
      <c r="E22" s="34" t="s">
        <v>863</v>
      </c>
    </row>
    <row r="23" spans="1:5" ht="12.75">
      <c r="A23" s="35" t="s">
        <v>52</v>
      </c>
      <c r="E23" s="36" t="s">
        <v>1041</v>
      </c>
    </row>
    <row r="24" spans="1:5" ht="25.5">
      <c r="A24" t="s">
        <v>54</v>
      </c>
      <c r="E24" s="34" t="s">
        <v>156</v>
      </c>
    </row>
    <row r="25" spans="1:18" ht="12.75" customHeight="1">
      <c r="A25" s="6" t="s">
        <v>43</v>
      </c>
      <c r="B25" s="6"/>
      <c r="C25" s="39" t="s">
        <v>29</v>
      </c>
      <c r="D25" s="6"/>
      <c r="E25" s="27" t="s">
        <v>161</v>
      </c>
      <c r="F25" s="6"/>
      <c r="G25" s="6"/>
      <c r="H25" s="6"/>
      <c r="I25" s="40">
        <f>0+Q25</f>
      </c>
      <c r="O25">
        <f>0+R25</f>
      </c>
      <c r="Q25">
        <f>0+I26+I30+I34+I38+I42+I46+I50+I54+I58+I62+I66+I70+I74+I78+I82</f>
      </c>
      <c r="R25">
        <f>0+O26+O30+O34+O38+O42+O46+O50+O54+O58+O62+O66+O70+O74+O78+O82</f>
      </c>
    </row>
    <row r="26" spans="1:16" ht="12.75">
      <c r="A26" s="25" t="s">
        <v>45</v>
      </c>
      <c r="B26" s="29" t="s">
        <v>35</v>
      </c>
      <c r="C26" s="29" t="s">
        <v>168</v>
      </c>
      <c r="D26" s="25" t="s">
        <v>63</v>
      </c>
      <c r="E26" s="30" t="s">
        <v>169</v>
      </c>
      <c r="F26" s="31" t="s">
        <v>164</v>
      </c>
      <c r="G26" s="32">
        <v>74.3</v>
      </c>
      <c r="H26" s="32">
        <v>0</v>
      </c>
      <c r="I26" s="32">
        <f>ROUND(ROUND(H26,2)*ROUND(G26,2),2)</f>
      </c>
      <c r="O26">
        <f>(I26*21)/100</f>
      </c>
      <c r="P26" t="s">
        <v>22</v>
      </c>
    </row>
    <row r="27" spans="1:5" ht="38.25">
      <c r="A27" s="33" t="s">
        <v>50</v>
      </c>
      <c r="E27" s="34" t="s">
        <v>1042</v>
      </c>
    </row>
    <row r="28" spans="1:5" ht="12.75">
      <c r="A28" s="35" t="s">
        <v>52</v>
      </c>
      <c r="E28" s="36" t="s">
        <v>1043</v>
      </c>
    </row>
    <row r="29" spans="1:5" ht="12.75">
      <c r="A29" t="s">
        <v>54</v>
      </c>
      <c r="E29" s="34" t="s">
        <v>171</v>
      </c>
    </row>
    <row r="30" spans="1:16" ht="25.5">
      <c r="A30" s="25" t="s">
        <v>45</v>
      </c>
      <c r="B30" s="29" t="s">
        <v>37</v>
      </c>
      <c r="C30" s="29" t="s">
        <v>172</v>
      </c>
      <c r="D30" s="25" t="s">
        <v>63</v>
      </c>
      <c r="E30" s="30" t="s">
        <v>173</v>
      </c>
      <c r="F30" s="31" t="s">
        <v>153</v>
      </c>
      <c r="G30" s="32">
        <v>19.65</v>
      </c>
      <c r="H30" s="32">
        <v>0</v>
      </c>
      <c r="I30" s="32">
        <f>ROUND(ROUND(H30,2)*ROUND(G30,2),2)</f>
      </c>
      <c r="O30">
        <f>(I30*21)/100</f>
      </c>
      <c r="P30" t="s">
        <v>22</v>
      </c>
    </row>
    <row r="31" spans="1:5" ht="51">
      <c r="A31" s="33" t="s">
        <v>50</v>
      </c>
      <c r="E31" s="34" t="s">
        <v>1044</v>
      </c>
    </row>
    <row r="32" spans="1:5" ht="12.75">
      <c r="A32" s="35" t="s">
        <v>52</v>
      </c>
      <c r="E32" s="36" t="s">
        <v>1045</v>
      </c>
    </row>
    <row r="33" spans="1:5" ht="63.75">
      <c r="A33" t="s">
        <v>54</v>
      </c>
      <c r="E33" s="34" t="s">
        <v>176</v>
      </c>
    </row>
    <row r="34" spans="1:16" ht="25.5">
      <c r="A34" s="25" t="s">
        <v>45</v>
      </c>
      <c r="B34" s="29" t="s">
        <v>74</v>
      </c>
      <c r="C34" s="29" t="s">
        <v>177</v>
      </c>
      <c r="D34" s="25" t="s">
        <v>63</v>
      </c>
      <c r="E34" s="30" t="s">
        <v>178</v>
      </c>
      <c r="F34" s="31" t="s">
        <v>153</v>
      </c>
      <c r="G34" s="32">
        <v>3.36</v>
      </c>
      <c r="H34" s="32">
        <v>0</v>
      </c>
      <c r="I34" s="32">
        <f>ROUND(ROUND(H34,2)*ROUND(G34,2),2)</f>
      </c>
      <c r="O34">
        <f>(I34*21)/100</f>
      </c>
      <c r="P34" t="s">
        <v>22</v>
      </c>
    </row>
    <row r="35" spans="1:5" ht="51">
      <c r="A35" s="33" t="s">
        <v>50</v>
      </c>
      <c r="E35" s="34" t="s">
        <v>1046</v>
      </c>
    </row>
    <row r="36" spans="1:5" ht="12.75">
      <c r="A36" s="35" t="s">
        <v>52</v>
      </c>
      <c r="E36" s="36" t="s">
        <v>1047</v>
      </c>
    </row>
    <row r="37" spans="1:5" ht="63.75">
      <c r="A37" t="s">
        <v>54</v>
      </c>
      <c r="E37" s="34" t="s">
        <v>176</v>
      </c>
    </row>
    <row r="38" spans="1:16" ht="25.5">
      <c r="A38" s="25" t="s">
        <v>45</v>
      </c>
      <c r="B38" s="29" t="s">
        <v>79</v>
      </c>
      <c r="C38" s="29" t="s">
        <v>181</v>
      </c>
      <c r="D38" s="25" t="s">
        <v>63</v>
      </c>
      <c r="E38" s="30" t="s">
        <v>182</v>
      </c>
      <c r="F38" s="31" t="s">
        <v>153</v>
      </c>
      <c r="G38" s="32">
        <v>5</v>
      </c>
      <c r="H38" s="32">
        <v>0</v>
      </c>
      <c r="I38" s="32">
        <f>ROUND(ROUND(H38,2)*ROUND(G38,2),2)</f>
      </c>
      <c r="O38">
        <f>(I38*21)/100</f>
      </c>
      <c r="P38" t="s">
        <v>22</v>
      </c>
    </row>
    <row r="39" spans="1:5" ht="38.25">
      <c r="A39" s="33" t="s">
        <v>50</v>
      </c>
      <c r="E39" s="34" t="s">
        <v>1048</v>
      </c>
    </row>
    <row r="40" spans="1:5" ht="12.75">
      <c r="A40" s="35" t="s">
        <v>52</v>
      </c>
      <c r="E40" s="36" t="s">
        <v>652</v>
      </c>
    </row>
    <row r="41" spans="1:5" ht="63.75">
      <c r="A41" t="s">
        <v>54</v>
      </c>
      <c r="E41" s="34" t="s">
        <v>176</v>
      </c>
    </row>
    <row r="42" spans="1:16" ht="12.75">
      <c r="A42" s="25" t="s">
        <v>45</v>
      </c>
      <c r="B42" s="29" t="s">
        <v>40</v>
      </c>
      <c r="C42" s="29" t="s">
        <v>194</v>
      </c>
      <c r="D42" s="25" t="s">
        <v>63</v>
      </c>
      <c r="E42" s="30" t="s">
        <v>195</v>
      </c>
      <c r="F42" s="31" t="s">
        <v>153</v>
      </c>
      <c r="G42" s="32">
        <v>51.8</v>
      </c>
      <c r="H42" s="32">
        <v>0</v>
      </c>
      <c r="I42" s="32">
        <f>ROUND(ROUND(H42,2)*ROUND(G42,2),2)</f>
      </c>
      <c r="O42">
        <f>(I42*21)/100</f>
      </c>
      <c r="P42" t="s">
        <v>22</v>
      </c>
    </row>
    <row r="43" spans="1:5" ht="114.75">
      <c r="A43" s="33" t="s">
        <v>50</v>
      </c>
      <c r="E43" s="34" t="s">
        <v>1049</v>
      </c>
    </row>
    <row r="44" spans="1:5" ht="12.75">
      <c r="A44" s="35" t="s">
        <v>52</v>
      </c>
      <c r="E44" s="36" t="s">
        <v>1050</v>
      </c>
    </row>
    <row r="45" spans="1:5" ht="63.75">
      <c r="A45" t="s">
        <v>54</v>
      </c>
      <c r="E45" s="34" t="s">
        <v>176</v>
      </c>
    </row>
    <row r="46" spans="1:16" ht="12.75">
      <c r="A46" s="25" t="s">
        <v>45</v>
      </c>
      <c r="B46" s="29" t="s">
        <v>42</v>
      </c>
      <c r="C46" s="29" t="s">
        <v>198</v>
      </c>
      <c r="D46" s="25" t="s">
        <v>47</v>
      </c>
      <c r="E46" s="30" t="s">
        <v>199</v>
      </c>
      <c r="F46" s="31" t="s">
        <v>153</v>
      </c>
      <c r="G46" s="32">
        <v>40.27</v>
      </c>
      <c r="H46" s="32">
        <v>0</v>
      </c>
      <c r="I46" s="32">
        <f>ROUND(ROUND(H46,2)*ROUND(G46,2),2)</f>
      </c>
      <c r="O46">
        <f>(I46*21)/100</f>
      </c>
      <c r="P46" t="s">
        <v>22</v>
      </c>
    </row>
    <row r="47" spans="1:5" ht="63.75">
      <c r="A47" s="33" t="s">
        <v>50</v>
      </c>
      <c r="E47" s="34" t="s">
        <v>1051</v>
      </c>
    </row>
    <row r="48" spans="1:5" ht="12.75">
      <c r="A48" s="35" t="s">
        <v>52</v>
      </c>
      <c r="E48" s="36" t="s">
        <v>1052</v>
      </c>
    </row>
    <row r="49" spans="1:5" ht="369.75">
      <c r="A49" t="s">
        <v>54</v>
      </c>
      <c r="E49" s="34" t="s">
        <v>202</v>
      </c>
    </row>
    <row r="50" spans="1:16" ht="12.75">
      <c r="A50" s="25" t="s">
        <v>45</v>
      </c>
      <c r="B50" s="29" t="s">
        <v>88</v>
      </c>
      <c r="C50" s="29" t="s">
        <v>198</v>
      </c>
      <c r="D50" s="25" t="s">
        <v>56</v>
      </c>
      <c r="E50" s="30" t="s">
        <v>199</v>
      </c>
      <c r="F50" s="31" t="s">
        <v>153</v>
      </c>
      <c r="G50" s="32">
        <v>23.97</v>
      </c>
      <c r="H50" s="32">
        <v>0</v>
      </c>
      <c r="I50" s="32">
        <f>ROUND(ROUND(H50,2)*ROUND(G50,2),2)</f>
      </c>
      <c r="O50">
        <f>(I50*21)/100</f>
      </c>
      <c r="P50" t="s">
        <v>22</v>
      </c>
    </row>
    <row r="51" spans="1:5" ht="38.25">
      <c r="A51" s="33" t="s">
        <v>50</v>
      </c>
      <c r="E51" s="34" t="s">
        <v>1053</v>
      </c>
    </row>
    <row r="52" spans="1:5" ht="12.75">
      <c r="A52" s="35" t="s">
        <v>52</v>
      </c>
      <c r="E52" s="36" t="s">
        <v>1054</v>
      </c>
    </row>
    <row r="53" spans="1:5" ht="369.75">
      <c r="A53" t="s">
        <v>54</v>
      </c>
      <c r="E53" s="34" t="s">
        <v>202</v>
      </c>
    </row>
    <row r="54" spans="1:16" ht="12.75">
      <c r="A54" s="25" t="s">
        <v>45</v>
      </c>
      <c r="B54" s="29" t="s">
        <v>93</v>
      </c>
      <c r="C54" s="29" t="s">
        <v>209</v>
      </c>
      <c r="D54" s="25" t="s">
        <v>63</v>
      </c>
      <c r="E54" s="30" t="s">
        <v>210</v>
      </c>
      <c r="F54" s="31" t="s">
        <v>153</v>
      </c>
      <c r="G54" s="32">
        <v>19.41</v>
      </c>
      <c r="H54" s="32">
        <v>0</v>
      </c>
      <c r="I54" s="32">
        <f>ROUND(ROUND(H54,2)*ROUND(G54,2),2)</f>
      </c>
      <c r="O54">
        <f>(I54*21)/100</f>
      </c>
      <c r="P54" t="s">
        <v>22</v>
      </c>
    </row>
    <row r="55" spans="1:5" ht="12.75">
      <c r="A55" s="33" t="s">
        <v>50</v>
      </c>
      <c r="E55" s="34" t="s">
        <v>881</v>
      </c>
    </row>
    <row r="56" spans="1:5" ht="12.75">
      <c r="A56" s="35" t="s">
        <v>52</v>
      </c>
      <c r="E56" s="36" t="s">
        <v>1040</v>
      </c>
    </row>
    <row r="57" spans="1:5" ht="306">
      <c r="A57" t="s">
        <v>54</v>
      </c>
      <c r="E57" s="34" t="s">
        <v>213</v>
      </c>
    </row>
    <row r="58" spans="1:16" ht="12.75">
      <c r="A58" s="25" t="s">
        <v>45</v>
      </c>
      <c r="B58" s="29" t="s">
        <v>97</v>
      </c>
      <c r="C58" s="29" t="s">
        <v>235</v>
      </c>
      <c r="D58" s="25" t="s">
        <v>63</v>
      </c>
      <c r="E58" s="30" t="s">
        <v>236</v>
      </c>
      <c r="F58" s="31" t="s">
        <v>191</v>
      </c>
      <c r="G58" s="32">
        <v>191.74</v>
      </c>
      <c r="H58" s="32">
        <v>0</v>
      </c>
      <c r="I58" s="32">
        <f>ROUND(ROUND(H58,2)*ROUND(G58,2),2)</f>
      </c>
      <c r="O58">
        <f>(I58*21)/100</f>
      </c>
      <c r="P58" t="s">
        <v>22</v>
      </c>
    </row>
    <row r="59" spans="1:5" ht="25.5">
      <c r="A59" s="33" t="s">
        <v>50</v>
      </c>
      <c r="E59" s="34" t="s">
        <v>1055</v>
      </c>
    </row>
    <row r="60" spans="1:5" ht="12.75">
      <c r="A60" s="35" t="s">
        <v>52</v>
      </c>
      <c r="E60" s="36" t="s">
        <v>1056</v>
      </c>
    </row>
    <row r="61" spans="1:5" ht="63.75">
      <c r="A61" t="s">
        <v>54</v>
      </c>
      <c r="E61" s="34" t="s">
        <v>239</v>
      </c>
    </row>
    <row r="62" spans="1:16" ht="12.75">
      <c r="A62" s="25" t="s">
        <v>45</v>
      </c>
      <c r="B62" s="29" t="s">
        <v>101</v>
      </c>
      <c r="C62" s="29" t="s">
        <v>297</v>
      </c>
      <c r="D62" s="25" t="s">
        <v>63</v>
      </c>
      <c r="E62" s="30" t="s">
        <v>298</v>
      </c>
      <c r="F62" s="31" t="s">
        <v>153</v>
      </c>
      <c r="G62" s="32">
        <v>64.23</v>
      </c>
      <c r="H62" s="32">
        <v>0</v>
      </c>
      <c r="I62" s="32">
        <f>ROUND(ROUND(H62,2)*ROUND(G62,2),2)</f>
      </c>
      <c r="O62">
        <f>(I62*21)/100</f>
      </c>
      <c r="P62" t="s">
        <v>22</v>
      </c>
    </row>
    <row r="63" spans="1:5" ht="12.75">
      <c r="A63" s="33" t="s">
        <v>50</v>
      </c>
      <c r="E63" s="34" t="s">
        <v>1057</v>
      </c>
    </row>
    <row r="64" spans="1:5" ht="12.75">
      <c r="A64" s="35" t="s">
        <v>52</v>
      </c>
      <c r="E64" s="36" t="s">
        <v>1058</v>
      </c>
    </row>
    <row r="65" spans="1:5" ht="191.25">
      <c r="A65" t="s">
        <v>54</v>
      </c>
      <c r="E65" s="34" t="s">
        <v>301</v>
      </c>
    </row>
    <row r="66" spans="1:16" ht="12.75">
      <c r="A66" s="25" t="s">
        <v>45</v>
      </c>
      <c r="B66" s="29" t="s">
        <v>106</v>
      </c>
      <c r="C66" s="29" t="s">
        <v>317</v>
      </c>
      <c r="D66" s="25" t="s">
        <v>63</v>
      </c>
      <c r="E66" s="30" t="s">
        <v>318</v>
      </c>
      <c r="F66" s="31" t="s">
        <v>153</v>
      </c>
      <c r="G66" s="32">
        <v>19.41</v>
      </c>
      <c r="H66" s="32">
        <v>0</v>
      </c>
      <c r="I66" s="32">
        <f>ROUND(ROUND(H66,2)*ROUND(G66,2),2)</f>
      </c>
      <c r="O66">
        <f>(I66*21)/100</f>
      </c>
      <c r="P66" t="s">
        <v>22</v>
      </c>
    </row>
    <row r="67" spans="1:5" ht="38.25">
      <c r="A67" s="33" t="s">
        <v>50</v>
      </c>
      <c r="E67" s="34" t="s">
        <v>1059</v>
      </c>
    </row>
    <row r="68" spans="1:5" ht="12.75">
      <c r="A68" s="35" t="s">
        <v>52</v>
      </c>
      <c r="E68" s="36" t="s">
        <v>1040</v>
      </c>
    </row>
    <row r="69" spans="1:5" ht="242.25">
      <c r="A69" t="s">
        <v>54</v>
      </c>
      <c r="E69" s="34" t="s">
        <v>320</v>
      </c>
    </row>
    <row r="70" spans="1:16" ht="12.75">
      <c r="A70" s="25" t="s">
        <v>45</v>
      </c>
      <c r="B70" s="29" t="s">
        <v>112</v>
      </c>
      <c r="C70" s="29" t="s">
        <v>342</v>
      </c>
      <c r="D70" s="25" t="s">
        <v>63</v>
      </c>
      <c r="E70" s="30" t="s">
        <v>343</v>
      </c>
      <c r="F70" s="31" t="s">
        <v>164</v>
      </c>
      <c r="G70" s="32">
        <v>67.93</v>
      </c>
      <c r="H70" s="32">
        <v>0</v>
      </c>
      <c r="I70" s="32">
        <f>ROUND(ROUND(H70,2)*ROUND(G70,2),2)</f>
      </c>
      <c r="O70">
        <f>(I70*21)/100</f>
      </c>
      <c r="P70" t="s">
        <v>22</v>
      </c>
    </row>
    <row r="71" spans="1:5" ht="38.25">
      <c r="A71" s="33" t="s">
        <v>50</v>
      </c>
      <c r="E71" s="34" t="s">
        <v>1060</v>
      </c>
    </row>
    <row r="72" spans="1:5" ht="12.75">
      <c r="A72" s="35" t="s">
        <v>52</v>
      </c>
      <c r="E72" s="36" t="s">
        <v>1061</v>
      </c>
    </row>
    <row r="73" spans="1:5" ht="25.5">
      <c r="A73" t="s">
        <v>54</v>
      </c>
      <c r="E73" s="34" t="s">
        <v>346</v>
      </c>
    </row>
    <row r="74" spans="1:16" ht="12.75">
      <c r="A74" s="25" t="s">
        <v>45</v>
      </c>
      <c r="B74" s="29" t="s">
        <v>114</v>
      </c>
      <c r="C74" s="29" t="s">
        <v>348</v>
      </c>
      <c r="D74" s="25" t="s">
        <v>63</v>
      </c>
      <c r="E74" s="30" t="s">
        <v>349</v>
      </c>
      <c r="F74" s="31" t="s">
        <v>164</v>
      </c>
      <c r="G74" s="32">
        <v>130.62</v>
      </c>
      <c r="H74" s="32">
        <v>0</v>
      </c>
      <c r="I74" s="32">
        <f>ROUND(ROUND(H74,2)*ROUND(G74,2),2)</f>
      </c>
      <c r="O74">
        <f>(I74*21)/100</f>
      </c>
      <c r="P74" t="s">
        <v>22</v>
      </c>
    </row>
    <row r="75" spans="1:5" ht="38.25">
      <c r="A75" s="33" t="s">
        <v>50</v>
      </c>
      <c r="E75" s="34" t="s">
        <v>1059</v>
      </c>
    </row>
    <row r="76" spans="1:5" ht="12.75">
      <c r="A76" s="35" t="s">
        <v>52</v>
      </c>
      <c r="E76" s="36" t="s">
        <v>1062</v>
      </c>
    </row>
    <row r="77" spans="1:5" ht="38.25">
      <c r="A77" t="s">
        <v>54</v>
      </c>
      <c r="E77" s="34" t="s">
        <v>352</v>
      </c>
    </row>
    <row r="78" spans="1:16" ht="12.75">
      <c r="A78" s="25" t="s">
        <v>45</v>
      </c>
      <c r="B78" s="29" t="s">
        <v>118</v>
      </c>
      <c r="C78" s="29" t="s">
        <v>354</v>
      </c>
      <c r="D78" s="25" t="s">
        <v>63</v>
      </c>
      <c r="E78" s="30" t="s">
        <v>355</v>
      </c>
      <c r="F78" s="31" t="s">
        <v>164</v>
      </c>
      <c r="G78" s="32">
        <v>130.62</v>
      </c>
      <c r="H78" s="32">
        <v>0</v>
      </c>
      <c r="I78" s="32">
        <f>ROUND(ROUND(H78,2)*ROUND(G78,2),2)</f>
      </c>
      <c r="O78">
        <f>(I78*21)/100</f>
      </c>
      <c r="P78" t="s">
        <v>22</v>
      </c>
    </row>
    <row r="79" spans="1:5" ht="12.75">
      <c r="A79" s="33" t="s">
        <v>50</v>
      </c>
      <c r="E79" s="34" t="s">
        <v>895</v>
      </c>
    </row>
    <row r="80" spans="1:5" ht="12.75">
      <c r="A80" s="35" t="s">
        <v>52</v>
      </c>
      <c r="E80" s="36" t="s">
        <v>1062</v>
      </c>
    </row>
    <row r="81" spans="1:5" ht="25.5">
      <c r="A81" t="s">
        <v>54</v>
      </c>
      <c r="E81" s="34" t="s">
        <v>358</v>
      </c>
    </row>
    <row r="82" spans="1:16" ht="12.75">
      <c r="A82" s="25" t="s">
        <v>45</v>
      </c>
      <c r="B82" s="29" t="s">
        <v>121</v>
      </c>
      <c r="C82" s="29" t="s">
        <v>360</v>
      </c>
      <c r="D82" s="25" t="s">
        <v>63</v>
      </c>
      <c r="E82" s="30" t="s">
        <v>361</v>
      </c>
      <c r="F82" s="31" t="s">
        <v>164</v>
      </c>
      <c r="G82" s="32">
        <v>261.25</v>
      </c>
      <c r="H82" s="32">
        <v>0</v>
      </c>
      <c r="I82" s="32">
        <f>ROUND(ROUND(H82,2)*ROUND(G82,2),2)</f>
      </c>
      <c r="O82">
        <f>(I82*21)/100</f>
      </c>
      <c r="P82" t="s">
        <v>22</v>
      </c>
    </row>
    <row r="83" spans="1:5" ht="12.75">
      <c r="A83" s="33" t="s">
        <v>50</v>
      </c>
      <c r="E83" s="34" t="s">
        <v>362</v>
      </c>
    </row>
    <row r="84" spans="1:5" ht="12.75">
      <c r="A84" s="35" t="s">
        <v>52</v>
      </c>
      <c r="E84" s="36" t="s">
        <v>1063</v>
      </c>
    </row>
    <row r="85" spans="1:5" ht="38.25">
      <c r="A85" t="s">
        <v>54</v>
      </c>
      <c r="E85" s="34" t="s">
        <v>364</v>
      </c>
    </row>
    <row r="86" spans="1:18" ht="12.75" customHeight="1">
      <c r="A86" s="6" t="s">
        <v>43</v>
      </c>
      <c r="B86" s="6"/>
      <c r="C86" s="39" t="s">
        <v>22</v>
      </c>
      <c r="D86" s="6"/>
      <c r="E86" s="27" t="s">
        <v>365</v>
      </c>
      <c r="F86" s="6"/>
      <c r="G86" s="6"/>
      <c r="H86" s="6"/>
      <c r="I86" s="40">
        <f>0+Q86</f>
      </c>
      <c r="O86">
        <f>0+R86</f>
      </c>
      <c r="Q86">
        <f>0+I87+I91</f>
      </c>
      <c r="R86">
        <f>0+O87+O91</f>
      </c>
    </row>
    <row r="87" spans="1:16" ht="12.75">
      <c r="A87" s="25" t="s">
        <v>45</v>
      </c>
      <c r="B87" s="29" t="s">
        <v>124</v>
      </c>
      <c r="C87" s="29" t="s">
        <v>367</v>
      </c>
      <c r="D87" s="25" t="s">
        <v>63</v>
      </c>
      <c r="E87" s="30" t="s">
        <v>368</v>
      </c>
      <c r="F87" s="31" t="s">
        <v>153</v>
      </c>
      <c r="G87" s="32">
        <v>23.97</v>
      </c>
      <c r="H87" s="32">
        <v>0</v>
      </c>
      <c r="I87" s="32">
        <f>ROUND(ROUND(H87,2)*ROUND(G87,2),2)</f>
      </c>
      <c r="O87">
        <f>(I87*21)/100</f>
      </c>
      <c r="P87" t="s">
        <v>22</v>
      </c>
    </row>
    <row r="88" spans="1:5" ht="38.25">
      <c r="A88" s="33" t="s">
        <v>50</v>
      </c>
      <c r="E88" s="34" t="s">
        <v>1064</v>
      </c>
    </row>
    <row r="89" spans="1:5" ht="12.75">
      <c r="A89" s="35" t="s">
        <v>52</v>
      </c>
      <c r="E89" s="36" t="s">
        <v>1054</v>
      </c>
    </row>
    <row r="90" spans="1:5" ht="38.25">
      <c r="A90" t="s">
        <v>54</v>
      </c>
      <c r="E90" s="34" t="s">
        <v>371</v>
      </c>
    </row>
    <row r="91" spans="1:16" ht="12.75">
      <c r="A91" s="25" t="s">
        <v>45</v>
      </c>
      <c r="B91" s="29" t="s">
        <v>128</v>
      </c>
      <c r="C91" s="29" t="s">
        <v>385</v>
      </c>
      <c r="D91" s="25" t="s">
        <v>63</v>
      </c>
      <c r="E91" s="30" t="s">
        <v>386</v>
      </c>
      <c r="F91" s="31" t="s">
        <v>164</v>
      </c>
      <c r="G91" s="32">
        <v>95.87</v>
      </c>
      <c r="H91" s="32">
        <v>0</v>
      </c>
      <c r="I91" s="32">
        <f>ROUND(ROUND(H91,2)*ROUND(G91,2),2)</f>
      </c>
      <c r="O91">
        <f>(I91*21)/100</f>
      </c>
      <c r="P91" t="s">
        <v>22</v>
      </c>
    </row>
    <row r="92" spans="1:5" ht="51">
      <c r="A92" s="33" t="s">
        <v>50</v>
      </c>
      <c r="E92" s="34" t="s">
        <v>1065</v>
      </c>
    </row>
    <row r="93" spans="1:5" ht="12.75">
      <c r="A93" s="35" t="s">
        <v>52</v>
      </c>
      <c r="E93" s="36" t="s">
        <v>1066</v>
      </c>
    </row>
    <row r="94" spans="1:5" ht="102">
      <c r="A94" t="s">
        <v>54</v>
      </c>
      <c r="E94" s="34" t="s">
        <v>389</v>
      </c>
    </row>
    <row r="95" spans="1:18" ht="12.75" customHeight="1">
      <c r="A95" s="6" t="s">
        <v>43</v>
      </c>
      <c r="B95" s="6"/>
      <c r="C95" s="39" t="s">
        <v>35</v>
      </c>
      <c r="D95" s="6"/>
      <c r="E95" s="27" t="s">
        <v>458</v>
      </c>
      <c r="F95" s="6"/>
      <c r="G95" s="6"/>
      <c r="H95" s="6"/>
      <c r="I95" s="40">
        <f>0+Q95</f>
      </c>
      <c r="O95">
        <f>0+R95</f>
      </c>
      <c r="Q95">
        <f>0+I96+I100+I104+I108+I112+I116+I120+I124+I128+I132+I136+I140</f>
      </c>
      <c r="R95">
        <f>0+O96+O100+O104+O108+O112+O116+O120+O124+O128+O132+O136+O140</f>
      </c>
    </row>
    <row r="96" spans="1:16" ht="12.75">
      <c r="A96" s="25" t="s">
        <v>45</v>
      </c>
      <c r="B96" s="29" t="s">
        <v>216</v>
      </c>
      <c r="C96" s="29" t="s">
        <v>482</v>
      </c>
      <c r="D96" s="25" t="s">
        <v>47</v>
      </c>
      <c r="E96" s="30" t="s">
        <v>483</v>
      </c>
      <c r="F96" s="31" t="s">
        <v>164</v>
      </c>
      <c r="G96" s="32">
        <v>33.55</v>
      </c>
      <c r="H96" s="32">
        <v>0</v>
      </c>
      <c r="I96" s="32">
        <f>ROUND(ROUND(H96,2)*ROUND(G96,2),2)</f>
      </c>
      <c r="O96">
        <f>(I96*21)/100</f>
      </c>
      <c r="P96" t="s">
        <v>22</v>
      </c>
    </row>
    <row r="97" spans="1:5" ht="38.25">
      <c r="A97" s="33" t="s">
        <v>50</v>
      </c>
      <c r="E97" s="34" t="s">
        <v>1067</v>
      </c>
    </row>
    <row r="98" spans="1:5" ht="12.75">
      <c r="A98" s="35" t="s">
        <v>52</v>
      </c>
      <c r="E98" s="36" t="s">
        <v>1068</v>
      </c>
    </row>
    <row r="99" spans="1:5" ht="51">
      <c r="A99" t="s">
        <v>54</v>
      </c>
      <c r="E99" s="34" t="s">
        <v>464</v>
      </c>
    </row>
    <row r="100" spans="1:16" ht="12.75">
      <c r="A100" s="25" t="s">
        <v>45</v>
      </c>
      <c r="B100" s="29" t="s">
        <v>219</v>
      </c>
      <c r="C100" s="29" t="s">
        <v>482</v>
      </c>
      <c r="D100" s="25" t="s">
        <v>56</v>
      </c>
      <c r="E100" s="30" t="s">
        <v>483</v>
      </c>
      <c r="F100" s="31" t="s">
        <v>164</v>
      </c>
      <c r="G100" s="32">
        <v>43.14</v>
      </c>
      <c r="H100" s="32">
        <v>0</v>
      </c>
      <c r="I100" s="32">
        <f>ROUND(ROUND(H100,2)*ROUND(G100,2),2)</f>
      </c>
      <c r="O100">
        <f>(I100*21)/100</f>
      </c>
      <c r="P100" t="s">
        <v>22</v>
      </c>
    </row>
    <row r="101" spans="1:5" ht="38.25">
      <c r="A101" s="33" t="s">
        <v>50</v>
      </c>
      <c r="E101" s="34" t="s">
        <v>1069</v>
      </c>
    </row>
    <row r="102" spans="1:5" ht="12.75">
      <c r="A102" s="35" t="s">
        <v>52</v>
      </c>
      <c r="E102" s="36" t="s">
        <v>1070</v>
      </c>
    </row>
    <row r="103" spans="1:5" ht="51">
      <c r="A103" t="s">
        <v>54</v>
      </c>
      <c r="E103" s="34" t="s">
        <v>464</v>
      </c>
    </row>
    <row r="104" spans="1:16" ht="12.75">
      <c r="A104" s="25" t="s">
        <v>45</v>
      </c>
      <c r="B104" s="29" t="s">
        <v>222</v>
      </c>
      <c r="C104" s="29" t="s">
        <v>490</v>
      </c>
      <c r="D104" s="25" t="s">
        <v>63</v>
      </c>
      <c r="E104" s="30" t="s">
        <v>491</v>
      </c>
      <c r="F104" s="31" t="s">
        <v>153</v>
      </c>
      <c r="G104" s="32">
        <v>5</v>
      </c>
      <c r="H104" s="32">
        <v>0</v>
      </c>
      <c r="I104" s="32">
        <f>ROUND(ROUND(H104,2)*ROUND(G104,2),2)</f>
      </c>
      <c r="O104">
        <f>(I104*21)/100</f>
      </c>
      <c r="P104" t="s">
        <v>22</v>
      </c>
    </row>
    <row r="105" spans="1:5" ht="25.5">
      <c r="A105" s="33" t="s">
        <v>50</v>
      </c>
      <c r="E105" s="34" t="s">
        <v>1001</v>
      </c>
    </row>
    <row r="106" spans="1:5" ht="12.75">
      <c r="A106" s="35" t="s">
        <v>52</v>
      </c>
      <c r="E106" s="36" t="s">
        <v>652</v>
      </c>
    </row>
    <row r="107" spans="1:5" ht="102">
      <c r="A107" t="s">
        <v>54</v>
      </c>
      <c r="E107" s="34" t="s">
        <v>494</v>
      </c>
    </row>
    <row r="108" spans="1:16" ht="12.75">
      <c r="A108" s="25" t="s">
        <v>45</v>
      </c>
      <c r="B108" s="29" t="s">
        <v>225</v>
      </c>
      <c r="C108" s="29" t="s">
        <v>496</v>
      </c>
      <c r="D108" s="25" t="s">
        <v>63</v>
      </c>
      <c r="E108" s="30" t="s">
        <v>497</v>
      </c>
      <c r="F108" s="31" t="s">
        <v>164</v>
      </c>
      <c r="G108" s="32">
        <v>557.21</v>
      </c>
      <c r="H108" s="32">
        <v>0</v>
      </c>
      <c r="I108" s="32">
        <f>ROUND(ROUND(H108,2)*ROUND(G108,2),2)</f>
      </c>
      <c r="O108">
        <f>(I108*21)/100</f>
      </c>
      <c r="P108" t="s">
        <v>22</v>
      </c>
    </row>
    <row r="109" spans="1:5" ht="76.5">
      <c r="A109" s="33" t="s">
        <v>50</v>
      </c>
      <c r="E109" s="34" t="s">
        <v>1071</v>
      </c>
    </row>
    <row r="110" spans="1:5" ht="12.75">
      <c r="A110" s="35" t="s">
        <v>52</v>
      </c>
      <c r="E110" s="36" t="s">
        <v>1072</v>
      </c>
    </row>
    <row r="111" spans="1:5" ht="76.5">
      <c r="A111" t="s">
        <v>54</v>
      </c>
      <c r="E111" s="34" t="s">
        <v>500</v>
      </c>
    </row>
    <row r="112" spans="1:16" ht="12.75">
      <c r="A112" s="25" t="s">
        <v>45</v>
      </c>
      <c r="B112" s="29" t="s">
        <v>229</v>
      </c>
      <c r="C112" s="29" t="s">
        <v>502</v>
      </c>
      <c r="D112" s="25" t="s">
        <v>63</v>
      </c>
      <c r="E112" s="30" t="s">
        <v>503</v>
      </c>
      <c r="F112" s="31" t="s">
        <v>164</v>
      </c>
      <c r="G112" s="32">
        <v>95.87</v>
      </c>
      <c r="H112" s="32">
        <v>0</v>
      </c>
      <c r="I112" s="32">
        <f>ROUND(ROUND(H112,2)*ROUND(G112,2),2)</f>
      </c>
      <c r="O112">
        <f>(I112*21)/100</f>
      </c>
      <c r="P112" t="s">
        <v>22</v>
      </c>
    </row>
    <row r="113" spans="1:5" ht="51">
      <c r="A113" s="33" t="s">
        <v>50</v>
      </c>
      <c r="E113" s="34" t="s">
        <v>1073</v>
      </c>
    </row>
    <row r="114" spans="1:5" ht="12.75">
      <c r="A114" s="35" t="s">
        <v>52</v>
      </c>
      <c r="E114" s="36" t="s">
        <v>1066</v>
      </c>
    </row>
    <row r="115" spans="1:5" ht="38.25">
      <c r="A115" t="s">
        <v>54</v>
      </c>
      <c r="E115" s="34" t="s">
        <v>506</v>
      </c>
    </row>
    <row r="116" spans="1:16" ht="12.75">
      <c r="A116" s="25" t="s">
        <v>45</v>
      </c>
      <c r="B116" s="29" t="s">
        <v>234</v>
      </c>
      <c r="C116" s="29" t="s">
        <v>508</v>
      </c>
      <c r="D116" s="25" t="s">
        <v>63</v>
      </c>
      <c r="E116" s="30" t="s">
        <v>509</v>
      </c>
      <c r="F116" s="31" t="s">
        <v>164</v>
      </c>
      <c r="G116" s="32">
        <v>557.21</v>
      </c>
      <c r="H116" s="32">
        <v>0</v>
      </c>
      <c r="I116" s="32">
        <f>ROUND(ROUND(H116,2)*ROUND(G116,2),2)</f>
      </c>
      <c r="O116">
        <f>(I116*21)/100</f>
      </c>
      <c r="P116" t="s">
        <v>22</v>
      </c>
    </row>
    <row r="117" spans="1:5" ht="38.25">
      <c r="A117" s="33" t="s">
        <v>50</v>
      </c>
      <c r="E117" s="34" t="s">
        <v>1004</v>
      </c>
    </row>
    <row r="118" spans="1:5" ht="12.75">
      <c r="A118" s="35" t="s">
        <v>52</v>
      </c>
      <c r="E118" s="36" t="s">
        <v>1072</v>
      </c>
    </row>
    <row r="119" spans="1:5" ht="51">
      <c r="A119" t="s">
        <v>54</v>
      </c>
      <c r="E119" s="34" t="s">
        <v>517</v>
      </c>
    </row>
    <row r="120" spans="1:16" ht="12.75">
      <c r="A120" s="25" t="s">
        <v>45</v>
      </c>
      <c r="B120" s="29" t="s">
        <v>240</v>
      </c>
      <c r="C120" s="29" t="s">
        <v>513</v>
      </c>
      <c r="D120" s="25" t="s">
        <v>63</v>
      </c>
      <c r="E120" s="30" t="s">
        <v>514</v>
      </c>
      <c r="F120" s="31" t="s">
        <v>164</v>
      </c>
      <c r="G120" s="32">
        <v>533.59</v>
      </c>
      <c r="H120" s="32">
        <v>0</v>
      </c>
      <c r="I120" s="32">
        <f>ROUND(ROUND(H120,2)*ROUND(G120,2),2)</f>
      </c>
      <c r="O120">
        <f>(I120*21)/100</f>
      </c>
      <c r="P120" t="s">
        <v>22</v>
      </c>
    </row>
    <row r="121" spans="1:5" ht="38.25">
      <c r="A121" s="33" t="s">
        <v>50</v>
      </c>
      <c r="E121" s="34" t="s">
        <v>1074</v>
      </c>
    </row>
    <row r="122" spans="1:5" ht="12.75">
      <c r="A122" s="35" t="s">
        <v>52</v>
      </c>
      <c r="E122" s="36" t="s">
        <v>1075</v>
      </c>
    </row>
    <row r="123" spans="1:5" ht="51">
      <c r="A123" t="s">
        <v>54</v>
      </c>
      <c r="E123" s="34" t="s">
        <v>517</v>
      </c>
    </row>
    <row r="124" spans="1:16" ht="12.75">
      <c r="A124" s="25" t="s">
        <v>45</v>
      </c>
      <c r="B124" s="29" t="s">
        <v>245</v>
      </c>
      <c r="C124" s="29" t="s">
        <v>519</v>
      </c>
      <c r="D124" s="25" t="s">
        <v>63</v>
      </c>
      <c r="E124" s="30" t="s">
        <v>520</v>
      </c>
      <c r="F124" s="31" t="s">
        <v>164</v>
      </c>
      <c r="G124" s="32">
        <v>20</v>
      </c>
      <c r="H124" s="32">
        <v>0</v>
      </c>
      <c r="I124" s="32">
        <f>ROUND(ROUND(H124,2)*ROUND(G124,2),2)</f>
      </c>
      <c r="O124">
        <f>(I124*21)/100</f>
      </c>
      <c r="P124" t="s">
        <v>22</v>
      </c>
    </row>
    <row r="125" spans="1:5" ht="25.5">
      <c r="A125" s="33" t="s">
        <v>50</v>
      </c>
      <c r="E125" s="34" t="s">
        <v>914</v>
      </c>
    </row>
    <row r="126" spans="1:5" ht="12.75">
      <c r="A126" s="35" t="s">
        <v>52</v>
      </c>
      <c r="E126" s="36" t="s">
        <v>928</v>
      </c>
    </row>
    <row r="127" spans="1:5" ht="51">
      <c r="A127" t="s">
        <v>54</v>
      </c>
      <c r="E127" s="34" t="s">
        <v>523</v>
      </c>
    </row>
    <row r="128" spans="1:16" ht="12.75">
      <c r="A128" s="25" t="s">
        <v>45</v>
      </c>
      <c r="B128" s="29" t="s">
        <v>250</v>
      </c>
      <c r="C128" s="29" t="s">
        <v>525</v>
      </c>
      <c r="D128" s="25" t="s">
        <v>63</v>
      </c>
      <c r="E128" s="30" t="s">
        <v>526</v>
      </c>
      <c r="F128" s="31" t="s">
        <v>164</v>
      </c>
      <c r="G128" s="32">
        <v>519.32</v>
      </c>
      <c r="H128" s="32">
        <v>0</v>
      </c>
      <c r="I128" s="32">
        <f>ROUND(ROUND(H128,2)*ROUND(G128,2),2)</f>
      </c>
      <c r="O128">
        <f>(I128*21)/100</f>
      </c>
      <c r="P128" t="s">
        <v>22</v>
      </c>
    </row>
    <row r="129" spans="1:5" ht="38.25">
      <c r="A129" s="33" t="s">
        <v>50</v>
      </c>
      <c r="E129" s="34" t="s">
        <v>1076</v>
      </c>
    </row>
    <row r="130" spans="1:5" ht="12.75">
      <c r="A130" s="35" t="s">
        <v>52</v>
      </c>
      <c r="E130" s="36" t="s">
        <v>1077</v>
      </c>
    </row>
    <row r="131" spans="1:5" ht="140.25">
      <c r="A131" t="s">
        <v>54</v>
      </c>
      <c r="E131" s="34" t="s">
        <v>529</v>
      </c>
    </row>
    <row r="132" spans="1:16" ht="12.75">
      <c r="A132" s="25" t="s">
        <v>45</v>
      </c>
      <c r="B132" s="29" t="s">
        <v>255</v>
      </c>
      <c r="C132" s="29" t="s">
        <v>531</v>
      </c>
      <c r="D132" s="25" t="s">
        <v>63</v>
      </c>
      <c r="E132" s="30" t="s">
        <v>532</v>
      </c>
      <c r="F132" s="31" t="s">
        <v>164</v>
      </c>
      <c r="G132" s="32">
        <v>533.59</v>
      </c>
      <c r="H132" s="32">
        <v>0</v>
      </c>
      <c r="I132" s="32">
        <f>ROUND(ROUND(H132,2)*ROUND(G132,2),2)</f>
      </c>
      <c r="O132">
        <f>(I132*21)/100</f>
      </c>
      <c r="P132" t="s">
        <v>22</v>
      </c>
    </row>
    <row r="133" spans="1:5" ht="38.25">
      <c r="A133" s="33" t="s">
        <v>50</v>
      </c>
      <c r="E133" s="34" t="s">
        <v>1078</v>
      </c>
    </row>
    <row r="134" spans="1:5" ht="12.75">
      <c r="A134" s="35" t="s">
        <v>52</v>
      </c>
      <c r="E134" s="36" t="s">
        <v>1075</v>
      </c>
    </row>
    <row r="135" spans="1:5" ht="140.25">
      <c r="A135" t="s">
        <v>54</v>
      </c>
      <c r="E135" s="34" t="s">
        <v>529</v>
      </c>
    </row>
    <row r="136" spans="1:16" ht="12.75">
      <c r="A136" s="25" t="s">
        <v>45</v>
      </c>
      <c r="B136" s="29" t="s">
        <v>260</v>
      </c>
      <c r="C136" s="29" t="s">
        <v>546</v>
      </c>
      <c r="D136" s="25" t="s">
        <v>63</v>
      </c>
      <c r="E136" s="30" t="s">
        <v>547</v>
      </c>
      <c r="F136" s="31" t="s">
        <v>164</v>
      </c>
      <c r="G136" s="32">
        <v>557.21</v>
      </c>
      <c r="H136" s="32">
        <v>0</v>
      </c>
      <c r="I136" s="32">
        <f>ROUND(ROUND(H136,2)*ROUND(G136,2),2)</f>
      </c>
      <c r="O136">
        <f>(I136*21)/100</f>
      </c>
      <c r="P136" t="s">
        <v>22</v>
      </c>
    </row>
    <row r="137" spans="1:5" ht="38.25">
      <c r="A137" s="33" t="s">
        <v>50</v>
      </c>
      <c r="E137" s="34" t="s">
        <v>1079</v>
      </c>
    </row>
    <row r="138" spans="1:5" ht="12.75">
      <c r="A138" s="35" t="s">
        <v>52</v>
      </c>
      <c r="E138" s="36" t="s">
        <v>1072</v>
      </c>
    </row>
    <row r="139" spans="1:5" ht="25.5">
      <c r="A139" t="s">
        <v>54</v>
      </c>
      <c r="E139" s="34" t="s">
        <v>549</v>
      </c>
    </row>
    <row r="140" spans="1:16" ht="12.75">
      <c r="A140" s="25" t="s">
        <v>45</v>
      </c>
      <c r="B140" s="29" t="s">
        <v>265</v>
      </c>
      <c r="C140" s="29" t="s">
        <v>551</v>
      </c>
      <c r="D140" s="25" t="s">
        <v>63</v>
      </c>
      <c r="E140" s="30" t="s">
        <v>552</v>
      </c>
      <c r="F140" s="31" t="s">
        <v>164</v>
      </c>
      <c r="G140" s="32">
        <v>40</v>
      </c>
      <c r="H140" s="32">
        <v>0</v>
      </c>
      <c r="I140" s="32">
        <f>ROUND(ROUND(H140,2)*ROUND(G140,2),2)</f>
      </c>
      <c r="O140">
        <f>(I140*21)/100</f>
      </c>
      <c r="P140" t="s">
        <v>22</v>
      </c>
    </row>
    <row r="141" spans="1:5" ht="51">
      <c r="A141" s="33" t="s">
        <v>50</v>
      </c>
      <c r="E141" s="34" t="s">
        <v>553</v>
      </c>
    </row>
    <row r="142" spans="1:5" ht="12.75">
      <c r="A142" s="35" t="s">
        <v>52</v>
      </c>
      <c r="E142" s="36" t="s">
        <v>1080</v>
      </c>
    </row>
    <row r="143" spans="1:5" ht="25.5">
      <c r="A143" t="s">
        <v>54</v>
      </c>
      <c r="E143" s="34" t="s">
        <v>549</v>
      </c>
    </row>
    <row r="144" spans="1:18" ht="12.75" customHeight="1">
      <c r="A144" s="6" t="s">
        <v>43</v>
      </c>
      <c r="B144" s="6"/>
      <c r="C144" s="39" t="s">
        <v>40</v>
      </c>
      <c r="D144" s="6"/>
      <c r="E144" s="27" t="s">
        <v>711</v>
      </c>
      <c r="F144" s="6"/>
      <c r="G144" s="6"/>
      <c r="H144" s="6"/>
      <c r="I144" s="40">
        <f>0+Q144</f>
      </c>
      <c r="O144">
        <f>0+R144</f>
      </c>
      <c r="Q144">
        <f>0+I145+I149+I153+I157</f>
      </c>
      <c r="R144">
        <f>0+O145+O149+O153+O157</f>
      </c>
    </row>
    <row r="145" spans="1:16" ht="12.75">
      <c r="A145" s="25" t="s">
        <v>45</v>
      </c>
      <c r="B145" s="29" t="s">
        <v>268</v>
      </c>
      <c r="C145" s="29" t="s">
        <v>731</v>
      </c>
      <c r="D145" s="25" t="s">
        <v>47</v>
      </c>
      <c r="E145" s="30" t="s">
        <v>732</v>
      </c>
      <c r="F145" s="31" t="s">
        <v>59</v>
      </c>
      <c r="G145" s="32">
        <v>13</v>
      </c>
      <c r="H145" s="32">
        <v>0</v>
      </c>
      <c r="I145" s="32">
        <f>ROUND(ROUND(H145,2)*ROUND(G145,2),2)</f>
      </c>
      <c r="O145">
        <f>(I145*21)/100</f>
      </c>
      <c r="P145" t="s">
        <v>22</v>
      </c>
    </row>
    <row r="146" spans="1:5" ht="25.5">
      <c r="A146" s="33" t="s">
        <v>50</v>
      </c>
      <c r="E146" s="34" t="s">
        <v>1081</v>
      </c>
    </row>
    <row r="147" spans="1:5" ht="12.75">
      <c r="A147" s="35" t="s">
        <v>52</v>
      </c>
      <c r="E147" s="36" t="s">
        <v>1082</v>
      </c>
    </row>
    <row r="148" spans="1:5" ht="51">
      <c r="A148" t="s">
        <v>54</v>
      </c>
      <c r="E148" s="34" t="s">
        <v>735</v>
      </c>
    </row>
    <row r="149" spans="1:16" ht="12.75">
      <c r="A149" s="25" t="s">
        <v>45</v>
      </c>
      <c r="B149" s="29" t="s">
        <v>274</v>
      </c>
      <c r="C149" s="29" t="s">
        <v>731</v>
      </c>
      <c r="D149" s="25" t="s">
        <v>56</v>
      </c>
      <c r="E149" s="30" t="s">
        <v>732</v>
      </c>
      <c r="F149" s="31" t="s">
        <v>59</v>
      </c>
      <c r="G149" s="32">
        <v>2</v>
      </c>
      <c r="H149" s="32">
        <v>0</v>
      </c>
      <c r="I149" s="32">
        <f>ROUND(ROUND(H149,2)*ROUND(G149,2),2)</f>
      </c>
      <c r="O149">
        <f>(I149*21)/100</f>
      </c>
      <c r="P149" t="s">
        <v>22</v>
      </c>
    </row>
    <row r="150" spans="1:5" ht="25.5">
      <c r="A150" s="33" t="s">
        <v>50</v>
      </c>
      <c r="E150" s="34" t="s">
        <v>1083</v>
      </c>
    </row>
    <row r="151" spans="1:5" ht="12.75">
      <c r="A151" s="35" t="s">
        <v>52</v>
      </c>
      <c r="E151" s="36" t="s">
        <v>267</v>
      </c>
    </row>
    <row r="152" spans="1:5" ht="51">
      <c r="A152" t="s">
        <v>54</v>
      </c>
      <c r="E152" s="34" t="s">
        <v>735</v>
      </c>
    </row>
    <row r="153" spans="1:16" ht="12.75">
      <c r="A153" s="25" t="s">
        <v>45</v>
      </c>
      <c r="B153" s="29" t="s">
        <v>280</v>
      </c>
      <c r="C153" s="29" t="s">
        <v>740</v>
      </c>
      <c r="D153" s="25" t="s">
        <v>63</v>
      </c>
      <c r="E153" s="30" t="s">
        <v>741</v>
      </c>
      <c r="F153" s="31" t="s">
        <v>59</v>
      </c>
      <c r="G153" s="32">
        <v>10</v>
      </c>
      <c r="H153" s="32">
        <v>0</v>
      </c>
      <c r="I153" s="32">
        <f>ROUND(ROUND(H153,2)*ROUND(G153,2),2)</f>
      </c>
      <c r="O153">
        <f>(I153*21)/100</f>
      </c>
      <c r="P153" t="s">
        <v>22</v>
      </c>
    </row>
    <row r="154" spans="1:5" ht="25.5">
      <c r="A154" s="33" t="s">
        <v>50</v>
      </c>
      <c r="E154" s="34" t="s">
        <v>1084</v>
      </c>
    </row>
    <row r="155" spans="1:5" ht="12.75">
      <c r="A155" s="35" t="s">
        <v>52</v>
      </c>
      <c r="E155" s="36" t="s">
        <v>206</v>
      </c>
    </row>
    <row r="156" spans="1:5" ht="25.5">
      <c r="A156" t="s">
        <v>54</v>
      </c>
      <c r="E156" s="34" t="s">
        <v>744</v>
      </c>
    </row>
    <row r="157" spans="1:16" ht="25.5">
      <c r="A157" s="25" t="s">
        <v>45</v>
      </c>
      <c r="B157" s="29" t="s">
        <v>285</v>
      </c>
      <c r="C157" s="29" t="s">
        <v>769</v>
      </c>
      <c r="D157" s="25" t="s">
        <v>63</v>
      </c>
      <c r="E157" s="30" t="s">
        <v>770</v>
      </c>
      <c r="F157" s="31" t="s">
        <v>164</v>
      </c>
      <c r="G157" s="32">
        <v>23.94</v>
      </c>
      <c r="H157" s="32">
        <v>0</v>
      </c>
      <c r="I157" s="32">
        <f>ROUND(ROUND(H157,2)*ROUND(G157,2),2)</f>
      </c>
      <c r="O157">
        <f>(I157*21)/100</f>
      </c>
      <c r="P157" t="s">
        <v>22</v>
      </c>
    </row>
    <row r="158" spans="1:5" ht="25.5">
      <c r="A158" s="33" t="s">
        <v>50</v>
      </c>
      <c r="E158" s="34" t="s">
        <v>1085</v>
      </c>
    </row>
    <row r="159" spans="1:5" ht="12.75">
      <c r="A159" s="35" t="s">
        <v>52</v>
      </c>
      <c r="E159" s="36" t="s">
        <v>1086</v>
      </c>
    </row>
    <row r="160" spans="1:5" ht="38.25">
      <c r="A160" t="s">
        <v>54</v>
      </c>
      <c r="E160" s="34" t="s">
        <v>773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23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1087</v>
      </c>
      <c r="I3" s="37">
        <f>0+I8</f>
      </c>
      <c r="O3" t="s">
        <v>19</v>
      </c>
      <c r="P3" t="s">
        <v>22</v>
      </c>
    </row>
    <row r="4" spans="1:16" ht="15" customHeight="1">
      <c r="A4" t="s">
        <v>17</v>
      </c>
      <c r="B4" s="16" t="s">
        <v>18</v>
      </c>
      <c r="C4" s="17" t="s">
        <v>1087</v>
      </c>
      <c r="D4" s="6"/>
      <c r="E4" s="18" t="s">
        <v>1088</v>
      </c>
      <c r="F4" s="6"/>
      <c r="G4" s="6"/>
      <c r="H4" s="19"/>
      <c r="I4" s="19"/>
      <c r="O4" t="s">
        <v>20</v>
      </c>
      <c r="P4" t="s">
        <v>22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22</v>
      </c>
      <c r="D7" s="15" t="s">
        <v>23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44</v>
      </c>
      <c r="F8" s="19"/>
      <c r="G8" s="19"/>
      <c r="H8" s="19"/>
      <c r="I8" s="28">
        <f>0+Q8</f>
      </c>
      <c r="O8">
        <f>0+R8</f>
      </c>
      <c r="Q8">
        <f>0+I9</f>
      </c>
      <c r="R8">
        <f>0+O9</f>
      </c>
    </row>
    <row r="9" spans="1:16" ht="12.75">
      <c r="A9" s="25" t="s">
        <v>45</v>
      </c>
      <c r="B9" s="29" t="s">
        <v>29</v>
      </c>
      <c r="C9" s="29" t="s">
        <v>129</v>
      </c>
      <c r="D9" s="25" t="s">
        <v>63</v>
      </c>
      <c r="E9" s="30" t="s">
        <v>130</v>
      </c>
      <c r="F9" s="31" t="s">
        <v>49</v>
      </c>
      <c r="G9" s="32">
        <v>1</v>
      </c>
      <c r="H9" s="32">
        <v>0</v>
      </c>
      <c r="I9" s="32">
        <f>ROUND(ROUND(H9,2)*ROUND(G9,2),2)</f>
      </c>
      <c r="O9">
        <f>(I9*21)/100</f>
      </c>
      <c r="P9" t="s">
        <v>22</v>
      </c>
    </row>
    <row r="10" spans="1:5" ht="25.5">
      <c r="A10" s="33" t="s">
        <v>50</v>
      </c>
      <c r="E10" s="34" t="s">
        <v>1089</v>
      </c>
    </row>
    <row r="11" spans="1:5" ht="12.75">
      <c r="A11" s="35" t="s">
        <v>52</v>
      </c>
      <c r="E11" s="36" t="s">
        <v>53</v>
      </c>
    </row>
    <row r="12" spans="1:5" ht="12.75">
      <c r="A12" t="s">
        <v>54</v>
      </c>
      <c r="E12" s="34" t="s">
        <v>132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