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2_SO 102" sheetId="3" r:id="rId3"/>
    <sheet name="SO 103_SO 103.1" sheetId="4" r:id="rId4"/>
    <sheet name="SO 103_SO 103.2" sheetId="5" r:id="rId5"/>
    <sheet name="SO 104_SO 104" sheetId="6" r:id="rId6"/>
    <sheet name="SO 181_SO 181" sheetId="7" r:id="rId7"/>
    <sheet name="SO 191_SO 191" sheetId="8" r:id="rId8"/>
    <sheet name="SO 202_SO 202" sheetId="9" r:id="rId9"/>
    <sheet name="SO 411" sheetId="10" r:id="rId10"/>
    <sheet name="SO 451" sheetId="11" r:id="rId11"/>
    <sheet name="SO 801_SO 801" sheetId="12" r:id="rId12"/>
  </sheets>
  <definedNames/>
  <calcPr fullCalcOnLoad="1"/>
</workbook>
</file>

<file path=xl/sharedStrings.xml><?xml version="1.0" encoding="utf-8"?>
<sst xmlns="http://schemas.openxmlformats.org/spreadsheetml/2006/main" count="3329" uniqueCount="704">
  <si>
    <t>Firma: Pontex, spol. s r.o.</t>
  </si>
  <si>
    <t>Rekapitulace ceny</t>
  </si>
  <si>
    <t>Stavba: 1728300LysaCykl - Lávka vč. cyklostezky Lysá nad Labem - Bezbariérová trasa a cyklotrasa Litol - Labe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</si>
  <si>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</si>
  <si>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</si>
  <si>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</si>
  <si>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</si>
  <si>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</si>
  <si>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</si>
  <si>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</si>
  <si>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</si>
  <si>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</si>
  <si>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</si>
  <si>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</si>
  <si>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</si>
  <si>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1728300LysaCykl</t>
  </si>
  <si>
    <t>Lávka vč. cyklostezky Lysá nad Labem - Bezbariérová trasa a cyklotrasa Litol - Labe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</si>
  <si>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</si>
  <si>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</si>
  <si>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</si>
  <si>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</si>
  <si>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</si>
  <si>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</si>
  <si>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</si>
  <si>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</si>
  <si>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</si>
  <si>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</si>
  <si>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</si>
  <si>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</si>
  <si>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</si>
  <si>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</si>
  <si>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</si>
  <si>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</si>
  <si>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</si>
  <si>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</si>
  <si>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</si>
  <si>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</si>
  <si>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</si>
  <si>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</si>
  <si>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</si>
  <si>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</si>
  <si>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</si>
  <si>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</si>
  <si>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</si>
  <si>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</si>
  <si>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</si>
  <si>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</si>
  <si>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</si>
  <si>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</si>
  <si>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</si>
  <si>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</si>
  <si>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</si>
  <si>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</si>
  <si>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</si>
  <si>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2022_OTSKP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</si>
  <si>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</si>
  <si>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</si>
  <si>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</si>
  <si>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</si>
  <si>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</si>
  <si>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</si>
  <si>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</si>
  <si>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</si>
  <si>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dle TKP, ZTKP</t>
  </si>
  <si>
    <t>02620</t>
  </si>
  <si>
    <t>ZKOUŠENÍ KONSTRUKCÍ A PRACÍ NEZÁVISLOU ZKUŠEBNOU</t>
  </si>
  <si>
    <t>dle TKP včetně zkoušení obsahu aromatických uhlovodíků a zatřídění dle vyhlášky č. 130/2019 sb. v aktuálním znění</t>
  </si>
  <si>
    <t>02710R</t>
  </si>
  <si>
    <t>PASPORTIZACE OBJEKTŮ V OKOLÍ STAVBY</t>
  </si>
  <si>
    <t>pasportizace navazujících komunikací, chrániček, sítí, zahrad, oplocení, pozemků přilehlých parcel atd.</t>
  </si>
  <si>
    <t>02730</t>
  </si>
  <si>
    <t>POMOC PRÁCE ZŘÍZ NEBO ZAJIŠŤ OCHRANU INŽENÝRSKÝCH SÍTÍ</t>
  </si>
  <si>
    <t>zajištění ochrany všech stávajících vedení sítí po dobu stavby</t>
  </si>
  <si>
    <t>7</t>
  </si>
  <si>
    <t>02910</t>
  </si>
  <si>
    <t>A</t>
  </si>
  <si>
    <t>OSTATNÍ POŽADAVKY - ZEMĚMĚŘIČSKÁ MĚŘENÍ</t>
  </si>
  <si>
    <t>vytyčení stávajících IS</t>
  </si>
  <si>
    <t>8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</si>
  <si>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</si>
  <si>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</si>
  <si>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</si>
  <si>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</si>
  <si>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</si>
  <si>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</si>
  <si>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</si>
  <si>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</si>
  <si>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- technické předpisy (betonáž, izolace, PKO a pod  
- vypracování VTD zábradlí, MZ a OK</t>
  </si>
  <si>
    <t>02943</t>
  </si>
  <si>
    <t>OSTATNÍ POŽADAVKY - VYPRACOVÁNÍ RDS</t>
  </si>
  <si>
    <t>RDS-Z-PDS - pro celou stavbu</t>
  </si>
  <si>
    <t>12</t>
  </si>
  <si>
    <t>RDS pro DIO vč.rozhodnutí o uzavírce</t>
  </si>
  <si>
    <t>13</t>
  </si>
  <si>
    <t>02944</t>
  </si>
  <si>
    <t>OSTAT POŽADAVKY - DOKUMENTACE SKUTEČ PROVEDENÍ V DIGIT FORMĚ</t>
  </si>
  <si>
    <t>skutečného provedení stavby</t>
  </si>
  <si>
    <t>14</t>
  </si>
  <si>
    <t>02945</t>
  </si>
  <si>
    <t>OSTAT POŽADAVKY - GEOMETRICKÝ PLÁN</t>
  </si>
  <si>
    <t>Ve 12-ti vyhotoveních</t>
  </si>
  <si>
    <t>15</t>
  </si>
  <si>
    <t>02946</t>
  </si>
  <si>
    <t>OSTAT POŽADAVKY - FOTODOKUMENTACE</t>
  </si>
  <si>
    <t>Včetně zdokumentování stávajícího stavu během demolice a pasportizace 
přilehlých ploch, okolí a konstrukcí</t>
  </si>
  <si>
    <t>16</t>
  </si>
  <si>
    <t>02950</t>
  </si>
  <si>
    <t>OSTATNÍ POŽADAVKY - POSUDKY, KONTROLY, REVIZNÍ ZPRÁVY</t>
  </si>
  <si>
    <t>havarijní plán</t>
  </si>
  <si>
    <t>17</t>
  </si>
  <si>
    <t>02960</t>
  </si>
  <si>
    <t>OSTATNÍ POŽADAVKY - ODBORNÝ DOZOR</t>
  </si>
  <si>
    <t>Technicko inženýrská činnost projektanta</t>
  </si>
  <si>
    <t>18</t>
  </si>
  <si>
    <t>02991</t>
  </si>
  <si>
    <t>OSTATNÍ POŽADAVKY - INFORMAČNÍ TABULE</t>
  </si>
  <si>
    <t>Označení stavby dle směrnic investora</t>
  </si>
  <si>
    <t>19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</si>
  <si>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</si>
  <si>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</si>
  <si>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</si>
  <si>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102</t>
  </si>
  <si>
    <t>Úprava komunikace</t>
  </si>
  <si>
    <t>Úprava komunikace - náklady neuznatelné</t>
  </si>
  <si>
    <t>014211</t>
  </si>
  <si>
    <t>POPLATKY ZA ZEMNÍK - ORNICE</t>
  </si>
  <si>
    <t>M3</t>
  </si>
  <si>
    <t>nákup vč.dovozu zemina kvality ornice</t>
  </si>
  <si>
    <t>187,44*0,15=28,116 [A]</t>
  </si>
  <si>
    <t>015111</t>
  </si>
  <si>
    <t>POPLATKY ZA LIKVIDACŮ ODPADŮ NEKONTAMINOVANÝCH - 17 05 04  VYTĚŽENÉ ZEMINY A HORNINY -  I. TŘÍDA TĚŽITELNOSTI</t>
  </si>
  <si>
    <t>T</t>
  </si>
  <si>
    <t>pol.11130  252,6*0,3*2,0=151,560 [A] 
pol.113328  135,0*2,0=270,000 [B] 
pol.131738  142,94*2,0=285,880 [C] 
Celkem: A+B+C=707,440 [D]</t>
  </si>
  <si>
    <t>Zemní práce</t>
  </si>
  <si>
    <t>111208</t>
  </si>
  <si>
    <t>ODSTRANĚNÍ KŘOVIN S ODVOZEM DO 20KM</t>
  </si>
  <si>
    <t>M2</t>
  </si>
  <si>
    <t>vč.likvidace</t>
  </si>
  <si>
    <t>67,0=67,000 [A]</t>
  </si>
  <si>
    <t>11130</t>
  </si>
  <si>
    <t>SEJMUTÍ DRNU</t>
  </si>
  <si>
    <t>tl.300 mm vč.odvozu a uložení na skládku</t>
  </si>
  <si>
    <t>199,5+53,1=252,600 [A]</t>
  </si>
  <si>
    <t>113328</t>
  </si>
  <si>
    <t>ODSTRAN PODKL ZPEVNĚNÝCH PLOCH Z KAMENIVA NESTMEL, ODVOZ DO 20KM</t>
  </si>
  <si>
    <t>vč.odvozu a uložení na skládku</t>
  </si>
  <si>
    <t>odtězení stávající konstrukce (nestmelené vrstvy)  450,0*0,3=135,000 [A]</t>
  </si>
  <si>
    <t>125731</t>
  </si>
  <si>
    <t>VYKOPÁVKY ZE ZEMNÍKŮ A SKLÁDEK TŘ. I, ODVOZ DO 1KM</t>
  </si>
  <si>
    <t>z meziskládky</t>
  </si>
  <si>
    <t>zemina do násypu a dosypávek  15,8+29,26=45,060 [A]</t>
  </si>
  <si>
    <t>131731</t>
  </si>
  <si>
    <t>HLOUBENÍ JAM ZAPAŽ I NEPAŽ TŘ. I, ODVOZ DO 1KM</t>
  </si>
  <si>
    <t>vč.odvozu na meziskládku</t>
  </si>
  <si>
    <t>131738</t>
  </si>
  <si>
    <t>HLOUBENÍ JAM ZAPAŽ I NEPAŽ TŘ. I, ODVOZ DO 20KM</t>
  </si>
  <si>
    <t>vč.odvozu přebytku na skládku</t>
  </si>
  <si>
    <t>157,7+30,3=188,000 [A] 
odpočet na meziskládku  -45,06=-45,060 [B] 
Celkem: A+B=142,940 [C]</t>
  </si>
  <si>
    <t>17110</t>
  </si>
  <si>
    <t>ULOŽENÍ SYPANINY DO NÁSYPŮ SE ZHUTNĚNÍM</t>
  </si>
  <si>
    <t>zemina z výkopu</t>
  </si>
  <si>
    <t>násyp  15,8=15,800 [A]</t>
  </si>
  <si>
    <t>17120</t>
  </si>
  <si>
    <t>ULOŽENÍ SYPANINY DO NÁSYPŮ A NA SKLÁDKY BEZ ZHUTNĚNÍ</t>
  </si>
  <si>
    <t>188,0=188,000 [A]</t>
  </si>
  <si>
    <t>17180</t>
  </si>
  <si>
    <t>ULOŽENÍ SYPANINY DO NÁSYPŮ Z NAKUPOVANÝCH MATERIÁLŮ</t>
  </si>
  <si>
    <t>AZ</t>
  </si>
  <si>
    <t>111+55,5+41=207,500 [A]</t>
  </si>
  <si>
    <t>17310</t>
  </si>
  <si>
    <t>ZEMNÍ KRAJNICE A DOSYPÁVKY SE ZHUTNĚNÍM</t>
  </si>
  <si>
    <t>0,15*2*97,53=29,259 [A]</t>
  </si>
  <si>
    <t>18110</t>
  </si>
  <si>
    <t>ÚPRAVA PLÁNĚ SE ZHUTNĚNÍM V HORNINĚ TŘ. I</t>
  </si>
  <si>
    <t>557,302=557,302 [A]</t>
  </si>
  <si>
    <t>18222</t>
  </si>
  <si>
    <t>ROZPROSTŘENÍ ORNICE VE SVAHU V TL DO 0,15M</t>
  </si>
  <si>
    <t>Zemina v kvalitě ornice tl.150 mm</t>
  </si>
  <si>
    <t>187,44=187,440 [A]</t>
  </si>
  <si>
    <t>18481</t>
  </si>
  <si>
    <t>OCHRANA STROMŮ BEDNĚNÍM</t>
  </si>
  <si>
    <t>odhad 2,0x2,0=4,0m2/kus  4*4,0=16,000 [A]</t>
  </si>
  <si>
    <t>Svislé konstrukce</t>
  </si>
  <si>
    <t>33817C</t>
  </si>
  <si>
    <t>SLOUPKY PLOTOVÉ Z DÍLCŮ KOVOVÝCH  DO BETONOVÝCH PATEK</t>
  </si>
  <si>
    <t>KS</t>
  </si>
  <si>
    <t>kompletní vč.bet.patky a zemních prací</t>
  </si>
  <si>
    <t>11=11,000 [A]</t>
  </si>
  <si>
    <t>33817D</t>
  </si>
  <si>
    <t>VZPĚRY PLOTOVÉ Z DÍLCŮ KOVOVÝCH  DO BETONOVÝCH PATEK</t>
  </si>
  <si>
    <t>4=4,000 [A]</t>
  </si>
  <si>
    <t>34825</t>
  </si>
  <si>
    <t>PLOTOVÉ ZÍDKY Z DESEK STAVEBNÍCH</t>
  </si>
  <si>
    <t>podhrabová deska 3000x200x50</t>
  </si>
  <si>
    <t>3,0*0,2*0,05*10=0,300 [A]</t>
  </si>
  <si>
    <t>Komunikace</t>
  </si>
  <si>
    <t>56143</t>
  </si>
  <si>
    <t>KAMENIVO ZPEVNĚNÉ CEMENTEM TL. DO 150MM</t>
  </si>
  <si>
    <t>SC C8/10  tl.120 mm</t>
  </si>
  <si>
    <t>521,24=521,240 [A]</t>
  </si>
  <si>
    <t>20</t>
  </si>
  <si>
    <t>56334</t>
  </si>
  <si>
    <t>VOZOVKOVÉ VRSTVY ZE ŠTĚRKODRTI TL. DO 200MM</t>
  </si>
  <si>
    <t>ŠD 0-63  tl.200 mm</t>
  </si>
  <si>
    <t>521,24*1,05=547,302 [A] 
napojení na stáv.stav  10,0=10,000 [B] 
Celkem: A+B=557,302 [C]</t>
  </si>
  <si>
    <t>21</t>
  </si>
  <si>
    <t>572123</t>
  </si>
  <si>
    <t>INFILTRAČNÍ POSTŘIK Z EMULZE DO 1,0KG/M2</t>
  </si>
  <si>
    <t>PI-C 0,6 kg/m2</t>
  </si>
  <si>
    <t>22</t>
  </si>
  <si>
    <t>572214</t>
  </si>
  <si>
    <t>SPOJOVACÍ POSTŘIK Z MODIFIK EMULZE DO 0,5KG/M2</t>
  </si>
  <si>
    <t>PS-CP 0,35 kg/m2</t>
  </si>
  <si>
    <t>23</t>
  </si>
  <si>
    <t>574B34</t>
  </si>
  <si>
    <t>ASFALTOVÝ BETON PRO OBRUSNÉ VRSTVY MODIFIK ACO 11+, 11S TL. 40MM</t>
  </si>
  <si>
    <t>ACO 11+</t>
  </si>
  <si>
    <t>24</t>
  </si>
  <si>
    <t>574F56</t>
  </si>
  <si>
    <t>ASFALTOVÝ BETON PRO PODKLADNÍ VRSTVY MODIFIK ACP 16+, 16S TL. 60MM</t>
  </si>
  <si>
    <t>ACP 16+</t>
  </si>
  <si>
    <t>Přidružená stavební výroba</t>
  </si>
  <si>
    <t>25</t>
  </si>
  <si>
    <t>76792</t>
  </si>
  <si>
    <t>OPLOCENÍ Z DRÁTĚNÉHO PLETIVA POTAŽENÉHO PLASTEM</t>
  </si>
  <si>
    <t>30,0*1,8=54,000 [A]</t>
  </si>
  <si>
    <t>Ostatní konstrukce a práce</t>
  </si>
  <si>
    <t>26</t>
  </si>
  <si>
    <t>917223</t>
  </si>
  <si>
    <t>SILNIČNÍ A CHODNÍKOVÉ OBRUBY Z BETONOVÝCH OBRUBNÍKŮ ŠÍŘ 100MM</t>
  </si>
  <si>
    <t>M</t>
  </si>
  <si>
    <t>vč.bet.lože s opěrou</t>
  </si>
  <si>
    <t>204,5=204,500 [A]</t>
  </si>
  <si>
    <t>27</t>
  </si>
  <si>
    <t>931325</t>
  </si>
  <si>
    <t>TĚSNĚNÍ DILATAČ SPAR ASF ZÁLIVKOU MODIFIK PRŮŘ DO 600MM2</t>
  </si>
  <si>
    <t>28</t>
  </si>
  <si>
    <t>966842</t>
  </si>
  <si>
    <t>ODSTRANĚNÍ OPLOCENÍ Z DRÁT PLETIVA</t>
  </si>
  <si>
    <t>vč.odvozu a uložení na skládku, vč.poplatku za uložení</t>
  </si>
  <si>
    <t>31,0=31,000 [A]</t>
  </si>
  <si>
    <t>SO 103</t>
  </si>
  <si>
    <t>Cyklostezka na levém břehu Labe</t>
  </si>
  <si>
    <t>SO 103.1</t>
  </si>
  <si>
    <t>Cyklostezka na levém břehu Labe - náklady uznatelné</t>
  </si>
  <si>
    <t>682,6*0,15=102,390 [A]</t>
  </si>
  <si>
    <t>pol.11130  236,9*0,3*2,0=142,140 [A]</t>
  </si>
  <si>
    <t>1076,0=1 076,000 [A]</t>
  </si>
  <si>
    <t>236,9=236,900 [A]</t>
  </si>
  <si>
    <t>112048</t>
  </si>
  <si>
    <t>KÁCENÍ STROMŮ D KMENE DO 0,3M S ODSTRANĚNÍM PAŘEZŮ, ODVOZ DO 20KM</t>
  </si>
  <si>
    <t>24=24,000 [A]</t>
  </si>
  <si>
    <t>zemina do násypu a vykopávek</t>
  </si>
  <si>
    <t>246,25=246,250 [A]</t>
  </si>
  <si>
    <t>126731</t>
  </si>
  <si>
    <t>ZŘÍZENÍ STUPŇŮ V PODLOŽÍ NÁSYPŮ TŘ. I, ODVOZ DO 1KM</t>
  </si>
  <si>
    <t>zazubení svahu - vč.odvozu na meziskládku</t>
  </si>
  <si>
    <t>238+8,25*1=246,250 [A]</t>
  </si>
  <si>
    <t>zemina z meziskládky</t>
  </si>
  <si>
    <t>246,25-31,6=214,650 [A]</t>
  </si>
  <si>
    <t>128,5=128,500 [A]</t>
  </si>
  <si>
    <t>násyp  856,1-214,65=641,450 [A]</t>
  </si>
  <si>
    <t>0,15*2*105,37=31,611 [A]</t>
  </si>
  <si>
    <t>351,803=351,803 [A]</t>
  </si>
  <si>
    <t>682,6=682,600 [A]</t>
  </si>
  <si>
    <t>Základy</t>
  </si>
  <si>
    <t>21152</t>
  </si>
  <si>
    <t>SANAČNÍ ŽEBRA Z KAMENIVA DRCENÉHO</t>
  </si>
  <si>
    <t>Vsakovací žebro ŠD 16/32</t>
  </si>
  <si>
    <t>1*8,23=8,230 [A]</t>
  </si>
  <si>
    <t>21461</t>
  </si>
  <si>
    <t>SEPARAČNÍ GEOTEXTILIE</t>
  </si>
  <si>
    <t>8,23*2+11,02*1=27,480 [A]</t>
  </si>
  <si>
    <t>Vodorovné konstrukce</t>
  </si>
  <si>
    <t>451313</t>
  </si>
  <si>
    <t>PODKLADNÍ A VÝPLŇOVÉ VRSTVY Z PROSTÉHO BETONU C16/20</t>
  </si>
  <si>
    <t>lože dlažby tl.100 mm</t>
  </si>
  <si>
    <t>33,65*0,1=3,365 [A]</t>
  </si>
  <si>
    <t>45152</t>
  </si>
  <si>
    <t>PODKLADNÍ A VÝPLŇOVÉ VRSTVY Z KAMENIVA DRCENÉHO</t>
  </si>
  <si>
    <t>lože dlažby tl.150 mm</t>
  </si>
  <si>
    <t>33,65*0,15=5,048 [A]</t>
  </si>
  <si>
    <t>335,05*1,05=351,803 [A]</t>
  </si>
  <si>
    <t>335,05=335,050 [A]</t>
  </si>
  <si>
    <t>574B21</t>
  </si>
  <si>
    <t>ASFALTOVÝ BETON PRO OBRUSNÉ VRSTVY MODIFIK ACO 8 TL. 30MM</t>
  </si>
  <si>
    <t>ACO 8+</t>
  </si>
  <si>
    <t>574E46</t>
  </si>
  <si>
    <t>ASFALTOVÝ BETON PRO PODKLADNÍ VRSTVY ACP 16+, 16S TL. 50MM</t>
  </si>
  <si>
    <t>ACP16+</t>
  </si>
  <si>
    <t>58222</t>
  </si>
  <si>
    <t>DLÁŽDĚNÉ KRYTY Z DROBNÝCH KOSTEK DO LOŽE Z MC</t>
  </si>
  <si>
    <t>Kamená dlažba 100x100 do betonu</t>
  </si>
  <si>
    <t>33,65=33,650 [A]</t>
  </si>
  <si>
    <t>9111B1</t>
  </si>
  <si>
    <t>ZÁBRADLÍ SILNIČNÍ SE SVISLOU VÝPLNÍ - DODÁVKA A MONTÁŽ</t>
  </si>
  <si>
    <t>zábradlí se svislou výplní výšky 1,3m se dvěma madly</t>
  </si>
  <si>
    <t>80,0=80,000 [A]</t>
  </si>
  <si>
    <t>9113C1</t>
  </si>
  <si>
    <t>SVODIDLO OCEL SILNIČ JEDNOSTR, ÚROVEŇ ZADRŽ H2 - DODÁVKA A MONTÁŽ</t>
  </si>
  <si>
    <t>36,0=36,000 [A]</t>
  </si>
  <si>
    <t>9113C3</t>
  </si>
  <si>
    <t>SVODIDLO OCEL SILNIČ JEDNOSTR, ÚROVEŇ ZADRŽ H2 - DEMONTÁŽ S PŘESUNEM</t>
  </si>
  <si>
    <t>vč.odvozu</t>
  </si>
  <si>
    <t>29</t>
  </si>
  <si>
    <t>217,0=217,000 [A]</t>
  </si>
  <si>
    <t>30</t>
  </si>
  <si>
    <t>podél obrubníků  217,0=217,000 [A]</t>
  </si>
  <si>
    <t>31</t>
  </si>
  <si>
    <t>935212</t>
  </si>
  <si>
    <t>PŘÍKOPOVÉ ŽLABY Z BETON TVÁRNIC ŠÍŘ DO 600MM DO BETONU TL 100MM</t>
  </si>
  <si>
    <t>73,0=73,000 [A]</t>
  </si>
  <si>
    <t>SO 103.2</t>
  </si>
  <si>
    <t>Cyklostezka na levém břehu Labe - náklady neuznatelné</t>
  </si>
  <si>
    <t>258,8*0,15=38,820 [A]</t>
  </si>
  <si>
    <t>pol.11130  322,1*0,3*2,0=193,260 [A] 
pol.131738  52,93*2,0=105,860 [B] 
Celkem: A+B=299,120 [C]</t>
  </si>
  <si>
    <t>322,1=322,100 [A]</t>
  </si>
  <si>
    <t>zemina do násypu a dosypávek  26,1+46,47=72,570 [A]</t>
  </si>
  <si>
    <t>vč.odvozu na skládku</t>
  </si>
  <si>
    <t>116,1+1*9,4=125,500 [A] 
odpočet na meziskládku  -72,57=-72,570 [B] 
Celkem: A+B=52,930 [C]</t>
  </si>
  <si>
    <t>26,1=26,100 [A]</t>
  </si>
  <si>
    <t>125,5=125,500 [A]</t>
  </si>
  <si>
    <t>143,3=143,300 [A]</t>
  </si>
  <si>
    <t>0,15*(135,7+19,2)*2=46,470 [A]</t>
  </si>
  <si>
    <t>515,235=515,235 [A]</t>
  </si>
  <si>
    <t>258,8=258,800 [A]</t>
  </si>
  <si>
    <t>1*5,0=5,000 [A]</t>
  </si>
  <si>
    <t>9,4*2+14,56*1=33,360 [A]</t>
  </si>
  <si>
    <t>490,7*1,05=515,235 [A]</t>
  </si>
  <si>
    <t>490,7=490,700 [A]</t>
  </si>
  <si>
    <t>59901R</t>
  </si>
  <si>
    <t>NALEPOVACÍ VAROVNÝ PÁS</t>
  </si>
  <si>
    <t>2,44=2,440 [A]</t>
  </si>
  <si>
    <t>294,0=294,000 [A]</t>
  </si>
  <si>
    <t>podél obrubníků  294,0=294,000 [A]</t>
  </si>
  <si>
    <t>SO 104</t>
  </si>
  <si>
    <t>Cyklostezka na pravém břehu Labe</t>
  </si>
  <si>
    <t>Cyklostezka na pravém břehu Labe - náklady uznatelné</t>
  </si>
  <si>
    <t>648,56*0,15=97,284 [A]</t>
  </si>
  <si>
    <t>pol.11130  217,3*0,3*2,0=130,380 [A]</t>
  </si>
  <si>
    <t>871,0=871,000 [A]</t>
  </si>
  <si>
    <t>217,3=217,300 [A]</t>
  </si>
  <si>
    <t>19=19,000 [A]</t>
  </si>
  <si>
    <t>143,53=143,530 [A]</t>
  </si>
  <si>
    <t>130,7+8,83*1+4*1=143,530 [A]</t>
  </si>
  <si>
    <t>143,53-24,6=118,930 [A]</t>
  </si>
  <si>
    <t>109,0=109,000 [A]</t>
  </si>
  <si>
    <t>násyp  1013,9-118,93=894,970 [A]</t>
  </si>
  <si>
    <t>0,15*2*82,0=24,600 [A]</t>
  </si>
  <si>
    <t>267,456=267,456 [A]</t>
  </si>
  <si>
    <t>648,56=648,560 [A]</t>
  </si>
  <si>
    <t>odhad 2,0x2,0=4,0m2/kus  11*4,0=44,000 [A]</t>
  </si>
  <si>
    <t>1*8,83+4*1=12,830 [A]</t>
  </si>
  <si>
    <t>8,83*2+11,53*1+4*2+8*1=45,190 [A]</t>
  </si>
  <si>
    <t>20,0*0,15=3,000 [A]</t>
  </si>
  <si>
    <t>45157</t>
  </si>
  <si>
    <t>PODKLADNÍ A VÝPLŇOVÉ VRSTVY Z KAMENIVA TĚŽENÉHO</t>
  </si>
  <si>
    <t>ŠP - lože dlažby tl.150 mm</t>
  </si>
  <si>
    <t>465512</t>
  </si>
  <si>
    <t>DLAŽBY Z LOMOVÉHO KAMENE NA MC</t>
  </si>
  <si>
    <t>Dlažba z lomového kamene tl.300 mm  do betonu</t>
  </si>
  <si>
    <t>20,0*0,3=6,000 [A]</t>
  </si>
  <si>
    <t>254,72*1,05=267,456 [A]</t>
  </si>
  <si>
    <t>254,72=254,720 [A]</t>
  </si>
  <si>
    <t>1,2=1,200 [A]</t>
  </si>
  <si>
    <t>Potrubí</t>
  </si>
  <si>
    <t>87433</t>
  </si>
  <si>
    <t>POTRUBÍ Z TRUB PLASTOVÝCH ODPADNÍCH DN DO 150MM</t>
  </si>
  <si>
    <t>Přípojka DN150 PVC SN8</t>
  </si>
  <si>
    <t>8,0=8,000 [A]</t>
  </si>
  <si>
    <t>875342</t>
  </si>
  <si>
    <t>POTRUBÍ DREN Z TRUB PLAST DN DO 200MM DĚROVANÝCH</t>
  </si>
  <si>
    <t>DN 160 mm</t>
  </si>
  <si>
    <t>2,0=2,000 [A]</t>
  </si>
  <si>
    <t>89712</t>
  </si>
  <si>
    <t>VPUSŤ KANALIZAČNÍ ULIČNÍ KOMPLETNÍ Z BETONOVÝCH DÍLCŮ</t>
  </si>
  <si>
    <t>kompletní</t>
  </si>
  <si>
    <t>1=1,000 [A]</t>
  </si>
  <si>
    <t>24,0+39,0=63,000 [A]</t>
  </si>
  <si>
    <t>164,0=164,000 [A]</t>
  </si>
  <si>
    <t>32</t>
  </si>
  <si>
    <t>podél obrubníků  164,0=164,000 [A]</t>
  </si>
  <si>
    <t>33</t>
  </si>
  <si>
    <t>52,0=52,000 [A]</t>
  </si>
  <si>
    <t>SO 181</t>
  </si>
  <si>
    <t>Přechodné dopravní značení</t>
  </si>
  <si>
    <t>PASPORTIZACE DOPRAVNÍHO ZNAČENÍ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</si>
  <si>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</si>
  <si>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</si>
  <si>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Součástí položky je vyřízení DIR včetně jeho projednání.</t>
  </si>
  <si>
    <t>SO 191</t>
  </si>
  <si>
    <t>Trvalé dopravní značení</t>
  </si>
  <si>
    <t>914131</t>
  </si>
  <si>
    <t>DOPRAVNÍ ZNAČKY ZÁKLADNÍ VELIKOSTI OCELOVÉ FÓLIE TŘ 2 - DODÁVKA A MONTÁŽ</t>
  </si>
  <si>
    <t>SDZ - C9a  3=3,000 [A] 
SDZ - C9b  3=3,000 [B] 
Celkem: A+B=6,000 [C]</t>
  </si>
  <si>
    <t>914911</t>
  </si>
  <si>
    <t>SLOUPKY A STOJKY DOPRAVNÍCH ZNAČEK Z OCEL TRUBEK SE ZABETONOVÁNÍM - DODÁVKA A MONTÁŽ</t>
  </si>
  <si>
    <t>3+3=6,000 [A]</t>
  </si>
  <si>
    <t>915111</t>
  </si>
  <si>
    <t>VODOROVNÉ DOPRAVNÍ ZNAČENÍ BARVOU HLADKÉ - DODÁVKA A POKLÁDKA</t>
  </si>
  <si>
    <t>VDZ - V2b (1,5/1,5/0,125)  0,125*14,0*0,5=0,875 [A] 
VDZ - V2b (1/1/0,125)  0,125*525,0*0,5=32,813 [B] 
VDZ - V15  1,0=1,000 [C] 
VDZ - žlutá čára š.0,1m  4*2*0,1=0,800 [D] 
Celkem: A+B+C+D=35,488 [E]</t>
  </si>
  <si>
    <t>915211</t>
  </si>
  <si>
    <t>VODOROVNÉ DOPRAVNÍ ZNAČENÍ PLASTEM HLADKÉ - DODÁVKA A POKLÁDKA</t>
  </si>
  <si>
    <t>SO 202</t>
  </si>
  <si>
    <t>Rozšíření chodníku mostu</t>
  </si>
  <si>
    <t>nákup ornice vč.dovozu na místo určení</t>
  </si>
  <si>
    <t>108,0*0,15=16,200 [A]</t>
  </si>
  <si>
    <t>015140</t>
  </si>
  <si>
    <t>POPLATKY ZA LIKVIDACŮ ODPADŮ NEKONTAMINOVANÝCH - 17 01 01  BETON Z DEMOLIC OBJEKTŮ, ZÁKLADŮ TV</t>
  </si>
  <si>
    <t>beton, železobeton</t>
  </si>
  <si>
    <t>pol.11352  0,25*0,1*152,6*2,3=8,775 [A] 
pol.113188  7,563*2,3=17,395 [B] 
pol.966158  18,44*2,3=42,412 [C] 
pol.966168  64,951*2,5=162,378 [D] 
pol.967168  7,252*2,5=18,130 [E] 
Celkem: A+B+C+D+E=249,090 [F]</t>
  </si>
  <si>
    <t>015330</t>
  </si>
  <si>
    <t>POPLATKY ZA LIKVIDACŮ ODPADŮ NEKONTAMINOVANÝCH - 17 05 04  KAMENNÁ SUŤ</t>
  </si>
  <si>
    <t>lomový kámen</t>
  </si>
  <si>
    <t>pol.113298  6,03*2,6=15,678 [A] 
pol.11355  42,6*0,1*0,1*2,6=1,108 [B] 
pol.114158  60,27*2,6=156,702 [C] 
Celkem: A+B+C=173,488 [D]</t>
  </si>
  <si>
    <t>Plán sledování a údržby</t>
  </si>
  <si>
    <t>029412</t>
  </si>
  <si>
    <t>OSTATNÍ POŽADAVKY - VYPRACOVÁNÍ MOSTNÍHO LISTU</t>
  </si>
  <si>
    <t>ML</t>
  </si>
  <si>
    <t>výpočet zatížitelnosti vč.vyhodnocení</t>
  </si>
  <si>
    <t>02953</t>
  </si>
  <si>
    <t>OSTATNÍ POŽADAVKY - HLAVNÍ MOSTNÍ PROHLÍDKA</t>
  </si>
  <si>
    <t>1. HMP vč.zpřístupnění</t>
  </si>
  <si>
    <t>113188</t>
  </si>
  <si>
    <t>ODSTRANĚNÍ KRYTU ZPEVNĚNÝCH PLOCH Z DLAŽDIC, ODVOZ DO 20KM</t>
  </si>
  <si>
    <t>přístup.cesty   
op.1  47,0*1,25*0,1=5,875 [A] 
op.4  13,5*1,25*0,1=1,688 [B] 
Celkem: A+B=7,563 [C]</t>
  </si>
  <si>
    <t>113298</t>
  </si>
  <si>
    <t>ODSTRANĚNÍ ZPEVNĚNÝCH PLOCH, PŘÍKOPŮ A RIGOLŮ Z LOMOVÉHO KAMENE, ODVOZ DO 20KM</t>
  </si>
  <si>
    <t>vč.odvozu a uložení na skládku 
žlab z kostek</t>
  </si>
  <si>
    <t>podél schodiště  
op.1  (11,1+12,4)*0,9*0,2=4,230 [A] 
op.4  10,0*0,9*0,2=1,800 [B] 
Celkem: A+B=6,030 [C]</t>
  </si>
  <si>
    <t>11352</t>
  </si>
  <si>
    <t>ODSTRANĚNÍ CHODNÍKOVÝCH A SILNIČNÍCH OBRUBNÍKŮ BETONOVÝCH</t>
  </si>
  <si>
    <t>op.1 
podél vozovky  5,0+6,5=11,500 [A] 
mimo vozovku  2,9+3,3=6,200 [B] 
op.4 
podél vozovky  5,5+4,0=9,500 [C] 
mimo vozovku  2,5+2,3=4,800 [D] 
podél přístup.cesty 
op.1  47,0*2=94,000 [E] 
op.4  13,3*2=26,600 [F] 
Celkem: A+B+C+D+E+F=152,600 [G]</t>
  </si>
  <si>
    <t>11355</t>
  </si>
  <si>
    <t>ODSTRANĚNÍ OBRUB Z DLAŽEBNÍCH KOSTEK JEDNODUCHÝCH</t>
  </si>
  <si>
    <t>podél schodiště 
11,3*2+10,0*2=42,600 [A]</t>
  </si>
  <si>
    <t>113728</t>
  </si>
  <si>
    <t>FRÉZOVÁNÍ ZPEVNĚNÝCH PLOCH ASFALTOVÝCH, ODVOZ DO 20KM</t>
  </si>
  <si>
    <t>vč.odvozu k recyklaci</t>
  </si>
  <si>
    <t>op.1 
vně mostu  9,5*(5*0,5*0,05+4*0,5*0,07+2*0,5*0,07)=3,183 [A] 
na mostě  9,5*(3*0,5*0,04+2*0,5*0,04)=0,950 [B] 
Celkem: A+B=4,133 [C]</t>
  </si>
  <si>
    <t>113766</t>
  </si>
  <si>
    <t>FRÉZOVÁNÍ DRÁŽKY PRŮŘEZU DO 800MM2 V ASFALTOVÉ VOZOVCE</t>
  </si>
  <si>
    <t>napojení horní vrstvy</t>
  </si>
  <si>
    <t>op.1  9,5*2=19,000 [A]</t>
  </si>
  <si>
    <t>114158</t>
  </si>
  <si>
    <t>ODSTR DLAŽ VOD KOR Z LOMKAM NA MC VČET PODKL, ODVOZ DO 20KM</t>
  </si>
  <si>
    <t>dlažba - konec říms   
op.1  (11,0+16,3)m2*0,35=9,555 [A] 
op.4  (13,8+9,5)m2*0,35=8,155 [B] 
kužel u opěr 
op.1  69,9*0,35=24,465 [C] 
op.4  51,7*0,35=18,095 [D] 
Celkem: A+B+C+D=60,270 [E]</t>
  </si>
  <si>
    <t>12573</t>
  </si>
  <si>
    <t>VYKOPÁVKY ZE ZEMNÍKŮ A SKLÁDEK TŘ. I</t>
  </si>
  <si>
    <t>zemina z meziskládky na zásyp</t>
  </si>
  <si>
    <t>60,0=60,000 [A]</t>
  </si>
  <si>
    <t>13173</t>
  </si>
  <si>
    <t>HLOUBENÍ JAM ZAPAŽ I NEPAŽ TŘ. I</t>
  </si>
  <si>
    <t>vč.odvozu na meziskládku 
použije se na zásyp křídel</t>
  </si>
  <si>
    <t>křídla opěr  3,0*4,0*2,5*2=60,000 [A]</t>
  </si>
  <si>
    <t>rozšíření násypových kuželů (vč.zazubení svahu)</t>
  </si>
  <si>
    <t>odhad  50,0*2=100,000 [A]</t>
  </si>
  <si>
    <t>17411</t>
  </si>
  <si>
    <t>ZÁSYP JAM A RÝH ZEMINOU SE ZHUTNĚNÍM</t>
  </si>
  <si>
    <t>nad dlažbou kužele  25,0*2=50,000 [A] 
podél nových schodišť  1,0*(12,0+10,0)=22,000 [B] 
zrušené schodiště  3,0*12,0=36,000 [C] 
Celkem: A+B+C=108,000 [D]</t>
  </si>
  <si>
    <t>18242</t>
  </si>
  <si>
    <t>ZALOŽENÍ TRÁVNÍKU HYDROOSEVEM NA ORNICI</t>
  </si>
  <si>
    <t>108,0=108,000 [A]</t>
  </si>
  <si>
    <t>285392</t>
  </si>
  <si>
    <t>DODATEČNÉ KOTVENÍ VLEPENÍM BETONÁŘSKÉ VÝZTUŽE D DO 16MM DO VRTŮ</t>
  </si>
  <si>
    <t>pro betonáž rozšiřujících konzol na křídlech</t>
  </si>
  <si>
    <t>24*2+22*2=92,000 [A]</t>
  </si>
  <si>
    <t>317325</t>
  </si>
  <si>
    <t>ŘÍMSY ZE ŽELEZOBETONU DO C30/37</t>
  </si>
  <si>
    <t>op.1 
římsy u dilatací  0,94*0,24*0,5*2=0,226 [H] 
deska konzoly pravé u dil. 2,15*0,5*0,15=0,161 [I] 
Celkem: H+I=0,387 [J]</t>
  </si>
  <si>
    <t>317365</t>
  </si>
  <si>
    <t>VÝZTUŽ ŘÍMS Z OCELI 10505, B500B</t>
  </si>
  <si>
    <t>0,387*0,200=0,077 [A]</t>
  </si>
  <si>
    <t>33317B</t>
  </si>
  <si>
    <t>MOSTNÍ OPĚRY A KŘÍDLA Z DÍLCŮ Z OCELI S 355</t>
  </si>
  <si>
    <t>ocel S355 J2+N</t>
  </si>
  <si>
    <t>vzpěry vč.patních plechů  0,120=0,120 [A]</t>
  </si>
  <si>
    <t>333325</t>
  </si>
  <si>
    <t>MOSTNÍ OPĚRY A KŘÍDLA ZE ŽELEZOVÉHO BETONU DO C30/37</t>
  </si>
  <si>
    <t>C30/37 XF4</t>
  </si>
  <si>
    <t>křídla a záv.zídka 
op.1  (0,9*0,6+0,5*1,3)*1,52+0,25*2,5*1,52+0,55m2*3,02=4,420 [A] 
op.4  (0,9*0,6+0,5*1,3)*1,52+0,25*2,5*1,52+0,55m2*3,25=4,546 [B] 
dobetonávka MZ op.1 a op.4  0,5*0,44*3,6*2=1,584 [C] 
Celkem: A+B+C=10,550 [D]</t>
  </si>
  <si>
    <t>333365</t>
  </si>
  <si>
    <t>VÝZTUŽ MOSTNÍCH OPĚR A KŘÍDEL Z OCELI 10505, B500B</t>
  </si>
  <si>
    <t>10,55*0,200=2,110 [A]</t>
  </si>
  <si>
    <t>42417B</t>
  </si>
  <si>
    <t>MOSTNÍ NOSNÍKY Z OCELI S 355</t>
  </si>
  <si>
    <t>OK levého chodníku  101,247=101,247 [A]</t>
  </si>
  <si>
    <t>434125</t>
  </si>
  <si>
    <t>SCHODIŠŤOVÉ STUPNĚ, Z DÍLCŮ ŽELEZOBETON DO C30/37</t>
  </si>
  <si>
    <t>C30/37</t>
  </si>
  <si>
    <t>op.1  0,6*0,18*2,0*32=6,912 [A] 
op.4  0,6*0,18*2,0*27=5,832 [B] 
Celkem: A+B=12,744 [C]</t>
  </si>
  <si>
    <t>C16/20 XF1 - lože dlažby tl.100 mm</t>
  </si>
  <si>
    <t>konec říms   
op.1  (4,5+10,8)m2*0,1=1,530 [A] 
op.4  (13,8+9,5)m2*0,1=2,330 [B] 
kužel u opěr 
op.1  77,6*0,1=7,760 [C] 
op.4  79,8*0,1=7,980 [D] 
odpočet předláždění  -20,0*0,1=-2,000 [E] 
Celkem: A+B+C+D+E=17,600 [F]</t>
  </si>
  <si>
    <t>451314</t>
  </si>
  <si>
    <t>PODKLADNÍ A VÝPLŇOVÉ VRSTVY Z PROSTÉHO BETONU C25/30</t>
  </si>
  <si>
    <t>C20/25 XF3 - lože schodiště</t>
  </si>
  <si>
    <t>op.1  12,1*2,0*0,2=4,840 [A] 
op.4  9,6*2,0*0,2=3,840 [B] 
Celkem: A+B=8,680 [C]</t>
  </si>
  <si>
    <t>štěrkopísek tl.min.100 mm</t>
  </si>
  <si>
    <t>dlažba z lom.kamene tl.200 mm do betonu</t>
  </si>
  <si>
    <t>dlažba - konec říms   
op.1  (4,5+10,8)m2*0,2=3,060 [A] 
op.4  (13,8+9,5)m2*0,2=4,660 [B] 
kužel u opěr 
op.1  77,6*0,2=15,520 [C] 
op.4  79,8*0,2=15,960 [D] 
odpočet předláždění  -6,0=-6,000 [E] 
Celkem: A+B+C+D+E=33,200 [F]</t>
  </si>
  <si>
    <t>465513</t>
  </si>
  <si>
    <t>PŘEDLÁŽDĚNÍ DLAŽBY Z LOMOVÉHO KAMENE</t>
  </si>
  <si>
    <t>odhad  20,0*0,3=6,000 [A]</t>
  </si>
  <si>
    <t>34</t>
  </si>
  <si>
    <t>467315</t>
  </si>
  <si>
    <t>STUPNĚ A PRAHY VODNÍCH KORYT Z PROSTÉHO BETONU C30/37</t>
  </si>
  <si>
    <t>pod dlažbou  0,4*0,8*(15,5+18,5)=10,880 [A]</t>
  </si>
  <si>
    <t>35</t>
  </si>
  <si>
    <t>56335</t>
  </si>
  <si>
    <t>VOZOVKOVÉ VRSTVY ZE ŠTĚRKODRTI TL. DO 250MM</t>
  </si>
  <si>
    <t>op.1 - mimo most  9,5*0,5=4,750 [A]</t>
  </si>
  <si>
    <t>36</t>
  </si>
  <si>
    <t>14,25+23,75+19,0+9,5=66,000 [A]</t>
  </si>
  <si>
    <t>37</t>
  </si>
  <si>
    <t>op.1 - na mostě  9,5*(3*0,5)=14,250 [A]</t>
  </si>
  <si>
    <t>38</t>
  </si>
  <si>
    <t>574B44</t>
  </si>
  <si>
    <t>ASFALTOVÝ BETON PRO OBRUSNÉ VRSTVY MODIFIK ACO 11+, 11S TL. 50MM</t>
  </si>
  <si>
    <t>op.1 - mimo most  9,5*(5*0,5)=23,750 [A]</t>
  </si>
  <si>
    <t>39</t>
  </si>
  <si>
    <t>574D68</t>
  </si>
  <si>
    <t>ASFALTOVÝ BETON PRO LOŽNÍ VRSTVY MODIFIK ACL 22+, 22S TL. 70MM</t>
  </si>
  <si>
    <t>ACL 22+</t>
  </si>
  <si>
    <t>op.1 - mimo most  9,5*(4*0,5)=19,000 [A]</t>
  </si>
  <si>
    <t>40</t>
  </si>
  <si>
    <t>574E66</t>
  </si>
  <si>
    <t>ASFALTOVÝ BETON PRO PODKLADNÍ VRSTVY ACP 16+, 16S TL. 70MM</t>
  </si>
  <si>
    <t>op.1 - mimo most  9,5*(2*0,5)=9,500 [A]</t>
  </si>
  <si>
    <t>41</t>
  </si>
  <si>
    <t>575C53</t>
  </si>
  <si>
    <t>LITÝ ASFALT MA IV (OCHRANA MOSTNÍ IZOLACE) 11 TL. 40MM</t>
  </si>
  <si>
    <t>op.1 - na mostě  9,5*(2*0,5)=9,500 [A]</t>
  </si>
  <si>
    <t>42</t>
  </si>
  <si>
    <t>711111</t>
  </si>
  <si>
    <t>IZOLACE BĚŽNÝCH KONSTRUKCÍ PROTI ZEMNÍ VLHKOSTI ASFALTOVÝMI NÁTĚRY</t>
  </si>
  <si>
    <t>veškeré odkryté plochy křídel - ALP+2x ALN</t>
  </si>
  <si>
    <t>odhad  15,0m2*2=30,000 [A]</t>
  </si>
  <si>
    <t>43</t>
  </si>
  <si>
    <t>711412</t>
  </si>
  <si>
    <t>IZOLACE MOSTOVEK CELOPLOŠNÁ ASFALTOVÝMI PÁSY</t>
  </si>
  <si>
    <t>op.1 - u dilatací  1,0*11,4*2=22,800 [A]</t>
  </si>
  <si>
    <t>44</t>
  </si>
  <si>
    <t>711416R</t>
  </si>
  <si>
    <t>IZOLACE MOSTOVEK PŘÍMOPOCHOZÍ</t>
  </si>
  <si>
    <t>min.tl.5 mm</t>
  </si>
  <si>
    <t>3,6*208,6=750,960 [A] 
2,15*0,5=1,075 [B] 
Celkem: A+B=752,035 [C]</t>
  </si>
  <si>
    <t>45</t>
  </si>
  <si>
    <t>78312</t>
  </si>
  <si>
    <t>PROTIKOROZ OCHRANA OCEL KONSTR NÁTĚREM VÍCEVRST</t>
  </si>
  <si>
    <t>PKO OK konzoly levého chodníku - popis viz TZ</t>
  </si>
  <si>
    <t>plocha určená projektantem  2660,0=2 660,000 [A]</t>
  </si>
  <si>
    <t>46</t>
  </si>
  <si>
    <t>78383</t>
  </si>
  <si>
    <t>NÁTĚRY BETON KONSTR TYP S4 (OS-C)</t>
  </si>
  <si>
    <t>kraje říms</t>
  </si>
  <si>
    <t>(0,15+0,15)*0,5*2=0,300 [A]</t>
  </si>
  <si>
    <t>47</t>
  </si>
  <si>
    <t>9111A1</t>
  </si>
  <si>
    <t>ZÁBRADLÍ SILNIČNÍ S VODOR MADLY - DODÁVKA A MONTÁŽ</t>
  </si>
  <si>
    <t>schodiště  12,1*2+9,6*2=43,400 [A]</t>
  </si>
  <si>
    <t>48</t>
  </si>
  <si>
    <t>9111A3</t>
  </si>
  <si>
    <t>ZÁBRADLÍ SILNIČNÍ S VODOR MADLY - DEMONTÁŽ S PŘESUNEM</t>
  </si>
  <si>
    <t>podél schodiště  11,3+10,0=21,300 [A]</t>
  </si>
  <si>
    <t>49</t>
  </si>
  <si>
    <t>9112B1</t>
  </si>
  <si>
    <t>ZÁBRADLÍ MOSTNÍ SE SVISLOU VÝPLNÍ - DODÁVKA A MONTÁŽ</t>
  </si>
  <si>
    <t>výšky 1,3 m - kompletní vč.plastmalty, přikotvení a PKO, replika stávajícího</t>
  </si>
  <si>
    <t>208,6=208,600 [A]</t>
  </si>
  <si>
    <t>50</t>
  </si>
  <si>
    <t>9112B3</t>
  </si>
  <si>
    <t>ZÁBRADLÍ MOSTNÍ SE SVISLOU VÝPLNÍ - DEMONTÁŽ S PŘESUNEM</t>
  </si>
  <si>
    <t>51</t>
  </si>
  <si>
    <t>912152</t>
  </si>
  <si>
    <t>SVODNICE SAMOSTATNÁ - DEMONTÁŽ A ZPĚTNÁ MONTÁŽ</t>
  </si>
  <si>
    <t>nad dilatacemi  2*2=4,000 [A]</t>
  </si>
  <si>
    <t>52</t>
  </si>
  <si>
    <t>u dilatací</t>
  </si>
  <si>
    <t>op.1  0,125*10,0*3=3,750 [A]</t>
  </si>
  <si>
    <t>53</t>
  </si>
  <si>
    <t>54</t>
  </si>
  <si>
    <t>do bet.lože s opěrou</t>
  </si>
  <si>
    <t>okolo dlažby mimo vozovku  (3,0+1,5)+3,3+(3,0+1,4)=12,200 [A] 
podél schodiště  (12,1+9,6)*2=43,400 [B] 
Celkem: A+B=55,600 [C]</t>
  </si>
  <si>
    <t>55</t>
  </si>
  <si>
    <t>917224</t>
  </si>
  <si>
    <t>SILNIČNÍ A CHODNÍKOVÉ OBRUBY Z BETONOVÝCH OBRUBNÍKŮ ŠÍŘ 150MM</t>
  </si>
  <si>
    <t>podél vozovky  3,0+4,0+3,0=10,000 [A]</t>
  </si>
  <si>
    <t>56</t>
  </si>
  <si>
    <t>919111</t>
  </si>
  <si>
    <t>ŘEZÁNÍ ASFALTOVÉHO KRYTU VOZOVEK TL DO 50MM</t>
  </si>
  <si>
    <t>op.1 - vozovka u dilatací - horní vrstva, spodní vrstva na mostě  9,5*(2+1)=28,500 [A]</t>
  </si>
  <si>
    <t>57</t>
  </si>
  <si>
    <t>919112</t>
  </si>
  <si>
    <t>ŘEZÁNÍ ASFALTOVÉHO KRYTU VOZOVEK TL DO 100MM</t>
  </si>
  <si>
    <t>op.1 - vozovka u dilatací - spodní 2 vrstvy mimo most  9,5*2=19,000 [A]</t>
  </si>
  <si>
    <t>58</t>
  </si>
  <si>
    <t>919155</t>
  </si>
  <si>
    <t>ŘEZÁNÍ OCELOVÝCH PROFILŮ PRŮŘEZU DO 10000MM2</t>
  </si>
  <si>
    <t>vč.přípravy povrchu pro nové napojení 
vč.odvozu do šrotu</t>
  </si>
  <si>
    <t>odříznutí stávajících konzol  67=67,000 [A]</t>
  </si>
  <si>
    <t>59</t>
  </si>
  <si>
    <t>931316</t>
  </si>
  <si>
    <t>TĚSNĚNÍ DILATAČ SPAR ASF ZÁLIVKOU PRŮŘ DO 800MM2</t>
  </si>
  <si>
    <t>60</t>
  </si>
  <si>
    <t>93151</t>
  </si>
  <si>
    <t>MOSTNÍ ZÁVĚRY POVRCHOVÉ POSUN DO 60MM</t>
  </si>
  <si>
    <t>kompletní vč.zabetonování, vč.úpravy stáv.zábradlí</t>
  </si>
  <si>
    <t>op.4  3,2=3,200 [A]</t>
  </si>
  <si>
    <t>61</t>
  </si>
  <si>
    <t>93154</t>
  </si>
  <si>
    <t>MOSTNÍ ZÁVĚRY POVRCHOVÉ POSUN DO 240MM</t>
  </si>
  <si>
    <t>kompletní lamelový mostní závěr vč.zabetonování, vč.úpravy stáv.zábradlí a vč.plechů překrytí spáry</t>
  </si>
  <si>
    <t>op.1  17,2=17,200 [A]</t>
  </si>
  <si>
    <t>62</t>
  </si>
  <si>
    <t>93199R</t>
  </si>
  <si>
    <t>VÝMĚNA TĚSNÍCÍHO  PROFILU</t>
  </si>
  <si>
    <t>mostní závěr u op.4  - výměna těsnícího profilu, odříznutí chodník.části, nová PKO ocel.částí závěru - popis viz TZ</t>
  </si>
  <si>
    <t>op.4  17,2-3,2=14,000 [A]</t>
  </si>
  <si>
    <t>63</t>
  </si>
  <si>
    <t>935812</t>
  </si>
  <si>
    <t>ŽLABY A RIGOLY DLÁŽDĚNÉ Z KOSTEK DROBNÝCH DO BETONU TL 100MM</t>
  </si>
  <si>
    <t>nový žlab op.1  0,6*12,1*0,2=1,452 [A]</t>
  </si>
  <si>
    <t>64</t>
  </si>
  <si>
    <t>93653</t>
  </si>
  <si>
    <t>MOSTNÍ ODVODŇOVACÍ SOUPRAVA</t>
  </si>
  <si>
    <t>atypická kompletní odvodňovače min.DN 200 vč.PKO</t>
  </si>
  <si>
    <t>65</t>
  </si>
  <si>
    <t>938654</t>
  </si>
  <si>
    <t>OČIŠTĚNÍ OCEL KONSTR OTRYSKÁNÍM NA SUCHO KOVOVOU DRTÍ</t>
  </si>
  <si>
    <t>vč.odvozu a uložení otryskaného materiálu na skládku a poplatku za uložení, drť se znovu využije,</t>
  </si>
  <si>
    <t>66</t>
  </si>
  <si>
    <t>94899R</t>
  </si>
  <si>
    <t>MOBILNÍ MONTÁŽNÍ PLOŠINA</t>
  </si>
  <si>
    <t>pro demontáž a montáž konzol</t>
  </si>
  <si>
    <t>67</t>
  </si>
  <si>
    <t>966158</t>
  </si>
  <si>
    <t>BOURÁNÍ KONSTRUKCÍ Z PROST BETONU S ODVOZEM DO 20KM</t>
  </si>
  <si>
    <t>schodiště   
op.1  11,3*2,0*0,4=9,040 [A] 
op.4  10,0*2,35*0,4=9,400 [B] 
Celkem: A+B=18,440 [C]</t>
  </si>
  <si>
    <t>68</t>
  </si>
  <si>
    <t>966168</t>
  </si>
  <si>
    <t>BOURÁNÍ KONSTRUKCÍ ZE ŽELEZOBETONU S ODVOZEM DO 20KM</t>
  </si>
  <si>
    <t>deska levé konzoly  2,15*201,4*0,15=64,952 [G]</t>
  </si>
  <si>
    <t>69</t>
  </si>
  <si>
    <t>967168</t>
  </si>
  <si>
    <t>VYBOURÁNÍ ČÁSTÍ KONSTRUKCÍ ŽELEZOBET S ODVOZEM DO 20KM</t>
  </si>
  <si>
    <t>vč.odvozu a uložení na skládku 
vč.zachování stávající výztuže</t>
  </si>
  <si>
    <t>římsy na křídlech   
op.1  0,5*0,5*3,2=0,800 [A] 
op.4  0,5*0,5*3,5=0,875 [B] 
Celkem římsy: A+B=1,675 [C] 
kapsy dilatace 
op.1  0,5*0,3*15,8*2=4,740 [D] 
op.4  0,5*0,3*1,5*2=0,450 [E] 
Celkem kapsy: D+E=5,190 [F] 
římsy u dilatací  0,94*0,24*0,5*2=0,226 [H] 
deska konzoly pravé u dil.op.1  2,15*0,5*0,15=0,161 [J] 
Celkem: C+F+H+J=7,252 [I]</t>
  </si>
  <si>
    <t>70</t>
  </si>
  <si>
    <t>967852</t>
  </si>
  <si>
    <t>VYBOURÁNÍ MOST DILATAČ ZÁVĚRŮ POVRCHOVÝCH POSUN DO 100MM</t>
  </si>
  <si>
    <t>op.4  1,5=1,500 [A]</t>
  </si>
  <si>
    <t>71</t>
  </si>
  <si>
    <t>967853</t>
  </si>
  <si>
    <t>VYBOURÁNÍ MOST DILATAČ ZÁVĚRŮ POVRCHOVÝCH POSUN DO 260MM</t>
  </si>
  <si>
    <t>vč.plechů překrytí spáry 
vč.odvozu a uložení na skládku, vč.poplatku za uložení</t>
  </si>
  <si>
    <t>op.1  15,75=15,750 [A]</t>
  </si>
  <si>
    <t>SO 411</t>
  </si>
  <si>
    <t>Přeložka kabelů nn ČEZ Distibuce</t>
  </si>
  <si>
    <t>Cena dle smlouvy o přeložce</t>
  </si>
  <si>
    <t>SO 451</t>
  </si>
  <si>
    <t>Přeložka podzemního vedení Cetin</t>
  </si>
  <si>
    <t>Cena dle CNT</t>
  </si>
  <si>
    <t>SO 801</t>
  </si>
  <si>
    <t>Vegetační úpravy a náhradní výsadba</t>
  </si>
  <si>
    <t>18214</t>
  </si>
  <si>
    <t>ÚPRAVA POVRCHŮ SROVNÁNÍM ÚZEMÍ V TL DO 0,25M</t>
  </si>
  <si>
    <t>1113=1 113,000 [A]</t>
  </si>
  <si>
    <t>luční trávník</t>
  </si>
  <si>
    <t>1113,0=1 113,000 [A]</t>
  </si>
  <si>
    <t>18247</t>
  </si>
  <si>
    <t>OŠETŘOVÁNÍ TRÁVNÍKU</t>
  </si>
  <si>
    <t>2x</t>
  </si>
  <si>
    <t>1113,0*2=2 226,000 [A]</t>
  </si>
  <si>
    <t>18311</t>
  </si>
  <si>
    <t>ZALOŽENÍ ZÁHONU PRO VÝSADBU</t>
  </si>
  <si>
    <t>pro výsadbu keřů</t>
  </si>
  <si>
    <t>608,0=608,000 [A]</t>
  </si>
  <si>
    <t>18331</t>
  </si>
  <si>
    <t>SADOVNICKÉ OBDĚLÁNÍ PŮDY</t>
  </si>
  <si>
    <t>1113,0+608,0=1 721,000 [B]</t>
  </si>
  <si>
    <t>183511</t>
  </si>
  <si>
    <t>CHEMICKÉ ODPLEVELENÍ CELOPLOŠNÉ</t>
  </si>
  <si>
    <t>1113,0+608,0=1 721,000 [A]</t>
  </si>
  <si>
    <t>18461</t>
  </si>
  <si>
    <t>MULČOVÁNÍ</t>
  </si>
  <si>
    <t>10 cm ve svahu borkou keřové skupiny</t>
  </si>
  <si>
    <t>18471</t>
  </si>
  <si>
    <t>OŠETŘENÍ DŘEVIN VE SKUPINÁCH</t>
  </si>
  <si>
    <t>18472</t>
  </si>
  <si>
    <t>OŠETŘENÍ DŘEVIN SOLITERNÍCH</t>
  </si>
  <si>
    <t>184A1</t>
  </si>
  <si>
    <t>VYSAZOVÁNÍ KEŘŮ LISTNATÝCH S BALEM VČETNĚ VÝKOPU JAMKY</t>
  </si>
  <si>
    <t>Keře vzrůstné listnaté</t>
  </si>
  <si>
    <t>Berberis vulgaris (dřišťál obecný) Kt  52=52,000 [A] 
Cornus sanquinea (svída krvavá) Kt  120=120,000 [B] 
Crataegus monogyna (hloh jendosemenný) Kt  15=15,000 [C] 
Euonymus europaeus (brslen evropský) Kt  39=39,000 [D] 
Ligustrum vulgare (ptačí zob obecný) Kt  106=106,000 [E] 
Lonicera xylosteum (zimolez obecný) Kt  35=35,000 [F] 
Prunus spinosa (trnka obecná) Kt  41=41,000 [G] 
Rosa canina (růže šípková) Kt  60=60,000 [H] 
Viburnum lantana (kalina tušalaj) Kt  70=70,000 [I] 
Celkem: A+B+C+D+E+F+G+H+I=538,000 [J]</t>
  </si>
  <si>
    <t>184B17</t>
  </si>
  <si>
    <t>VYSAZOVÁNÍ STROMŮ LISTNATÝCH S BALEM OBVOD KMENE DO 20CM, PODCHOZÍ VÝŠ MIN 2,4M</t>
  </si>
  <si>
    <t>Acer campestre (javor babyka) VK, Zb  2=2,000 [A] 
Acer platanoides (javor mléč) VK, Zb  6=6,000 [B] 
Quercus robur (dub letní) VK, Zb  3=3,000 [C] 
Celkem: A+B+C=11,000 [D]</t>
  </si>
  <si>
    <t>18520</t>
  </si>
  <si>
    <t>BIOLOGICKÁ REKULTIVACE TŘÍLETÁ</t>
  </si>
  <si>
    <t>Rozvojová dokončovací péče 3 roky 
- zálivka včetně dopravy vody, běžně 10-12x ročně, kontrola, oprava, doplnění kotvících a ochranných prvků, hnojení, kypření výsadbové mísy, odplevelování, ochrana proti chorobám, doplnění mulče</t>
  </si>
  <si>
    <t>608,0+11*4,0=652,000 [A]</t>
  </si>
  <si>
    <t>289973</t>
  </si>
  <si>
    <t>OPLÁŠTĚNÍ (ZPEVNĚNÍ) Z GEOSÍTÍ A GEOROHOŽÍ</t>
  </si>
  <si>
    <t>protierozní rohož vč.kotevních prvků - pro výsadbu keřů ve svahu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</si>
</sst>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SUM(C10:C20)</f>
      </c>
      <c r="D6" s="1"/>
      <c r="E6" s="1"/>
    </row>
    <row r="7" spans="1:5" ht="12.75" customHeight="1">
      <c r="A7" s="1"/>
      <c r="B7" s="4" t="s">
        <v>5</v>
      </c>
      <c r="C7" s="7">
        <f>SUM(E10:E20)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121</v>
      </c>
      <c r="B11" s="19" t="s">
        <v>123</v>
      </c>
      <c r="C11" s="20">
        <f>'SO 102_SO 102'!I3</f>
      </c>
      <c r="D11" s="20">
        <f>'SO 102_SO 102'!O2</f>
      </c>
      <c r="E11" s="20">
        <f>C11+D11</f>
      </c>
    </row>
    <row r="12" spans="1:5" ht="12.75" customHeight="1">
      <c r="A12" s="19" t="s">
        <v>243</v>
      </c>
      <c r="B12" s="19" t="s">
        <v>244</v>
      </c>
      <c r="C12" s="20">
        <f>'SO 103_SO 103.1'!I3</f>
      </c>
      <c r="D12" s="20">
        <f>'SO 103_SO 103.1'!O2</f>
      </c>
      <c r="E12" s="20">
        <f>C12+D12</f>
      </c>
    </row>
    <row r="13" spans="1:5" ht="12.75" customHeight="1">
      <c r="A13" s="19" t="s">
        <v>312</v>
      </c>
      <c r="B13" s="19" t="s">
        <v>313</v>
      </c>
      <c r="C13" s="20">
        <f>'SO 103_SO 103.2'!I3</f>
      </c>
      <c r="D13" s="20">
        <f>'SO 103_SO 103.2'!O2</f>
      </c>
      <c r="E13" s="20">
        <f>C13+D13</f>
      </c>
    </row>
    <row r="14" spans="1:5" ht="12.75" customHeight="1">
      <c r="A14" s="19" t="s">
        <v>335</v>
      </c>
      <c r="B14" s="19" t="s">
        <v>337</v>
      </c>
      <c r="C14" s="20">
        <f>'SO 104_SO 104'!I3</f>
      </c>
      <c r="D14" s="20">
        <f>'SO 104_SO 104'!O2</f>
      </c>
      <c r="E14" s="20">
        <f>C14+D14</f>
      </c>
    </row>
    <row r="15" spans="1:5" ht="12.75" customHeight="1">
      <c r="A15" s="19" t="s">
        <v>384</v>
      </c>
      <c r="B15" s="19" t="s">
        <v>385</v>
      </c>
      <c r="C15" s="20">
        <f>'SO 181_SO 181'!I3</f>
      </c>
      <c r="D15" s="20">
        <f>'SO 181_SO 181'!O2</f>
      </c>
      <c r="E15" s="20">
        <f>C15+D15</f>
      </c>
    </row>
    <row r="16" spans="1:5" ht="12.75" customHeight="1">
      <c r="A16" s="19" t="s">
        <v>390</v>
      </c>
      <c r="B16" s="19" t="s">
        <v>391</v>
      </c>
      <c r="C16" s="20">
        <f>'SO 191_SO 191'!I3</f>
      </c>
      <c r="D16" s="20">
        <f>'SO 191_SO 191'!O2</f>
      </c>
      <c r="E16" s="20">
        <f>C16+D16</f>
      </c>
    </row>
    <row r="17" spans="1:5" ht="12.75" customHeight="1">
      <c r="A17" s="19" t="s">
        <v>403</v>
      </c>
      <c r="B17" s="19" t="s">
        <v>404</v>
      </c>
      <c r="C17" s="20">
        <f>'SO 202_SO 202'!I3</f>
      </c>
      <c r="D17" s="20">
        <f>'SO 202_SO 202'!O2</f>
      </c>
      <c r="E17" s="20">
        <f>C17+D17</f>
      </c>
    </row>
    <row r="18" spans="1:5" ht="12.75" customHeight="1">
      <c r="A18" s="43" t="s">
        <v>656</v>
      </c>
      <c r="B18" s="43" t="s">
        <v>657</v>
      </c>
      <c r="C18" s="44">
        <f>'SO 411'!I3</f>
      </c>
      <c r="D18" s="44">
        <f>'SO 411'!O2</f>
      </c>
      <c r="E18" s="44">
        <f>C18+D18</f>
      </c>
    </row>
    <row r="19" spans="1:5" ht="12.75" customHeight="1">
      <c r="A19" s="43" t="s">
        <v>659</v>
      </c>
      <c r="B19" s="43" t="s">
        <v>660</v>
      </c>
      <c r="C19" s="44">
        <f>'SO 451'!I3</f>
      </c>
      <c r="D19" s="44">
        <f>'SO 451'!O2</f>
      </c>
      <c r="E19" s="44">
        <f>C19+D19</f>
      </c>
    </row>
    <row r="20" spans="1:5" ht="12.75" customHeight="1">
      <c r="A20" s="19" t="s">
        <v>662</v>
      </c>
      <c r="B20" s="19" t="s">
        <v>663</v>
      </c>
      <c r="C20" s="20">
        <f>'SO 801_SO 801'!I3</f>
      </c>
      <c r="D20" s="20">
        <f>'SO 801_SO 801'!O2</f>
      </c>
      <c r="E20" s="20">
        <f>C20+D20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656</v>
      </c>
      <c r="I3" s="39">
        <f>0+I8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656</v>
      </c>
      <c r="D4" s="6"/>
      <c r="E4" s="18" t="s">
        <v>657</v>
      </c>
      <c r="F4" s="6"/>
      <c r="G4" s="6"/>
      <c r="H4" s="25"/>
      <c r="I4" s="25"/>
      <c r="J4" s="6"/>
      <c r="O4" t="s">
        <v>24</v>
      </c>
      <c r="P4" t="s">
        <v>27</v>
      </c>
    </row>
    <row r="5" spans="1:16" ht="12.75" customHeight="1">
      <c r="A5" s="15" t="s">
        <v>28</v>
      </c>
      <c r="B5" s="15" t="s">
        <v>30</v>
      </c>
      <c r="C5" s="15" t="s">
        <v>32</v>
      </c>
      <c r="D5" s="15" t="s">
        <v>33</v>
      </c>
      <c r="E5" s="15" t="s">
        <v>34</v>
      </c>
      <c r="F5" s="15" t="s">
        <v>36</v>
      </c>
      <c r="G5" s="15" t="s">
        <v>38</v>
      </c>
      <c r="H5" s="15" t="s">
        <v>40</v>
      </c>
      <c r="I5" s="15"/>
      <c r="J5" s="15" t="s">
        <v>45</v>
      </c>
      <c r="O5" t="s">
        <v>25</v>
      </c>
      <c r="P5" t="s">
        <v>27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41</v>
      </c>
      <c r="I6" s="15" t="s">
        <v>43</v>
      </c>
      <c r="J6" s="15"/>
    </row>
    <row r="7" spans="1:10" ht="12.75" customHeight="1">
      <c r="A7" s="15" t="s">
        <v>29</v>
      </c>
      <c r="B7" s="15" t="s">
        <v>31</v>
      </c>
      <c r="C7" s="15" t="s">
        <v>27</v>
      </c>
      <c r="D7" s="15" t="s">
        <v>26</v>
      </c>
      <c r="E7" s="15" t="s">
        <v>35</v>
      </c>
      <c r="F7" s="15" t="s">
        <v>37</v>
      </c>
      <c r="G7" s="15" t="s">
        <v>39</v>
      </c>
      <c r="H7" s="15" t="s">
        <v>42</v>
      </c>
      <c r="I7" s="15" t="s">
        <v>44</v>
      </c>
      <c r="J7" s="15" t="s">
        <v>46</v>
      </c>
    </row>
    <row r="8" spans="1:18" ht="12.75" customHeight="1">
      <c r="A8" s="25" t="s">
        <v>47</v>
      </c>
      <c r="B8" s="25"/>
      <c r="C8" s="26" t="s">
        <v>31</v>
      </c>
      <c r="D8" s="25"/>
      <c r="E8" s="27" t="s">
        <v>133</v>
      </c>
      <c r="F8" s="25"/>
      <c r="G8" s="25"/>
      <c r="H8" s="25"/>
      <c r="I8" s="28">
        <f>0+Q8</f>
      </c>
      <c r="J8" s="25"/>
      <c r="O8">
        <f>0+R8</f>
      </c>
      <c r="Q8">
        <f>0+I9</f>
      </c>
      <c r="R8">
        <f>0+O9</f>
      </c>
    </row>
    <row r="9" spans="1:16" ht="12.75">
      <c r="A9" s="24" t="s">
        <v>49</v>
      </c>
      <c r="B9" s="29" t="s">
        <v>31</v>
      </c>
      <c r="C9" s="29" t="s">
        <v>31</v>
      </c>
      <c r="D9" s="24" t="s">
        <v>51</v>
      </c>
      <c r="E9" s="30" t="s">
        <v>658</v>
      </c>
      <c r="F9" s="31" t="s">
        <v>53</v>
      </c>
      <c r="G9" s="32">
        <v>1</v>
      </c>
      <c r="H9" s="33">
        <v>0</v>
      </c>
      <c r="I9" s="33">
        <f>ROUND(ROUND(H9,2)*ROUND(G9,3),2)</f>
      </c>
      <c r="J9" s="31"/>
      <c r="O9">
        <f>(I9*21)/100</f>
      </c>
      <c r="P9" t="s">
        <v>27</v>
      </c>
    </row>
    <row r="10" spans="1:5" ht="12.75">
      <c r="A10" s="34" t="s">
        <v>55</v>
      </c>
      <c r="E10" s="35" t="s">
        <v>51</v>
      </c>
    </row>
    <row r="11" spans="1:5" ht="12.75">
      <c r="A11" s="36" t="s">
        <v>57</v>
      </c>
      <c r="E11" s="37" t="s">
        <v>51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659</v>
      </c>
      <c r="I3" s="39">
        <f>0+I8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659</v>
      </c>
      <c r="D4" s="6"/>
      <c r="E4" s="18" t="s">
        <v>660</v>
      </c>
      <c r="F4" s="6"/>
      <c r="G4" s="6"/>
      <c r="H4" s="25"/>
      <c r="I4" s="25"/>
      <c r="J4" s="6"/>
      <c r="O4" t="s">
        <v>24</v>
      </c>
      <c r="P4" t="s">
        <v>27</v>
      </c>
    </row>
    <row r="5" spans="1:16" ht="12.75" customHeight="1">
      <c r="A5" s="15" t="s">
        <v>28</v>
      </c>
      <c r="B5" s="15" t="s">
        <v>30</v>
      </c>
      <c r="C5" s="15" t="s">
        <v>32</v>
      </c>
      <c r="D5" s="15" t="s">
        <v>33</v>
      </c>
      <c r="E5" s="15" t="s">
        <v>34</v>
      </c>
      <c r="F5" s="15" t="s">
        <v>36</v>
      </c>
      <c r="G5" s="15" t="s">
        <v>38</v>
      </c>
      <c r="H5" s="15" t="s">
        <v>40</v>
      </c>
      <c r="I5" s="15"/>
      <c r="J5" s="15" t="s">
        <v>45</v>
      </c>
      <c r="O5" t="s">
        <v>25</v>
      </c>
      <c r="P5" t="s">
        <v>27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41</v>
      </c>
      <c r="I6" s="15" t="s">
        <v>43</v>
      </c>
      <c r="J6" s="15"/>
    </row>
    <row r="7" spans="1:10" ht="12.75" customHeight="1">
      <c r="A7" s="15" t="s">
        <v>29</v>
      </c>
      <c r="B7" s="15" t="s">
        <v>31</v>
      </c>
      <c r="C7" s="15" t="s">
        <v>27</v>
      </c>
      <c r="D7" s="15" t="s">
        <v>26</v>
      </c>
      <c r="E7" s="15" t="s">
        <v>35</v>
      </c>
      <c r="F7" s="15" t="s">
        <v>37</v>
      </c>
      <c r="G7" s="15" t="s">
        <v>39</v>
      </c>
      <c r="H7" s="15" t="s">
        <v>42</v>
      </c>
      <c r="I7" s="15" t="s">
        <v>44</v>
      </c>
      <c r="J7" s="15" t="s">
        <v>46</v>
      </c>
    </row>
    <row r="8" spans="1:18" ht="12.75" customHeight="1">
      <c r="A8" s="25" t="s">
        <v>47</v>
      </c>
      <c r="B8" s="25"/>
      <c r="C8" s="26" t="s">
        <v>31</v>
      </c>
      <c r="D8" s="25"/>
      <c r="E8" s="27" t="s">
        <v>133</v>
      </c>
      <c r="F8" s="25"/>
      <c r="G8" s="25"/>
      <c r="H8" s="25"/>
      <c r="I8" s="28">
        <f>0+Q8</f>
      </c>
      <c r="J8" s="25"/>
      <c r="O8">
        <f>0+R8</f>
      </c>
      <c r="Q8">
        <f>0+I9</f>
      </c>
      <c r="R8">
        <f>0+O9</f>
      </c>
    </row>
    <row r="9" spans="1:16" ht="12.75">
      <c r="A9" s="24" t="s">
        <v>49</v>
      </c>
      <c r="B9" s="29" t="s">
        <v>31</v>
      </c>
      <c r="C9" s="29" t="s">
        <v>31</v>
      </c>
      <c r="D9" s="24" t="s">
        <v>51</v>
      </c>
      <c r="E9" s="30" t="s">
        <v>661</v>
      </c>
      <c r="F9" s="31" t="s">
        <v>53</v>
      </c>
      <c r="G9" s="32">
        <v>1</v>
      </c>
      <c r="H9" s="33">
        <v>0</v>
      </c>
      <c r="I9" s="33">
        <f>ROUND(ROUND(H9,2)*ROUND(G9,3),2)</f>
      </c>
      <c r="J9" s="31"/>
      <c r="O9">
        <f>(I9*21)/100</f>
      </c>
      <c r="P9" t="s">
        <v>27</v>
      </c>
    </row>
    <row r="10" spans="1:5" ht="12.75">
      <c r="A10" s="34" t="s">
        <v>55</v>
      </c>
      <c r="E10" s="35" t="s">
        <v>51</v>
      </c>
    </row>
    <row r="11" spans="1:5" ht="12.75">
      <c r="A11" s="36" t="s">
        <v>57</v>
      </c>
      <c r="E11" s="37" t="s">
        <v>51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0+O9+O46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662</v>
      </c>
      <c r="I3" s="39">
        <f>0+I9+I46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662</v>
      </c>
      <c r="D4" s="1"/>
      <c r="E4" s="14" t="s">
        <v>663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662</v>
      </c>
      <c r="D5" s="6"/>
      <c r="E5" s="18" t="s">
        <v>663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133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</f>
      </c>
      <c r="R9">
        <f>0+O10+O13+O16+O19+O22+O25+O28+O31+O34+O37+O40+O43</f>
      </c>
    </row>
    <row r="10" spans="1:16" ht="12.75">
      <c r="A10" s="24" t="s">
        <v>49</v>
      </c>
      <c r="B10" s="29" t="s">
        <v>31</v>
      </c>
      <c r="C10" s="29" t="s">
        <v>664</v>
      </c>
      <c r="D10" s="24" t="s">
        <v>51</v>
      </c>
      <c r="E10" s="30" t="s">
        <v>665</v>
      </c>
      <c r="F10" s="31" t="s">
        <v>136</v>
      </c>
      <c r="G10" s="32">
        <v>1113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51</v>
      </c>
    </row>
    <row r="12" spans="1:5" ht="12.75">
      <c r="A12" s="38" t="s">
        <v>57</v>
      </c>
      <c r="E12" s="37" t="s">
        <v>666</v>
      </c>
    </row>
    <row r="13" spans="1:16" ht="12.75">
      <c r="A13" s="24" t="s">
        <v>49</v>
      </c>
      <c r="B13" s="29" t="s">
        <v>27</v>
      </c>
      <c r="C13" s="29" t="s">
        <v>460</v>
      </c>
      <c r="D13" s="24" t="s">
        <v>51</v>
      </c>
      <c r="E13" s="30" t="s">
        <v>461</v>
      </c>
      <c r="F13" s="31" t="s">
        <v>136</v>
      </c>
      <c r="G13" s="32">
        <v>1113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667</v>
      </c>
    </row>
    <row r="15" spans="1:5" ht="12.75">
      <c r="A15" s="38" t="s">
        <v>57</v>
      </c>
      <c r="E15" s="37" t="s">
        <v>668</v>
      </c>
    </row>
    <row r="16" spans="1:16" ht="12.75">
      <c r="A16" s="24" t="s">
        <v>49</v>
      </c>
      <c r="B16" s="29" t="s">
        <v>26</v>
      </c>
      <c r="C16" s="29" t="s">
        <v>669</v>
      </c>
      <c r="D16" s="24" t="s">
        <v>51</v>
      </c>
      <c r="E16" s="30" t="s">
        <v>670</v>
      </c>
      <c r="F16" s="31" t="s">
        <v>136</v>
      </c>
      <c r="G16" s="32">
        <v>2226</v>
      </c>
      <c r="H16" s="33">
        <v>0</v>
      </c>
      <c r="I16" s="33">
        <f>ROUND(ROUND(H16,2)*ROUND(G16,3),2)</f>
      </c>
      <c r="J16" s="31" t="s">
        <v>54</v>
      </c>
      <c r="O16">
        <f>(I16*21)/100</f>
      </c>
      <c r="P16" t="s">
        <v>27</v>
      </c>
    </row>
    <row r="17" spans="1:5" ht="12.75">
      <c r="A17" s="34" t="s">
        <v>55</v>
      </c>
      <c r="E17" s="35" t="s">
        <v>671</v>
      </c>
    </row>
    <row r="18" spans="1:5" ht="12.75">
      <c r="A18" s="38" t="s">
        <v>57</v>
      </c>
      <c r="E18" s="37" t="s">
        <v>672</v>
      </c>
    </row>
    <row r="19" spans="1:16" ht="12.75">
      <c r="A19" s="24" t="s">
        <v>49</v>
      </c>
      <c r="B19" s="29" t="s">
        <v>35</v>
      </c>
      <c r="C19" s="29" t="s">
        <v>673</v>
      </c>
      <c r="D19" s="24" t="s">
        <v>51</v>
      </c>
      <c r="E19" s="30" t="s">
        <v>674</v>
      </c>
      <c r="F19" s="31" t="s">
        <v>136</v>
      </c>
      <c r="G19" s="32">
        <v>608</v>
      </c>
      <c r="H19" s="33">
        <v>0</v>
      </c>
      <c r="I19" s="33">
        <f>ROUND(ROUND(H19,2)*ROUND(G19,3),2)</f>
      </c>
      <c r="J19" s="31" t="s">
        <v>54</v>
      </c>
      <c r="O19">
        <f>(I19*21)/100</f>
      </c>
      <c r="P19" t="s">
        <v>27</v>
      </c>
    </row>
    <row r="20" spans="1:5" ht="12.75">
      <c r="A20" s="34" t="s">
        <v>55</v>
      </c>
      <c r="E20" s="35" t="s">
        <v>675</v>
      </c>
    </row>
    <row r="21" spans="1:5" ht="12.75">
      <c r="A21" s="38" t="s">
        <v>57</v>
      </c>
      <c r="E21" s="37" t="s">
        <v>676</v>
      </c>
    </row>
    <row r="22" spans="1:16" ht="12.75">
      <c r="A22" s="24" t="s">
        <v>49</v>
      </c>
      <c r="B22" s="29" t="s">
        <v>37</v>
      </c>
      <c r="C22" s="29" t="s">
        <v>677</v>
      </c>
      <c r="D22" s="24" t="s">
        <v>51</v>
      </c>
      <c r="E22" s="30" t="s">
        <v>678</v>
      </c>
      <c r="F22" s="31" t="s">
        <v>136</v>
      </c>
      <c r="G22" s="32">
        <v>1721</v>
      </c>
      <c r="H22" s="33">
        <v>0</v>
      </c>
      <c r="I22" s="33">
        <f>ROUND(ROUND(H22,2)*ROUND(G22,3),2)</f>
      </c>
      <c r="J22" s="31" t="s">
        <v>54</v>
      </c>
      <c r="O22">
        <f>(I22*21)/100</f>
      </c>
      <c r="P22" t="s">
        <v>27</v>
      </c>
    </row>
    <row r="23" spans="1:5" ht="12.75">
      <c r="A23" s="34" t="s">
        <v>55</v>
      </c>
      <c r="E23" s="35" t="s">
        <v>51</v>
      </c>
    </row>
    <row r="24" spans="1:5" ht="12.75">
      <c r="A24" s="38" t="s">
        <v>57</v>
      </c>
      <c r="E24" s="37" t="s">
        <v>679</v>
      </c>
    </row>
    <row r="25" spans="1:16" ht="12.75">
      <c r="A25" s="24" t="s">
        <v>49</v>
      </c>
      <c r="B25" s="29" t="s">
        <v>39</v>
      </c>
      <c r="C25" s="29" t="s">
        <v>680</v>
      </c>
      <c r="D25" s="24" t="s">
        <v>51</v>
      </c>
      <c r="E25" s="30" t="s">
        <v>681</v>
      </c>
      <c r="F25" s="31" t="s">
        <v>136</v>
      </c>
      <c r="G25" s="32">
        <v>1721</v>
      </c>
      <c r="H25" s="33">
        <v>0</v>
      </c>
      <c r="I25" s="33">
        <f>ROUND(ROUND(H25,2)*ROUND(G25,3),2)</f>
      </c>
      <c r="J25" s="31" t="s">
        <v>54</v>
      </c>
      <c r="O25">
        <f>(I25*21)/100</f>
      </c>
      <c r="P25" t="s">
        <v>27</v>
      </c>
    </row>
    <row r="26" spans="1:5" ht="12.75">
      <c r="A26" s="34" t="s">
        <v>55</v>
      </c>
      <c r="E26" s="35" t="s">
        <v>51</v>
      </c>
    </row>
    <row r="27" spans="1:5" ht="12.75">
      <c r="A27" s="38" t="s">
        <v>57</v>
      </c>
      <c r="E27" s="37" t="s">
        <v>682</v>
      </c>
    </row>
    <row r="28" spans="1:16" ht="12.75">
      <c r="A28" s="24" t="s">
        <v>49</v>
      </c>
      <c r="B28" s="29" t="s">
        <v>73</v>
      </c>
      <c r="C28" s="29" t="s">
        <v>683</v>
      </c>
      <c r="D28" s="24" t="s">
        <v>51</v>
      </c>
      <c r="E28" s="30" t="s">
        <v>684</v>
      </c>
      <c r="F28" s="31" t="s">
        <v>136</v>
      </c>
      <c r="G28" s="32">
        <v>608</v>
      </c>
      <c r="H28" s="33">
        <v>0</v>
      </c>
      <c r="I28" s="33">
        <f>ROUND(ROUND(H28,2)*ROUND(G28,3),2)</f>
      </c>
      <c r="J28" s="31" t="s">
        <v>54</v>
      </c>
      <c r="O28">
        <f>(I28*21)/100</f>
      </c>
      <c r="P28" t="s">
        <v>27</v>
      </c>
    </row>
    <row r="29" spans="1:5" ht="12.75">
      <c r="A29" s="34" t="s">
        <v>55</v>
      </c>
      <c r="E29" s="35" t="s">
        <v>685</v>
      </c>
    </row>
    <row r="30" spans="1:5" ht="12.75">
      <c r="A30" s="38" t="s">
        <v>57</v>
      </c>
      <c r="E30" s="37" t="s">
        <v>676</v>
      </c>
    </row>
    <row r="31" spans="1:16" ht="12.75">
      <c r="A31" s="24" t="s">
        <v>49</v>
      </c>
      <c r="B31" s="29" t="s">
        <v>78</v>
      </c>
      <c r="C31" s="29" t="s">
        <v>686</v>
      </c>
      <c r="D31" s="24" t="s">
        <v>51</v>
      </c>
      <c r="E31" s="30" t="s">
        <v>687</v>
      </c>
      <c r="F31" s="31" t="s">
        <v>136</v>
      </c>
      <c r="G31" s="32">
        <v>608</v>
      </c>
      <c r="H31" s="33">
        <v>0</v>
      </c>
      <c r="I31" s="33">
        <f>ROUND(ROUND(H31,2)*ROUND(G31,3),2)</f>
      </c>
      <c r="J31" s="31" t="s">
        <v>54</v>
      </c>
      <c r="O31">
        <f>(I31*21)/100</f>
      </c>
      <c r="P31" t="s">
        <v>27</v>
      </c>
    </row>
    <row r="32" spans="1:5" ht="12.75">
      <c r="A32" s="34" t="s">
        <v>55</v>
      </c>
      <c r="E32" s="35" t="s">
        <v>51</v>
      </c>
    </row>
    <row r="33" spans="1:5" ht="12.75">
      <c r="A33" s="38" t="s">
        <v>57</v>
      </c>
      <c r="E33" s="37" t="s">
        <v>676</v>
      </c>
    </row>
    <row r="34" spans="1:16" ht="12.75">
      <c r="A34" s="24" t="s">
        <v>49</v>
      </c>
      <c r="B34" s="29" t="s">
        <v>42</v>
      </c>
      <c r="C34" s="29" t="s">
        <v>688</v>
      </c>
      <c r="D34" s="24" t="s">
        <v>51</v>
      </c>
      <c r="E34" s="30" t="s">
        <v>689</v>
      </c>
      <c r="F34" s="31" t="s">
        <v>83</v>
      </c>
      <c r="G34" s="32">
        <v>11</v>
      </c>
      <c r="H34" s="33">
        <v>0</v>
      </c>
      <c r="I34" s="33">
        <f>ROUND(ROUND(H34,2)*ROUND(G34,3),2)</f>
      </c>
      <c r="J34" s="31" t="s">
        <v>54</v>
      </c>
      <c r="O34">
        <f>(I34*21)/100</f>
      </c>
      <c r="P34" t="s">
        <v>27</v>
      </c>
    </row>
    <row r="35" spans="1:5" ht="12.75">
      <c r="A35" s="34" t="s">
        <v>55</v>
      </c>
      <c r="E35" s="35" t="s">
        <v>51</v>
      </c>
    </row>
    <row r="36" spans="1:5" ht="12.75">
      <c r="A36" s="38" t="s">
        <v>57</v>
      </c>
      <c r="E36" s="37" t="s">
        <v>187</v>
      </c>
    </row>
    <row r="37" spans="1:16" ht="12.75">
      <c r="A37" s="24" t="s">
        <v>49</v>
      </c>
      <c r="B37" s="29" t="s">
        <v>44</v>
      </c>
      <c r="C37" s="29" t="s">
        <v>690</v>
      </c>
      <c r="D37" s="24" t="s">
        <v>51</v>
      </c>
      <c r="E37" s="30" t="s">
        <v>691</v>
      </c>
      <c r="F37" s="31" t="s">
        <v>83</v>
      </c>
      <c r="G37" s="32">
        <v>538</v>
      </c>
      <c r="H37" s="33">
        <v>0</v>
      </c>
      <c r="I37" s="33">
        <f>ROUND(ROUND(H37,2)*ROUND(G37,3),2)</f>
      </c>
      <c r="J37" s="31" t="s">
        <v>54</v>
      </c>
      <c r="O37">
        <f>(I37*21)/100</f>
      </c>
      <c r="P37" t="s">
        <v>27</v>
      </c>
    </row>
    <row r="38" spans="1:5" ht="12.75">
      <c r="A38" s="34" t="s">
        <v>55</v>
      </c>
      <c r="E38" s="35" t="s">
        <v>692</v>
      </c>
    </row>
    <row r="39" spans="1:5" ht="127.5">
      <c r="A39" s="38" t="s">
        <v>57</v>
      </c>
      <c r="E39" s="37" t="s">
        <v>693</v>
      </c>
    </row>
    <row r="40" spans="1:16" ht="25.5">
      <c r="A40" s="24" t="s">
        <v>49</v>
      </c>
      <c r="B40" s="29" t="s">
        <v>46</v>
      </c>
      <c r="C40" s="29" t="s">
        <v>694</v>
      </c>
      <c r="D40" s="24" t="s">
        <v>51</v>
      </c>
      <c r="E40" s="30" t="s">
        <v>695</v>
      </c>
      <c r="F40" s="31" t="s">
        <v>83</v>
      </c>
      <c r="G40" s="32">
        <v>11</v>
      </c>
      <c r="H40" s="33">
        <v>0</v>
      </c>
      <c r="I40" s="33">
        <f>ROUND(ROUND(H40,2)*ROUND(G40,3),2)</f>
      </c>
      <c r="J40" s="31" t="s">
        <v>54</v>
      </c>
      <c r="O40">
        <f>(I40*21)/100</f>
      </c>
      <c r="P40" t="s">
        <v>27</v>
      </c>
    </row>
    <row r="41" spans="1:5" ht="12.75">
      <c r="A41" s="34" t="s">
        <v>55</v>
      </c>
      <c r="E41" s="35" t="s">
        <v>51</v>
      </c>
    </row>
    <row r="42" spans="1:5" ht="51">
      <c r="A42" s="38" t="s">
        <v>57</v>
      </c>
      <c r="E42" s="37" t="s">
        <v>696</v>
      </c>
    </row>
    <row r="43" spans="1:16" ht="12.75">
      <c r="A43" s="24" t="s">
        <v>49</v>
      </c>
      <c r="B43" s="29" t="s">
        <v>91</v>
      </c>
      <c r="C43" s="29" t="s">
        <v>697</v>
      </c>
      <c r="D43" s="24" t="s">
        <v>51</v>
      </c>
      <c r="E43" s="30" t="s">
        <v>698</v>
      </c>
      <c r="F43" s="31" t="s">
        <v>136</v>
      </c>
      <c r="G43" s="32">
        <v>652</v>
      </c>
      <c r="H43" s="33">
        <v>0</v>
      </c>
      <c r="I43" s="33">
        <f>ROUND(ROUND(H43,2)*ROUND(G43,3),2)</f>
      </c>
      <c r="J43" s="31" t="s">
        <v>54</v>
      </c>
      <c r="O43">
        <f>(I43*21)/100</f>
      </c>
      <c r="P43" t="s">
        <v>27</v>
      </c>
    </row>
    <row r="44" spans="1:5" ht="51">
      <c r="A44" s="34" t="s">
        <v>55</v>
      </c>
      <c r="E44" s="35" t="s">
        <v>699</v>
      </c>
    </row>
    <row r="45" spans="1:5" ht="12.75">
      <c r="A45" s="36" t="s">
        <v>57</v>
      </c>
      <c r="E45" s="37" t="s">
        <v>700</v>
      </c>
    </row>
    <row r="46" spans="1:18" ht="12.75" customHeight="1">
      <c r="A46" s="6" t="s">
        <v>47</v>
      </c>
      <c r="B46" s="6"/>
      <c r="C46" s="41" t="s">
        <v>27</v>
      </c>
      <c r="D46" s="6"/>
      <c r="E46" s="27" t="s">
        <v>265</v>
      </c>
      <c r="F46" s="6"/>
      <c r="G46" s="6"/>
      <c r="H46" s="6"/>
      <c r="I46" s="42">
        <f>0+Q46</f>
      </c>
      <c r="J46" s="6"/>
      <c r="O46">
        <f>0+R46</f>
      </c>
      <c r="Q46">
        <f>0+I47</f>
      </c>
      <c r="R46">
        <f>0+O47</f>
      </c>
    </row>
    <row r="47" spans="1:16" ht="12.75">
      <c r="A47" s="24" t="s">
        <v>49</v>
      </c>
      <c r="B47" s="29" t="s">
        <v>93</v>
      </c>
      <c r="C47" s="29" t="s">
        <v>701</v>
      </c>
      <c r="D47" s="24" t="s">
        <v>51</v>
      </c>
      <c r="E47" s="30" t="s">
        <v>702</v>
      </c>
      <c r="F47" s="31" t="s">
        <v>136</v>
      </c>
      <c r="G47" s="32">
        <v>608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703</v>
      </c>
    </row>
    <row r="49" spans="1:5" ht="12.75">
      <c r="A49" s="36" t="s">
        <v>57</v>
      </c>
      <c r="E49" s="37" t="s">
        <v>676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0+I10+I13+I16+I19+I22+I25+I28+I31+I34+I37+I40+I43+I46+I49+I52+I55+I58+I61+I64</f>
      </c>
      <c r="R9">
        <f>0+O10+O13+O16+O19+O22+O25+O28+O31+O34+O37+O40+O43+O46+O49+O52+O55+O58+O61+O64</f>
      </c>
    </row>
    <row r="10" spans="1:16" ht="12.75">
      <c r="A10" s="24" t="s">
        <v>49</v>
      </c>
      <c r="B10" s="29" t="s">
        <v>31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78.5">
      <c r="A11" s="34" t="s">
        <v>55</v>
      </c>
      <c r="E11" s="35" t="s">
        <v>56</v>
      </c>
    </row>
    <row r="12" spans="1:5" ht="12.75">
      <c r="A12" s="38" t="s">
        <v>57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58</v>
      </c>
      <c r="D13" s="24" t="s">
        <v>51</v>
      </c>
      <c r="E13" s="30" t="s">
        <v>59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7.5">
      <c r="A14" s="34" t="s">
        <v>55</v>
      </c>
      <c r="E14" s="35" t="s">
        <v>60</v>
      </c>
    </row>
    <row r="15" spans="1:5" ht="12.75">
      <c r="A15" s="38" t="s">
        <v>57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61</v>
      </c>
      <c r="D16" s="24" t="s">
        <v>51</v>
      </c>
      <c r="E16" s="30" t="s">
        <v>62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54</v>
      </c>
      <c r="O16">
        <f>(I16*21)/100</f>
      </c>
      <c r="P16" t="s">
        <v>27</v>
      </c>
    </row>
    <row r="17" spans="1:5" ht="12.75">
      <c r="A17" s="34" t="s">
        <v>55</v>
      </c>
      <c r="E17" s="35" t="s">
        <v>63</v>
      </c>
    </row>
    <row r="18" spans="1:5" ht="12.75">
      <c r="A18" s="38" t="s">
        <v>57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64</v>
      </c>
      <c r="D19" s="24" t="s">
        <v>51</v>
      </c>
      <c r="E19" s="30" t="s">
        <v>65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54</v>
      </c>
      <c r="O19">
        <f>(I19*21)/100</f>
      </c>
      <c r="P19" t="s">
        <v>27</v>
      </c>
    </row>
    <row r="20" spans="1:5" ht="25.5">
      <c r="A20" s="34" t="s">
        <v>55</v>
      </c>
      <c r="E20" s="35" t="s">
        <v>66</v>
      </c>
    </row>
    <row r="21" spans="1:5" ht="12.75">
      <c r="A21" s="38" t="s">
        <v>57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67</v>
      </c>
      <c r="D22" s="24" t="s">
        <v>51</v>
      </c>
      <c r="E22" s="30" t="s">
        <v>68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 t="s">
        <v>54</v>
      </c>
      <c r="O22">
        <f>(I22*21)/100</f>
      </c>
      <c r="P22" t="s">
        <v>27</v>
      </c>
    </row>
    <row r="23" spans="1:5" ht="25.5">
      <c r="A23" s="34" t="s">
        <v>55</v>
      </c>
      <c r="E23" s="35" t="s">
        <v>69</v>
      </c>
    </row>
    <row r="24" spans="1:5" ht="12.75">
      <c r="A24" s="38" t="s">
        <v>57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70</v>
      </c>
      <c r="D25" s="24" t="s">
        <v>51</v>
      </c>
      <c r="E25" s="30" t="s">
        <v>71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J25" s="31" t="s">
        <v>54</v>
      </c>
      <c r="O25">
        <f>(I25*21)/100</f>
      </c>
      <c r="P25" t="s">
        <v>27</v>
      </c>
    </row>
    <row r="26" spans="1:5" ht="12.75">
      <c r="A26" s="34" t="s">
        <v>55</v>
      </c>
      <c r="E26" s="35" t="s">
        <v>72</v>
      </c>
    </row>
    <row r="27" spans="1:5" ht="12.75">
      <c r="A27" s="38" t="s">
        <v>57</v>
      </c>
      <c r="E27" s="37" t="s">
        <v>51</v>
      </c>
    </row>
    <row r="28" spans="1:16" ht="12.75">
      <c r="A28" s="24" t="s">
        <v>49</v>
      </c>
      <c r="B28" s="29" t="s">
        <v>73</v>
      </c>
      <c r="C28" s="29" t="s">
        <v>74</v>
      </c>
      <c r="D28" s="24" t="s">
        <v>75</v>
      </c>
      <c r="E28" s="30" t="s">
        <v>76</v>
      </c>
      <c r="F28" s="31" t="s">
        <v>53</v>
      </c>
      <c r="G28" s="32">
        <v>1</v>
      </c>
      <c r="H28" s="33">
        <v>0</v>
      </c>
      <c r="I28" s="33">
        <f>ROUND(ROUND(H28,2)*ROUND(G28,3),2)</f>
      </c>
      <c r="J28" s="31" t="s">
        <v>54</v>
      </c>
      <c r="O28">
        <f>(I28*21)/100</f>
      </c>
      <c r="P28" t="s">
        <v>27</v>
      </c>
    </row>
    <row r="29" spans="1:5" ht="12.75">
      <c r="A29" s="34" t="s">
        <v>55</v>
      </c>
      <c r="E29" s="35" t="s">
        <v>77</v>
      </c>
    </row>
    <row r="30" spans="1:5" ht="12.75">
      <c r="A30" s="38" t="s">
        <v>57</v>
      </c>
      <c r="E30" s="37" t="s">
        <v>51</v>
      </c>
    </row>
    <row r="31" spans="1:16" ht="12.75">
      <c r="A31" s="24" t="s">
        <v>49</v>
      </c>
      <c r="B31" s="29" t="s">
        <v>78</v>
      </c>
      <c r="C31" s="29" t="s">
        <v>74</v>
      </c>
      <c r="D31" s="24" t="s">
        <v>79</v>
      </c>
      <c r="E31" s="30" t="s">
        <v>76</v>
      </c>
      <c r="F31" s="31" t="s">
        <v>53</v>
      </c>
      <c r="G31" s="32">
        <v>1</v>
      </c>
      <c r="H31" s="33">
        <v>0</v>
      </c>
      <c r="I31" s="33">
        <f>ROUND(ROUND(H31,2)*ROUND(G31,3),2)</f>
      </c>
      <c r="J31" s="31" t="s">
        <v>54</v>
      </c>
      <c r="O31">
        <f>(I31*21)/100</f>
      </c>
      <c r="P31" t="s">
        <v>27</v>
      </c>
    </row>
    <row r="32" spans="1:5" ht="12.75">
      <c r="A32" s="34" t="s">
        <v>55</v>
      </c>
      <c r="E32" s="35" t="s">
        <v>80</v>
      </c>
    </row>
    <row r="33" spans="1:5" ht="12.75">
      <c r="A33" s="38" t="s">
        <v>57</v>
      </c>
      <c r="E33" s="37" t="s">
        <v>51</v>
      </c>
    </row>
    <row r="34" spans="1:16" ht="12.75">
      <c r="A34" s="24" t="s">
        <v>49</v>
      </c>
      <c r="B34" s="29" t="s">
        <v>42</v>
      </c>
      <c r="C34" s="29" t="s">
        <v>81</v>
      </c>
      <c r="D34" s="24" t="s">
        <v>51</v>
      </c>
      <c r="E34" s="30" t="s">
        <v>82</v>
      </c>
      <c r="F34" s="31" t="s">
        <v>83</v>
      </c>
      <c r="G34" s="32">
        <v>1</v>
      </c>
      <c r="H34" s="33">
        <v>0</v>
      </c>
      <c r="I34" s="33">
        <f>ROUND(ROUND(H34,2)*ROUND(G34,3),2)</f>
      </c>
      <c r="J34" s="31" t="s">
        <v>54</v>
      </c>
      <c r="O34">
        <f>(I34*21)/100</f>
      </c>
      <c r="P34" t="s">
        <v>27</v>
      </c>
    </row>
    <row r="35" spans="1:5" ht="25.5">
      <c r="A35" s="34" t="s">
        <v>55</v>
      </c>
      <c r="E35" s="35" t="s">
        <v>84</v>
      </c>
    </row>
    <row r="36" spans="1:5" ht="12.75">
      <c r="A36" s="38" t="s">
        <v>57</v>
      </c>
      <c r="E36" s="37" t="s">
        <v>51</v>
      </c>
    </row>
    <row r="37" spans="1:16" ht="12.75">
      <c r="A37" s="24" t="s">
        <v>49</v>
      </c>
      <c r="B37" s="29" t="s">
        <v>44</v>
      </c>
      <c r="C37" s="29" t="s">
        <v>85</v>
      </c>
      <c r="D37" s="24" t="s">
        <v>51</v>
      </c>
      <c r="E37" s="30" t="s">
        <v>86</v>
      </c>
      <c r="F37" s="31" t="s">
        <v>53</v>
      </c>
      <c r="G37" s="32">
        <v>1</v>
      </c>
      <c r="H37" s="33">
        <v>0</v>
      </c>
      <c r="I37" s="33">
        <f>ROUND(ROUND(H37,2)*ROUND(G37,3),2)</f>
      </c>
      <c r="J37" s="31" t="s">
        <v>54</v>
      </c>
      <c r="O37">
        <f>(I37*21)/100</f>
      </c>
      <c r="P37" t="s">
        <v>27</v>
      </c>
    </row>
    <row r="38" spans="1:5" ht="25.5">
      <c r="A38" s="34" t="s">
        <v>55</v>
      </c>
      <c r="E38" s="35" t="s">
        <v>87</v>
      </c>
    </row>
    <row r="39" spans="1:5" ht="12.75">
      <c r="A39" s="38" t="s">
        <v>57</v>
      </c>
      <c r="E39" s="37" t="s">
        <v>51</v>
      </c>
    </row>
    <row r="40" spans="1:16" ht="12.75">
      <c r="A40" s="24" t="s">
        <v>49</v>
      </c>
      <c r="B40" s="29" t="s">
        <v>46</v>
      </c>
      <c r="C40" s="29" t="s">
        <v>88</v>
      </c>
      <c r="D40" s="24" t="s">
        <v>75</v>
      </c>
      <c r="E40" s="30" t="s">
        <v>89</v>
      </c>
      <c r="F40" s="31" t="s">
        <v>53</v>
      </c>
      <c r="G40" s="32">
        <v>1</v>
      </c>
      <c r="H40" s="33">
        <v>0</v>
      </c>
      <c r="I40" s="33">
        <f>ROUND(ROUND(H40,2)*ROUND(G40,3),2)</f>
      </c>
      <c r="J40" s="31" t="s">
        <v>54</v>
      </c>
      <c r="O40">
        <f>(I40*21)/100</f>
      </c>
      <c r="P40" t="s">
        <v>27</v>
      </c>
    </row>
    <row r="41" spans="1:5" ht="12.75">
      <c r="A41" s="34" t="s">
        <v>55</v>
      </c>
      <c r="E41" s="35" t="s">
        <v>90</v>
      </c>
    </row>
    <row r="42" spans="1:5" ht="12.75">
      <c r="A42" s="38" t="s">
        <v>57</v>
      </c>
      <c r="E42" s="37" t="s">
        <v>51</v>
      </c>
    </row>
    <row r="43" spans="1:16" ht="12.75">
      <c r="A43" s="24" t="s">
        <v>49</v>
      </c>
      <c r="B43" s="29" t="s">
        <v>91</v>
      </c>
      <c r="C43" s="29" t="s">
        <v>88</v>
      </c>
      <c r="D43" s="24" t="s">
        <v>79</v>
      </c>
      <c r="E43" s="30" t="s">
        <v>89</v>
      </c>
      <c r="F43" s="31" t="s">
        <v>53</v>
      </c>
      <c r="G43" s="32">
        <v>1</v>
      </c>
      <c r="H43" s="33">
        <v>0</v>
      </c>
      <c r="I43" s="33">
        <f>ROUND(ROUND(H43,2)*ROUND(G43,3),2)</f>
      </c>
      <c r="J43" s="31" t="s">
        <v>54</v>
      </c>
      <c r="O43">
        <f>(I43*21)/100</f>
      </c>
      <c r="P43" t="s">
        <v>27</v>
      </c>
    </row>
    <row r="44" spans="1:5" ht="12.75">
      <c r="A44" s="34" t="s">
        <v>55</v>
      </c>
      <c r="E44" s="35" t="s">
        <v>92</v>
      </c>
    </row>
    <row r="45" spans="1:5" ht="12.75">
      <c r="A45" s="38" t="s">
        <v>57</v>
      </c>
      <c r="E45" s="37" t="s">
        <v>51</v>
      </c>
    </row>
    <row r="46" spans="1:16" ht="12.75">
      <c r="A46" s="24" t="s">
        <v>49</v>
      </c>
      <c r="B46" s="29" t="s">
        <v>93</v>
      </c>
      <c r="C46" s="29" t="s">
        <v>94</v>
      </c>
      <c r="D46" s="24" t="s">
        <v>51</v>
      </c>
      <c r="E46" s="30" t="s">
        <v>95</v>
      </c>
      <c r="F46" s="31" t="s">
        <v>53</v>
      </c>
      <c r="G46" s="32">
        <v>1</v>
      </c>
      <c r="H46" s="33">
        <v>0</v>
      </c>
      <c r="I46" s="33">
        <f>ROUND(ROUND(H46,2)*ROUND(G46,3),2)</f>
      </c>
      <c r="J46" s="31" t="s">
        <v>54</v>
      </c>
      <c r="O46">
        <f>(I46*21)/100</f>
      </c>
      <c r="P46" t="s">
        <v>27</v>
      </c>
    </row>
    <row r="47" spans="1:5" ht="12.75">
      <c r="A47" s="34" t="s">
        <v>55</v>
      </c>
      <c r="E47" s="35" t="s">
        <v>96</v>
      </c>
    </row>
    <row r="48" spans="1:5" ht="12.75">
      <c r="A48" s="38" t="s">
        <v>57</v>
      </c>
      <c r="E48" s="37" t="s">
        <v>51</v>
      </c>
    </row>
    <row r="49" spans="1:16" ht="12.75">
      <c r="A49" s="24" t="s">
        <v>49</v>
      </c>
      <c r="B49" s="29" t="s">
        <v>97</v>
      </c>
      <c r="C49" s="29" t="s">
        <v>98</v>
      </c>
      <c r="D49" s="24" t="s">
        <v>51</v>
      </c>
      <c r="E49" s="30" t="s">
        <v>99</v>
      </c>
      <c r="F49" s="31" t="s">
        <v>53</v>
      </c>
      <c r="G49" s="32">
        <v>1</v>
      </c>
      <c r="H49" s="33">
        <v>0</v>
      </c>
      <c r="I49" s="33">
        <f>ROUND(ROUND(H49,2)*ROUND(G49,3),2)</f>
      </c>
      <c r="J49" s="31" t="s">
        <v>54</v>
      </c>
      <c r="O49">
        <f>(I49*21)/100</f>
      </c>
      <c r="P49" t="s">
        <v>27</v>
      </c>
    </row>
    <row r="50" spans="1:5" ht="12.75">
      <c r="A50" s="34" t="s">
        <v>55</v>
      </c>
      <c r="E50" s="35" t="s">
        <v>100</v>
      </c>
    </row>
    <row r="51" spans="1:5" ht="12.75">
      <c r="A51" s="38" t="s">
        <v>57</v>
      </c>
      <c r="E51" s="37" t="s">
        <v>51</v>
      </c>
    </row>
    <row r="52" spans="1:16" ht="12.75">
      <c r="A52" s="24" t="s">
        <v>49</v>
      </c>
      <c r="B52" s="29" t="s">
        <v>101</v>
      </c>
      <c r="C52" s="29" t="s">
        <v>102</v>
      </c>
      <c r="D52" s="24" t="s">
        <v>51</v>
      </c>
      <c r="E52" s="30" t="s">
        <v>103</v>
      </c>
      <c r="F52" s="31" t="s">
        <v>53</v>
      </c>
      <c r="G52" s="32">
        <v>1</v>
      </c>
      <c r="H52" s="33">
        <v>0</v>
      </c>
      <c r="I52" s="33">
        <f>ROUND(ROUND(H52,2)*ROUND(G52,3),2)</f>
      </c>
      <c r="J52" s="31" t="s">
        <v>54</v>
      </c>
      <c r="O52">
        <f>(I52*21)/100</f>
      </c>
      <c r="P52" t="s">
        <v>27</v>
      </c>
    </row>
    <row r="53" spans="1:5" ht="25.5">
      <c r="A53" s="34" t="s">
        <v>55</v>
      </c>
      <c r="E53" s="35" t="s">
        <v>104</v>
      </c>
    </row>
    <row r="54" spans="1:5" ht="12.75">
      <c r="A54" s="38" t="s">
        <v>57</v>
      </c>
      <c r="E54" s="37" t="s">
        <v>51</v>
      </c>
    </row>
    <row r="55" spans="1:16" ht="12.75">
      <c r="A55" s="24" t="s">
        <v>49</v>
      </c>
      <c r="B55" s="29" t="s">
        <v>105</v>
      </c>
      <c r="C55" s="29" t="s">
        <v>106</v>
      </c>
      <c r="D55" s="24" t="s">
        <v>51</v>
      </c>
      <c r="E55" s="30" t="s">
        <v>107</v>
      </c>
      <c r="F55" s="31" t="s">
        <v>53</v>
      </c>
      <c r="G55" s="32">
        <v>1</v>
      </c>
      <c r="H55" s="33">
        <v>0</v>
      </c>
      <c r="I55" s="33">
        <f>ROUND(ROUND(H55,2)*ROUND(G55,3),2)</f>
      </c>
      <c r="J55" s="31" t="s">
        <v>54</v>
      </c>
      <c r="O55">
        <f>(I55*21)/100</f>
      </c>
      <c r="P55" t="s">
        <v>27</v>
      </c>
    </row>
    <row r="56" spans="1:5" ht="12.75">
      <c r="A56" s="34" t="s">
        <v>55</v>
      </c>
      <c r="E56" s="35" t="s">
        <v>108</v>
      </c>
    </row>
    <row r="57" spans="1:5" ht="12.75">
      <c r="A57" s="38" t="s">
        <v>57</v>
      </c>
      <c r="E57" s="37" t="s">
        <v>51</v>
      </c>
    </row>
    <row r="58" spans="1:16" ht="12.75">
      <c r="A58" s="24" t="s">
        <v>49</v>
      </c>
      <c r="B58" s="29" t="s">
        <v>109</v>
      </c>
      <c r="C58" s="29" t="s">
        <v>110</v>
      </c>
      <c r="D58" s="24" t="s">
        <v>75</v>
      </c>
      <c r="E58" s="30" t="s">
        <v>111</v>
      </c>
      <c r="F58" s="31" t="s">
        <v>53</v>
      </c>
      <c r="G58" s="32">
        <v>1</v>
      </c>
      <c r="H58" s="33">
        <v>0</v>
      </c>
      <c r="I58" s="33">
        <f>ROUND(ROUND(H58,2)*ROUND(G58,3),2)</f>
      </c>
      <c r="J58" s="31" t="s">
        <v>54</v>
      </c>
      <c r="O58">
        <f>(I58*21)/100</f>
      </c>
      <c r="P58" t="s">
        <v>27</v>
      </c>
    </row>
    <row r="59" spans="1:5" ht="12.75">
      <c r="A59" s="34" t="s">
        <v>55</v>
      </c>
      <c r="E59" s="35" t="s">
        <v>112</v>
      </c>
    </row>
    <row r="60" spans="1:5" ht="12.75">
      <c r="A60" s="38" t="s">
        <v>57</v>
      </c>
      <c r="E60" s="37" t="s">
        <v>51</v>
      </c>
    </row>
    <row r="61" spans="1:16" ht="12.75">
      <c r="A61" s="24" t="s">
        <v>49</v>
      </c>
      <c r="B61" s="29" t="s">
        <v>113</v>
      </c>
      <c r="C61" s="29" t="s">
        <v>114</v>
      </c>
      <c r="D61" s="24" t="s">
        <v>51</v>
      </c>
      <c r="E61" s="30" t="s">
        <v>115</v>
      </c>
      <c r="F61" s="31" t="s">
        <v>83</v>
      </c>
      <c r="G61" s="32">
        <v>2</v>
      </c>
      <c r="H61" s="33">
        <v>0</v>
      </c>
      <c r="I61" s="33">
        <f>ROUND(ROUND(H61,2)*ROUND(G61,3),2)</f>
      </c>
      <c r="J61" s="31" t="s">
        <v>54</v>
      </c>
      <c r="O61">
        <f>(I61*21)/100</f>
      </c>
      <c r="P61" t="s">
        <v>27</v>
      </c>
    </row>
    <row r="62" spans="1:5" ht="12.75">
      <c r="A62" s="34" t="s">
        <v>55</v>
      </c>
      <c r="E62" s="35" t="s">
        <v>116</v>
      </c>
    </row>
    <row r="63" spans="1:5" ht="12.75">
      <c r="A63" s="38" t="s">
        <v>57</v>
      </c>
      <c r="E63" s="37" t="s">
        <v>51</v>
      </c>
    </row>
    <row r="64" spans="1:16" ht="12.75">
      <c r="A64" s="24" t="s">
        <v>49</v>
      </c>
      <c r="B64" s="29" t="s">
        <v>117</v>
      </c>
      <c r="C64" s="29" t="s">
        <v>118</v>
      </c>
      <c r="D64" s="24" t="s">
        <v>51</v>
      </c>
      <c r="E64" s="30" t="s">
        <v>119</v>
      </c>
      <c r="F64" s="31" t="s">
        <v>53</v>
      </c>
      <c r="G64" s="32">
        <v>1</v>
      </c>
      <c r="H64" s="33">
        <v>0</v>
      </c>
      <c r="I64" s="33">
        <f>ROUND(ROUND(H64,2)*ROUND(G64,3),2)</f>
      </c>
      <c r="J64" s="31" t="s">
        <v>54</v>
      </c>
      <c r="O64">
        <f>(I64*21)/100</f>
      </c>
      <c r="P64" t="s">
        <v>27</v>
      </c>
    </row>
    <row r="65" spans="1:5" ht="51">
      <c r="A65" s="34" t="s">
        <v>55</v>
      </c>
      <c r="E65" s="35" t="s">
        <v>120</v>
      </c>
    </row>
    <row r="66" spans="1:5" ht="12.75">
      <c r="A66" s="36" t="s">
        <v>57</v>
      </c>
      <c r="E66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0+O9+O16+O56+O66+O85+O89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121</v>
      </c>
      <c r="I3" s="39">
        <f>0+I9+I16+I56+I66+I85+I89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121</v>
      </c>
      <c r="D4" s="1"/>
      <c r="E4" s="14" t="s">
        <v>122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121</v>
      </c>
      <c r="D5" s="6"/>
      <c r="E5" s="18" t="s">
        <v>123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28.116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127</v>
      </c>
    </row>
    <row r="12" spans="1:5" ht="12.75">
      <c r="A12" s="38" t="s">
        <v>57</v>
      </c>
      <c r="E12" s="37" t="s">
        <v>128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707.44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51">
      <c r="A15" s="36" t="s">
        <v>57</v>
      </c>
      <c r="E15" s="37" t="s">
        <v>132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133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0+I17+I20+I23+I26+I29+I32+I35+I38+I41+I44+I47+I50+I53</f>
      </c>
      <c r="R16">
        <f>0+O17+O20+O23+O26+O29+O32+O35+O38+O41+O44+O47+O50+O53</f>
      </c>
    </row>
    <row r="17" spans="1:16" ht="12.75">
      <c r="A17" s="24" t="s">
        <v>49</v>
      </c>
      <c r="B17" s="29" t="s">
        <v>26</v>
      </c>
      <c r="C17" s="29" t="s">
        <v>134</v>
      </c>
      <c r="D17" s="24" t="s">
        <v>51</v>
      </c>
      <c r="E17" s="30" t="s">
        <v>135</v>
      </c>
      <c r="F17" s="31" t="s">
        <v>136</v>
      </c>
      <c r="G17" s="32">
        <v>67</v>
      </c>
      <c r="H17" s="33">
        <v>0</v>
      </c>
      <c r="I17" s="33">
        <f>ROUND(ROUND(H17,2)*ROUND(G17,3),2)</f>
      </c>
      <c r="J17" s="31" t="s">
        <v>54</v>
      </c>
      <c r="O17">
        <f>(I17*21)/100</f>
      </c>
      <c r="P17" t="s">
        <v>27</v>
      </c>
    </row>
    <row r="18" spans="1:5" ht="12.75">
      <c r="A18" s="34" t="s">
        <v>55</v>
      </c>
      <c r="E18" s="35" t="s">
        <v>137</v>
      </c>
    </row>
    <row r="19" spans="1:5" ht="12.75">
      <c r="A19" s="38" t="s">
        <v>57</v>
      </c>
      <c r="E19" s="37" t="s">
        <v>138</v>
      </c>
    </row>
    <row r="20" spans="1:16" ht="12.75">
      <c r="A20" s="24" t="s">
        <v>49</v>
      </c>
      <c r="B20" s="29" t="s">
        <v>35</v>
      </c>
      <c r="C20" s="29" t="s">
        <v>139</v>
      </c>
      <c r="D20" s="24" t="s">
        <v>51</v>
      </c>
      <c r="E20" s="30" t="s">
        <v>140</v>
      </c>
      <c r="F20" s="31" t="s">
        <v>136</v>
      </c>
      <c r="G20" s="32">
        <v>252.6</v>
      </c>
      <c r="H20" s="33">
        <v>0</v>
      </c>
      <c r="I20" s="33">
        <f>ROUND(ROUND(H20,2)*ROUND(G20,3),2)</f>
      </c>
      <c r="J20" s="31" t="s">
        <v>54</v>
      </c>
      <c r="O20">
        <f>(I20*21)/100</f>
      </c>
      <c r="P20" t="s">
        <v>27</v>
      </c>
    </row>
    <row r="21" spans="1:5" ht="12.75">
      <c r="A21" s="34" t="s">
        <v>55</v>
      </c>
      <c r="E21" s="35" t="s">
        <v>141</v>
      </c>
    </row>
    <row r="22" spans="1:5" ht="12.75">
      <c r="A22" s="38" t="s">
        <v>57</v>
      </c>
      <c r="E22" s="37" t="s">
        <v>142</v>
      </c>
    </row>
    <row r="23" spans="1:16" ht="25.5">
      <c r="A23" s="24" t="s">
        <v>49</v>
      </c>
      <c r="B23" s="29" t="s">
        <v>37</v>
      </c>
      <c r="C23" s="29" t="s">
        <v>143</v>
      </c>
      <c r="D23" s="24" t="s">
        <v>51</v>
      </c>
      <c r="E23" s="30" t="s">
        <v>144</v>
      </c>
      <c r="F23" s="31" t="s">
        <v>126</v>
      </c>
      <c r="G23" s="32">
        <v>135</v>
      </c>
      <c r="H23" s="33">
        <v>0</v>
      </c>
      <c r="I23" s="33">
        <f>ROUND(ROUND(H23,2)*ROUND(G23,3),2)</f>
      </c>
      <c r="J23" s="31" t="s">
        <v>54</v>
      </c>
      <c r="O23">
        <f>(I23*21)/100</f>
      </c>
      <c r="P23" t="s">
        <v>27</v>
      </c>
    </row>
    <row r="24" spans="1:5" ht="12.75">
      <c r="A24" s="34" t="s">
        <v>55</v>
      </c>
      <c r="E24" s="35" t="s">
        <v>145</v>
      </c>
    </row>
    <row r="25" spans="1:5" ht="12.75">
      <c r="A25" s="38" t="s">
        <v>57</v>
      </c>
      <c r="E25" s="37" t="s">
        <v>146</v>
      </c>
    </row>
    <row r="26" spans="1:16" ht="12.75">
      <c r="A26" s="24" t="s">
        <v>49</v>
      </c>
      <c r="B26" s="29" t="s">
        <v>39</v>
      </c>
      <c r="C26" s="29" t="s">
        <v>147</v>
      </c>
      <c r="D26" s="24" t="s">
        <v>51</v>
      </c>
      <c r="E26" s="30" t="s">
        <v>148</v>
      </c>
      <c r="F26" s="31" t="s">
        <v>126</v>
      </c>
      <c r="G26" s="32">
        <v>45.06</v>
      </c>
      <c r="H26" s="33">
        <v>0</v>
      </c>
      <c r="I26" s="33">
        <f>ROUND(ROUND(H26,2)*ROUND(G26,3),2)</f>
      </c>
      <c r="J26" s="31" t="s">
        <v>54</v>
      </c>
      <c r="O26">
        <f>(I26*21)/100</f>
      </c>
      <c r="P26" t="s">
        <v>27</v>
      </c>
    </row>
    <row r="27" spans="1:5" ht="12.75">
      <c r="A27" s="34" t="s">
        <v>55</v>
      </c>
      <c r="E27" s="35" t="s">
        <v>149</v>
      </c>
    </row>
    <row r="28" spans="1:5" ht="12.75">
      <c r="A28" s="38" t="s">
        <v>57</v>
      </c>
      <c r="E28" s="37" t="s">
        <v>150</v>
      </c>
    </row>
    <row r="29" spans="1:16" ht="12.75">
      <c r="A29" s="24" t="s">
        <v>49</v>
      </c>
      <c r="B29" s="29" t="s">
        <v>73</v>
      </c>
      <c r="C29" s="29" t="s">
        <v>151</v>
      </c>
      <c r="D29" s="24" t="s">
        <v>51</v>
      </c>
      <c r="E29" s="30" t="s">
        <v>152</v>
      </c>
      <c r="F29" s="31" t="s">
        <v>126</v>
      </c>
      <c r="G29" s="32">
        <v>45.06</v>
      </c>
      <c r="H29" s="33">
        <v>0</v>
      </c>
      <c r="I29" s="33">
        <f>ROUND(ROUND(H29,2)*ROUND(G29,3),2)</f>
      </c>
      <c r="J29" s="31" t="s">
        <v>54</v>
      </c>
      <c r="O29">
        <f>(I29*21)/100</f>
      </c>
      <c r="P29" t="s">
        <v>27</v>
      </c>
    </row>
    <row r="30" spans="1:5" ht="12.75">
      <c r="A30" s="34" t="s">
        <v>55</v>
      </c>
      <c r="E30" s="35" t="s">
        <v>153</v>
      </c>
    </row>
    <row r="31" spans="1:5" ht="12.75">
      <c r="A31" s="38" t="s">
        <v>57</v>
      </c>
      <c r="E31" s="37" t="s">
        <v>150</v>
      </c>
    </row>
    <row r="32" spans="1:16" ht="12.75">
      <c r="A32" s="24" t="s">
        <v>49</v>
      </c>
      <c r="B32" s="29" t="s">
        <v>78</v>
      </c>
      <c r="C32" s="29" t="s">
        <v>154</v>
      </c>
      <c r="D32" s="24" t="s">
        <v>51</v>
      </c>
      <c r="E32" s="30" t="s">
        <v>155</v>
      </c>
      <c r="F32" s="31" t="s">
        <v>126</v>
      </c>
      <c r="G32" s="32">
        <v>142.94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156</v>
      </c>
    </row>
    <row r="34" spans="1:5" ht="38.25">
      <c r="A34" s="38" t="s">
        <v>57</v>
      </c>
      <c r="E34" s="37" t="s">
        <v>157</v>
      </c>
    </row>
    <row r="35" spans="1:16" ht="12.75">
      <c r="A35" s="24" t="s">
        <v>49</v>
      </c>
      <c r="B35" s="29" t="s">
        <v>42</v>
      </c>
      <c r="C35" s="29" t="s">
        <v>158</v>
      </c>
      <c r="D35" s="24" t="s">
        <v>51</v>
      </c>
      <c r="E35" s="30" t="s">
        <v>159</v>
      </c>
      <c r="F35" s="31" t="s">
        <v>126</v>
      </c>
      <c r="G35" s="32">
        <v>15.8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12.75">
      <c r="A36" s="34" t="s">
        <v>55</v>
      </c>
      <c r="E36" s="35" t="s">
        <v>160</v>
      </c>
    </row>
    <row r="37" spans="1:5" ht="12.75">
      <c r="A37" s="38" t="s">
        <v>57</v>
      </c>
      <c r="E37" s="37" t="s">
        <v>161</v>
      </c>
    </row>
    <row r="38" spans="1:16" ht="12.75">
      <c r="A38" s="24" t="s">
        <v>49</v>
      </c>
      <c r="B38" s="29" t="s">
        <v>44</v>
      </c>
      <c r="C38" s="29" t="s">
        <v>162</v>
      </c>
      <c r="D38" s="24" t="s">
        <v>51</v>
      </c>
      <c r="E38" s="30" t="s">
        <v>163</v>
      </c>
      <c r="F38" s="31" t="s">
        <v>126</v>
      </c>
      <c r="G38" s="32">
        <v>188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51</v>
      </c>
    </row>
    <row r="40" spans="1:5" ht="12.75">
      <c r="A40" s="38" t="s">
        <v>57</v>
      </c>
      <c r="E40" s="37" t="s">
        <v>164</v>
      </c>
    </row>
    <row r="41" spans="1:16" ht="12.75">
      <c r="A41" s="24" t="s">
        <v>49</v>
      </c>
      <c r="B41" s="29" t="s">
        <v>46</v>
      </c>
      <c r="C41" s="29" t="s">
        <v>165</v>
      </c>
      <c r="D41" s="24" t="s">
        <v>51</v>
      </c>
      <c r="E41" s="30" t="s">
        <v>166</v>
      </c>
      <c r="F41" s="31" t="s">
        <v>126</v>
      </c>
      <c r="G41" s="32">
        <v>207.5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167</v>
      </c>
    </row>
    <row r="43" spans="1:5" ht="12.75">
      <c r="A43" s="38" t="s">
        <v>57</v>
      </c>
      <c r="E43" s="37" t="s">
        <v>168</v>
      </c>
    </row>
    <row r="44" spans="1:16" ht="12.75">
      <c r="A44" s="24" t="s">
        <v>49</v>
      </c>
      <c r="B44" s="29" t="s">
        <v>91</v>
      </c>
      <c r="C44" s="29" t="s">
        <v>169</v>
      </c>
      <c r="D44" s="24" t="s">
        <v>51</v>
      </c>
      <c r="E44" s="30" t="s">
        <v>170</v>
      </c>
      <c r="F44" s="31" t="s">
        <v>126</v>
      </c>
      <c r="G44" s="32">
        <v>29.259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160</v>
      </c>
    </row>
    <row r="46" spans="1:5" ht="12.75">
      <c r="A46" s="38" t="s">
        <v>57</v>
      </c>
      <c r="E46" s="37" t="s">
        <v>171</v>
      </c>
    </row>
    <row r="47" spans="1:16" ht="12.75">
      <c r="A47" s="24" t="s">
        <v>49</v>
      </c>
      <c r="B47" s="29" t="s">
        <v>93</v>
      </c>
      <c r="C47" s="29" t="s">
        <v>172</v>
      </c>
      <c r="D47" s="24" t="s">
        <v>51</v>
      </c>
      <c r="E47" s="30" t="s">
        <v>173</v>
      </c>
      <c r="F47" s="31" t="s">
        <v>136</v>
      </c>
      <c r="G47" s="32">
        <v>557.302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51</v>
      </c>
    </row>
    <row r="49" spans="1:5" ht="12.75">
      <c r="A49" s="38" t="s">
        <v>57</v>
      </c>
      <c r="E49" s="37" t="s">
        <v>174</v>
      </c>
    </row>
    <row r="50" spans="1:16" ht="12.75">
      <c r="A50" s="24" t="s">
        <v>49</v>
      </c>
      <c r="B50" s="29" t="s">
        <v>97</v>
      </c>
      <c r="C50" s="29" t="s">
        <v>175</v>
      </c>
      <c r="D50" s="24" t="s">
        <v>51</v>
      </c>
      <c r="E50" s="30" t="s">
        <v>176</v>
      </c>
      <c r="F50" s="31" t="s">
        <v>136</v>
      </c>
      <c r="G50" s="32">
        <v>187.44</v>
      </c>
      <c r="H50" s="33">
        <v>0</v>
      </c>
      <c r="I50" s="33">
        <f>ROUND(ROUND(H50,2)*ROUND(G50,3),2)</f>
      </c>
      <c r="J50" s="31" t="s">
        <v>54</v>
      </c>
      <c r="O50">
        <f>(I50*21)/100</f>
      </c>
      <c r="P50" t="s">
        <v>27</v>
      </c>
    </row>
    <row r="51" spans="1:5" ht="12.75">
      <c r="A51" s="34" t="s">
        <v>55</v>
      </c>
      <c r="E51" s="35" t="s">
        <v>177</v>
      </c>
    </row>
    <row r="52" spans="1:5" ht="12.75">
      <c r="A52" s="38" t="s">
        <v>57</v>
      </c>
      <c r="E52" s="37" t="s">
        <v>178</v>
      </c>
    </row>
    <row r="53" spans="1:16" ht="12.75">
      <c r="A53" s="24" t="s">
        <v>49</v>
      </c>
      <c r="B53" s="29" t="s">
        <v>101</v>
      </c>
      <c r="C53" s="29" t="s">
        <v>179</v>
      </c>
      <c r="D53" s="24" t="s">
        <v>51</v>
      </c>
      <c r="E53" s="30" t="s">
        <v>180</v>
      </c>
      <c r="F53" s="31" t="s">
        <v>136</v>
      </c>
      <c r="G53" s="32">
        <v>16</v>
      </c>
      <c r="H53" s="33">
        <v>0</v>
      </c>
      <c r="I53" s="33">
        <f>ROUND(ROUND(H53,2)*ROUND(G53,3),2)</f>
      </c>
      <c r="J53" s="31" t="s">
        <v>54</v>
      </c>
      <c r="O53">
        <f>(I53*21)/100</f>
      </c>
      <c r="P53" t="s">
        <v>27</v>
      </c>
    </row>
    <row r="54" spans="1:5" ht="12.75">
      <c r="A54" s="34" t="s">
        <v>55</v>
      </c>
      <c r="E54" s="35" t="s">
        <v>51</v>
      </c>
    </row>
    <row r="55" spans="1:5" ht="12.75">
      <c r="A55" s="36" t="s">
        <v>57</v>
      </c>
      <c r="E55" s="37" t="s">
        <v>181</v>
      </c>
    </row>
    <row r="56" spans="1:18" ht="12.75" customHeight="1">
      <c r="A56" s="6" t="s">
        <v>47</v>
      </c>
      <c r="B56" s="6"/>
      <c r="C56" s="41" t="s">
        <v>26</v>
      </c>
      <c r="D56" s="6"/>
      <c r="E56" s="27" t="s">
        <v>182</v>
      </c>
      <c r="F56" s="6"/>
      <c r="G56" s="6"/>
      <c r="H56" s="6"/>
      <c r="I56" s="42">
        <f>0+Q56</f>
      </c>
      <c r="J56" s="6"/>
      <c r="O56">
        <f>0+R56</f>
      </c>
      <c r="Q56">
        <f>0+I57+I60+I63</f>
      </c>
      <c r="R56">
        <f>0+O57+O60+O63</f>
      </c>
    </row>
    <row r="57" spans="1:16" ht="12.75">
      <c r="A57" s="24" t="s">
        <v>49</v>
      </c>
      <c r="B57" s="29" t="s">
        <v>105</v>
      </c>
      <c r="C57" s="29" t="s">
        <v>183</v>
      </c>
      <c r="D57" s="24" t="s">
        <v>51</v>
      </c>
      <c r="E57" s="30" t="s">
        <v>184</v>
      </c>
      <c r="F57" s="31" t="s">
        <v>185</v>
      </c>
      <c r="G57" s="32">
        <v>11</v>
      </c>
      <c r="H57" s="33">
        <v>0</v>
      </c>
      <c r="I57" s="33">
        <f>ROUND(ROUND(H57,2)*ROUND(G57,3),2)</f>
      </c>
      <c r="J57" s="31" t="s">
        <v>54</v>
      </c>
      <c r="O57">
        <f>(I57*21)/100</f>
      </c>
      <c r="P57" t="s">
        <v>27</v>
      </c>
    </row>
    <row r="58" spans="1:5" ht="12.75">
      <c r="A58" s="34" t="s">
        <v>55</v>
      </c>
      <c r="E58" s="35" t="s">
        <v>186</v>
      </c>
    </row>
    <row r="59" spans="1:5" ht="12.75">
      <c r="A59" s="38" t="s">
        <v>57</v>
      </c>
      <c r="E59" s="37" t="s">
        <v>187</v>
      </c>
    </row>
    <row r="60" spans="1:16" ht="12.75">
      <c r="A60" s="24" t="s">
        <v>49</v>
      </c>
      <c r="B60" s="29" t="s">
        <v>109</v>
      </c>
      <c r="C60" s="29" t="s">
        <v>188</v>
      </c>
      <c r="D60" s="24" t="s">
        <v>51</v>
      </c>
      <c r="E60" s="30" t="s">
        <v>189</v>
      </c>
      <c r="F60" s="31" t="s">
        <v>185</v>
      </c>
      <c r="G60" s="32">
        <v>4</v>
      </c>
      <c r="H60" s="33">
        <v>0</v>
      </c>
      <c r="I60" s="33">
        <f>ROUND(ROUND(H60,2)*ROUND(G60,3),2)</f>
      </c>
      <c r="J60" s="31" t="s">
        <v>54</v>
      </c>
      <c r="O60">
        <f>(I60*21)/100</f>
      </c>
      <c r="P60" t="s">
        <v>27</v>
      </c>
    </row>
    <row r="61" spans="1:5" ht="12.75">
      <c r="A61" s="34" t="s">
        <v>55</v>
      </c>
      <c r="E61" s="35" t="s">
        <v>186</v>
      </c>
    </row>
    <row r="62" spans="1:5" ht="12.75">
      <c r="A62" s="38" t="s">
        <v>57</v>
      </c>
      <c r="E62" s="37" t="s">
        <v>190</v>
      </c>
    </row>
    <row r="63" spans="1:16" ht="12.75">
      <c r="A63" s="24" t="s">
        <v>49</v>
      </c>
      <c r="B63" s="29" t="s">
        <v>113</v>
      </c>
      <c r="C63" s="29" t="s">
        <v>191</v>
      </c>
      <c r="D63" s="24" t="s">
        <v>51</v>
      </c>
      <c r="E63" s="30" t="s">
        <v>192</v>
      </c>
      <c r="F63" s="31" t="s">
        <v>126</v>
      </c>
      <c r="G63" s="32">
        <v>0.3</v>
      </c>
      <c r="H63" s="33">
        <v>0</v>
      </c>
      <c r="I63" s="33">
        <f>ROUND(ROUND(H63,2)*ROUND(G63,3),2)</f>
      </c>
      <c r="J63" s="31" t="s">
        <v>54</v>
      </c>
      <c r="O63">
        <f>(I63*21)/100</f>
      </c>
      <c r="P63" t="s">
        <v>27</v>
      </c>
    </row>
    <row r="64" spans="1:5" ht="12.75">
      <c r="A64" s="34" t="s">
        <v>55</v>
      </c>
      <c r="E64" s="35" t="s">
        <v>193</v>
      </c>
    </row>
    <row r="65" spans="1:5" ht="12.75">
      <c r="A65" s="36" t="s">
        <v>57</v>
      </c>
      <c r="E65" s="37" t="s">
        <v>194</v>
      </c>
    </row>
    <row r="66" spans="1:18" ht="12.75" customHeight="1">
      <c r="A66" s="6" t="s">
        <v>47</v>
      </c>
      <c r="B66" s="6"/>
      <c r="C66" s="41" t="s">
        <v>37</v>
      </c>
      <c r="D66" s="6"/>
      <c r="E66" s="27" t="s">
        <v>195</v>
      </c>
      <c r="F66" s="6"/>
      <c r="G66" s="6"/>
      <c r="H66" s="6"/>
      <c r="I66" s="42">
        <f>0+Q66</f>
      </c>
      <c r="J66" s="6"/>
      <c r="O66">
        <f>0+R66</f>
      </c>
      <c r="Q66">
        <f>0+I67+I70+I73+I76+I79+I82</f>
      </c>
      <c r="R66">
        <f>0+O67+O70+O73+O76+O79+O82</f>
      </c>
    </row>
    <row r="67" spans="1:16" ht="12.75">
      <c r="A67" s="24" t="s">
        <v>49</v>
      </c>
      <c r="B67" s="29" t="s">
        <v>117</v>
      </c>
      <c r="C67" s="29" t="s">
        <v>196</v>
      </c>
      <c r="D67" s="24" t="s">
        <v>51</v>
      </c>
      <c r="E67" s="30" t="s">
        <v>197</v>
      </c>
      <c r="F67" s="31" t="s">
        <v>136</v>
      </c>
      <c r="G67" s="32">
        <v>521.24</v>
      </c>
      <c r="H67" s="33">
        <v>0</v>
      </c>
      <c r="I67" s="33">
        <f>ROUND(ROUND(H67,2)*ROUND(G67,3),2)</f>
      </c>
      <c r="J67" s="31" t="s">
        <v>54</v>
      </c>
      <c r="O67">
        <f>(I67*21)/100</f>
      </c>
      <c r="P67" t="s">
        <v>27</v>
      </c>
    </row>
    <row r="68" spans="1:5" ht="12.75">
      <c r="A68" s="34" t="s">
        <v>55</v>
      </c>
      <c r="E68" s="35" t="s">
        <v>198</v>
      </c>
    </row>
    <row r="69" spans="1:5" ht="12.75">
      <c r="A69" s="38" t="s">
        <v>57</v>
      </c>
      <c r="E69" s="37" t="s">
        <v>199</v>
      </c>
    </row>
    <row r="70" spans="1:16" ht="12.75">
      <c r="A70" s="24" t="s">
        <v>49</v>
      </c>
      <c r="B70" s="29" t="s">
        <v>200</v>
      </c>
      <c r="C70" s="29" t="s">
        <v>201</v>
      </c>
      <c r="D70" s="24" t="s">
        <v>51</v>
      </c>
      <c r="E70" s="30" t="s">
        <v>202</v>
      </c>
      <c r="F70" s="31" t="s">
        <v>136</v>
      </c>
      <c r="G70" s="32">
        <v>557.302</v>
      </c>
      <c r="H70" s="33">
        <v>0</v>
      </c>
      <c r="I70" s="33">
        <f>ROUND(ROUND(H70,2)*ROUND(G70,3),2)</f>
      </c>
      <c r="J70" s="31" t="s">
        <v>54</v>
      </c>
      <c r="O70">
        <f>(I70*21)/100</f>
      </c>
      <c r="P70" t="s">
        <v>27</v>
      </c>
    </row>
    <row r="71" spans="1:5" ht="12.75">
      <c r="A71" s="34" t="s">
        <v>55</v>
      </c>
      <c r="E71" s="35" t="s">
        <v>203</v>
      </c>
    </row>
    <row r="72" spans="1:5" ht="38.25">
      <c r="A72" s="38" t="s">
        <v>57</v>
      </c>
      <c r="E72" s="37" t="s">
        <v>204</v>
      </c>
    </row>
    <row r="73" spans="1:16" ht="12.75">
      <c r="A73" s="24" t="s">
        <v>49</v>
      </c>
      <c r="B73" s="29" t="s">
        <v>205</v>
      </c>
      <c r="C73" s="29" t="s">
        <v>206</v>
      </c>
      <c r="D73" s="24" t="s">
        <v>51</v>
      </c>
      <c r="E73" s="30" t="s">
        <v>207</v>
      </c>
      <c r="F73" s="31" t="s">
        <v>136</v>
      </c>
      <c r="G73" s="32">
        <v>521.24</v>
      </c>
      <c r="H73" s="33">
        <v>0</v>
      </c>
      <c r="I73" s="33">
        <f>ROUND(ROUND(H73,2)*ROUND(G73,3),2)</f>
      </c>
      <c r="J73" s="31" t="s">
        <v>54</v>
      </c>
      <c r="O73">
        <f>(I73*21)/100</f>
      </c>
      <c r="P73" t="s">
        <v>27</v>
      </c>
    </row>
    <row r="74" spans="1:5" ht="12.75">
      <c r="A74" s="34" t="s">
        <v>55</v>
      </c>
      <c r="E74" s="35" t="s">
        <v>208</v>
      </c>
    </row>
    <row r="75" spans="1:5" ht="12.75">
      <c r="A75" s="38" t="s">
        <v>57</v>
      </c>
      <c r="E75" s="37" t="s">
        <v>199</v>
      </c>
    </row>
    <row r="76" spans="1:16" ht="12.75">
      <c r="A76" s="24" t="s">
        <v>49</v>
      </c>
      <c r="B76" s="29" t="s">
        <v>209</v>
      </c>
      <c r="C76" s="29" t="s">
        <v>210</v>
      </c>
      <c r="D76" s="24" t="s">
        <v>51</v>
      </c>
      <c r="E76" s="30" t="s">
        <v>211</v>
      </c>
      <c r="F76" s="31" t="s">
        <v>136</v>
      </c>
      <c r="G76" s="32">
        <v>521.24</v>
      </c>
      <c r="H76" s="33">
        <v>0</v>
      </c>
      <c r="I76" s="33">
        <f>ROUND(ROUND(H76,2)*ROUND(G76,3),2)</f>
      </c>
      <c r="J76" s="31" t="s">
        <v>54</v>
      </c>
      <c r="O76">
        <f>(I76*21)/100</f>
      </c>
      <c r="P76" t="s">
        <v>27</v>
      </c>
    </row>
    <row r="77" spans="1:5" ht="12.75">
      <c r="A77" s="34" t="s">
        <v>55</v>
      </c>
      <c r="E77" s="35" t="s">
        <v>212</v>
      </c>
    </row>
    <row r="78" spans="1:5" ht="12.75">
      <c r="A78" s="38" t="s">
        <v>57</v>
      </c>
      <c r="E78" s="37" t="s">
        <v>199</v>
      </c>
    </row>
    <row r="79" spans="1:16" ht="12.75">
      <c r="A79" s="24" t="s">
        <v>49</v>
      </c>
      <c r="B79" s="29" t="s">
        <v>213</v>
      </c>
      <c r="C79" s="29" t="s">
        <v>214</v>
      </c>
      <c r="D79" s="24" t="s">
        <v>51</v>
      </c>
      <c r="E79" s="30" t="s">
        <v>215</v>
      </c>
      <c r="F79" s="31" t="s">
        <v>136</v>
      </c>
      <c r="G79" s="32">
        <v>521.24</v>
      </c>
      <c r="H79" s="33">
        <v>0</v>
      </c>
      <c r="I79" s="33">
        <f>ROUND(ROUND(H79,2)*ROUND(G79,3),2)</f>
      </c>
      <c r="J79" s="31" t="s">
        <v>54</v>
      </c>
      <c r="O79">
        <f>(I79*21)/100</f>
      </c>
      <c r="P79" t="s">
        <v>27</v>
      </c>
    </row>
    <row r="80" spans="1:5" ht="12.75">
      <c r="A80" s="34" t="s">
        <v>55</v>
      </c>
      <c r="E80" s="35" t="s">
        <v>216</v>
      </c>
    </row>
    <row r="81" spans="1:5" ht="12.75">
      <c r="A81" s="38" t="s">
        <v>57</v>
      </c>
      <c r="E81" s="37" t="s">
        <v>199</v>
      </c>
    </row>
    <row r="82" spans="1:16" ht="25.5">
      <c r="A82" s="24" t="s">
        <v>49</v>
      </c>
      <c r="B82" s="29" t="s">
        <v>217</v>
      </c>
      <c r="C82" s="29" t="s">
        <v>218</v>
      </c>
      <c r="D82" s="24" t="s">
        <v>51</v>
      </c>
      <c r="E82" s="30" t="s">
        <v>219</v>
      </c>
      <c r="F82" s="31" t="s">
        <v>136</v>
      </c>
      <c r="G82" s="32">
        <v>521.24</v>
      </c>
      <c r="H82" s="33">
        <v>0</v>
      </c>
      <c r="I82" s="33">
        <f>ROUND(ROUND(H82,2)*ROUND(G82,3),2)</f>
      </c>
      <c r="J82" s="31" t="s">
        <v>54</v>
      </c>
      <c r="O82">
        <f>(I82*21)/100</f>
      </c>
      <c r="P82" t="s">
        <v>27</v>
      </c>
    </row>
    <row r="83" spans="1:5" ht="12.75">
      <c r="A83" s="34" t="s">
        <v>55</v>
      </c>
      <c r="E83" s="35" t="s">
        <v>220</v>
      </c>
    </row>
    <row r="84" spans="1:5" ht="12.75">
      <c r="A84" s="36" t="s">
        <v>57</v>
      </c>
      <c r="E84" s="37" t="s">
        <v>199</v>
      </c>
    </row>
    <row r="85" spans="1:18" ht="12.75" customHeight="1">
      <c r="A85" s="6" t="s">
        <v>47</v>
      </c>
      <c r="B85" s="6"/>
      <c r="C85" s="41" t="s">
        <v>73</v>
      </c>
      <c r="D85" s="6"/>
      <c r="E85" s="27" t="s">
        <v>221</v>
      </c>
      <c r="F85" s="6"/>
      <c r="G85" s="6"/>
      <c r="H85" s="6"/>
      <c r="I85" s="42">
        <f>0+Q85</f>
      </c>
      <c r="J85" s="6"/>
      <c r="O85">
        <f>0+R85</f>
      </c>
      <c r="Q85">
        <f>0+I86</f>
      </c>
      <c r="R85">
        <f>0+O86</f>
      </c>
    </row>
    <row r="86" spans="1:16" ht="12.75">
      <c r="A86" s="24" t="s">
        <v>49</v>
      </c>
      <c r="B86" s="29" t="s">
        <v>222</v>
      </c>
      <c r="C86" s="29" t="s">
        <v>223</v>
      </c>
      <c r="D86" s="24" t="s">
        <v>51</v>
      </c>
      <c r="E86" s="30" t="s">
        <v>224</v>
      </c>
      <c r="F86" s="31" t="s">
        <v>136</v>
      </c>
      <c r="G86" s="32">
        <v>54</v>
      </c>
      <c r="H86" s="33">
        <v>0</v>
      </c>
      <c r="I86" s="33">
        <f>ROUND(ROUND(H86,2)*ROUND(G86,3),2)</f>
      </c>
      <c r="J86" s="31" t="s">
        <v>54</v>
      </c>
      <c r="O86">
        <f>(I86*21)/100</f>
      </c>
      <c r="P86" t="s">
        <v>27</v>
      </c>
    </row>
    <row r="87" spans="1:5" ht="12.75">
      <c r="A87" s="34" t="s">
        <v>55</v>
      </c>
      <c r="E87" s="35" t="s">
        <v>51</v>
      </c>
    </row>
    <row r="88" spans="1:5" ht="12.75">
      <c r="A88" s="36" t="s">
        <v>57</v>
      </c>
      <c r="E88" s="37" t="s">
        <v>225</v>
      </c>
    </row>
    <row r="89" spans="1:18" ht="12.75" customHeight="1">
      <c r="A89" s="6" t="s">
        <v>47</v>
      </c>
      <c r="B89" s="6"/>
      <c r="C89" s="41" t="s">
        <v>42</v>
      </c>
      <c r="D89" s="6"/>
      <c r="E89" s="27" t="s">
        <v>226</v>
      </c>
      <c r="F89" s="6"/>
      <c r="G89" s="6"/>
      <c r="H89" s="6"/>
      <c r="I89" s="42">
        <f>0+Q89</f>
      </c>
      <c r="J89" s="6"/>
      <c r="O89">
        <f>0+R89</f>
      </c>
      <c r="Q89">
        <f>0+I90+I93+I96</f>
      </c>
      <c r="R89">
        <f>0+O90+O93+O96</f>
      </c>
    </row>
    <row r="90" spans="1:16" ht="12.75">
      <c r="A90" s="24" t="s">
        <v>49</v>
      </c>
      <c r="B90" s="29" t="s">
        <v>227</v>
      </c>
      <c r="C90" s="29" t="s">
        <v>228</v>
      </c>
      <c r="D90" s="24" t="s">
        <v>51</v>
      </c>
      <c r="E90" s="30" t="s">
        <v>229</v>
      </c>
      <c r="F90" s="31" t="s">
        <v>230</v>
      </c>
      <c r="G90" s="32">
        <v>204.5</v>
      </c>
      <c r="H90" s="33">
        <v>0</v>
      </c>
      <c r="I90" s="33">
        <f>ROUND(ROUND(H90,2)*ROUND(G90,3),2)</f>
      </c>
      <c r="J90" s="31" t="s">
        <v>54</v>
      </c>
      <c r="O90">
        <f>(I90*21)/100</f>
      </c>
      <c r="P90" t="s">
        <v>27</v>
      </c>
    </row>
    <row r="91" spans="1:5" ht="12.75">
      <c r="A91" s="34" t="s">
        <v>55</v>
      </c>
      <c r="E91" s="35" t="s">
        <v>231</v>
      </c>
    </row>
    <row r="92" spans="1:5" ht="12.75">
      <c r="A92" s="38" t="s">
        <v>57</v>
      </c>
      <c r="E92" s="37" t="s">
        <v>232</v>
      </c>
    </row>
    <row r="93" spans="1:16" ht="12.75">
      <c r="A93" s="24" t="s">
        <v>49</v>
      </c>
      <c r="B93" s="29" t="s">
        <v>233</v>
      </c>
      <c r="C93" s="29" t="s">
        <v>234</v>
      </c>
      <c r="D93" s="24" t="s">
        <v>51</v>
      </c>
      <c r="E93" s="30" t="s">
        <v>235</v>
      </c>
      <c r="F93" s="31" t="s">
        <v>230</v>
      </c>
      <c r="G93" s="32">
        <v>204.5</v>
      </c>
      <c r="H93" s="33">
        <v>0</v>
      </c>
      <c r="I93" s="33">
        <f>ROUND(ROUND(H93,2)*ROUND(G93,3),2)</f>
      </c>
      <c r="J93" s="31" t="s">
        <v>54</v>
      </c>
      <c r="O93">
        <f>(I93*21)/100</f>
      </c>
      <c r="P93" t="s">
        <v>27</v>
      </c>
    </row>
    <row r="94" spans="1:5" ht="12.75">
      <c r="A94" s="34" t="s">
        <v>55</v>
      </c>
      <c r="E94" s="35" t="s">
        <v>51</v>
      </c>
    </row>
    <row r="95" spans="1:5" ht="12.75">
      <c r="A95" s="38" t="s">
        <v>57</v>
      </c>
      <c r="E95" s="37" t="s">
        <v>232</v>
      </c>
    </row>
    <row r="96" spans="1:16" ht="12.75">
      <c r="A96" s="24" t="s">
        <v>49</v>
      </c>
      <c r="B96" s="29" t="s">
        <v>236</v>
      </c>
      <c r="C96" s="29" t="s">
        <v>237</v>
      </c>
      <c r="D96" s="24" t="s">
        <v>51</v>
      </c>
      <c r="E96" s="30" t="s">
        <v>238</v>
      </c>
      <c r="F96" s="31" t="s">
        <v>230</v>
      </c>
      <c r="G96" s="32">
        <v>31</v>
      </c>
      <c r="H96" s="33">
        <v>0</v>
      </c>
      <c r="I96" s="33">
        <f>ROUND(ROUND(H96,2)*ROUND(G96,3),2)</f>
      </c>
      <c r="J96" s="31" t="s">
        <v>54</v>
      </c>
      <c r="O96">
        <f>(I96*21)/100</f>
      </c>
      <c r="P96" t="s">
        <v>27</v>
      </c>
    </row>
    <row r="97" spans="1:5" ht="12.75">
      <c r="A97" s="34" t="s">
        <v>55</v>
      </c>
      <c r="E97" s="35" t="s">
        <v>239</v>
      </c>
    </row>
    <row r="98" spans="1:5" ht="12.75">
      <c r="A98" s="36" t="s">
        <v>57</v>
      </c>
      <c r="E98" s="37" t="s">
        <v>240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0+O9+O16+O56+O63+O70+O89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</v>
      </c>
      <c r="I3" s="39">
        <f>0+I9+I16+I56+I63+I70+I89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241</v>
      </c>
      <c r="D4" s="1"/>
      <c r="E4" s="14" t="s">
        <v>242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243</v>
      </c>
      <c r="D5" s="6"/>
      <c r="E5" s="18" t="s">
        <v>244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102.39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127</v>
      </c>
    </row>
    <row r="12" spans="1:5" ht="12.75">
      <c r="A12" s="38" t="s">
        <v>57</v>
      </c>
      <c r="E12" s="37" t="s">
        <v>245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142.14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12.75">
      <c r="A15" s="36" t="s">
        <v>57</v>
      </c>
      <c r="E15" s="37" t="s">
        <v>246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133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0+I17+I20+I23+I26+I29+I32+I35+I38+I41+I44+I47+I50+I53</f>
      </c>
      <c r="R16">
        <f>0+O17+O20+O23+O26+O29+O32+O35+O38+O41+O44+O47+O50+O53</f>
      </c>
    </row>
    <row r="17" spans="1:16" ht="12.75">
      <c r="A17" s="24" t="s">
        <v>49</v>
      </c>
      <c r="B17" s="29" t="s">
        <v>26</v>
      </c>
      <c r="C17" s="29" t="s">
        <v>134</v>
      </c>
      <c r="D17" s="24" t="s">
        <v>51</v>
      </c>
      <c r="E17" s="30" t="s">
        <v>135</v>
      </c>
      <c r="F17" s="31" t="s">
        <v>136</v>
      </c>
      <c r="G17" s="32">
        <v>1076</v>
      </c>
      <c r="H17" s="33">
        <v>0</v>
      </c>
      <c r="I17" s="33">
        <f>ROUND(ROUND(H17,2)*ROUND(G17,3),2)</f>
      </c>
      <c r="J17" s="31" t="s">
        <v>54</v>
      </c>
      <c r="O17">
        <f>(I17*21)/100</f>
      </c>
      <c r="P17" t="s">
        <v>27</v>
      </c>
    </row>
    <row r="18" spans="1:5" ht="12.75">
      <c r="A18" s="34" t="s">
        <v>55</v>
      </c>
      <c r="E18" s="35" t="s">
        <v>137</v>
      </c>
    </row>
    <row r="19" spans="1:5" ht="12.75">
      <c r="A19" s="38" t="s">
        <v>57</v>
      </c>
      <c r="E19" s="37" t="s">
        <v>247</v>
      </c>
    </row>
    <row r="20" spans="1:16" ht="12.75">
      <c r="A20" s="24" t="s">
        <v>49</v>
      </c>
      <c r="B20" s="29" t="s">
        <v>35</v>
      </c>
      <c r="C20" s="29" t="s">
        <v>139</v>
      </c>
      <c r="D20" s="24" t="s">
        <v>51</v>
      </c>
      <c r="E20" s="30" t="s">
        <v>140</v>
      </c>
      <c r="F20" s="31" t="s">
        <v>136</v>
      </c>
      <c r="G20" s="32">
        <v>236.9</v>
      </c>
      <c r="H20" s="33">
        <v>0</v>
      </c>
      <c r="I20" s="33">
        <f>ROUND(ROUND(H20,2)*ROUND(G20,3),2)</f>
      </c>
      <c r="J20" s="31" t="s">
        <v>54</v>
      </c>
      <c r="O20">
        <f>(I20*21)/100</f>
      </c>
      <c r="P20" t="s">
        <v>27</v>
      </c>
    </row>
    <row r="21" spans="1:5" ht="12.75">
      <c r="A21" s="34" t="s">
        <v>55</v>
      </c>
      <c r="E21" s="35" t="s">
        <v>141</v>
      </c>
    </row>
    <row r="22" spans="1:5" ht="12.75">
      <c r="A22" s="38" t="s">
        <v>57</v>
      </c>
      <c r="E22" s="37" t="s">
        <v>248</v>
      </c>
    </row>
    <row r="23" spans="1:16" ht="25.5">
      <c r="A23" s="24" t="s">
        <v>49</v>
      </c>
      <c r="B23" s="29" t="s">
        <v>37</v>
      </c>
      <c r="C23" s="29" t="s">
        <v>249</v>
      </c>
      <c r="D23" s="24" t="s">
        <v>51</v>
      </c>
      <c r="E23" s="30" t="s">
        <v>250</v>
      </c>
      <c r="F23" s="31" t="s">
        <v>83</v>
      </c>
      <c r="G23" s="32">
        <v>24</v>
      </c>
      <c r="H23" s="33">
        <v>0</v>
      </c>
      <c r="I23" s="33">
        <f>ROUND(ROUND(H23,2)*ROUND(G23,3),2)</f>
      </c>
      <c r="J23" s="31" t="s">
        <v>54</v>
      </c>
      <c r="O23">
        <f>(I23*21)/100</f>
      </c>
      <c r="P23" t="s">
        <v>27</v>
      </c>
    </row>
    <row r="24" spans="1:5" ht="12.75">
      <c r="A24" s="34" t="s">
        <v>55</v>
      </c>
      <c r="E24" s="35" t="s">
        <v>137</v>
      </c>
    </row>
    <row r="25" spans="1:5" ht="12.75">
      <c r="A25" s="38" t="s">
        <v>57</v>
      </c>
      <c r="E25" s="37" t="s">
        <v>251</v>
      </c>
    </row>
    <row r="26" spans="1:16" ht="12.75">
      <c r="A26" s="24" t="s">
        <v>49</v>
      </c>
      <c r="B26" s="29" t="s">
        <v>39</v>
      </c>
      <c r="C26" s="29" t="s">
        <v>147</v>
      </c>
      <c r="D26" s="24" t="s">
        <v>51</v>
      </c>
      <c r="E26" s="30" t="s">
        <v>148</v>
      </c>
      <c r="F26" s="31" t="s">
        <v>126</v>
      </c>
      <c r="G26" s="32">
        <v>246.25</v>
      </c>
      <c r="H26" s="33">
        <v>0</v>
      </c>
      <c r="I26" s="33">
        <f>ROUND(ROUND(H26,2)*ROUND(G26,3),2)</f>
      </c>
      <c r="J26" s="31" t="s">
        <v>54</v>
      </c>
      <c r="O26">
        <f>(I26*21)/100</f>
      </c>
      <c r="P26" t="s">
        <v>27</v>
      </c>
    </row>
    <row r="27" spans="1:5" ht="12.75">
      <c r="A27" s="34" t="s">
        <v>55</v>
      </c>
      <c r="E27" s="35" t="s">
        <v>252</v>
      </c>
    </row>
    <row r="28" spans="1:5" ht="12.75">
      <c r="A28" s="38" t="s">
        <v>57</v>
      </c>
      <c r="E28" s="37" t="s">
        <v>253</v>
      </c>
    </row>
    <row r="29" spans="1:16" ht="12.75">
      <c r="A29" s="24" t="s">
        <v>49</v>
      </c>
      <c r="B29" s="29" t="s">
        <v>73</v>
      </c>
      <c r="C29" s="29" t="s">
        <v>254</v>
      </c>
      <c r="D29" s="24" t="s">
        <v>51</v>
      </c>
      <c r="E29" s="30" t="s">
        <v>255</v>
      </c>
      <c r="F29" s="31" t="s">
        <v>126</v>
      </c>
      <c r="G29" s="32">
        <v>246.25</v>
      </c>
      <c r="H29" s="33">
        <v>0</v>
      </c>
      <c r="I29" s="33">
        <f>ROUND(ROUND(H29,2)*ROUND(G29,3),2)</f>
      </c>
      <c r="J29" s="31" t="s">
        <v>54</v>
      </c>
      <c r="O29">
        <f>(I29*21)/100</f>
      </c>
      <c r="P29" t="s">
        <v>27</v>
      </c>
    </row>
    <row r="30" spans="1:5" ht="12.75">
      <c r="A30" s="34" t="s">
        <v>55</v>
      </c>
      <c r="E30" s="35" t="s">
        <v>256</v>
      </c>
    </row>
    <row r="31" spans="1:5" ht="12.75">
      <c r="A31" s="38" t="s">
        <v>57</v>
      </c>
      <c r="E31" s="37" t="s">
        <v>257</v>
      </c>
    </row>
    <row r="32" spans="1:16" ht="12.75">
      <c r="A32" s="24" t="s">
        <v>49</v>
      </c>
      <c r="B32" s="29" t="s">
        <v>78</v>
      </c>
      <c r="C32" s="29" t="s">
        <v>158</v>
      </c>
      <c r="D32" s="24" t="s">
        <v>51</v>
      </c>
      <c r="E32" s="30" t="s">
        <v>159</v>
      </c>
      <c r="F32" s="31" t="s">
        <v>126</v>
      </c>
      <c r="G32" s="32">
        <v>214.65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258</v>
      </c>
    </row>
    <row r="34" spans="1:5" ht="12.75">
      <c r="A34" s="38" t="s">
        <v>57</v>
      </c>
      <c r="E34" s="37" t="s">
        <v>259</v>
      </c>
    </row>
    <row r="35" spans="1:16" ht="12.75">
      <c r="A35" s="24" t="s">
        <v>49</v>
      </c>
      <c r="B35" s="29" t="s">
        <v>42</v>
      </c>
      <c r="C35" s="29" t="s">
        <v>162</v>
      </c>
      <c r="D35" s="24" t="s">
        <v>51</v>
      </c>
      <c r="E35" s="30" t="s">
        <v>163</v>
      </c>
      <c r="F35" s="31" t="s">
        <v>126</v>
      </c>
      <c r="G35" s="32">
        <v>246.25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12.75">
      <c r="A36" s="34" t="s">
        <v>55</v>
      </c>
      <c r="E36" s="35" t="s">
        <v>51</v>
      </c>
    </row>
    <row r="37" spans="1:5" ht="12.75">
      <c r="A37" s="38" t="s">
        <v>57</v>
      </c>
      <c r="E37" s="37" t="s">
        <v>253</v>
      </c>
    </row>
    <row r="38" spans="1:16" ht="12.75">
      <c r="A38" s="24" t="s">
        <v>49</v>
      </c>
      <c r="B38" s="29" t="s">
        <v>44</v>
      </c>
      <c r="C38" s="29" t="s">
        <v>165</v>
      </c>
      <c r="D38" s="24" t="s">
        <v>51</v>
      </c>
      <c r="E38" s="30" t="s">
        <v>166</v>
      </c>
      <c r="F38" s="31" t="s">
        <v>126</v>
      </c>
      <c r="G38" s="32">
        <v>128.5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167</v>
      </c>
    </row>
    <row r="40" spans="1:5" ht="12.75">
      <c r="A40" s="38" t="s">
        <v>57</v>
      </c>
      <c r="E40" s="37" t="s">
        <v>260</v>
      </c>
    </row>
    <row r="41" spans="1:16" ht="12.75">
      <c r="A41" s="24" t="s">
        <v>49</v>
      </c>
      <c r="B41" s="29" t="s">
        <v>46</v>
      </c>
      <c r="C41" s="29" t="s">
        <v>165</v>
      </c>
      <c r="D41" s="24" t="s">
        <v>75</v>
      </c>
      <c r="E41" s="30" t="s">
        <v>166</v>
      </c>
      <c r="F41" s="31" t="s">
        <v>126</v>
      </c>
      <c r="G41" s="32">
        <v>641.45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51</v>
      </c>
    </row>
    <row r="43" spans="1:5" ht="12.75">
      <c r="A43" s="38" t="s">
        <v>57</v>
      </c>
      <c r="E43" s="37" t="s">
        <v>261</v>
      </c>
    </row>
    <row r="44" spans="1:16" ht="12.75">
      <c r="A44" s="24" t="s">
        <v>49</v>
      </c>
      <c r="B44" s="29" t="s">
        <v>91</v>
      </c>
      <c r="C44" s="29" t="s">
        <v>169</v>
      </c>
      <c r="D44" s="24" t="s">
        <v>51</v>
      </c>
      <c r="E44" s="30" t="s">
        <v>170</v>
      </c>
      <c r="F44" s="31" t="s">
        <v>126</v>
      </c>
      <c r="G44" s="32">
        <v>31.611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160</v>
      </c>
    </row>
    <row r="46" spans="1:5" ht="12.75">
      <c r="A46" s="38" t="s">
        <v>57</v>
      </c>
      <c r="E46" s="37" t="s">
        <v>262</v>
      </c>
    </row>
    <row r="47" spans="1:16" ht="12.75">
      <c r="A47" s="24" t="s">
        <v>49</v>
      </c>
      <c r="B47" s="29" t="s">
        <v>93</v>
      </c>
      <c r="C47" s="29" t="s">
        <v>172</v>
      </c>
      <c r="D47" s="24" t="s">
        <v>51</v>
      </c>
      <c r="E47" s="30" t="s">
        <v>173</v>
      </c>
      <c r="F47" s="31" t="s">
        <v>136</v>
      </c>
      <c r="G47" s="32">
        <v>351.803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51</v>
      </c>
    </row>
    <row r="49" spans="1:5" ht="12.75">
      <c r="A49" s="38" t="s">
        <v>57</v>
      </c>
      <c r="E49" s="37" t="s">
        <v>263</v>
      </c>
    </row>
    <row r="50" spans="1:16" ht="12.75">
      <c r="A50" s="24" t="s">
        <v>49</v>
      </c>
      <c r="B50" s="29" t="s">
        <v>97</v>
      </c>
      <c r="C50" s="29" t="s">
        <v>175</v>
      </c>
      <c r="D50" s="24" t="s">
        <v>51</v>
      </c>
      <c r="E50" s="30" t="s">
        <v>176</v>
      </c>
      <c r="F50" s="31" t="s">
        <v>136</v>
      </c>
      <c r="G50" s="32">
        <v>682.6</v>
      </c>
      <c r="H50" s="33">
        <v>0</v>
      </c>
      <c r="I50" s="33">
        <f>ROUND(ROUND(H50,2)*ROUND(G50,3),2)</f>
      </c>
      <c r="J50" s="31" t="s">
        <v>54</v>
      </c>
      <c r="O50">
        <f>(I50*21)/100</f>
      </c>
      <c r="P50" t="s">
        <v>27</v>
      </c>
    </row>
    <row r="51" spans="1:5" ht="12.75">
      <c r="A51" s="34" t="s">
        <v>55</v>
      </c>
      <c r="E51" s="35" t="s">
        <v>177</v>
      </c>
    </row>
    <row r="52" spans="1:5" ht="12.75">
      <c r="A52" s="38" t="s">
        <v>57</v>
      </c>
      <c r="E52" s="37" t="s">
        <v>264</v>
      </c>
    </row>
    <row r="53" spans="1:16" ht="12.75">
      <c r="A53" s="24" t="s">
        <v>49</v>
      </c>
      <c r="B53" s="29" t="s">
        <v>101</v>
      </c>
      <c r="C53" s="29" t="s">
        <v>179</v>
      </c>
      <c r="D53" s="24" t="s">
        <v>51</v>
      </c>
      <c r="E53" s="30" t="s">
        <v>180</v>
      </c>
      <c r="F53" s="31" t="s">
        <v>136</v>
      </c>
      <c r="G53" s="32">
        <v>16</v>
      </c>
      <c r="H53" s="33">
        <v>0</v>
      </c>
      <c r="I53" s="33">
        <f>ROUND(ROUND(H53,2)*ROUND(G53,3),2)</f>
      </c>
      <c r="J53" s="31" t="s">
        <v>54</v>
      </c>
      <c r="O53">
        <f>(I53*21)/100</f>
      </c>
      <c r="P53" t="s">
        <v>27</v>
      </c>
    </row>
    <row r="54" spans="1:5" ht="12.75">
      <c r="A54" s="34" t="s">
        <v>55</v>
      </c>
      <c r="E54" s="35" t="s">
        <v>51</v>
      </c>
    </row>
    <row r="55" spans="1:5" ht="12.75">
      <c r="A55" s="36" t="s">
        <v>57</v>
      </c>
      <c r="E55" s="37" t="s">
        <v>181</v>
      </c>
    </row>
    <row r="56" spans="1:18" ht="12.75" customHeight="1">
      <c r="A56" s="6" t="s">
        <v>47</v>
      </c>
      <c r="B56" s="6"/>
      <c r="C56" s="41" t="s">
        <v>27</v>
      </c>
      <c r="D56" s="6"/>
      <c r="E56" s="27" t="s">
        <v>265</v>
      </c>
      <c r="F56" s="6"/>
      <c r="G56" s="6"/>
      <c r="H56" s="6"/>
      <c r="I56" s="42">
        <f>0+Q56</f>
      </c>
      <c r="J56" s="6"/>
      <c r="O56">
        <f>0+R56</f>
      </c>
      <c r="Q56">
        <f>0+I57+I60</f>
      </c>
      <c r="R56">
        <f>0+O57+O60</f>
      </c>
    </row>
    <row r="57" spans="1:16" ht="12.75">
      <c r="A57" s="24" t="s">
        <v>49</v>
      </c>
      <c r="B57" s="29" t="s">
        <v>105</v>
      </c>
      <c r="C57" s="29" t="s">
        <v>266</v>
      </c>
      <c r="D57" s="24" t="s">
        <v>51</v>
      </c>
      <c r="E57" s="30" t="s">
        <v>267</v>
      </c>
      <c r="F57" s="31" t="s">
        <v>126</v>
      </c>
      <c r="G57" s="32">
        <v>8.23</v>
      </c>
      <c r="H57" s="33">
        <v>0</v>
      </c>
      <c r="I57" s="33">
        <f>ROUND(ROUND(H57,2)*ROUND(G57,3),2)</f>
      </c>
      <c r="J57" s="31" t="s">
        <v>54</v>
      </c>
      <c r="O57">
        <f>(I57*21)/100</f>
      </c>
      <c r="P57" t="s">
        <v>27</v>
      </c>
    </row>
    <row r="58" spans="1:5" ht="12.75">
      <c r="A58" s="34" t="s">
        <v>55</v>
      </c>
      <c r="E58" s="35" t="s">
        <v>268</v>
      </c>
    </row>
    <row r="59" spans="1:5" ht="12.75">
      <c r="A59" s="38" t="s">
        <v>57</v>
      </c>
      <c r="E59" s="37" t="s">
        <v>269</v>
      </c>
    </row>
    <row r="60" spans="1:16" ht="12.75">
      <c r="A60" s="24" t="s">
        <v>49</v>
      </c>
      <c r="B60" s="29" t="s">
        <v>109</v>
      </c>
      <c r="C60" s="29" t="s">
        <v>270</v>
      </c>
      <c r="D60" s="24" t="s">
        <v>51</v>
      </c>
      <c r="E60" s="30" t="s">
        <v>271</v>
      </c>
      <c r="F60" s="31" t="s">
        <v>136</v>
      </c>
      <c r="G60" s="32">
        <v>27.48</v>
      </c>
      <c r="H60" s="33">
        <v>0</v>
      </c>
      <c r="I60" s="33">
        <f>ROUND(ROUND(H60,2)*ROUND(G60,3),2)</f>
      </c>
      <c r="J60" s="31" t="s">
        <v>54</v>
      </c>
      <c r="O60">
        <f>(I60*21)/100</f>
      </c>
      <c r="P60" t="s">
        <v>27</v>
      </c>
    </row>
    <row r="61" spans="1:5" ht="12.75">
      <c r="A61" s="34" t="s">
        <v>55</v>
      </c>
      <c r="E61" s="35" t="s">
        <v>51</v>
      </c>
    </row>
    <row r="62" spans="1:5" ht="12.75">
      <c r="A62" s="36" t="s">
        <v>57</v>
      </c>
      <c r="E62" s="37" t="s">
        <v>272</v>
      </c>
    </row>
    <row r="63" spans="1:18" ht="12.75" customHeight="1">
      <c r="A63" s="6" t="s">
        <v>47</v>
      </c>
      <c r="B63" s="6"/>
      <c r="C63" s="41" t="s">
        <v>35</v>
      </c>
      <c r="D63" s="6"/>
      <c r="E63" s="27" t="s">
        <v>273</v>
      </c>
      <c r="F63" s="6"/>
      <c r="G63" s="6"/>
      <c r="H63" s="6"/>
      <c r="I63" s="42">
        <f>0+Q63</f>
      </c>
      <c r="J63" s="6"/>
      <c r="O63">
        <f>0+R63</f>
      </c>
      <c r="Q63">
        <f>0+I64+I67</f>
      </c>
      <c r="R63">
        <f>0+O64+O67</f>
      </c>
    </row>
    <row r="64" spans="1:16" ht="12.75">
      <c r="A64" s="24" t="s">
        <v>49</v>
      </c>
      <c r="B64" s="29" t="s">
        <v>113</v>
      </c>
      <c r="C64" s="29" t="s">
        <v>274</v>
      </c>
      <c r="D64" s="24" t="s">
        <v>51</v>
      </c>
      <c r="E64" s="30" t="s">
        <v>275</v>
      </c>
      <c r="F64" s="31" t="s">
        <v>126</v>
      </c>
      <c r="G64" s="32">
        <v>3.365</v>
      </c>
      <c r="H64" s="33">
        <v>0</v>
      </c>
      <c r="I64" s="33">
        <f>ROUND(ROUND(H64,2)*ROUND(G64,3),2)</f>
      </c>
      <c r="J64" s="31" t="s">
        <v>54</v>
      </c>
      <c r="O64">
        <f>(I64*21)/100</f>
      </c>
      <c r="P64" t="s">
        <v>27</v>
      </c>
    </row>
    <row r="65" spans="1:5" ht="12.75">
      <c r="A65" s="34" t="s">
        <v>55</v>
      </c>
      <c r="E65" s="35" t="s">
        <v>276</v>
      </c>
    </row>
    <row r="66" spans="1:5" ht="12.75">
      <c r="A66" s="38" t="s">
        <v>57</v>
      </c>
      <c r="E66" s="37" t="s">
        <v>277</v>
      </c>
    </row>
    <row r="67" spans="1:16" ht="12.75">
      <c r="A67" s="24" t="s">
        <v>49</v>
      </c>
      <c r="B67" s="29" t="s">
        <v>117</v>
      </c>
      <c r="C67" s="29" t="s">
        <v>278</v>
      </c>
      <c r="D67" s="24" t="s">
        <v>51</v>
      </c>
      <c r="E67" s="30" t="s">
        <v>279</v>
      </c>
      <c r="F67" s="31" t="s">
        <v>126</v>
      </c>
      <c r="G67" s="32">
        <v>5.048</v>
      </c>
      <c r="H67" s="33">
        <v>0</v>
      </c>
      <c r="I67" s="33">
        <f>ROUND(ROUND(H67,2)*ROUND(G67,3),2)</f>
      </c>
      <c r="J67" s="31" t="s">
        <v>54</v>
      </c>
      <c r="O67">
        <f>(I67*21)/100</f>
      </c>
      <c r="P67" t="s">
        <v>27</v>
      </c>
    </row>
    <row r="68" spans="1:5" ht="12.75">
      <c r="A68" s="34" t="s">
        <v>55</v>
      </c>
      <c r="E68" s="35" t="s">
        <v>280</v>
      </c>
    </row>
    <row r="69" spans="1:5" ht="12.75">
      <c r="A69" s="36" t="s">
        <v>57</v>
      </c>
      <c r="E69" s="37" t="s">
        <v>281</v>
      </c>
    </row>
    <row r="70" spans="1:18" ht="12.75" customHeight="1">
      <c r="A70" s="6" t="s">
        <v>47</v>
      </c>
      <c r="B70" s="6"/>
      <c r="C70" s="41" t="s">
        <v>37</v>
      </c>
      <c r="D70" s="6"/>
      <c r="E70" s="27" t="s">
        <v>195</v>
      </c>
      <c r="F70" s="6"/>
      <c r="G70" s="6"/>
      <c r="H70" s="6"/>
      <c r="I70" s="42">
        <f>0+Q70</f>
      </c>
      <c r="J70" s="6"/>
      <c r="O70">
        <f>0+R70</f>
      </c>
      <c r="Q70">
        <f>0+I71+I74+I77+I80+I83+I86</f>
      </c>
      <c r="R70">
        <f>0+O71+O74+O77+O80+O83+O86</f>
      </c>
    </row>
    <row r="71" spans="1:16" ht="12.75">
      <c r="A71" s="24" t="s">
        <v>49</v>
      </c>
      <c r="B71" s="29" t="s">
        <v>200</v>
      </c>
      <c r="C71" s="29" t="s">
        <v>201</v>
      </c>
      <c r="D71" s="24" t="s">
        <v>51</v>
      </c>
      <c r="E71" s="30" t="s">
        <v>202</v>
      </c>
      <c r="F71" s="31" t="s">
        <v>136</v>
      </c>
      <c r="G71" s="32">
        <v>351.803</v>
      </c>
      <c r="H71" s="33">
        <v>0</v>
      </c>
      <c r="I71" s="33">
        <f>ROUND(ROUND(H71,2)*ROUND(G71,3),2)</f>
      </c>
      <c r="J71" s="31" t="s">
        <v>54</v>
      </c>
      <c r="O71">
        <f>(I71*21)/100</f>
      </c>
      <c r="P71" t="s">
        <v>27</v>
      </c>
    </row>
    <row r="72" spans="1:5" ht="12.75">
      <c r="A72" s="34" t="s">
        <v>55</v>
      </c>
      <c r="E72" s="35" t="s">
        <v>203</v>
      </c>
    </row>
    <row r="73" spans="1:5" ht="12.75">
      <c r="A73" s="38" t="s">
        <v>57</v>
      </c>
      <c r="E73" s="37" t="s">
        <v>282</v>
      </c>
    </row>
    <row r="74" spans="1:16" ht="12.75">
      <c r="A74" s="24" t="s">
        <v>49</v>
      </c>
      <c r="B74" s="29" t="s">
        <v>205</v>
      </c>
      <c r="C74" s="29" t="s">
        <v>206</v>
      </c>
      <c r="D74" s="24" t="s">
        <v>51</v>
      </c>
      <c r="E74" s="30" t="s">
        <v>207</v>
      </c>
      <c r="F74" s="31" t="s">
        <v>136</v>
      </c>
      <c r="G74" s="32">
        <v>335.05</v>
      </c>
      <c r="H74" s="33">
        <v>0</v>
      </c>
      <c r="I74" s="33">
        <f>ROUND(ROUND(H74,2)*ROUND(G74,3),2)</f>
      </c>
      <c r="J74" s="31" t="s">
        <v>54</v>
      </c>
      <c r="O74">
        <f>(I74*21)/100</f>
      </c>
      <c r="P74" t="s">
        <v>27</v>
      </c>
    </row>
    <row r="75" spans="1:5" ht="12.75">
      <c r="A75" s="34" t="s">
        <v>55</v>
      </c>
      <c r="E75" s="35" t="s">
        <v>208</v>
      </c>
    </row>
    <row r="76" spans="1:5" ht="12.75">
      <c r="A76" s="38" t="s">
        <v>57</v>
      </c>
      <c r="E76" s="37" t="s">
        <v>283</v>
      </c>
    </row>
    <row r="77" spans="1:16" ht="12.75">
      <c r="A77" s="24" t="s">
        <v>49</v>
      </c>
      <c r="B77" s="29" t="s">
        <v>209</v>
      </c>
      <c r="C77" s="29" t="s">
        <v>210</v>
      </c>
      <c r="D77" s="24" t="s">
        <v>51</v>
      </c>
      <c r="E77" s="30" t="s">
        <v>211</v>
      </c>
      <c r="F77" s="31" t="s">
        <v>136</v>
      </c>
      <c r="G77" s="32">
        <v>335.05</v>
      </c>
      <c r="H77" s="33">
        <v>0</v>
      </c>
      <c r="I77" s="33">
        <f>ROUND(ROUND(H77,2)*ROUND(G77,3),2)</f>
      </c>
      <c r="J77" s="31" t="s">
        <v>54</v>
      </c>
      <c r="O77">
        <f>(I77*21)/100</f>
      </c>
      <c r="P77" t="s">
        <v>27</v>
      </c>
    </row>
    <row r="78" spans="1:5" ht="12.75">
      <c r="A78" s="34" t="s">
        <v>55</v>
      </c>
      <c r="E78" s="35" t="s">
        <v>212</v>
      </c>
    </row>
    <row r="79" spans="1:5" ht="12.75">
      <c r="A79" s="38" t="s">
        <v>57</v>
      </c>
      <c r="E79" s="37" t="s">
        <v>283</v>
      </c>
    </row>
    <row r="80" spans="1:16" ht="12.75">
      <c r="A80" s="24" t="s">
        <v>49</v>
      </c>
      <c r="B80" s="29" t="s">
        <v>213</v>
      </c>
      <c r="C80" s="29" t="s">
        <v>284</v>
      </c>
      <c r="D80" s="24" t="s">
        <v>51</v>
      </c>
      <c r="E80" s="30" t="s">
        <v>285</v>
      </c>
      <c r="F80" s="31" t="s">
        <v>136</v>
      </c>
      <c r="G80" s="32">
        <v>335.05</v>
      </c>
      <c r="H80" s="33">
        <v>0</v>
      </c>
      <c r="I80" s="33">
        <f>ROUND(ROUND(H80,2)*ROUND(G80,3),2)</f>
      </c>
      <c r="J80" s="31" t="s">
        <v>54</v>
      </c>
      <c r="O80">
        <f>(I80*21)/100</f>
      </c>
      <c r="P80" t="s">
        <v>27</v>
      </c>
    </row>
    <row r="81" spans="1:5" ht="12.75">
      <c r="A81" s="34" t="s">
        <v>55</v>
      </c>
      <c r="E81" s="35" t="s">
        <v>286</v>
      </c>
    </row>
    <row r="82" spans="1:5" ht="12.75">
      <c r="A82" s="38" t="s">
        <v>57</v>
      </c>
      <c r="E82" s="37" t="s">
        <v>283</v>
      </c>
    </row>
    <row r="83" spans="1:16" ht="12.75">
      <c r="A83" s="24" t="s">
        <v>49</v>
      </c>
      <c r="B83" s="29" t="s">
        <v>217</v>
      </c>
      <c r="C83" s="29" t="s">
        <v>287</v>
      </c>
      <c r="D83" s="24" t="s">
        <v>51</v>
      </c>
      <c r="E83" s="30" t="s">
        <v>288</v>
      </c>
      <c r="F83" s="31" t="s">
        <v>136</v>
      </c>
      <c r="G83" s="32">
        <v>335.05</v>
      </c>
      <c r="H83" s="33">
        <v>0</v>
      </c>
      <c r="I83" s="33">
        <f>ROUND(ROUND(H83,2)*ROUND(G83,3),2)</f>
      </c>
      <c r="J83" s="31" t="s">
        <v>54</v>
      </c>
      <c r="O83">
        <f>(I83*21)/100</f>
      </c>
      <c r="P83" t="s">
        <v>27</v>
      </c>
    </row>
    <row r="84" spans="1:5" ht="12.75">
      <c r="A84" s="34" t="s">
        <v>55</v>
      </c>
      <c r="E84" s="35" t="s">
        <v>289</v>
      </c>
    </row>
    <row r="85" spans="1:5" ht="12.75">
      <c r="A85" s="38" t="s">
        <v>57</v>
      </c>
      <c r="E85" s="37" t="s">
        <v>283</v>
      </c>
    </row>
    <row r="86" spans="1:16" ht="12.75">
      <c r="A86" s="24" t="s">
        <v>49</v>
      </c>
      <c r="B86" s="29" t="s">
        <v>222</v>
      </c>
      <c r="C86" s="29" t="s">
        <v>290</v>
      </c>
      <c r="D86" s="24" t="s">
        <v>51</v>
      </c>
      <c r="E86" s="30" t="s">
        <v>291</v>
      </c>
      <c r="F86" s="31" t="s">
        <v>136</v>
      </c>
      <c r="G86" s="32">
        <v>33.65</v>
      </c>
      <c r="H86" s="33">
        <v>0</v>
      </c>
      <c r="I86" s="33">
        <f>ROUND(ROUND(H86,2)*ROUND(G86,3),2)</f>
      </c>
      <c r="J86" s="31" t="s">
        <v>54</v>
      </c>
      <c r="O86">
        <f>(I86*21)/100</f>
      </c>
      <c r="P86" t="s">
        <v>27</v>
      </c>
    </row>
    <row r="87" spans="1:5" ht="12.75">
      <c r="A87" s="34" t="s">
        <v>55</v>
      </c>
      <c r="E87" s="35" t="s">
        <v>292</v>
      </c>
    </row>
    <row r="88" spans="1:5" ht="12.75">
      <c r="A88" s="36" t="s">
        <v>57</v>
      </c>
      <c r="E88" s="37" t="s">
        <v>293</v>
      </c>
    </row>
    <row r="89" spans="1:18" ht="12.75" customHeight="1">
      <c r="A89" s="6" t="s">
        <v>47</v>
      </c>
      <c r="B89" s="6"/>
      <c r="C89" s="41" t="s">
        <v>42</v>
      </c>
      <c r="D89" s="6"/>
      <c r="E89" s="27" t="s">
        <v>226</v>
      </c>
      <c r="F89" s="6"/>
      <c r="G89" s="6"/>
      <c r="H89" s="6"/>
      <c r="I89" s="42">
        <f>0+Q89</f>
      </c>
      <c r="J89" s="6"/>
      <c r="O89">
        <f>0+R89</f>
      </c>
      <c r="Q89">
        <f>0+I90+I93+I96+I99+I102+I105</f>
      </c>
      <c r="R89">
        <f>0+O90+O93+O96+O99+O102+O105</f>
      </c>
    </row>
    <row r="90" spans="1:16" ht="12.75">
      <c r="A90" s="24" t="s">
        <v>49</v>
      </c>
      <c r="B90" s="29" t="s">
        <v>227</v>
      </c>
      <c r="C90" s="29" t="s">
        <v>294</v>
      </c>
      <c r="D90" s="24" t="s">
        <v>51</v>
      </c>
      <c r="E90" s="30" t="s">
        <v>295</v>
      </c>
      <c r="F90" s="31" t="s">
        <v>230</v>
      </c>
      <c r="G90" s="32">
        <v>80</v>
      </c>
      <c r="H90" s="33">
        <v>0</v>
      </c>
      <c r="I90" s="33">
        <f>ROUND(ROUND(H90,2)*ROUND(G90,3),2)</f>
      </c>
      <c r="J90" s="31" t="s">
        <v>54</v>
      </c>
      <c r="O90">
        <f>(I90*21)/100</f>
      </c>
      <c r="P90" t="s">
        <v>27</v>
      </c>
    </row>
    <row r="91" spans="1:5" ht="12.75">
      <c r="A91" s="34" t="s">
        <v>55</v>
      </c>
      <c r="E91" s="35" t="s">
        <v>296</v>
      </c>
    </row>
    <row r="92" spans="1:5" ht="12.75">
      <c r="A92" s="38" t="s">
        <v>57</v>
      </c>
      <c r="E92" s="37" t="s">
        <v>297</v>
      </c>
    </row>
    <row r="93" spans="1:16" ht="25.5">
      <c r="A93" s="24" t="s">
        <v>49</v>
      </c>
      <c r="B93" s="29" t="s">
        <v>233</v>
      </c>
      <c r="C93" s="29" t="s">
        <v>298</v>
      </c>
      <c r="D93" s="24" t="s">
        <v>51</v>
      </c>
      <c r="E93" s="30" t="s">
        <v>299</v>
      </c>
      <c r="F93" s="31" t="s">
        <v>230</v>
      </c>
      <c r="G93" s="32">
        <v>36</v>
      </c>
      <c r="H93" s="33">
        <v>0</v>
      </c>
      <c r="I93" s="33">
        <f>ROUND(ROUND(H93,2)*ROUND(G93,3),2)</f>
      </c>
      <c r="J93" s="31" t="s">
        <v>54</v>
      </c>
      <c r="O93">
        <f>(I93*21)/100</f>
      </c>
      <c r="P93" t="s">
        <v>27</v>
      </c>
    </row>
    <row r="94" spans="1:5" ht="12.75">
      <c r="A94" s="34" t="s">
        <v>55</v>
      </c>
      <c r="E94" s="35" t="s">
        <v>51</v>
      </c>
    </row>
    <row r="95" spans="1:5" ht="12.75">
      <c r="A95" s="38" t="s">
        <v>57</v>
      </c>
      <c r="E95" s="37" t="s">
        <v>300</v>
      </c>
    </row>
    <row r="96" spans="1:16" ht="25.5">
      <c r="A96" s="24" t="s">
        <v>49</v>
      </c>
      <c r="B96" s="29" t="s">
        <v>236</v>
      </c>
      <c r="C96" s="29" t="s">
        <v>301</v>
      </c>
      <c r="D96" s="24" t="s">
        <v>51</v>
      </c>
      <c r="E96" s="30" t="s">
        <v>302</v>
      </c>
      <c r="F96" s="31" t="s">
        <v>230</v>
      </c>
      <c r="G96" s="32">
        <v>31</v>
      </c>
      <c r="H96" s="33">
        <v>0</v>
      </c>
      <c r="I96" s="33">
        <f>ROUND(ROUND(H96,2)*ROUND(G96,3),2)</f>
      </c>
      <c r="J96" s="31" t="s">
        <v>54</v>
      </c>
      <c r="O96">
        <f>(I96*21)/100</f>
      </c>
      <c r="P96" t="s">
        <v>27</v>
      </c>
    </row>
    <row r="97" spans="1:5" ht="12.75">
      <c r="A97" s="34" t="s">
        <v>55</v>
      </c>
      <c r="E97" s="35" t="s">
        <v>303</v>
      </c>
    </row>
    <row r="98" spans="1:5" ht="12.75">
      <c r="A98" s="38" t="s">
        <v>57</v>
      </c>
      <c r="E98" s="37" t="s">
        <v>240</v>
      </c>
    </row>
    <row r="99" spans="1:16" ht="12.75">
      <c r="A99" s="24" t="s">
        <v>49</v>
      </c>
      <c r="B99" s="29" t="s">
        <v>304</v>
      </c>
      <c r="C99" s="29" t="s">
        <v>228</v>
      </c>
      <c r="D99" s="24" t="s">
        <v>51</v>
      </c>
      <c r="E99" s="30" t="s">
        <v>229</v>
      </c>
      <c r="F99" s="31" t="s">
        <v>230</v>
      </c>
      <c r="G99" s="32">
        <v>217</v>
      </c>
      <c r="H99" s="33">
        <v>0</v>
      </c>
      <c r="I99" s="33">
        <f>ROUND(ROUND(H99,2)*ROUND(G99,3),2)</f>
      </c>
      <c r="J99" s="31" t="s">
        <v>54</v>
      </c>
      <c r="O99">
        <f>(I99*21)/100</f>
      </c>
      <c r="P99" t="s">
        <v>27</v>
      </c>
    </row>
    <row r="100" spans="1:5" ht="12.75">
      <c r="A100" s="34" t="s">
        <v>55</v>
      </c>
      <c r="E100" s="35" t="s">
        <v>231</v>
      </c>
    </row>
    <row r="101" spans="1:5" ht="12.75">
      <c r="A101" s="38" t="s">
        <v>57</v>
      </c>
      <c r="E101" s="37" t="s">
        <v>305</v>
      </c>
    </row>
    <row r="102" spans="1:16" ht="12.75">
      <c r="A102" s="24" t="s">
        <v>49</v>
      </c>
      <c r="B102" s="29" t="s">
        <v>306</v>
      </c>
      <c r="C102" s="29" t="s">
        <v>234</v>
      </c>
      <c r="D102" s="24" t="s">
        <v>51</v>
      </c>
      <c r="E102" s="30" t="s">
        <v>235</v>
      </c>
      <c r="F102" s="31" t="s">
        <v>230</v>
      </c>
      <c r="G102" s="32">
        <v>217</v>
      </c>
      <c r="H102" s="33">
        <v>0</v>
      </c>
      <c r="I102" s="33">
        <f>ROUND(ROUND(H102,2)*ROUND(G102,3),2)</f>
      </c>
      <c r="J102" s="31" t="s">
        <v>54</v>
      </c>
      <c r="O102">
        <f>(I102*21)/100</f>
      </c>
      <c r="P102" t="s">
        <v>27</v>
      </c>
    </row>
    <row r="103" spans="1:5" ht="12.75">
      <c r="A103" s="34" t="s">
        <v>55</v>
      </c>
      <c r="E103" s="35" t="s">
        <v>51</v>
      </c>
    </row>
    <row r="104" spans="1:5" ht="12.75">
      <c r="A104" s="38" t="s">
        <v>57</v>
      </c>
      <c r="E104" s="37" t="s">
        <v>307</v>
      </c>
    </row>
    <row r="105" spans="1:16" ht="12.75">
      <c r="A105" s="24" t="s">
        <v>49</v>
      </c>
      <c r="B105" s="29" t="s">
        <v>308</v>
      </c>
      <c r="C105" s="29" t="s">
        <v>309</v>
      </c>
      <c r="D105" s="24" t="s">
        <v>51</v>
      </c>
      <c r="E105" s="30" t="s">
        <v>310</v>
      </c>
      <c r="F105" s="31" t="s">
        <v>230</v>
      </c>
      <c r="G105" s="32">
        <v>73</v>
      </c>
      <c r="H105" s="33">
        <v>0</v>
      </c>
      <c r="I105" s="33">
        <f>ROUND(ROUND(H105,2)*ROUND(G105,3),2)</f>
      </c>
      <c r="J105" s="31" t="s">
        <v>54</v>
      </c>
      <c r="O105">
        <f>(I105*21)/100</f>
      </c>
      <c r="P105" t="s">
        <v>27</v>
      </c>
    </row>
    <row r="106" spans="1:5" ht="12.75">
      <c r="A106" s="34" t="s">
        <v>55</v>
      </c>
      <c r="E106" s="35" t="s">
        <v>51</v>
      </c>
    </row>
    <row r="107" spans="1:5" ht="12.75">
      <c r="A107" s="36" t="s">
        <v>57</v>
      </c>
      <c r="E107" s="37" t="s">
        <v>311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0+O9+O16+O47+O54+O73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312</v>
      </c>
      <c r="I3" s="39">
        <f>0+I9+I16+I47+I54+I73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241</v>
      </c>
      <c r="D4" s="1"/>
      <c r="E4" s="14" t="s">
        <v>242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312</v>
      </c>
      <c r="D5" s="6"/>
      <c r="E5" s="18" t="s">
        <v>313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38.82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127</v>
      </c>
    </row>
    <row r="12" spans="1:5" ht="12.75">
      <c r="A12" s="38" t="s">
        <v>57</v>
      </c>
      <c r="E12" s="37" t="s">
        <v>314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299.12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38.25">
      <c r="A15" s="36" t="s">
        <v>57</v>
      </c>
      <c r="E15" s="37" t="s">
        <v>315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133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</f>
      </c>
      <c r="R16">
        <f>0+O17+O20+O23+O26+O29+O32+O35+O38+O41+O44</f>
      </c>
    </row>
    <row r="17" spans="1:16" ht="12.75">
      <c r="A17" s="24" t="s">
        <v>49</v>
      </c>
      <c r="B17" s="29" t="s">
        <v>26</v>
      </c>
      <c r="C17" s="29" t="s">
        <v>139</v>
      </c>
      <c r="D17" s="24" t="s">
        <v>51</v>
      </c>
      <c r="E17" s="30" t="s">
        <v>140</v>
      </c>
      <c r="F17" s="31" t="s">
        <v>136</v>
      </c>
      <c r="G17" s="32">
        <v>322.1</v>
      </c>
      <c r="H17" s="33">
        <v>0</v>
      </c>
      <c r="I17" s="33">
        <f>ROUND(ROUND(H17,2)*ROUND(G17,3),2)</f>
      </c>
      <c r="J17" s="31" t="s">
        <v>54</v>
      </c>
      <c r="O17">
        <f>(I17*21)/100</f>
      </c>
      <c r="P17" t="s">
        <v>27</v>
      </c>
    </row>
    <row r="18" spans="1:5" ht="12.75">
      <c r="A18" s="34" t="s">
        <v>55</v>
      </c>
      <c r="E18" s="35" t="s">
        <v>141</v>
      </c>
    </row>
    <row r="19" spans="1:5" ht="12.75">
      <c r="A19" s="38" t="s">
        <v>57</v>
      </c>
      <c r="E19" s="37" t="s">
        <v>316</v>
      </c>
    </row>
    <row r="20" spans="1:16" ht="12.75">
      <c r="A20" s="24" t="s">
        <v>49</v>
      </c>
      <c r="B20" s="29" t="s">
        <v>35</v>
      </c>
      <c r="C20" s="29" t="s">
        <v>147</v>
      </c>
      <c r="D20" s="24" t="s">
        <v>51</v>
      </c>
      <c r="E20" s="30" t="s">
        <v>148</v>
      </c>
      <c r="F20" s="31" t="s">
        <v>126</v>
      </c>
      <c r="G20" s="32">
        <v>72.57</v>
      </c>
      <c r="H20" s="33">
        <v>0</v>
      </c>
      <c r="I20" s="33">
        <f>ROUND(ROUND(H20,2)*ROUND(G20,3),2)</f>
      </c>
      <c r="J20" s="31" t="s">
        <v>54</v>
      </c>
      <c r="O20">
        <f>(I20*21)/100</f>
      </c>
      <c r="P20" t="s">
        <v>27</v>
      </c>
    </row>
    <row r="21" spans="1:5" ht="12.75">
      <c r="A21" s="34" t="s">
        <v>55</v>
      </c>
      <c r="E21" s="35" t="s">
        <v>258</v>
      </c>
    </row>
    <row r="22" spans="1:5" ht="12.75">
      <c r="A22" s="38" t="s">
        <v>57</v>
      </c>
      <c r="E22" s="37" t="s">
        <v>317</v>
      </c>
    </row>
    <row r="23" spans="1:16" ht="12.75">
      <c r="A23" s="24" t="s">
        <v>49</v>
      </c>
      <c r="B23" s="29" t="s">
        <v>37</v>
      </c>
      <c r="C23" s="29" t="s">
        <v>151</v>
      </c>
      <c r="D23" s="24" t="s">
        <v>51</v>
      </c>
      <c r="E23" s="30" t="s">
        <v>152</v>
      </c>
      <c r="F23" s="31" t="s">
        <v>126</v>
      </c>
      <c r="G23" s="32">
        <v>72.57</v>
      </c>
      <c r="H23" s="33">
        <v>0</v>
      </c>
      <c r="I23" s="33">
        <f>ROUND(ROUND(H23,2)*ROUND(G23,3),2)</f>
      </c>
      <c r="J23" s="31" t="s">
        <v>54</v>
      </c>
      <c r="O23">
        <f>(I23*21)/100</f>
      </c>
      <c r="P23" t="s">
        <v>27</v>
      </c>
    </row>
    <row r="24" spans="1:5" ht="12.75">
      <c r="A24" s="34" t="s">
        <v>55</v>
      </c>
      <c r="E24" s="35" t="s">
        <v>153</v>
      </c>
    </row>
    <row r="25" spans="1:5" ht="12.75">
      <c r="A25" s="38" t="s">
        <v>57</v>
      </c>
      <c r="E25" s="37" t="s">
        <v>317</v>
      </c>
    </row>
    <row r="26" spans="1:16" ht="12.75">
      <c r="A26" s="24" t="s">
        <v>49</v>
      </c>
      <c r="B26" s="29" t="s">
        <v>39</v>
      </c>
      <c r="C26" s="29" t="s">
        <v>154</v>
      </c>
      <c r="D26" s="24" t="s">
        <v>51</v>
      </c>
      <c r="E26" s="30" t="s">
        <v>155</v>
      </c>
      <c r="F26" s="31" t="s">
        <v>126</v>
      </c>
      <c r="G26" s="32">
        <v>52.93</v>
      </c>
      <c r="H26" s="33">
        <v>0</v>
      </c>
      <c r="I26" s="33">
        <f>ROUND(ROUND(H26,2)*ROUND(G26,3),2)</f>
      </c>
      <c r="J26" s="31" t="s">
        <v>54</v>
      </c>
      <c r="O26">
        <f>(I26*21)/100</f>
      </c>
      <c r="P26" t="s">
        <v>27</v>
      </c>
    </row>
    <row r="27" spans="1:5" ht="12.75">
      <c r="A27" s="34" t="s">
        <v>55</v>
      </c>
      <c r="E27" s="35" t="s">
        <v>318</v>
      </c>
    </row>
    <row r="28" spans="1:5" ht="38.25">
      <c r="A28" s="38" t="s">
        <v>57</v>
      </c>
      <c r="E28" s="37" t="s">
        <v>319</v>
      </c>
    </row>
    <row r="29" spans="1:16" ht="12.75">
      <c r="A29" s="24" t="s">
        <v>49</v>
      </c>
      <c r="B29" s="29" t="s">
        <v>73</v>
      </c>
      <c r="C29" s="29" t="s">
        <v>158</v>
      </c>
      <c r="D29" s="24" t="s">
        <v>51</v>
      </c>
      <c r="E29" s="30" t="s">
        <v>159</v>
      </c>
      <c r="F29" s="31" t="s">
        <v>126</v>
      </c>
      <c r="G29" s="32">
        <v>26.1</v>
      </c>
      <c r="H29" s="33">
        <v>0</v>
      </c>
      <c r="I29" s="33">
        <f>ROUND(ROUND(H29,2)*ROUND(G29,3),2)</f>
      </c>
      <c r="J29" s="31" t="s">
        <v>54</v>
      </c>
      <c r="O29">
        <f>(I29*21)/100</f>
      </c>
      <c r="P29" t="s">
        <v>27</v>
      </c>
    </row>
    <row r="30" spans="1:5" ht="12.75">
      <c r="A30" s="34" t="s">
        <v>55</v>
      </c>
      <c r="E30" s="35" t="s">
        <v>160</v>
      </c>
    </row>
    <row r="31" spans="1:5" ht="12.75">
      <c r="A31" s="38" t="s">
        <v>57</v>
      </c>
      <c r="E31" s="37" t="s">
        <v>320</v>
      </c>
    </row>
    <row r="32" spans="1:16" ht="12.75">
      <c r="A32" s="24" t="s">
        <v>49</v>
      </c>
      <c r="B32" s="29" t="s">
        <v>78</v>
      </c>
      <c r="C32" s="29" t="s">
        <v>162</v>
      </c>
      <c r="D32" s="24" t="s">
        <v>51</v>
      </c>
      <c r="E32" s="30" t="s">
        <v>163</v>
      </c>
      <c r="F32" s="31" t="s">
        <v>126</v>
      </c>
      <c r="G32" s="32">
        <v>125.5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51</v>
      </c>
    </row>
    <row r="34" spans="1:5" ht="12.75">
      <c r="A34" s="38" t="s">
        <v>57</v>
      </c>
      <c r="E34" s="37" t="s">
        <v>321</v>
      </c>
    </row>
    <row r="35" spans="1:16" ht="12.75">
      <c r="A35" s="24" t="s">
        <v>49</v>
      </c>
      <c r="B35" s="29" t="s">
        <v>42</v>
      </c>
      <c r="C35" s="29" t="s">
        <v>165</v>
      </c>
      <c r="D35" s="24" t="s">
        <v>51</v>
      </c>
      <c r="E35" s="30" t="s">
        <v>166</v>
      </c>
      <c r="F35" s="31" t="s">
        <v>126</v>
      </c>
      <c r="G35" s="32">
        <v>143.3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12.75">
      <c r="A36" s="34" t="s">
        <v>55</v>
      </c>
      <c r="E36" s="35" t="s">
        <v>167</v>
      </c>
    </row>
    <row r="37" spans="1:5" ht="12.75">
      <c r="A37" s="38" t="s">
        <v>57</v>
      </c>
      <c r="E37" s="37" t="s">
        <v>322</v>
      </c>
    </row>
    <row r="38" spans="1:16" ht="12.75">
      <c r="A38" s="24" t="s">
        <v>49</v>
      </c>
      <c r="B38" s="29" t="s">
        <v>44</v>
      </c>
      <c r="C38" s="29" t="s">
        <v>169</v>
      </c>
      <c r="D38" s="24" t="s">
        <v>51</v>
      </c>
      <c r="E38" s="30" t="s">
        <v>170</v>
      </c>
      <c r="F38" s="31" t="s">
        <v>126</v>
      </c>
      <c r="G38" s="32">
        <v>46.47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160</v>
      </c>
    </row>
    <row r="40" spans="1:5" ht="12.75">
      <c r="A40" s="38" t="s">
        <v>57</v>
      </c>
      <c r="E40" s="37" t="s">
        <v>323</v>
      </c>
    </row>
    <row r="41" spans="1:16" ht="12.75">
      <c r="A41" s="24" t="s">
        <v>49</v>
      </c>
      <c r="B41" s="29" t="s">
        <v>46</v>
      </c>
      <c r="C41" s="29" t="s">
        <v>172</v>
      </c>
      <c r="D41" s="24" t="s">
        <v>51</v>
      </c>
      <c r="E41" s="30" t="s">
        <v>173</v>
      </c>
      <c r="F41" s="31" t="s">
        <v>136</v>
      </c>
      <c r="G41" s="32">
        <v>515.235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51</v>
      </c>
    </row>
    <row r="43" spans="1:5" ht="12.75">
      <c r="A43" s="38" t="s">
        <v>57</v>
      </c>
      <c r="E43" s="37" t="s">
        <v>324</v>
      </c>
    </row>
    <row r="44" spans="1:16" ht="12.75">
      <c r="A44" s="24" t="s">
        <v>49</v>
      </c>
      <c r="B44" s="29" t="s">
        <v>91</v>
      </c>
      <c r="C44" s="29" t="s">
        <v>175</v>
      </c>
      <c r="D44" s="24" t="s">
        <v>51</v>
      </c>
      <c r="E44" s="30" t="s">
        <v>176</v>
      </c>
      <c r="F44" s="31" t="s">
        <v>136</v>
      </c>
      <c r="G44" s="32">
        <v>258.8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177</v>
      </c>
    </row>
    <row r="46" spans="1:5" ht="12.75">
      <c r="A46" s="36" t="s">
        <v>57</v>
      </c>
      <c r="E46" s="37" t="s">
        <v>325</v>
      </c>
    </row>
    <row r="47" spans="1:18" ht="12.75" customHeight="1">
      <c r="A47" s="6" t="s">
        <v>47</v>
      </c>
      <c r="B47" s="6"/>
      <c r="C47" s="41" t="s">
        <v>27</v>
      </c>
      <c r="D47" s="6"/>
      <c r="E47" s="27" t="s">
        <v>265</v>
      </c>
      <c r="F47" s="6"/>
      <c r="G47" s="6"/>
      <c r="H47" s="6"/>
      <c r="I47" s="42">
        <f>0+Q47</f>
      </c>
      <c r="J47" s="6"/>
      <c r="O47">
        <f>0+R47</f>
      </c>
      <c r="Q47">
        <f>0+I48+I51</f>
      </c>
      <c r="R47">
        <f>0+O48+O51</f>
      </c>
    </row>
    <row r="48" spans="1:16" ht="12.75">
      <c r="A48" s="24" t="s">
        <v>49</v>
      </c>
      <c r="B48" s="29" t="s">
        <v>93</v>
      </c>
      <c r="C48" s="29" t="s">
        <v>266</v>
      </c>
      <c r="D48" s="24" t="s">
        <v>51</v>
      </c>
      <c r="E48" s="30" t="s">
        <v>267</v>
      </c>
      <c r="F48" s="31" t="s">
        <v>126</v>
      </c>
      <c r="G48" s="32">
        <v>5</v>
      </c>
      <c r="H48" s="33">
        <v>0</v>
      </c>
      <c r="I48" s="33">
        <f>ROUND(ROUND(H48,2)*ROUND(G48,3),2)</f>
      </c>
      <c r="J48" s="31" t="s">
        <v>54</v>
      </c>
      <c r="O48">
        <f>(I48*21)/100</f>
      </c>
      <c r="P48" t="s">
        <v>27</v>
      </c>
    </row>
    <row r="49" spans="1:5" ht="12.75">
      <c r="A49" s="34" t="s">
        <v>55</v>
      </c>
      <c r="E49" s="35" t="s">
        <v>268</v>
      </c>
    </row>
    <row r="50" spans="1:5" ht="12.75">
      <c r="A50" s="38" t="s">
        <v>57</v>
      </c>
      <c r="E50" s="37" t="s">
        <v>326</v>
      </c>
    </row>
    <row r="51" spans="1:16" ht="12.75">
      <c r="A51" s="24" t="s">
        <v>49</v>
      </c>
      <c r="B51" s="29" t="s">
        <v>97</v>
      </c>
      <c r="C51" s="29" t="s">
        <v>270</v>
      </c>
      <c r="D51" s="24" t="s">
        <v>51</v>
      </c>
      <c r="E51" s="30" t="s">
        <v>271</v>
      </c>
      <c r="F51" s="31" t="s">
        <v>136</v>
      </c>
      <c r="G51" s="32">
        <v>33.36</v>
      </c>
      <c r="H51" s="33">
        <v>0</v>
      </c>
      <c r="I51" s="33">
        <f>ROUND(ROUND(H51,2)*ROUND(G51,3),2)</f>
      </c>
      <c r="J51" s="31" t="s">
        <v>54</v>
      </c>
      <c r="O51">
        <f>(I51*21)/100</f>
      </c>
      <c r="P51" t="s">
        <v>27</v>
      </c>
    </row>
    <row r="52" spans="1:5" ht="12.75">
      <c r="A52" s="34" t="s">
        <v>55</v>
      </c>
      <c r="E52" s="35" t="s">
        <v>51</v>
      </c>
    </row>
    <row r="53" spans="1:5" ht="12.75">
      <c r="A53" s="36" t="s">
        <v>57</v>
      </c>
      <c r="E53" s="37" t="s">
        <v>327</v>
      </c>
    </row>
    <row r="54" spans="1:18" ht="12.75" customHeight="1">
      <c r="A54" s="6" t="s">
        <v>47</v>
      </c>
      <c r="B54" s="6"/>
      <c r="C54" s="41" t="s">
        <v>37</v>
      </c>
      <c r="D54" s="6"/>
      <c r="E54" s="27" t="s">
        <v>195</v>
      </c>
      <c r="F54" s="6"/>
      <c r="G54" s="6"/>
      <c r="H54" s="6"/>
      <c r="I54" s="42">
        <f>0+Q54</f>
      </c>
      <c r="J54" s="6"/>
      <c r="O54">
        <f>0+R54</f>
      </c>
      <c r="Q54">
        <f>0+I55+I58+I61+I64+I67+I70</f>
      </c>
      <c r="R54">
        <f>0+O55+O58+O61+O64+O67+O70</f>
      </c>
    </row>
    <row r="55" spans="1:16" ht="12.75">
      <c r="A55" s="24" t="s">
        <v>49</v>
      </c>
      <c r="B55" s="29" t="s">
        <v>101</v>
      </c>
      <c r="C55" s="29" t="s">
        <v>201</v>
      </c>
      <c r="D55" s="24" t="s">
        <v>51</v>
      </c>
      <c r="E55" s="30" t="s">
        <v>202</v>
      </c>
      <c r="F55" s="31" t="s">
        <v>136</v>
      </c>
      <c r="G55" s="32">
        <v>515.235</v>
      </c>
      <c r="H55" s="33">
        <v>0</v>
      </c>
      <c r="I55" s="33">
        <f>ROUND(ROUND(H55,2)*ROUND(G55,3),2)</f>
      </c>
      <c r="J55" s="31" t="s">
        <v>54</v>
      </c>
      <c r="O55">
        <f>(I55*21)/100</f>
      </c>
      <c r="P55" t="s">
        <v>27</v>
      </c>
    </row>
    <row r="56" spans="1:5" ht="12.75">
      <c r="A56" s="34" t="s">
        <v>55</v>
      </c>
      <c r="E56" s="35" t="s">
        <v>203</v>
      </c>
    </row>
    <row r="57" spans="1:5" ht="12.75">
      <c r="A57" s="38" t="s">
        <v>57</v>
      </c>
      <c r="E57" s="37" t="s">
        <v>328</v>
      </c>
    </row>
    <row r="58" spans="1:16" ht="12.75">
      <c r="A58" s="24" t="s">
        <v>49</v>
      </c>
      <c r="B58" s="29" t="s">
        <v>105</v>
      </c>
      <c r="C58" s="29" t="s">
        <v>206</v>
      </c>
      <c r="D58" s="24" t="s">
        <v>51</v>
      </c>
      <c r="E58" s="30" t="s">
        <v>207</v>
      </c>
      <c r="F58" s="31" t="s">
        <v>136</v>
      </c>
      <c r="G58" s="32">
        <v>490.7</v>
      </c>
      <c r="H58" s="33">
        <v>0</v>
      </c>
      <c r="I58" s="33">
        <f>ROUND(ROUND(H58,2)*ROUND(G58,3),2)</f>
      </c>
      <c r="J58" s="31" t="s">
        <v>54</v>
      </c>
      <c r="O58">
        <f>(I58*21)/100</f>
      </c>
      <c r="P58" t="s">
        <v>27</v>
      </c>
    </row>
    <row r="59" spans="1:5" ht="12.75">
      <c r="A59" s="34" t="s">
        <v>55</v>
      </c>
      <c r="E59" s="35" t="s">
        <v>208</v>
      </c>
    </row>
    <row r="60" spans="1:5" ht="12.75">
      <c r="A60" s="38" t="s">
        <v>57</v>
      </c>
      <c r="E60" s="37" t="s">
        <v>329</v>
      </c>
    </row>
    <row r="61" spans="1:16" ht="12.75">
      <c r="A61" s="24" t="s">
        <v>49</v>
      </c>
      <c r="B61" s="29" t="s">
        <v>109</v>
      </c>
      <c r="C61" s="29" t="s">
        <v>210</v>
      </c>
      <c r="D61" s="24" t="s">
        <v>51</v>
      </c>
      <c r="E61" s="30" t="s">
        <v>211</v>
      </c>
      <c r="F61" s="31" t="s">
        <v>136</v>
      </c>
      <c r="G61" s="32">
        <v>490.7</v>
      </c>
      <c r="H61" s="33">
        <v>0</v>
      </c>
      <c r="I61" s="33">
        <f>ROUND(ROUND(H61,2)*ROUND(G61,3),2)</f>
      </c>
      <c r="J61" s="31" t="s">
        <v>54</v>
      </c>
      <c r="O61">
        <f>(I61*21)/100</f>
      </c>
      <c r="P61" t="s">
        <v>27</v>
      </c>
    </row>
    <row r="62" spans="1:5" ht="12.75">
      <c r="A62" s="34" t="s">
        <v>55</v>
      </c>
      <c r="E62" s="35" t="s">
        <v>212</v>
      </c>
    </row>
    <row r="63" spans="1:5" ht="12.75">
      <c r="A63" s="38" t="s">
        <v>57</v>
      </c>
      <c r="E63" s="37" t="s">
        <v>329</v>
      </c>
    </row>
    <row r="64" spans="1:16" ht="12.75">
      <c r="A64" s="24" t="s">
        <v>49</v>
      </c>
      <c r="B64" s="29" t="s">
        <v>113</v>
      </c>
      <c r="C64" s="29" t="s">
        <v>284</v>
      </c>
      <c r="D64" s="24" t="s">
        <v>51</v>
      </c>
      <c r="E64" s="30" t="s">
        <v>285</v>
      </c>
      <c r="F64" s="31" t="s">
        <v>136</v>
      </c>
      <c r="G64" s="32">
        <v>490.7</v>
      </c>
      <c r="H64" s="33">
        <v>0</v>
      </c>
      <c r="I64" s="33">
        <f>ROUND(ROUND(H64,2)*ROUND(G64,3),2)</f>
      </c>
      <c r="J64" s="31" t="s">
        <v>54</v>
      </c>
      <c r="O64">
        <f>(I64*21)/100</f>
      </c>
      <c r="P64" t="s">
        <v>27</v>
      </c>
    </row>
    <row r="65" spans="1:5" ht="12.75">
      <c r="A65" s="34" t="s">
        <v>55</v>
      </c>
      <c r="E65" s="35" t="s">
        <v>286</v>
      </c>
    </row>
    <row r="66" spans="1:5" ht="12.75">
      <c r="A66" s="38" t="s">
        <v>57</v>
      </c>
      <c r="E66" s="37" t="s">
        <v>329</v>
      </c>
    </row>
    <row r="67" spans="1:16" ht="12.75">
      <c r="A67" s="24" t="s">
        <v>49</v>
      </c>
      <c r="B67" s="29" t="s">
        <v>117</v>
      </c>
      <c r="C67" s="29" t="s">
        <v>287</v>
      </c>
      <c r="D67" s="24" t="s">
        <v>51</v>
      </c>
      <c r="E67" s="30" t="s">
        <v>288</v>
      </c>
      <c r="F67" s="31" t="s">
        <v>136</v>
      </c>
      <c r="G67" s="32">
        <v>490.7</v>
      </c>
      <c r="H67" s="33">
        <v>0</v>
      </c>
      <c r="I67" s="33">
        <f>ROUND(ROUND(H67,2)*ROUND(G67,3),2)</f>
      </c>
      <c r="J67" s="31" t="s">
        <v>54</v>
      </c>
      <c r="O67">
        <f>(I67*21)/100</f>
      </c>
      <c r="P67" t="s">
        <v>27</v>
      </c>
    </row>
    <row r="68" spans="1:5" ht="12.75">
      <c r="A68" s="34" t="s">
        <v>55</v>
      </c>
      <c r="E68" s="35" t="s">
        <v>289</v>
      </c>
    </row>
    <row r="69" spans="1:5" ht="12.75">
      <c r="A69" s="38" t="s">
        <v>57</v>
      </c>
      <c r="E69" s="37" t="s">
        <v>329</v>
      </c>
    </row>
    <row r="70" spans="1:16" ht="12.75">
      <c r="A70" s="24" t="s">
        <v>49</v>
      </c>
      <c r="B70" s="29" t="s">
        <v>200</v>
      </c>
      <c r="C70" s="29" t="s">
        <v>330</v>
      </c>
      <c r="D70" s="24" t="s">
        <v>51</v>
      </c>
      <c r="E70" s="30" t="s">
        <v>331</v>
      </c>
      <c r="F70" s="31" t="s">
        <v>136</v>
      </c>
      <c r="G70" s="32">
        <v>2.44</v>
      </c>
      <c r="H70" s="33">
        <v>0</v>
      </c>
      <c r="I70" s="33">
        <f>ROUND(ROUND(H70,2)*ROUND(G70,3),2)</f>
      </c>
      <c r="J70" s="31"/>
      <c r="O70">
        <f>(I70*21)/100</f>
      </c>
      <c r="P70" t="s">
        <v>27</v>
      </c>
    </row>
    <row r="71" spans="1:5" ht="12.75">
      <c r="A71" s="34" t="s">
        <v>55</v>
      </c>
      <c r="E71" s="35" t="s">
        <v>51</v>
      </c>
    </row>
    <row r="72" spans="1:5" ht="12.75">
      <c r="A72" s="36" t="s">
        <v>57</v>
      </c>
      <c r="E72" s="37" t="s">
        <v>332</v>
      </c>
    </row>
    <row r="73" spans="1:18" ht="12.75" customHeight="1">
      <c r="A73" s="6" t="s">
        <v>47</v>
      </c>
      <c r="B73" s="6"/>
      <c r="C73" s="41" t="s">
        <v>42</v>
      </c>
      <c r="D73" s="6"/>
      <c r="E73" s="27" t="s">
        <v>226</v>
      </c>
      <c r="F73" s="6"/>
      <c r="G73" s="6"/>
      <c r="H73" s="6"/>
      <c r="I73" s="42">
        <f>0+Q73</f>
      </c>
      <c r="J73" s="6"/>
      <c r="O73">
        <f>0+R73</f>
      </c>
      <c r="Q73">
        <f>0+I74+I77</f>
      </c>
      <c r="R73">
        <f>0+O74+O77</f>
      </c>
    </row>
    <row r="74" spans="1:16" ht="12.75">
      <c r="A74" s="24" t="s">
        <v>49</v>
      </c>
      <c r="B74" s="29" t="s">
        <v>205</v>
      </c>
      <c r="C74" s="29" t="s">
        <v>228</v>
      </c>
      <c r="D74" s="24" t="s">
        <v>51</v>
      </c>
      <c r="E74" s="30" t="s">
        <v>229</v>
      </c>
      <c r="F74" s="31" t="s">
        <v>230</v>
      </c>
      <c r="G74" s="32">
        <v>294</v>
      </c>
      <c r="H74" s="33">
        <v>0</v>
      </c>
      <c r="I74" s="33">
        <f>ROUND(ROUND(H74,2)*ROUND(G74,3),2)</f>
      </c>
      <c r="J74" s="31" t="s">
        <v>54</v>
      </c>
      <c r="O74">
        <f>(I74*21)/100</f>
      </c>
      <c r="P74" t="s">
        <v>27</v>
      </c>
    </row>
    <row r="75" spans="1:5" ht="12.75">
      <c r="A75" s="34" t="s">
        <v>55</v>
      </c>
      <c r="E75" s="35" t="s">
        <v>231</v>
      </c>
    </row>
    <row r="76" spans="1:5" ht="12.75">
      <c r="A76" s="38" t="s">
        <v>57</v>
      </c>
      <c r="E76" s="37" t="s">
        <v>333</v>
      </c>
    </row>
    <row r="77" spans="1:16" ht="12.75">
      <c r="A77" s="24" t="s">
        <v>49</v>
      </c>
      <c r="B77" s="29" t="s">
        <v>209</v>
      </c>
      <c r="C77" s="29" t="s">
        <v>234</v>
      </c>
      <c r="D77" s="24" t="s">
        <v>51</v>
      </c>
      <c r="E77" s="30" t="s">
        <v>235</v>
      </c>
      <c r="F77" s="31" t="s">
        <v>230</v>
      </c>
      <c r="G77" s="32">
        <v>294</v>
      </c>
      <c r="H77" s="33">
        <v>0</v>
      </c>
      <c r="I77" s="33">
        <f>ROUND(ROUND(H77,2)*ROUND(G77,3),2)</f>
      </c>
      <c r="J77" s="31" t="s">
        <v>54</v>
      </c>
      <c r="O77">
        <f>(I77*21)/100</f>
      </c>
      <c r="P77" t="s">
        <v>27</v>
      </c>
    </row>
    <row r="78" spans="1:5" ht="12.75">
      <c r="A78" s="34" t="s">
        <v>55</v>
      </c>
      <c r="E78" s="35" t="s">
        <v>51</v>
      </c>
    </row>
    <row r="79" spans="1:5" ht="12.75">
      <c r="A79" s="36" t="s">
        <v>57</v>
      </c>
      <c r="E79" s="37" t="s">
        <v>334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0+O9+O16+O56+O63+O73+O92+O102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335</v>
      </c>
      <c r="I3" s="39">
        <f>0+I9+I16+I56+I63+I73+I92+I102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335</v>
      </c>
      <c r="D4" s="1"/>
      <c r="E4" s="14" t="s">
        <v>336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335</v>
      </c>
      <c r="D5" s="6"/>
      <c r="E5" s="18" t="s">
        <v>337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97.284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127</v>
      </c>
    </row>
    <row r="12" spans="1:5" ht="12.75">
      <c r="A12" s="38" t="s">
        <v>57</v>
      </c>
      <c r="E12" s="37" t="s">
        <v>338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130.38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12.75">
      <c r="A15" s="36" t="s">
        <v>57</v>
      </c>
      <c r="E15" s="37" t="s">
        <v>339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133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0+I17+I20+I23+I26+I29+I32+I35+I38+I41+I44+I47+I50+I53</f>
      </c>
      <c r="R16">
        <f>0+O17+O20+O23+O26+O29+O32+O35+O38+O41+O44+O47+O50+O53</f>
      </c>
    </row>
    <row r="17" spans="1:16" ht="12.75">
      <c r="A17" s="24" t="s">
        <v>49</v>
      </c>
      <c r="B17" s="29" t="s">
        <v>26</v>
      </c>
      <c r="C17" s="29" t="s">
        <v>134</v>
      </c>
      <c r="D17" s="24" t="s">
        <v>51</v>
      </c>
      <c r="E17" s="30" t="s">
        <v>135</v>
      </c>
      <c r="F17" s="31" t="s">
        <v>136</v>
      </c>
      <c r="G17" s="32">
        <v>871</v>
      </c>
      <c r="H17" s="33">
        <v>0</v>
      </c>
      <c r="I17" s="33">
        <f>ROUND(ROUND(H17,2)*ROUND(G17,3),2)</f>
      </c>
      <c r="J17" s="31" t="s">
        <v>54</v>
      </c>
      <c r="O17">
        <f>(I17*21)/100</f>
      </c>
      <c r="P17" t="s">
        <v>27</v>
      </c>
    </row>
    <row r="18" spans="1:5" ht="12.75">
      <c r="A18" s="34" t="s">
        <v>55</v>
      </c>
      <c r="E18" s="35" t="s">
        <v>137</v>
      </c>
    </row>
    <row r="19" spans="1:5" ht="12.75">
      <c r="A19" s="38" t="s">
        <v>57</v>
      </c>
      <c r="E19" s="37" t="s">
        <v>340</v>
      </c>
    </row>
    <row r="20" spans="1:16" ht="12.75">
      <c r="A20" s="24" t="s">
        <v>49</v>
      </c>
      <c r="B20" s="29" t="s">
        <v>35</v>
      </c>
      <c r="C20" s="29" t="s">
        <v>139</v>
      </c>
      <c r="D20" s="24" t="s">
        <v>51</v>
      </c>
      <c r="E20" s="30" t="s">
        <v>140</v>
      </c>
      <c r="F20" s="31" t="s">
        <v>136</v>
      </c>
      <c r="G20" s="32">
        <v>217.3</v>
      </c>
      <c r="H20" s="33">
        <v>0</v>
      </c>
      <c r="I20" s="33">
        <f>ROUND(ROUND(H20,2)*ROUND(G20,3),2)</f>
      </c>
      <c r="J20" s="31" t="s">
        <v>54</v>
      </c>
      <c r="O20">
        <f>(I20*21)/100</f>
      </c>
      <c r="P20" t="s">
        <v>27</v>
      </c>
    </row>
    <row r="21" spans="1:5" ht="12.75">
      <c r="A21" s="34" t="s">
        <v>55</v>
      </c>
      <c r="E21" s="35" t="s">
        <v>141</v>
      </c>
    </row>
    <row r="22" spans="1:5" ht="12.75">
      <c r="A22" s="38" t="s">
        <v>57</v>
      </c>
      <c r="E22" s="37" t="s">
        <v>341</v>
      </c>
    </row>
    <row r="23" spans="1:16" ht="25.5">
      <c r="A23" s="24" t="s">
        <v>49</v>
      </c>
      <c r="B23" s="29" t="s">
        <v>37</v>
      </c>
      <c r="C23" s="29" t="s">
        <v>249</v>
      </c>
      <c r="D23" s="24" t="s">
        <v>51</v>
      </c>
      <c r="E23" s="30" t="s">
        <v>250</v>
      </c>
      <c r="F23" s="31" t="s">
        <v>83</v>
      </c>
      <c r="G23" s="32">
        <v>19</v>
      </c>
      <c r="H23" s="33">
        <v>0</v>
      </c>
      <c r="I23" s="33">
        <f>ROUND(ROUND(H23,2)*ROUND(G23,3),2)</f>
      </c>
      <c r="J23" s="31" t="s">
        <v>54</v>
      </c>
      <c r="O23">
        <f>(I23*21)/100</f>
      </c>
      <c r="P23" t="s">
        <v>27</v>
      </c>
    </row>
    <row r="24" spans="1:5" ht="12.75">
      <c r="A24" s="34" t="s">
        <v>55</v>
      </c>
      <c r="E24" s="35" t="s">
        <v>137</v>
      </c>
    </row>
    <row r="25" spans="1:5" ht="12.75">
      <c r="A25" s="38" t="s">
        <v>57</v>
      </c>
      <c r="E25" s="37" t="s">
        <v>342</v>
      </c>
    </row>
    <row r="26" spans="1:16" ht="12.75">
      <c r="A26" s="24" t="s">
        <v>49</v>
      </c>
      <c r="B26" s="29" t="s">
        <v>39</v>
      </c>
      <c r="C26" s="29" t="s">
        <v>147</v>
      </c>
      <c r="D26" s="24" t="s">
        <v>51</v>
      </c>
      <c r="E26" s="30" t="s">
        <v>148</v>
      </c>
      <c r="F26" s="31" t="s">
        <v>126</v>
      </c>
      <c r="G26" s="32">
        <v>143.53</v>
      </c>
      <c r="H26" s="33">
        <v>0</v>
      </c>
      <c r="I26" s="33">
        <f>ROUND(ROUND(H26,2)*ROUND(G26,3),2)</f>
      </c>
      <c r="J26" s="31" t="s">
        <v>54</v>
      </c>
      <c r="O26">
        <f>(I26*21)/100</f>
      </c>
      <c r="P26" t="s">
        <v>27</v>
      </c>
    </row>
    <row r="27" spans="1:5" ht="12.75">
      <c r="A27" s="34" t="s">
        <v>55</v>
      </c>
      <c r="E27" s="35" t="s">
        <v>252</v>
      </c>
    </row>
    <row r="28" spans="1:5" ht="12.75">
      <c r="A28" s="38" t="s">
        <v>57</v>
      </c>
      <c r="E28" s="37" t="s">
        <v>343</v>
      </c>
    </row>
    <row r="29" spans="1:16" ht="12.75">
      <c r="A29" s="24" t="s">
        <v>49</v>
      </c>
      <c r="B29" s="29" t="s">
        <v>73</v>
      </c>
      <c r="C29" s="29" t="s">
        <v>254</v>
      </c>
      <c r="D29" s="24" t="s">
        <v>51</v>
      </c>
      <c r="E29" s="30" t="s">
        <v>255</v>
      </c>
      <c r="F29" s="31" t="s">
        <v>126</v>
      </c>
      <c r="G29" s="32">
        <v>143.53</v>
      </c>
      <c r="H29" s="33">
        <v>0</v>
      </c>
      <c r="I29" s="33">
        <f>ROUND(ROUND(H29,2)*ROUND(G29,3),2)</f>
      </c>
      <c r="J29" s="31" t="s">
        <v>54</v>
      </c>
      <c r="O29">
        <f>(I29*21)/100</f>
      </c>
      <c r="P29" t="s">
        <v>27</v>
      </c>
    </row>
    <row r="30" spans="1:5" ht="12.75">
      <c r="A30" s="34" t="s">
        <v>55</v>
      </c>
      <c r="E30" s="35" t="s">
        <v>256</v>
      </c>
    </row>
    <row r="31" spans="1:5" ht="12.75">
      <c r="A31" s="38" t="s">
        <v>57</v>
      </c>
      <c r="E31" s="37" t="s">
        <v>344</v>
      </c>
    </row>
    <row r="32" spans="1:16" ht="12.75">
      <c r="A32" s="24" t="s">
        <v>49</v>
      </c>
      <c r="B32" s="29" t="s">
        <v>78</v>
      </c>
      <c r="C32" s="29" t="s">
        <v>158</v>
      </c>
      <c r="D32" s="24" t="s">
        <v>51</v>
      </c>
      <c r="E32" s="30" t="s">
        <v>159</v>
      </c>
      <c r="F32" s="31" t="s">
        <v>126</v>
      </c>
      <c r="G32" s="32">
        <v>118.93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160</v>
      </c>
    </row>
    <row r="34" spans="1:5" ht="12.75">
      <c r="A34" s="38" t="s">
        <v>57</v>
      </c>
      <c r="E34" s="37" t="s">
        <v>345</v>
      </c>
    </row>
    <row r="35" spans="1:16" ht="12.75">
      <c r="A35" s="24" t="s">
        <v>49</v>
      </c>
      <c r="B35" s="29" t="s">
        <v>42</v>
      </c>
      <c r="C35" s="29" t="s">
        <v>162</v>
      </c>
      <c r="D35" s="24" t="s">
        <v>51</v>
      </c>
      <c r="E35" s="30" t="s">
        <v>163</v>
      </c>
      <c r="F35" s="31" t="s">
        <v>126</v>
      </c>
      <c r="G35" s="32">
        <v>143.53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12.75">
      <c r="A36" s="34" t="s">
        <v>55</v>
      </c>
      <c r="E36" s="35" t="s">
        <v>51</v>
      </c>
    </row>
    <row r="37" spans="1:5" ht="12.75">
      <c r="A37" s="38" t="s">
        <v>57</v>
      </c>
      <c r="E37" s="37" t="s">
        <v>343</v>
      </c>
    </row>
    <row r="38" spans="1:16" ht="12.75">
      <c r="A38" s="24" t="s">
        <v>49</v>
      </c>
      <c r="B38" s="29" t="s">
        <v>44</v>
      </c>
      <c r="C38" s="29" t="s">
        <v>165</v>
      </c>
      <c r="D38" s="24" t="s">
        <v>51</v>
      </c>
      <c r="E38" s="30" t="s">
        <v>166</v>
      </c>
      <c r="F38" s="31" t="s">
        <v>126</v>
      </c>
      <c r="G38" s="32">
        <v>109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167</v>
      </c>
    </row>
    <row r="40" spans="1:5" ht="12.75">
      <c r="A40" s="38" t="s">
        <v>57</v>
      </c>
      <c r="E40" s="37" t="s">
        <v>346</v>
      </c>
    </row>
    <row r="41" spans="1:16" ht="12.75">
      <c r="A41" s="24" t="s">
        <v>49</v>
      </c>
      <c r="B41" s="29" t="s">
        <v>46</v>
      </c>
      <c r="C41" s="29" t="s">
        <v>165</v>
      </c>
      <c r="D41" s="24" t="s">
        <v>75</v>
      </c>
      <c r="E41" s="30" t="s">
        <v>166</v>
      </c>
      <c r="F41" s="31" t="s">
        <v>126</v>
      </c>
      <c r="G41" s="32">
        <v>894.97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51</v>
      </c>
    </row>
    <row r="43" spans="1:5" ht="12.75">
      <c r="A43" s="38" t="s">
        <v>57</v>
      </c>
      <c r="E43" s="37" t="s">
        <v>347</v>
      </c>
    </row>
    <row r="44" spans="1:16" ht="12.75">
      <c r="A44" s="24" t="s">
        <v>49</v>
      </c>
      <c r="B44" s="29" t="s">
        <v>91</v>
      </c>
      <c r="C44" s="29" t="s">
        <v>169</v>
      </c>
      <c r="D44" s="24" t="s">
        <v>51</v>
      </c>
      <c r="E44" s="30" t="s">
        <v>170</v>
      </c>
      <c r="F44" s="31" t="s">
        <v>126</v>
      </c>
      <c r="G44" s="32">
        <v>24.6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160</v>
      </c>
    </row>
    <row r="46" spans="1:5" ht="12.75">
      <c r="A46" s="38" t="s">
        <v>57</v>
      </c>
      <c r="E46" s="37" t="s">
        <v>348</v>
      </c>
    </row>
    <row r="47" spans="1:16" ht="12.75">
      <c r="A47" s="24" t="s">
        <v>49</v>
      </c>
      <c r="B47" s="29" t="s">
        <v>93</v>
      </c>
      <c r="C47" s="29" t="s">
        <v>172</v>
      </c>
      <c r="D47" s="24" t="s">
        <v>51</v>
      </c>
      <c r="E47" s="30" t="s">
        <v>173</v>
      </c>
      <c r="F47" s="31" t="s">
        <v>136</v>
      </c>
      <c r="G47" s="32">
        <v>267.456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51</v>
      </c>
    </row>
    <row r="49" spans="1:5" ht="12.75">
      <c r="A49" s="38" t="s">
        <v>57</v>
      </c>
      <c r="E49" s="37" t="s">
        <v>349</v>
      </c>
    </row>
    <row r="50" spans="1:16" ht="12.75">
      <c r="A50" s="24" t="s">
        <v>49</v>
      </c>
      <c r="B50" s="29" t="s">
        <v>97</v>
      </c>
      <c r="C50" s="29" t="s">
        <v>175</v>
      </c>
      <c r="D50" s="24" t="s">
        <v>51</v>
      </c>
      <c r="E50" s="30" t="s">
        <v>176</v>
      </c>
      <c r="F50" s="31" t="s">
        <v>136</v>
      </c>
      <c r="G50" s="32">
        <v>648.56</v>
      </c>
      <c r="H50" s="33">
        <v>0</v>
      </c>
      <c r="I50" s="33">
        <f>ROUND(ROUND(H50,2)*ROUND(G50,3),2)</f>
      </c>
      <c r="J50" s="31" t="s">
        <v>54</v>
      </c>
      <c r="O50">
        <f>(I50*21)/100</f>
      </c>
      <c r="P50" t="s">
        <v>27</v>
      </c>
    </row>
    <row r="51" spans="1:5" ht="12.75">
      <c r="A51" s="34" t="s">
        <v>55</v>
      </c>
      <c r="E51" s="35" t="s">
        <v>177</v>
      </c>
    </row>
    <row r="52" spans="1:5" ht="12.75">
      <c r="A52" s="38" t="s">
        <v>57</v>
      </c>
      <c r="E52" s="37" t="s">
        <v>350</v>
      </c>
    </row>
    <row r="53" spans="1:16" ht="12.75">
      <c r="A53" s="24" t="s">
        <v>49</v>
      </c>
      <c r="B53" s="29" t="s">
        <v>101</v>
      </c>
      <c r="C53" s="29" t="s">
        <v>179</v>
      </c>
      <c r="D53" s="24" t="s">
        <v>51</v>
      </c>
      <c r="E53" s="30" t="s">
        <v>180</v>
      </c>
      <c r="F53" s="31" t="s">
        <v>136</v>
      </c>
      <c r="G53" s="32">
        <v>44</v>
      </c>
      <c r="H53" s="33">
        <v>0</v>
      </c>
      <c r="I53" s="33">
        <f>ROUND(ROUND(H53,2)*ROUND(G53,3),2)</f>
      </c>
      <c r="J53" s="31" t="s">
        <v>54</v>
      </c>
      <c r="O53">
        <f>(I53*21)/100</f>
      </c>
      <c r="P53" t="s">
        <v>27</v>
      </c>
    </row>
    <row r="54" spans="1:5" ht="12.75">
      <c r="A54" s="34" t="s">
        <v>55</v>
      </c>
      <c r="E54" s="35" t="s">
        <v>51</v>
      </c>
    </row>
    <row r="55" spans="1:5" ht="12.75">
      <c r="A55" s="36" t="s">
        <v>57</v>
      </c>
      <c r="E55" s="37" t="s">
        <v>351</v>
      </c>
    </row>
    <row r="56" spans="1:18" ht="12.75" customHeight="1">
      <c r="A56" s="6" t="s">
        <v>47</v>
      </c>
      <c r="B56" s="6"/>
      <c r="C56" s="41" t="s">
        <v>27</v>
      </c>
      <c r="D56" s="6"/>
      <c r="E56" s="27" t="s">
        <v>265</v>
      </c>
      <c r="F56" s="6"/>
      <c r="G56" s="6"/>
      <c r="H56" s="6"/>
      <c r="I56" s="42">
        <f>0+Q56</f>
      </c>
      <c r="J56" s="6"/>
      <c r="O56">
        <f>0+R56</f>
      </c>
      <c r="Q56">
        <f>0+I57+I60</f>
      </c>
      <c r="R56">
        <f>0+O57+O60</f>
      </c>
    </row>
    <row r="57" spans="1:16" ht="12.75">
      <c r="A57" s="24" t="s">
        <v>49</v>
      </c>
      <c r="B57" s="29" t="s">
        <v>105</v>
      </c>
      <c r="C57" s="29" t="s">
        <v>266</v>
      </c>
      <c r="D57" s="24" t="s">
        <v>51</v>
      </c>
      <c r="E57" s="30" t="s">
        <v>267</v>
      </c>
      <c r="F57" s="31" t="s">
        <v>126</v>
      </c>
      <c r="G57" s="32">
        <v>12.83</v>
      </c>
      <c r="H57" s="33">
        <v>0</v>
      </c>
      <c r="I57" s="33">
        <f>ROUND(ROUND(H57,2)*ROUND(G57,3),2)</f>
      </c>
      <c r="J57" s="31" t="s">
        <v>54</v>
      </c>
      <c r="O57">
        <f>(I57*21)/100</f>
      </c>
      <c r="P57" t="s">
        <v>27</v>
      </c>
    </row>
    <row r="58" spans="1:5" ht="12.75">
      <c r="A58" s="34" t="s">
        <v>55</v>
      </c>
      <c r="E58" s="35" t="s">
        <v>268</v>
      </c>
    </row>
    <row r="59" spans="1:5" ht="12.75">
      <c r="A59" s="38" t="s">
        <v>57</v>
      </c>
      <c r="E59" s="37" t="s">
        <v>352</v>
      </c>
    </row>
    <row r="60" spans="1:16" ht="12.75">
      <c r="A60" s="24" t="s">
        <v>49</v>
      </c>
      <c r="B60" s="29" t="s">
        <v>109</v>
      </c>
      <c r="C60" s="29" t="s">
        <v>270</v>
      </c>
      <c r="D60" s="24" t="s">
        <v>51</v>
      </c>
      <c r="E60" s="30" t="s">
        <v>271</v>
      </c>
      <c r="F60" s="31" t="s">
        <v>136</v>
      </c>
      <c r="G60" s="32">
        <v>45.19</v>
      </c>
      <c r="H60" s="33">
        <v>0</v>
      </c>
      <c r="I60" s="33">
        <f>ROUND(ROUND(H60,2)*ROUND(G60,3),2)</f>
      </c>
      <c r="J60" s="31" t="s">
        <v>54</v>
      </c>
      <c r="O60">
        <f>(I60*21)/100</f>
      </c>
      <c r="P60" t="s">
        <v>27</v>
      </c>
    </row>
    <row r="61" spans="1:5" ht="12.75">
      <c r="A61" s="34" t="s">
        <v>55</v>
      </c>
      <c r="E61" s="35" t="s">
        <v>51</v>
      </c>
    </row>
    <row r="62" spans="1:5" ht="12.75">
      <c r="A62" s="36" t="s">
        <v>57</v>
      </c>
      <c r="E62" s="37" t="s">
        <v>353</v>
      </c>
    </row>
    <row r="63" spans="1:18" ht="12.75" customHeight="1">
      <c r="A63" s="6" t="s">
        <v>47</v>
      </c>
      <c r="B63" s="6"/>
      <c r="C63" s="41" t="s">
        <v>35</v>
      </c>
      <c r="D63" s="6"/>
      <c r="E63" s="27" t="s">
        <v>273</v>
      </c>
      <c r="F63" s="6"/>
      <c r="G63" s="6"/>
      <c r="H63" s="6"/>
      <c r="I63" s="42">
        <f>0+Q63</f>
      </c>
      <c r="J63" s="6"/>
      <c r="O63">
        <f>0+R63</f>
      </c>
      <c r="Q63">
        <f>0+I64+I67+I70</f>
      </c>
      <c r="R63">
        <f>0+O64+O67+O70</f>
      </c>
    </row>
    <row r="64" spans="1:16" ht="12.75">
      <c r="A64" s="24" t="s">
        <v>49</v>
      </c>
      <c r="B64" s="29" t="s">
        <v>113</v>
      </c>
      <c r="C64" s="29" t="s">
        <v>274</v>
      </c>
      <c r="D64" s="24" t="s">
        <v>51</v>
      </c>
      <c r="E64" s="30" t="s">
        <v>275</v>
      </c>
      <c r="F64" s="31" t="s">
        <v>126</v>
      </c>
      <c r="G64" s="32">
        <v>3</v>
      </c>
      <c r="H64" s="33">
        <v>0</v>
      </c>
      <c r="I64" s="33">
        <f>ROUND(ROUND(H64,2)*ROUND(G64,3),2)</f>
      </c>
      <c r="J64" s="31" t="s">
        <v>54</v>
      </c>
      <c r="O64">
        <f>(I64*21)/100</f>
      </c>
      <c r="P64" t="s">
        <v>27</v>
      </c>
    </row>
    <row r="65" spans="1:5" ht="12.75">
      <c r="A65" s="34" t="s">
        <v>55</v>
      </c>
      <c r="E65" s="35" t="s">
        <v>280</v>
      </c>
    </row>
    <row r="66" spans="1:5" ht="12.75">
      <c r="A66" s="38" t="s">
        <v>57</v>
      </c>
      <c r="E66" s="37" t="s">
        <v>354</v>
      </c>
    </row>
    <row r="67" spans="1:16" ht="12.75">
      <c r="A67" s="24" t="s">
        <v>49</v>
      </c>
      <c r="B67" s="29" t="s">
        <v>117</v>
      </c>
      <c r="C67" s="29" t="s">
        <v>355</v>
      </c>
      <c r="D67" s="24" t="s">
        <v>51</v>
      </c>
      <c r="E67" s="30" t="s">
        <v>356</v>
      </c>
      <c r="F67" s="31" t="s">
        <v>126</v>
      </c>
      <c r="G67" s="32">
        <v>3</v>
      </c>
      <c r="H67" s="33">
        <v>0</v>
      </c>
      <c r="I67" s="33">
        <f>ROUND(ROUND(H67,2)*ROUND(G67,3),2)</f>
      </c>
      <c r="J67" s="31" t="s">
        <v>54</v>
      </c>
      <c r="O67">
        <f>(I67*21)/100</f>
      </c>
      <c r="P67" t="s">
        <v>27</v>
      </c>
    </row>
    <row r="68" spans="1:5" ht="12.75">
      <c r="A68" s="34" t="s">
        <v>55</v>
      </c>
      <c r="E68" s="35" t="s">
        <v>357</v>
      </c>
    </row>
    <row r="69" spans="1:5" ht="12.75">
      <c r="A69" s="38" t="s">
        <v>57</v>
      </c>
      <c r="E69" s="37" t="s">
        <v>354</v>
      </c>
    </row>
    <row r="70" spans="1:16" ht="12.75">
      <c r="A70" s="24" t="s">
        <v>49</v>
      </c>
      <c r="B70" s="29" t="s">
        <v>200</v>
      </c>
      <c r="C70" s="29" t="s">
        <v>358</v>
      </c>
      <c r="D70" s="24" t="s">
        <v>51</v>
      </c>
      <c r="E70" s="30" t="s">
        <v>359</v>
      </c>
      <c r="F70" s="31" t="s">
        <v>126</v>
      </c>
      <c r="G70" s="32">
        <v>6</v>
      </c>
      <c r="H70" s="33">
        <v>0</v>
      </c>
      <c r="I70" s="33">
        <f>ROUND(ROUND(H70,2)*ROUND(G70,3),2)</f>
      </c>
      <c r="J70" s="31" t="s">
        <v>54</v>
      </c>
      <c r="O70">
        <f>(I70*21)/100</f>
      </c>
      <c r="P70" t="s">
        <v>27</v>
      </c>
    </row>
    <row r="71" spans="1:5" ht="12.75">
      <c r="A71" s="34" t="s">
        <v>55</v>
      </c>
      <c r="E71" s="35" t="s">
        <v>360</v>
      </c>
    </row>
    <row r="72" spans="1:5" ht="12.75">
      <c r="A72" s="36" t="s">
        <v>57</v>
      </c>
      <c r="E72" s="37" t="s">
        <v>361</v>
      </c>
    </row>
    <row r="73" spans="1:18" ht="12.75" customHeight="1">
      <c r="A73" s="6" t="s">
        <v>47</v>
      </c>
      <c r="B73" s="6"/>
      <c r="C73" s="41" t="s">
        <v>37</v>
      </c>
      <c r="D73" s="6"/>
      <c r="E73" s="27" t="s">
        <v>195</v>
      </c>
      <c r="F73" s="6"/>
      <c r="G73" s="6"/>
      <c r="H73" s="6"/>
      <c r="I73" s="42">
        <f>0+Q73</f>
      </c>
      <c r="J73" s="6"/>
      <c r="O73">
        <f>0+R73</f>
      </c>
      <c r="Q73">
        <f>0+I74+I77+I80+I83+I86+I89</f>
      </c>
      <c r="R73">
        <f>0+O74+O77+O80+O83+O86+O89</f>
      </c>
    </row>
    <row r="74" spans="1:16" ht="12.75">
      <c r="A74" s="24" t="s">
        <v>49</v>
      </c>
      <c r="B74" s="29" t="s">
        <v>205</v>
      </c>
      <c r="C74" s="29" t="s">
        <v>201</v>
      </c>
      <c r="D74" s="24" t="s">
        <v>51</v>
      </c>
      <c r="E74" s="30" t="s">
        <v>202</v>
      </c>
      <c r="F74" s="31" t="s">
        <v>136</v>
      </c>
      <c r="G74" s="32">
        <v>267.456</v>
      </c>
      <c r="H74" s="33">
        <v>0</v>
      </c>
      <c r="I74" s="33">
        <f>ROUND(ROUND(H74,2)*ROUND(G74,3),2)</f>
      </c>
      <c r="J74" s="31" t="s">
        <v>54</v>
      </c>
      <c r="O74">
        <f>(I74*21)/100</f>
      </c>
      <c r="P74" t="s">
        <v>27</v>
      </c>
    </row>
    <row r="75" spans="1:5" ht="12.75">
      <c r="A75" s="34" t="s">
        <v>55</v>
      </c>
      <c r="E75" s="35" t="s">
        <v>203</v>
      </c>
    </row>
    <row r="76" spans="1:5" ht="12.75">
      <c r="A76" s="38" t="s">
        <v>57</v>
      </c>
      <c r="E76" s="37" t="s">
        <v>362</v>
      </c>
    </row>
    <row r="77" spans="1:16" ht="12.75">
      <c r="A77" s="24" t="s">
        <v>49</v>
      </c>
      <c r="B77" s="29" t="s">
        <v>209</v>
      </c>
      <c r="C77" s="29" t="s">
        <v>206</v>
      </c>
      <c r="D77" s="24" t="s">
        <v>51</v>
      </c>
      <c r="E77" s="30" t="s">
        <v>207</v>
      </c>
      <c r="F77" s="31" t="s">
        <v>136</v>
      </c>
      <c r="G77" s="32">
        <v>254.72</v>
      </c>
      <c r="H77" s="33">
        <v>0</v>
      </c>
      <c r="I77" s="33">
        <f>ROUND(ROUND(H77,2)*ROUND(G77,3),2)</f>
      </c>
      <c r="J77" s="31" t="s">
        <v>54</v>
      </c>
      <c r="O77">
        <f>(I77*21)/100</f>
      </c>
      <c r="P77" t="s">
        <v>27</v>
      </c>
    </row>
    <row r="78" spans="1:5" ht="12.75">
      <c r="A78" s="34" t="s">
        <v>55</v>
      </c>
      <c r="E78" s="35" t="s">
        <v>208</v>
      </c>
    </row>
    <row r="79" spans="1:5" ht="12.75">
      <c r="A79" s="38" t="s">
        <v>57</v>
      </c>
      <c r="E79" s="37" t="s">
        <v>363</v>
      </c>
    </row>
    <row r="80" spans="1:16" ht="12.75">
      <c r="A80" s="24" t="s">
        <v>49</v>
      </c>
      <c r="B80" s="29" t="s">
        <v>213</v>
      </c>
      <c r="C80" s="29" t="s">
        <v>210</v>
      </c>
      <c r="D80" s="24" t="s">
        <v>51</v>
      </c>
      <c r="E80" s="30" t="s">
        <v>211</v>
      </c>
      <c r="F80" s="31" t="s">
        <v>136</v>
      </c>
      <c r="G80" s="32">
        <v>254.72</v>
      </c>
      <c r="H80" s="33">
        <v>0</v>
      </c>
      <c r="I80" s="33">
        <f>ROUND(ROUND(H80,2)*ROUND(G80,3),2)</f>
      </c>
      <c r="J80" s="31" t="s">
        <v>54</v>
      </c>
      <c r="O80">
        <f>(I80*21)/100</f>
      </c>
      <c r="P80" t="s">
        <v>27</v>
      </c>
    </row>
    <row r="81" spans="1:5" ht="12.75">
      <c r="A81" s="34" t="s">
        <v>55</v>
      </c>
      <c r="E81" s="35" t="s">
        <v>212</v>
      </c>
    </row>
    <row r="82" spans="1:5" ht="12.75">
      <c r="A82" s="38" t="s">
        <v>57</v>
      </c>
      <c r="E82" s="37" t="s">
        <v>363</v>
      </c>
    </row>
    <row r="83" spans="1:16" ht="12.75">
      <c r="A83" s="24" t="s">
        <v>49</v>
      </c>
      <c r="B83" s="29" t="s">
        <v>217</v>
      </c>
      <c r="C83" s="29" t="s">
        <v>284</v>
      </c>
      <c r="D83" s="24" t="s">
        <v>51</v>
      </c>
      <c r="E83" s="30" t="s">
        <v>285</v>
      </c>
      <c r="F83" s="31" t="s">
        <v>136</v>
      </c>
      <c r="G83" s="32">
        <v>254.72</v>
      </c>
      <c r="H83" s="33">
        <v>0</v>
      </c>
      <c r="I83" s="33">
        <f>ROUND(ROUND(H83,2)*ROUND(G83,3),2)</f>
      </c>
      <c r="J83" s="31" t="s">
        <v>54</v>
      </c>
      <c r="O83">
        <f>(I83*21)/100</f>
      </c>
      <c r="P83" t="s">
        <v>27</v>
      </c>
    </row>
    <row r="84" spans="1:5" ht="12.75">
      <c r="A84" s="34" t="s">
        <v>55</v>
      </c>
      <c r="E84" s="35" t="s">
        <v>286</v>
      </c>
    </row>
    <row r="85" spans="1:5" ht="12.75">
      <c r="A85" s="38" t="s">
        <v>57</v>
      </c>
      <c r="E85" s="37" t="s">
        <v>363</v>
      </c>
    </row>
    <row r="86" spans="1:16" ht="12.75">
      <c r="A86" s="24" t="s">
        <v>49</v>
      </c>
      <c r="B86" s="29" t="s">
        <v>222</v>
      </c>
      <c r="C86" s="29" t="s">
        <v>287</v>
      </c>
      <c r="D86" s="24" t="s">
        <v>51</v>
      </c>
      <c r="E86" s="30" t="s">
        <v>288</v>
      </c>
      <c r="F86" s="31" t="s">
        <v>136</v>
      </c>
      <c r="G86" s="32">
        <v>254.72</v>
      </c>
      <c r="H86" s="33">
        <v>0</v>
      </c>
      <c r="I86" s="33">
        <f>ROUND(ROUND(H86,2)*ROUND(G86,3),2)</f>
      </c>
      <c r="J86" s="31" t="s">
        <v>54</v>
      </c>
      <c r="O86">
        <f>(I86*21)/100</f>
      </c>
      <c r="P86" t="s">
        <v>27</v>
      </c>
    </row>
    <row r="87" spans="1:5" ht="12.75">
      <c r="A87" s="34" t="s">
        <v>55</v>
      </c>
      <c r="E87" s="35" t="s">
        <v>289</v>
      </c>
    </row>
    <row r="88" spans="1:5" ht="12.75">
      <c r="A88" s="38" t="s">
        <v>57</v>
      </c>
      <c r="E88" s="37" t="s">
        <v>363</v>
      </c>
    </row>
    <row r="89" spans="1:16" ht="12.75">
      <c r="A89" s="24" t="s">
        <v>49</v>
      </c>
      <c r="B89" s="29" t="s">
        <v>227</v>
      </c>
      <c r="C89" s="29" t="s">
        <v>330</v>
      </c>
      <c r="D89" s="24" t="s">
        <v>51</v>
      </c>
      <c r="E89" s="30" t="s">
        <v>331</v>
      </c>
      <c r="F89" s="31" t="s">
        <v>136</v>
      </c>
      <c r="G89" s="32">
        <v>1.2</v>
      </c>
      <c r="H89" s="33">
        <v>0</v>
      </c>
      <c r="I89" s="33">
        <f>ROUND(ROUND(H89,2)*ROUND(G89,3),2)</f>
      </c>
      <c r="J89" s="31"/>
      <c r="O89">
        <f>(I89*21)/100</f>
      </c>
      <c r="P89" t="s">
        <v>27</v>
      </c>
    </row>
    <row r="90" spans="1:5" ht="12.75">
      <c r="A90" s="34" t="s">
        <v>55</v>
      </c>
      <c r="E90" s="35" t="s">
        <v>51</v>
      </c>
    </row>
    <row r="91" spans="1:5" ht="12.75">
      <c r="A91" s="36" t="s">
        <v>57</v>
      </c>
      <c r="E91" s="37" t="s">
        <v>364</v>
      </c>
    </row>
    <row r="92" spans="1:18" ht="12.75" customHeight="1">
      <c r="A92" s="6" t="s">
        <v>47</v>
      </c>
      <c r="B92" s="6"/>
      <c r="C92" s="41" t="s">
        <v>78</v>
      </c>
      <c r="D92" s="6"/>
      <c r="E92" s="27" t="s">
        <v>365</v>
      </c>
      <c r="F92" s="6"/>
      <c r="G92" s="6"/>
      <c r="H92" s="6"/>
      <c r="I92" s="42">
        <f>0+Q92</f>
      </c>
      <c r="J92" s="6"/>
      <c r="O92">
        <f>0+R92</f>
      </c>
      <c r="Q92">
        <f>0+I93+I96+I99</f>
      </c>
      <c r="R92">
        <f>0+O93+O96+O99</f>
      </c>
    </row>
    <row r="93" spans="1:16" ht="12.75">
      <c r="A93" s="24" t="s">
        <v>49</v>
      </c>
      <c r="B93" s="29" t="s">
        <v>233</v>
      </c>
      <c r="C93" s="29" t="s">
        <v>366</v>
      </c>
      <c r="D93" s="24" t="s">
        <v>51</v>
      </c>
      <c r="E93" s="30" t="s">
        <v>367</v>
      </c>
      <c r="F93" s="31" t="s">
        <v>230</v>
      </c>
      <c r="G93" s="32">
        <v>8</v>
      </c>
      <c r="H93" s="33">
        <v>0</v>
      </c>
      <c r="I93" s="33">
        <f>ROUND(ROUND(H93,2)*ROUND(G93,3),2)</f>
      </c>
      <c r="J93" s="31" t="s">
        <v>54</v>
      </c>
      <c r="O93">
        <f>(I93*21)/100</f>
      </c>
      <c r="P93" t="s">
        <v>27</v>
      </c>
    </row>
    <row r="94" spans="1:5" ht="12.75">
      <c r="A94" s="34" t="s">
        <v>55</v>
      </c>
      <c r="E94" s="35" t="s">
        <v>368</v>
      </c>
    </row>
    <row r="95" spans="1:5" ht="12.75">
      <c r="A95" s="38" t="s">
        <v>57</v>
      </c>
      <c r="E95" s="37" t="s">
        <v>369</v>
      </c>
    </row>
    <row r="96" spans="1:16" ht="12.75">
      <c r="A96" s="24" t="s">
        <v>49</v>
      </c>
      <c r="B96" s="29" t="s">
        <v>236</v>
      </c>
      <c r="C96" s="29" t="s">
        <v>370</v>
      </c>
      <c r="D96" s="24" t="s">
        <v>51</v>
      </c>
      <c r="E96" s="30" t="s">
        <v>371</v>
      </c>
      <c r="F96" s="31" t="s">
        <v>230</v>
      </c>
      <c r="G96" s="32">
        <v>2</v>
      </c>
      <c r="H96" s="33">
        <v>0</v>
      </c>
      <c r="I96" s="33">
        <f>ROUND(ROUND(H96,2)*ROUND(G96,3),2)</f>
      </c>
      <c r="J96" s="31" t="s">
        <v>54</v>
      </c>
      <c r="O96">
        <f>(I96*21)/100</f>
      </c>
      <c r="P96" t="s">
        <v>27</v>
      </c>
    </row>
    <row r="97" spans="1:5" ht="12.75">
      <c r="A97" s="34" t="s">
        <v>55</v>
      </c>
      <c r="E97" s="35" t="s">
        <v>372</v>
      </c>
    </row>
    <row r="98" spans="1:5" ht="12.75">
      <c r="A98" s="38" t="s">
        <v>57</v>
      </c>
      <c r="E98" s="37" t="s">
        <v>373</v>
      </c>
    </row>
    <row r="99" spans="1:16" ht="12.75">
      <c r="A99" s="24" t="s">
        <v>49</v>
      </c>
      <c r="B99" s="29" t="s">
        <v>304</v>
      </c>
      <c r="C99" s="29" t="s">
        <v>374</v>
      </c>
      <c r="D99" s="24" t="s">
        <v>51</v>
      </c>
      <c r="E99" s="30" t="s">
        <v>375</v>
      </c>
      <c r="F99" s="31" t="s">
        <v>83</v>
      </c>
      <c r="G99" s="32">
        <v>1</v>
      </c>
      <c r="H99" s="33">
        <v>0</v>
      </c>
      <c r="I99" s="33">
        <f>ROUND(ROUND(H99,2)*ROUND(G99,3),2)</f>
      </c>
      <c r="J99" s="31" t="s">
        <v>54</v>
      </c>
      <c r="O99">
        <f>(I99*21)/100</f>
      </c>
      <c r="P99" t="s">
        <v>27</v>
      </c>
    </row>
    <row r="100" spans="1:5" ht="12.75">
      <c r="A100" s="34" t="s">
        <v>55</v>
      </c>
      <c r="E100" s="35" t="s">
        <v>376</v>
      </c>
    </row>
    <row r="101" spans="1:5" ht="12.75">
      <c r="A101" s="36" t="s">
        <v>57</v>
      </c>
      <c r="E101" s="37" t="s">
        <v>377</v>
      </c>
    </row>
    <row r="102" spans="1:18" ht="12.75" customHeight="1">
      <c r="A102" s="6" t="s">
        <v>47</v>
      </c>
      <c r="B102" s="6"/>
      <c r="C102" s="41" t="s">
        <v>42</v>
      </c>
      <c r="D102" s="6"/>
      <c r="E102" s="27" t="s">
        <v>226</v>
      </c>
      <c r="F102" s="6"/>
      <c r="G102" s="6"/>
      <c r="H102" s="6"/>
      <c r="I102" s="42">
        <f>0+Q102</f>
      </c>
      <c r="J102" s="6"/>
      <c r="O102">
        <f>0+R102</f>
      </c>
      <c r="Q102">
        <f>0+I103+I106+I109+I112</f>
      </c>
      <c r="R102">
        <f>0+O103+O106+O109+O112</f>
      </c>
    </row>
    <row r="103" spans="1:16" ht="12.75">
      <c r="A103" s="24" t="s">
        <v>49</v>
      </c>
      <c r="B103" s="29" t="s">
        <v>306</v>
      </c>
      <c r="C103" s="29" t="s">
        <v>294</v>
      </c>
      <c r="D103" s="24" t="s">
        <v>51</v>
      </c>
      <c r="E103" s="30" t="s">
        <v>295</v>
      </c>
      <c r="F103" s="31" t="s">
        <v>230</v>
      </c>
      <c r="G103" s="32">
        <v>63</v>
      </c>
      <c r="H103" s="33">
        <v>0</v>
      </c>
      <c r="I103" s="33">
        <f>ROUND(ROUND(H103,2)*ROUND(G103,3),2)</f>
      </c>
      <c r="J103" s="31" t="s">
        <v>54</v>
      </c>
      <c r="O103">
        <f>(I103*21)/100</f>
      </c>
      <c r="P103" t="s">
        <v>27</v>
      </c>
    </row>
    <row r="104" spans="1:5" ht="12.75">
      <c r="A104" s="34" t="s">
        <v>55</v>
      </c>
      <c r="E104" s="35" t="s">
        <v>296</v>
      </c>
    </row>
    <row r="105" spans="1:5" ht="12.75">
      <c r="A105" s="38" t="s">
        <v>57</v>
      </c>
      <c r="E105" s="37" t="s">
        <v>378</v>
      </c>
    </row>
    <row r="106" spans="1:16" ht="12.75">
      <c r="A106" s="24" t="s">
        <v>49</v>
      </c>
      <c r="B106" s="29" t="s">
        <v>308</v>
      </c>
      <c r="C106" s="29" t="s">
        <v>228</v>
      </c>
      <c r="D106" s="24" t="s">
        <v>51</v>
      </c>
      <c r="E106" s="30" t="s">
        <v>229</v>
      </c>
      <c r="F106" s="31" t="s">
        <v>230</v>
      </c>
      <c r="G106" s="32">
        <v>164</v>
      </c>
      <c r="H106" s="33">
        <v>0</v>
      </c>
      <c r="I106" s="33">
        <f>ROUND(ROUND(H106,2)*ROUND(G106,3),2)</f>
      </c>
      <c r="J106" s="31" t="s">
        <v>54</v>
      </c>
      <c r="O106">
        <f>(I106*21)/100</f>
      </c>
      <c r="P106" t="s">
        <v>27</v>
      </c>
    </row>
    <row r="107" spans="1:5" ht="12.75">
      <c r="A107" s="34" t="s">
        <v>55</v>
      </c>
      <c r="E107" s="35" t="s">
        <v>231</v>
      </c>
    </row>
    <row r="108" spans="1:5" ht="12.75">
      <c r="A108" s="38" t="s">
        <v>57</v>
      </c>
      <c r="E108" s="37" t="s">
        <v>379</v>
      </c>
    </row>
    <row r="109" spans="1:16" ht="12.75">
      <c r="A109" s="24" t="s">
        <v>49</v>
      </c>
      <c r="B109" s="29" t="s">
        <v>380</v>
      </c>
      <c r="C109" s="29" t="s">
        <v>234</v>
      </c>
      <c r="D109" s="24" t="s">
        <v>51</v>
      </c>
      <c r="E109" s="30" t="s">
        <v>235</v>
      </c>
      <c r="F109" s="31" t="s">
        <v>230</v>
      </c>
      <c r="G109" s="32">
        <v>164</v>
      </c>
      <c r="H109" s="33">
        <v>0</v>
      </c>
      <c r="I109" s="33">
        <f>ROUND(ROUND(H109,2)*ROUND(G109,3),2)</f>
      </c>
      <c r="J109" s="31" t="s">
        <v>54</v>
      </c>
      <c r="O109">
        <f>(I109*21)/100</f>
      </c>
      <c r="P109" t="s">
        <v>27</v>
      </c>
    </row>
    <row r="110" spans="1:5" ht="12.75">
      <c r="A110" s="34" t="s">
        <v>55</v>
      </c>
      <c r="E110" s="35" t="s">
        <v>51</v>
      </c>
    </row>
    <row r="111" spans="1:5" ht="12.75">
      <c r="A111" s="38" t="s">
        <v>57</v>
      </c>
      <c r="E111" s="37" t="s">
        <v>381</v>
      </c>
    </row>
    <row r="112" spans="1:16" ht="12.75">
      <c r="A112" s="24" t="s">
        <v>49</v>
      </c>
      <c r="B112" s="29" t="s">
        <v>382</v>
      </c>
      <c r="C112" s="29" t="s">
        <v>309</v>
      </c>
      <c r="D112" s="24" t="s">
        <v>51</v>
      </c>
      <c r="E112" s="30" t="s">
        <v>310</v>
      </c>
      <c r="F112" s="31" t="s">
        <v>230</v>
      </c>
      <c r="G112" s="32">
        <v>52</v>
      </c>
      <c r="H112" s="33">
        <v>0</v>
      </c>
      <c r="I112" s="33">
        <f>ROUND(ROUND(H112,2)*ROUND(G112,3),2)</f>
      </c>
      <c r="J112" s="31" t="s">
        <v>54</v>
      </c>
      <c r="O112">
        <f>(I112*21)/100</f>
      </c>
      <c r="P112" t="s">
        <v>27</v>
      </c>
    </row>
    <row r="113" spans="1:5" ht="12.75">
      <c r="A113" s="34" t="s">
        <v>55</v>
      </c>
      <c r="E113" s="35" t="s">
        <v>51</v>
      </c>
    </row>
    <row r="114" spans="1:5" ht="12.75">
      <c r="A114" s="36" t="s">
        <v>57</v>
      </c>
      <c r="E114" s="37" t="s">
        <v>383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384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384</v>
      </c>
      <c r="D4" s="1"/>
      <c r="E4" s="14" t="s">
        <v>385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384</v>
      </c>
      <c r="D5" s="6"/>
      <c r="E5" s="18" t="s">
        <v>385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67</v>
      </c>
      <c r="D10" s="24" t="s">
        <v>51</v>
      </c>
      <c r="E10" s="30" t="s">
        <v>386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2.75">
      <c r="A11" s="34" t="s">
        <v>55</v>
      </c>
      <c r="E11" s="35" t="s">
        <v>51</v>
      </c>
    </row>
    <row r="12" spans="1:5" ht="12.75">
      <c r="A12" s="38" t="s">
        <v>57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387</v>
      </c>
      <c r="D13" s="24" t="s">
        <v>51</v>
      </c>
      <c r="E13" s="30" t="s">
        <v>388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40.25">
      <c r="A14" s="34" t="s">
        <v>55</v>
      </c>
      <c r="E14" s="35" t="s">
        <v>389</v>
      </c>
    </row>
    <row r="15" spans="1:5" ht="12.75">
      <c r="A15" s="36" t="s">
        <v>57</v>
      </c>
      <c r="E15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390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390</v>
      </c>
      <c r="D4" s="1"/>
      <c r="E4" s="14" t="s">
        <v>391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390</v>
      </c>
      <c r="D5" s="6"/>
      <c r="E5" s="18" t="s">
        <v>391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42</v>
      </c>
      <c r="D9" s="25"/>
      <c r="E9" s="27" t="s">
        <v>226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25.5">
      <c r="A10" s="24" t="s">
        <v>49</v>
      </c>
      <c r="B10" s="29" t="s">
        <v>31</v>
      </c>
      <c r="C10" s="29" t="s">
        <v>392</v>
      </c>
      <c r="D10" s="24" t="s">
        <v>51</v>
      </c>
      <c r="E10" s="30" t="s">
        <v>393</v>
      </c>
      <c r="F10" s="31" t="s">
        <v>83</v>
      </c>
      <c r="G10" s="32">
        <v>6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51</v>
      </c>
    </row>
    <row r="12" spans="1:5" ht="38.25">
      <c r="A12" s="38" t="s">
        <v>57</v>
      </c>
      <c r="E12" s="37" t="s">
        <v>394</v>
      </c>
    </row>
    <row r="13" spans="1:16" ht="25.5">
      <c r="A13" s="24" t="s">
        <v>49</v>
      </c>
      <c r="B13" s="29" t="s">
        <v>27</v>
      </c>
      <c r="C13" s="29" t="s">
        <v>395</v>
      </c>
      <c r="D13" s="24" t="s">
        <v>51</v>
      </c>
      <c r="E13" s="30" t="s">
        <v>396</v>
      </c>
      <c r="F13" s="31" t="s">
        <v>83</v>
      </c>
      <c r="G13" s="32">
        <v>6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12.75">
      <c r="A15" s="38" t="s">
        <v>57</v>
      </c>
      <c r="E15" s="37" t="s">
        <v>397</v>
      </c>
    </row>
    <row r="16" spans="1:16" ht="25.5">
      <c r="A16" s="24" t="s">
        <v>49</v>
      </c>
      <c r="B16" s="29" t="s">
        <v>26</v>
      </c>
      <c r="C16" s="29" t="s">
        <v>398</v>
      </c>
      <c r="D16" s="24" t="s">
        <v>51</v>
      </c>
      <c r="E16" s="30" t="s">
        <v>399</v>
      </c>
      <c r="F16" s="31" t="s">
        <v>136</v>
      </c>
      <c r="G16" s="32">
        <v>35.488</v>
      </c>
      <c r="H16" s="33">
        <v>0</v>
      </c>
      <c r="I16" s="33">
        <f>ROUND(ROUND(H16,2)*ROUND(G16,3),2)</f>
      </c>
      <c r="J16" s="31" t="s">
        <v>54</v>
      </c>
      <c r="O16">
        <f>(I16*21)/100</f>
      </c>
      <c r="P16" t="s">
        <v>27</v>
      </c>
    </row>
    <row r="17" spans="1:5" ht="12.75">
      <c r="A17" s="34" t="s">
        <v>55</v>
      </c>
      <c r="E17" s="35" t="s">
        <v>51</v>
      </c>
    </row>
    <row r="18" spans="1:5" ht="63.75">
      <c r="A18" s="38" t="s">
        <v>57</v>
      </c>
      <c r="E18" s="37" t="s">
        <v>400</v>
      </c>
    </row>
    <row r="19" spans="1:16" ht="25.5">
      <c r="A19" s="24" t="s">
        <v>49</v>
      </c>
      <c r="B19" s="29" t="s">
        <v>35</v>
      </c>
      <c r="C19" s="29" t="s">
        <v>401</v>
      </c>
      <c r="D19" s="24" t="s">
        <v>51</v>
      </c>
      <c r="E19" s="30" t="s">
        <v>402</v>
      </c>
      <c r="F19" s="31" t="s">
        <v>136</v>
      </c>
      <c r="G19" s="32">
        <v>35.488</v>
      </c>
      <c r="H19" s="33">
        <v>0</v>
      </c>
      <c r="I19" s="33">
        <f>ROUND(ROUND(H19,2)*ROUND(G19,3),2)</f>
      </c>
      <c r="J19" s="31" t="s">
        <v>54</v>
      </c>
      <c r="O19">
        <f>(I19*21)/100</f>
      </c>
      <c r="P19" t="s">
        <v>27</v>
      </c>
    </row>
    <row r="20" spans="1:5" ht="12.75">
      <c r="A20" s="34" t="s">
        <v>55</v>
      </c>
      <c r="E20" s="35" t="s">
        <v>51</v>
      </c>
    </row>
    <row r="21" spans="1:5" ht="63.75">
      <c r="A21" s="36" t="s">
        <v>57</v>
      </c>
      <c r="E21" s="37" t="s">
        <v>400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0+O9+O31+O71+O75+O91+O116+O138+O154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403</v>
      </c>
      <c r="I3" s="39">
        <f>0+I9+I31+I71+I75+I91+I116+I138+I154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403</v>
      </c>
      <c r="D4" s="1"/>
      <c r="E4" s="14" t="s">
        <v>404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403</v>
      </c>
      <c r="D5" s="6"/>
      <c r="E5" s="18" t="s">
        <v>404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</f>
      </c>
      <c r="R9">
        <f>0+O10+O13+O16+O19+O22+O25+O28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16.2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405</v>
      </c>
    </row>
    <row r="12" spans="1:5" ht="12.75">
      <c r="A12" s="38" t="s">
        <v>57</v>
      </c>
      <c r="E12" s="37" t="s">
        <v>406</v>
      </c>
    </row>
    <row r="13" spans="1:16" ht="25.5">
      <c r="A13" s="24" t="s">
        <v>49</v>
      </c>
      <c r="B13" s="29" t="s">
        <v>27</v>
      </c>
      <c r="C13" s="29" t="s">
        <v>407</v>
      </c>
      <c r="D13" s="24" t="s">
        <v>51</v>
      </c>
      <c r="E13" s="30" t="s">
        <v>408</v>
      </c>
      <c r="F13" s="31" t="s">
        <v>131</v>
      </c>
      <c r="G13" s="32">
        <v>249.09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409</v>
      </c>
    </row>
    <row r="15" spans="1:5" ht="76.5">
      <c r="A15" s="38" t="s">
        <v>57</v>
      </c>
      <c r="E15" s="37" t="s">
        <v>410</v>
      </c>
    </row>
    <row r="16" spans="1:16" ht="25.5">
      <c r="A16" s="24" t="s">
        <v>49</v>
      </c>
      <c r="B16" s="29" t="s">
        <v>26</v>
      </c>
      <c r="C16" s="29" t="s">
        <v>411</v>
      </c>
      <c r="D16" s="24" t="s">
        <v>51</v>
      </c>
      <c r="E16" s="30" t="s">
        <v>412</v>
      </c>
      <c r="F16" s="31" t="s">
        <v>131</v>
      </c>
      <c r="G16" s="32">
        <v>173.488</v>
      </c>
      <c r="H16" s="33">
        <v>0</v>
      </c>
      <c r="I16" s="33">
        <f>ROUND(ROUND(H16,2)*ROUND(G16,3),2)</f>
      </c>
      <c r="J16" s="31" t="s">
        <v>54</v>
      </c>
      <c r="O16">
        <f>(I16*21)/100</f>
      </c>
      <c r="P16" t="s">
        <v>27</v>
      </c>
    </row>
    <row r="17" spans="1:5" ht="12.75">
      <c r="A17" s="34" t="s">
        <v>55</v>
      </c>
      <c r="E17" s="35" t="s">
        <v>413</v>
      </c>
    </row>
    <row r="18" spans="1:5" ht="51">
      <c r="A18" s="38" t="s">
        <v>57</v>
      </c>
      <c r="E18" s="37" t="s">
        <v>414</v>
      </c>
    </row>
    <row r="19" spans="1:16" ht="12.75">
      <c r="A19" s="24" t="s">
        <v>49</v>
      </c>
      <c r="B19" s="29" t="s">
        <v>35</v>
      </c>
      <c r="C19" s="29" t="s">
        <v>85</v>
      </c>
      <c r="D19" s="24" t="s">
        <v>51</v>
      </c>
      <c r="E19" s="30" t="s">
        <v>86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54</v>
      </c>
      <c r="O19">
        <f>(I19*21)/100</f>
      </c>
      <c r="P19" t="s">
        <v>27</v>
      </c>
    </row>
    <row r="20" spans="1:5" ht="12.75">
      <c r="A20" s="34" t="s">
        <v>55</v>
      </c>
      <c r="E20" s="35" t="s">
        <v>415</v>
      </c>
    </row>
    <row r="21" spans="1:5" ht="12.75">
      <c r="A21" s="38" t="s">
        <v>57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416</v>
      </c>
      <c r="D22" s="24" t="s">
        <v>51</v>
      </c>
      <c r="E22" s="30" t="s">
        <v>417</v>
      </c>
      <c r="F22" s="31" t="s">
        <v>83</v>
      </c>
      <c r="G22" s="32">
        <v>1</v>
      </c>
      <c r="H22" s="33">
        <v>0</v>
      </c>
      <c r="I22" s="33">
        <f>ROUND(ROUND(H22,2)*ROUND(G22,3),2)</f>
      </c>
      <c r="J22" s="31" t="s">
        <v>54</v>
      </c>
      <c r="O22">
        <f>(I22*21)/100</f>
      </c>
      <c r="P22" t="s">
        <v>27</v>
      </c>
    </row>
    <row r="23" spans="1:5" ht="12.75">
      <c r="A23" s="34" t="s">
        <v>55</v>
      </c>
      <c r="E23" s="35" t="s">
        <v>418</v>
      </c>
    </row>
    <row r="24" spans="1:5" ht="12.75">
      <c r="A24" s="38" t="s">
        <v>57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106</v>
      </c>
      <c r="D25" s="24" t="s">
        <v>51</v>
      </c>
      <c r="E25" s="30" t="s">
        <v>107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J25" s="31" t="s">
        <v>54</v>
      </c>
      <c r="O25">
        <f>(I25*21)/100</f>
      </c>
      <c r="P25" t="s">
        <v>27</v>
      </c>
    </row>
    <row r="26" spans="1:5" ht="12.75">
      <c r="A26" s="34" t="s">
        <v>55</v>
      </c>
      <c r="E26" s="35" t="s">
        <v>419</v>
      </c>
    </row>
    <row r="27" spans="1:5" ht="12.75">
      <c r="A27" s="38" t="s">
        <v>57</v>
      </c>
      <c r="E27" s="37" t="s">
        <v>51</v>
      </c>
    </row>
    <row r="28" spans="1:16" ht="12.75">
      <c r="A28" s="24" t="s">
        <v>49</v>
      </c>
      <c r="B28" s="29" t="s">
        <v>73</v>
      </c>
      <c r="C28" s="29" t="s">
        <v>420</v>
      </c>
      <c r="D28" s="24" t="s">
        <v>51</v>
      </c>
      <c r="E28" s="30" t="s">
        <v>421</v>
      </c>
      <c r="F28" s="31" t="s">
        <v>83</v>
      </c>
      <c r="G28" s="32">
        <v>1</v>
      </c>
      <c r="H28" s="33">
        <v>0</v>
      </c>
      <c r="I28" s="33">
        <f>ROUND(ROUND(H28,2)*ROUND(G28,3),2)</f>
      </c>
      <c r="J28" s="31" t="s">
        <v>54</v>
      </c>
      <c r="O28">
        <f>(I28*21)/100</f>
      </c>
      <c r="P28" t="s">
        <v>27</v>
      </c>
    </row>
    <row r="29" spans="1:5" ht="12.75">
      <c r="A29" s="34" t="s">
        <v>55</v>
      </c>
      <c r="E29" s="35" t="s">
        <v>422</v>
      </c>
    </row>
    <row r="30" spans="1:5" ht="12.75">
      <c r="A30" s="36" t="s">
        <v>57</v>
      </c>
      <c r="E30" s="37" t="s">
        <v>51</v>
      </c>
    </row>
    <row r="31" spans="1:18" ht="12.75" customHeight="1">
      <c r="A31" s="6" t="s">
        <v>47</v>
      </c>
      <c r="B31" s="6"/>
      <c r="C31" s="41" t="s">
        <v>31</v>
      </c>
      <c r="D31" s="6"/>
      <c r="E31" s="27" t="s">
        <v>133</v>
      </c>
      <c r="F31" s="6"/>
      <c r="G31" s="6"/>
      <c r="H31" s="6"/>
      <c r="I31" s="42">
        <f>0+Q31</f>
      </c>
      <c r="J31" s="6"/>
      <c r="O31">
        <f>0+R31</f>
      </c>
      <c r="Q31">
        <f>0+I32+I35+I38+I41+I44+I47+I50+I53+I56+I59+I62+I65+I68</f>
      </c>
      <c r="R31">
        <f>0+O32+O35+O38+O41+O44+O47+O50+O53+O56+O59+O62+O65+O68</f>
      </c>
    </row>
    <row r="32" spans="1:16" ht="12.75">
      <c r="A32" s="24" t="s">
        <v>49</v>
      </c>
      <c r="B32" s="29" t="s">
        <v>78</v>
      </c>
      <c r="C32" s="29" t="s">
        <v>423</v>
      </c>
      <c r="D32" s="24" t="s">
        <v>51</v>
      </c>
      <c r="E32" s="30" t="s">
        <v>424</v>
      </c>
      <c r="F32" s="31" t="s">
        <v>126</v>
      </c>
      <c r="G32" s="32">
        <v>7.563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145</v>
      </c>
    </row>
    <row r="34" spans="1:5" ht="51">
      <c r="A34" s="38" t="s">
        <v>57</v>
      </c>
      <c r="E34" s="37" t="s">
        <v>425</v>
      </c>
    </row>
    <row r="35" spans="1:16" ht="25.5">
      <c r="A35" s="24" t="s">
        <v>49</v>
      </c>
      <c r="B35" s="29" t="s">
        <v>42</v>
      </c>
      <c r="C35" s="29" t="s">
        <v>426</v>
      </c>
      <c r="D35" s="24" t="s">
        <v>51</v>
      </c>
      <c r="E35" s="30" t="s">
        <v>427</v>
      </c>
      <c r="F35" s="31" t="s">
        <v>126</v>
      </c>
      <c r="G35" s="32">
        <v>6.03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25.5">
      <c r="A36" s="34" t="s">
        <v>55</v>
      </c>
      <c r="E36" s="35" t="s">
        <v>428</v>
      </c>
    </row>
    <row r="37" spans="1:5" ht="51">
      <c r="A37" s="38" t="s">
        <v>57</v>
      </c>
      <c r="E37" s="37" t="s">
        <v>429</v>
      </c>
    </row>
    <row r="38" spans="1:16" ht="12.75">
      <c r="A38" s="24" t="s">
        <v>49</v>
      </c>
      <c r="B38" s="29" t="s">
        <v>44</v>
      </c>
      <c r="C38" s="29" t="s">
        <v>430</v>
      </c>
      <c r="D38" s="24" t="s">
        <v>51</v>
      </c>
      <c r="E38" s="30" t="s">
        <v>431</v>
      </c>
      <c r="F38" s="31" t="s">
        <v>230</v>
      </c>
      <c r="G38" s="32">
        <v>152.6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145</v>
      </c>
    </row>
    <row r="40" spans="1:5" ht="127.5">
      <c r="A40" s="38" t="s">
        <v>57</v>
      </c>
      <c r="E40" s="37" t="s">
        <v>432</v>
      </c>
    </row>
    <row r="41" spans="1:16" ht="12.75">
      <c r="A41" s="24" t="s">
        <v>49</v>
      </c>
      <c r="B41" s="29" t="s">
        <v>46</v>
      </c>
      <c r="C41" s="29" t="s">
        <v>433</v>
      </c>
      <c r="D41" s="24" t="s">
        <v>51</v>
      </c>
      <c r="E41" s="30" t="s">
        <v>434</v>
      </c>
      <c r="F41" s="31" t="s">
        <v>230</v>
      </c>
      <c r="G41" s="32">
        <v>42.6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145</v>
      </c>
    </row>
    <row r="43" spans="1:5" ht="25.5">
      <c r="A43" s="38" t="s">
        <v>57</v>
      </c>
      <c r="E43" s="37" t="s">
        <v>435</v>
      </c>
    </row>
    <row r="44" spans="1:16" ht="12.75">
      <c r="A44" s="24" t="s">
        <v>49</v>
      </c>
      <c r="B44" s="29" t="s">
        <v>91</v>
      </c>
      <c r="C44" s="29" t="s">
        <v>436</v>
      </c>
      <c r="D44" s="24" t="s">
        <v>51</v>
      </c>
      <c r="E44" s="30" t="s">
        <v>437</v>
      </c>
      <c r="F44" s="31" t="s">
        <v>126</v>
      </c>
      <c r="G44" s="32">
        <v>4.133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438</v>
      </c>
    </row>
    <row r="46" spans="1:5" ht="51">
      <c r="A46" s="38" t="s">
        <v>57</v>
      </c>
      <c r="E46" s="37" t="s">
        <v>439</v>
      </c>
    </row>
    <row r="47" spans="1:16" ht="12.75">
      <c r="A47" s="24" t="s">
        <v>49</v>
      </c>
      <c r="B47" s="29" t="s">
        <v>93</v>
      </c>
      <c r="C47" s="29" t="s">
        <v>440</v>
      </c>
      <c r="D47" s="24" t="s">
        <v>51</v>
      </c>
      <c r="E47" s="30" t="s">
        <v>441</v>
      </c>
      <c r="F47" s="31" t="s">
        <v>230</v>
      </c>
      <c r="G47" s="32">
        <v>19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442</v>
      </c>
    </row>
    <row r="49" spans="1:5" ht="12.75">
      <c r="A49" s="38" t="s">
        <v>57</v>
      </c>
      <c r="E49" s="37" t="s">
        <v>443</v>
      </c>
    </row>
    <row r="50" spans="1:16" ht="12.75">
      <c r="A50" s="24" t="s">
        <v>49</v>
      </c>
      <c r="B50" s="29" t="s">
        <v>97</v>
      </c>
      <c r="C50" s="29" t="s">
        <v>444</v>
      </c>
      <c r="D50" s="24" t="s">
        <v>51</v>
      </c>
      <c r="E50" s="30" t="s">
        <v>445</v>
      </c>
      <c r="F50" s="31" t="s">
        <v>126</v>
      </c>
      <c r="G50" s="32">
        <v>60.27</v>
      </c>
      <c r="H50" s="33">
        <v>0</v>
      </c>
      <c r="I50" s="33">
        <f>ROUND(ROUND(H50,2)*ROUND(G50,3),2)</f>
      </c>
      <c r="J50" s="31" t="s">
        <v>54</v>
      </c>
      <c r="O50">
        <f>(I50*21)/100</f>
      </c>
      <c r="P50" t="s">
        <v>27</v>
      </c>
    </row>
    <row r="51" spans="1:5" ht="12.75">
      <c r="A51" s="34" t="s">
        <v>55</v>
      </c>
      <c r="E51" s="35" t="s">
        <v>145</v>
      </c>
    </row>
    <row r="52" spans="1:5" ht="89.25">
      <c r="A52" s="38" t="s">
        <v>57</v>
      </c>
      <c r="E52" s="37" t="s">
        <v>446</v>
      </c>
    </row>
    <row r="53" spans="1:16" ht="12.75">
      <c r="A53" s="24" t="s">
        <v>49</v>
      </c>
      <c r="B53" s="29" t="s">
        <v>101</v>
      </c>
      <c r="C53" s="29" t="s">
        <v>447</v>
      </c>
      <c r="D53" s="24" t="s">
        <v>51</v>
      </c>
      <c r="E53" s="30" t="s">
        <v>448</v>
      </c>
      <c r="F53" s="31" t="s">
        <v>126</v>
      </c>
      <c r="G53" s="32">
        <v>60</v>
      </c>
      <c r="H53" s="33">
        <v>0</v>
      </c>
      <c r="I53" s="33">
        <f>ROUND(ROUND(H53,2)*ROUND(G53,3),2)</f>
      </c>
      <c r="J53" s="31" t="s">
        <v>54</v>
      </c>
      <c r="O53">
        <f>(I53*21)/100</f>
      </c>
      <c r="P53" t="s">
        <v>27</v>
      </c>
    </row>
    <row r="54" spans="1:5" ht="12.75">
      <c r="A54" s="34" t="s">
        <v>55</v>
      </c>
      <c r="E54" s="35" t="s">
        <v>449</v>
      </c>
    </row>
    <row r="55" spans="1:5" ht="12.75">
      <c r="A55" s="38" t="s">
        <v>57</v>
      </c>
      <c r="E55" s="37" t="s">
        <v>450</v>
      </c>
    </row>
    <row r="56" spans="1:16" ht="12.75">
      <c r="A56" s="24" t="s">
        <v>49</v>
      </c>
      <c r="B56" s="29" t="s">
        <v>105</v>
      </c>
      <c r="C56" s="29" t="s">
        <v>451</v>
      </c>
      <c r="D56" s="24" t="s">
        <v>51</v>
      </c>
      <c r="E56" s="30" t="s">
        <v>452</v>
      </c>
      <c r="F56" s="31" t="s">
        <v>126</v>
      </c>
      <c r="G56" s="32">
        <v>60</v>
      </c>
      <c r="H56" s="33">
        <v>0</v>
      </c>
      <c r="I56" s="33">
        <f>ROUND(ROUND(H56,2)*ROUND(G56,3),2)</f>
      </c>
      <c r="J56" s="31" t="s">
        <v>54</v>
      </c>
      <c r="O56">
        <f>(I56*21)/100</f>
      </c>
      <c r="P56" t="s">
        <v>27</v>
      </c>
    </row>
    <row r="57" spans="1:5" ht="25.5">
      <c r="A57" s="34" t="s">
        <v>55</v>
      </c>
      <c r="E57" s="35" t="s">
        <v>453</v>
      </c>
    </row>
    <row r="58" spans="1:5" ht="12.75">
      <c r="A58" s="38" t="s">
        <v>57</v>
      </c>
      <c r="E58" s="37" t="s">
        <v>454</v>
      </c>
    </row>
    <row r="59" spans="1:16" ht="12.75">
      <c r="A59" s="24" t="s">
        <v>49</v>
      </c>
      <c r="B59" s="29" t="s">
        <v>109</v>
      </c>
      <c r="C59" s="29" t="s">
        <v>165</v>
      </c>
      <c r="D59" s="24" t="s">
        <v>51</v>
      </c>
      <c r="E59" s="30" t="s">
        <v>166</v>
      </c>
      <c r="F59" s="31" t="s">
        <v>126</v>
      </c>
      <c r="G59" s="32">
        <v>100</v>
      </c>
      <c r="H59" s="33">
        <v>0</v>
      </c>
      <c r="I59" s="33">
        <f>ROUND(ROUND(H59,2)*ROUND(G59,3),2)</f>
      </c>
      <c r="J59" s="31" t="s">
        <v>54</v>
      </c>
      <c r="O59">
        <f>(I59*21)/100</f>
      </c>
      <c r="P59" t="s">
        <v>27</v>
      </c>
    </row>
    <row r="60" spans="1:5" ht="12.75">
      <c r="A60" s="34" t="s">
        <v>55</v>
      </c>
      <c r="E60" s="35" t="s">
        <v>455</v>
      </c>
    </row>
    <row r="61" spans="1:5" ht="12.75">
      <c r="A61" s="38" t="s">
        <v>57</v>
      </c>
      <c r="E61" s="37" t="s">
        <v>456</v>
      </c>
    </row>
    <row r="62" spans="1:16" ht="12.75">
      <c r="A62" s="24" t="s">
        <v>49</v>
      </c>
      <c r="B62" s="29" t="s">
        <v>113</v>
      </c>
      <c r="C62" s="29" t="s">
        <v>457</v>
      </c>
      <c r="D62" s="24" t="s">
        <v>51</v>
      </c>
      <c r="E62" s="30" t="s">
        <v>458</v>
      </c>
      <c r="F62" s="31" t="s">
        <v>126</v>
      </c>
      <c r="G62" s="32">
        <v>60</v>
      </c>
      <c r="H62" s="33">
        <v>0</v>
      </c>
      <c r="I62" s="33">
        <f>ROUND(ROUND(H62,2)*ROUND(G62,3),2)</f>
      </c>
      <c r="J62" s="31" t="s">
        <v>54</v>
      </c>
      <c r="O62">
        <f>(I62*21)/100</f>
      </c>
      <c r="P62" t="s">
        <v>27</v>
      </c>
    </row>
    <row r="63" spans="1:5" ht="12.75">
      <c r="A63" s="34" t="s">
        <v>55</v>
      </c>
      <c r="E63" s="35" t="s">
        <v>160</v>
      </c>
    </row>
    <row r="64" spans="1:5" ht="12.75">
      <c r="A64" s="38" t="s">
        <v>57</v>
      </c>
      <c r="E64" s="37" t="s">
        <v>454</v>
      </c>
    </row>
    <row r="65" spans="1:16" ht="12.75">
      <c r="A65" s="24" t="s">
        <v>49</v>
      </c>
      <c r="B65" s="29" t="s">
        <v>117</v>
      </c>
      <c r="C65" s="29" t="s">
        <v>175</v>
      </c>
      <c r="D65" s="24" t="s">
        <v>51</v>
      </c>
      <c r="E65" s="30" t="s">
        <v>176</v>
      </c>
      <c r="F65" s="31" t="s">
        <v>136</v>
      </c>
      <c r="G65" s="32">
        <v>108</v>
      </c>
      <c r="H65" s="33">
        <v>0</v>
      </c>
      <c r="I65" s="33">
        <f>ROUND(ROUND(H65,2)*ROUND(G65,3),2)</f>
      </c>
      <c r="J65" s="31" t="s">
        <v>54</v>
      </c>
      <c r="O65">
        <f>(I65*21)/100</f>
      </c>
      <c r="P65" t="s">
        <v>27</v>
      </c>
    </row>
    <row r="66" spans="1:5" ht="12.75">
      <c r="A66" s="34" t="s">
        <v>55</v>
      </c>
      <c r="E66" s="35" t="s">
        <v>51</v>
      </c>
    </row>
    <row r="67" spans="1:5" ht="51">
      <c r="A67" s="38" t="s">
        <v>57</v>
      </c>
      <c r="E67" s="37" t="s">
        <v>459</v>
      </c>
    </row>
    <row r="68" spans="1:16" ht="12.75">
      <c r="A68" s="24" t="s">
        <v>49</v>
      </c>
      <c r="B68" s="29" t="s">
        <v>200</v>
      </c>
      <c r="C68" s="29" t="s">
        <v>460</v>
      </c>
      <c r="D68" s="24" t="s">
        <v>51</v>
      </c>
      <c r="E68" s="30" t="s">
        <v>461</v>
      </c>
      <c r="F68" s="31" t="s">
        <v>136</v>
      </c>
      <c r="G68" s="32">
        <v>108</v>
      </c>
      <c r="H68" s="33">
        <v>0</v>
      </c>
      <c r="I68" s="33">
        <f>ROUND(ROUND(H68,2)*ROUND(G68,3),2)</f>
      </c>
      <c r="J68" s="31" t="s">
        <v>54</v>
      </c>
      <c r="O68">
        <f>(I68*21)/100</f>
      </c>
      <c r="P68" t="s">
        <v>27</v>
      </c>
    </row>
    <row r="69" spans="1:5" ht="12.75">
      <c r="A69" s="34" t="s">
        <v>55</v>
      </c>
      <c r="E69" s="35" t="s">
        <v>51</v>
      </c>
    </row>
    <row r="70" spans="1:5" ht="12.75">
      <c r="A70" s="36" t="s">
        <v>57</v>
      </c>
      <c r="E70" s="37" t="s">
        <v>462</v>
      </c>
    </row>
    <row r="71" spans="1:18" ht="12.75" customHeight="1">
      <c r="A71" s="6" t="s">
        <v>47</v>
      </c>
      <c r="B71" s="6"/>
      <c r="C71" s="41" t="s">
        <v>27</v>
      </c>
      <c r="D71" s="6"/>
      <c r="E71" s="27" t="s">
        <v>265</v>
      </c>
      <c r="F71" s="6"/>
      <c r="G71" s="6"/>
      <c r="H71" s="6"/>
      <c r="I71" s="42">
        <f>0+Q71</f>
      </c>
      <c r="J71" s="6"/>
      <c r="O71">
        <f>0+R71</f>
      </c>
      <c r="Q71">
        <f>0+I72</f>
      </c>
      <c r="R71">
        <f>0+O72</f>
      </c>
    </row>
    <row r="72" spans="1:16" ht="25.5">
      <c r="A72" s="24" t="s">
        <v>49</v>
      </c>
      <c r="B72" s="29" t="s">
        <v>205</v>
      </c>
      <c r="C72" s="29" t="s">
        <v>463</v>
      </c>
      <c r="D72" s="24" t="s">
        <v>51</v>
      </c>
      <c r="E72" s="30" t="s">
        <v>464</v>
      </c>
      <c r="F72" s="31" t="s">
        <v>83</v>
      </c>
      <c r="G72" s="32">
        <v>92</v>
      </c>
      <c r="H72" s="33">
        <v>0</v>
      </c>
      <c r="I72" s="33">
        <f>ROUND(ROUND(H72,2)*ROUND(G72,3),2)</f>
      </c>
      <c r="J72" s="31" t="s">
        <v>54</v>
      </c>
      <c r="O72">
        <f>(I72*21)/100</f>
      </c>
      <c r="P72" t="s">
        <v>27</v>
      </c>
    </row>
    <row r="73" spans="1:5" ht="12.75">
      <c r="A73" s="34" t="s">
        <v>55</v>
      </c>
      <c r="E73" s="35" t="s">
        <v>465</v>
      </c>
    </row>
    <row r="74" spans="1:5" ht="12.75">
      <c r="A74" s="36" t="s">
        <v>57</v>
      </c>
      <c r="E74" s="37" t="s">
        <v>466</v>
      </c>
    </row>
    <row r="75" spans="1:18" ht="12.75" customHeight="1">
      <c r="A75" s="6" t="s">
        <v>47</v>
      </c>
      <c r="B75" s="6"/>
      <c r="C75" s="41" t="s">
        <v>26</v>
      </c>
      <c r="D75" s="6"/>
      <c r="E75" s="27" t="s">
        <v>182</v>
      </c>
      <c r="F75" s="6"/>
      <c r="G75" s="6"/>
      <c r="H75" s="6"/>
      <c r="I75" s="42">
        <f>0+Q75</f>
      </c>
      <c r="J75" s="6"/>
      <c r="O75">
        <f>0+R75</f>
      </c>
      <c r="Q75">
        <f>0+I76+I79+I82+I85+I88</f>
      </c>
      <c r="R75">
        <f>0+O76+O79+O82+O85+O88</f>
      </c>
    </row>
    <row r="76" spans="1:16" ht="12.75">
      <c r="A76" s="24" t="s">
        <v>49</v>
      </c>
      <c r="B76" s="29" t="s">
        <v>209</v>
      </c>
      <c r="C76" s="29" t="s">
        <v>467</v>
      </c>
      <c r="D76" s="24" t="s">
        <v>51</v>
      </c>
      <c r="E76" s="30" t="s">
        <v>468</v>
      </c>
      <c r="F76" s="31" t="s">
        <v>126</v>
      </c>
      <c r="G76" s="32">
        <v>0.387</v>
      </c>
      <c r="H76" s="33">
        <v>0</v>
      </c>
      <c r="I76" s="33">
        <f>ROUND(ROUND(H76,2)*ROUND(G76,3),2)</f>
      </c>
      <c r="J76" s="31" t="s">
        <v>54</v>
      </c>
      <c r="O76">
        <f>(I76*21)/100</f>
      </c>
      <c r="P76" t="s">
        <v>27</v>
      </c>
    </row>
    <row r="77" spans="1:5" ht="12.75">
      <c r="A77" s="34" t="s">
        <v>55</v>
      </c>
      <c r="E77" s="35" t="s">
        <v>51</v>
      </c>
    </row>
    <row r="78" spans="1:5" ht="51">
      <c r="A78" s="38" t="s">
        <v>57</v>
      </c>
      <c r="E78" s="37" t="s">
        <v>469</v>
      </c>
    </row>
    <row r="79" spans="1:16" ht="12.75">
      <c r="A79" s="24" t="s">
        <v>49</v>
      </c>
      <c r="B79" s="29" t="s">
        <v>213</v>
      </c>
      <c r="C79" s="29" t="s">
        <v>470</v>
      </c>
      <c r="D79" s="24" t="s">
        <v>51</v>
      </c>
      <c r="E79" s="30" t="s">
        <v>471</v>
      </c>
      <c r="F79" s="31" t="s">
        <v>131</v>
      </c>
      <c r="G79" s="32">
        <v>0.077</v>
      </c>
      <c r="H79" s="33">
        <v>0</v>
      </c>
      <c r="I79" s="33">
        <f>ROUND(ROUND(H79,2)*ROUND(G79,3),2)</f>
      </c>
      <c r="J79" s="31" t="s">
        <v>54</v>
      </c>
      <c r="O79">
        <f>(I79*21)/100</f>
      </c>
      <c r="P79" t="s">
        <v>27</v>
      </c>
    </row>
    <row r="80" spans="1:5" ht="12.75">
      <c r="A80" s="34" t="s">
        <v>55</v>
      </c>
      <c r="E80" s="35" t="s">
        <v>51</v>
      </c>
    </row>
    <row r="81" spans="1:5" ht="12.75">
      <c r="A81" s="38" t="s">
        <v>57</v>
      </c>
      <c r="E81" s="37" t="s">
        <v>472</v>
      </c>
    </row>
    <row r="82" spans="1:16" ht="12.75">
      <c r="A82" s="24" t="s">
        <v>49</v>
      </c>
      <c r="B82" s="29" t="s">
        <v>217</v>
      </c>
      <c r="C82" s="29" t="s">
        <v>473</v>
      </c>
      <c r="D82" s="24" t="s">
        <v>51</v>
      </c>
      <c r="E82" s="30" t="s">
        <v>474</v>
      </c>
      <c r="F82" s="31" t="s">
        <v>131</v>
      </c>
      <c r="G82" s="32">
        <v>0.12</v>
      </c>
      <c r="H82" s="33">
        <v>0</v>
      </c>
      <c r="I82" s="33">
        <f>ROUND(ROUND(H82,2)*ROUND(G82,3),2)</f>
      </c>
      <c r="J82" s="31" t="s">
        <v>54</v>
      </c>
      <c r="O82">
        <f>(I82*21)/100</f>
      </c>
      <c r="P82" t="s">
        <v>27</v>
      </c>
    </row>
    <row r="83" spans="1:5" ht="12.75">
      <c r="A83" s="34" t="s">
        <v>55</v>
      </c>
      <c r="E83" s="35" t="s">
        <v>475</v>
      </c>
    </row>
    <row r="84" spans="1:5" ht="12.75">
      <c r="A84" s="38" t="s">
        <v>57</v>
      </c>
      <c r="E84" s="37" t="s">
        <v>476</v>
      </c>
    </row>
    <row r="85" spans="1:16" ht="12.75">
      <c r="A85" s="24" t="s">
        <v>49</v>
      </c>
      <c r="B85" s="29" t="s">
        <v>222</v>
      </c>
      <c r="C85" s="29" t="s">
        <v>477</v>
      </c>
      <c r="D85" s="24" t="s">
        <v>51</v>
      </c>
      <c r="E85" s="30" t="s">
        <v>478</v>
      </c>
      <c r="F85" s="31" t="s">
        <v>126</v>
      </c>
      <c r="G85" s="32">
        <v>10.55</v>
      </c>
      <c r="H85" s="33">
        <v>0</v>
      </c>
      <c r="I85" s="33">
        <f>ROUND(ROUND(H85,2)*ROUND(G85,3),2)</f>
      </c>
      <c r="J85" s="31" t="s">
        <v>54</v>
      </c>
      <c r="O85">
        <f>(I85*21)/100</f>
      </c>
      <c r="P85" t="s">
        <v>27</v>
      </c>
    </row>
    <row r="86" spans="1:5" ht="12.75">
      <c r="A86" s="34" t="s">
        <v>55</v>
      </c>
      <c r="E86" s="35" t="s">
        <v>479</v>
      </c>
    </row>
    <row r="87" spans="1:5" ht="63.75">
      <c r="A87" s="38" t="s">
        <v>57</v>
      </c>
      <c r="E87" s="37" t="s">
        <v>480</v>
      </c>
    </row>
    <row r="88" spans="1:16" ht="12.75">
      <c r="A88" s="24" t="s">
        <v>49</v>
      </c>
      <c r="B88" s="29" t="s">
        <v>227</v>
      </c>
      <c r="C88" s="29" t="s">
        <v>481</v>
      </c>
      <c r="D88" s="24" t="s">
        <v>51</v>
      </c>
      <c r="E88" s="30" t="s">
        <v>482</v>
      </c>
      <c r="F88" s="31" t="s">
        <v>131</v>
      </c>
      <c r="G88" s="32">
        <v>2.11</v>
      </c>
      <c r="H88" s="33">
        <v>0</v>
      </c>
      <c r="I88" s="33">
        <f>ROUND(ROUND(H88,2)*ROUND(G88,3),2)</f>
      </c>
      <c r="J88" s="31" t="s">
        <v>54</v>
      </c>
      <c r="O88">
        <f>(I88*21)/100</f>
      </c>
      <c r="P88" t="s">
        <v>27</v>
      </c>
    </row>
    <row r="89" spans="1:5" ht="12.75">
      <c r="A89" s="34" t="s">
        <v>55</v>
      </c>
      <c r="E89" s="35" t="s">
        <v>51</v>
      </c>
    </row>
    <row r="90" spans="1:5" ht="12.75">
      <c r="A90" s="36" t="s">
        <v>57</v>
      </c>
      <c r="E90" s="37" t="s">
        <v>483</v>
      </c>
    </row>
    <row r="91" spans="1:18" ht="12.75" customHeight="1">
      <c r="A91" s="6" t="s">
        <v>47</v>
      </c>
      <c r="B91" s="6"/>
      <c r="C91" s="41" t="s">
        <v>35</v>
      </c>
      <c r="D91" s="6"/>
      <c r="E91" s="27" t="s">
        <v>273</v>
      </c>
      <c r="F91" s="6"/>
      <c r="G91" s="6"/>
      <c r="H91" s="6"/>
      <c r="I91" s="42">
        <f>0+Q91</f>
      </c>
      <c r="J91" s="6"/>
      <c r="O91">
        <f>0+R91</f>
      </c>
      <c r="Q91">
        <f>0+I92+I95+I98+I101+I104+I107+I110+I113</f>
      </c>
      <c r="R91">
        <f>0+O92+O95+O98+O101+O104+O107+O110+O113</f>
      </c>
    </row>
    <row r="92" spans="1:16" ht="12.75">
      <c r="A92" s="24" t="s">
        <v>49</v>
      </c>
      <c r="B92" s="29" t="s">
        <v>233</v>
      </c>
      <c r="C92" s="29" t="s">
        <v>484</v>
      </c>
      <c r="D92" s="24" t="s">
        <v>51</v>
      </c>
      <c r="E92" s="30" t="s">
        <v>485</v>
      </c>
      <c r="F92" s="31" t="s">
        <v>131</v>
      </c>
      <c r="G92" s="32">
        <v>101.247</v>
      </c>
      <c r="H92" s="33">
        <v>0</v>
      </c>
      <c r="I92" s="33">
        <f>ROUND(ROUND(H92,2)*ROUND(G92,3),2)</f>
      </c>
      <c r="J92" s="31" t="s">
        <v>54</v>
      </c>
      <c r="O92">
        <f>(I92*21)/100</f>
      </c>
      <c r="P92" t="s">
        <v>27</v>
      </c>
    </row>
    <row r="93" spans="1:5" ht="12.75">
      <c r="A93" s="34" t="s">
        <v>55</v>
      </c>
      <c r="E93" s="35" t="s">
        <v>475</v>
      </c>
    </row>
    <row r="94" spans="1:5" ht="12.75">
      <c r="A94" s="38" t="s">
        <v>57</v>
      </c>
      <c r="E94" s="37" t="s">
        <v>486</v>
      </c>
    </row>
    <row r="95" spans="1:16" ht="12.75">
      <c r="A95" s="24" t="s">
        <v>49</v>
      </c>
      <c r="B95" s="29" t="s">
        <v>236</v>
      </c>
      <c r="C95" s="29" t="s">
        <v>487</v>
      </c>
      <c r="D95" s="24" t="s">
        <v>51</v>
      </c>
      <c r="E95" s="30" t="s">
        <v>488</v>
      </c>
      <c r="F95" s="31" t="s">
        <v>126</v>
      </c>
      <c r="G95" s="32">
        <v>12.744</v>
      </c>
      <c r="H95" s="33">
        <v>0</v>
      </c>
      <c r="I95" s="33">
        <f>ROUND(ROUND(H95,2)*ROUND(G95,3),2)</f>
      </c>
      <c r="J95" s="31" t="s">
        <v>54</v>
      </c>
      <c r="O95">
        <f>(I95*21)/100</f>
      </c>
      <c r="P95" t="s">
        <v>27</v>
      </c>
    </row>
    <row r="96" spans="1:5" ht="12.75">
      <c r="A96" s="34" t="s">
        <v>55</v>
      </c>
      <c r="E96" s="35" t="s">
        <v>489</v>
      </c>
    </row>
    <row r="97" spans="1:5" ht="38.25">
      <c r="A97" s="38" t="s">
        <v>57</v>
      </c>
      <c r="E97" s="37" t="s">
        <v>490</v>
      </c>
    </row>
    <row r="98" spans="1:16" ht="12.75">
      <c r="A98" s="24" t="s">
        <v>49</v>
      </c>
      <c r="B98" s="29" t="s">
        <v>304</v>
      </c>
      <c r="C98" s="29" t="s">
        <v>274</v>
      </c>
      <c r="D98" s="24" t="s">
        <v>51</v>
      </c>
      <c r="E98" s="30" t="s">
        <v>275</v>
      </c>
      <c r="F98" s="31" t="s">
        <v>126</v>
      </c>
      <c r="G98" s="32">
        <v>17.6</v>
      </c>
      <c r="H98" s="33">
        <v>0</v>
      </c>
      <c r="I98" s="33">
        <f>ROUND(ROUND(H98,2)*ROUND(G98,3),2)</f>
      </c>
      <c r="J98" s="31" t="s">
        <v>54</v>
      </c>
      <c r="O98">
        <f>(I98*21)/100</f>
      </c>
      <c r="P98" t="s">
        <v>27</v>
      </c>
    </row>
    <row r="99" spans="1:5" ht="12.75">
      <c r="A99" s="34" t="s">
        <v>55</v>
      </c>
      <c r="E99" s="35" t="s">
        <v>491</v>
      </c>
    </row>
    <row r="100" spans="1:5" ht="102">
      <c r="A100" s="38" t="s">
        <v>57</v>
      </c>
      <c r="E100" s="37" t="s">
        <v>492</v>
      </c>
    </row>
    <row r="101" spans="1:16" ht="12.75">
      <c r="A101" s="24" t="s">
        <v>49</v>
      </c>
      <c r="B101" s="29" t="s">
        <v>306</v>
      </c>
      <c r="C101" s="29" t="s">
        <v>493</v>
      </c>
      <c r="D101" s="24" t="s">
        <v>51</v>
      </c>
      <c r="E101" s="30" t="s">
        <v>494</v>
      </c>
      <c r="F101" s="31" t="s">
        <v>126</v>
      </c>
      <c r="G101" s="32">
        <v>8.68</v>
      </c>
      <c r="H101" s="33">
        <v>0</v>
      </c>
      <c r="I101" s="33">
        <f>ROUND(ROUND(H101,2)*ROUND(G101,3),2)</f>
      </c>
      <c r="J101" s="31" t="s">
        <v>54</v>
      </c>
      <c r="O101">
        <f>(I101*21)/100</f>
      </c>
      <c r="P101" t="s">
        <v>27</v>
      </c>
    </row>
    <row r="102" spans="1:5" ht="12.75">
      <c r="A102" s="34" t="s">
        <v>55</v>
      </c>
      <c r="E102" s="35" t="s">
        <v>495</v>
      </c>
    </row>
    <row r="103" spans="1:5" ht="38.25">
      <c r="A103" s="38" t="s">
        <v>57</v>
      </c>
      <c r="E103" s="37" t="s">
        <v>496</v>
      </c>
    </row>
    <row r="104" spans="1:16" ht="12.75">
      <c r="A104" s="24" t="s">
        <v>49</v>
      </c>
      <c r="B104" s="29" t="s">
        <v>308</v>
      </c>
      <c r="C104" s="29" t="s">
        <v>355</v>
      </c>
      <c r="D104" s="24" t="s">
        <v>51</v>
      </c>
      <c r="E104" s="30" t="s">
        <v>356</v>
      </c>
      <c r="F104" s="31" t="s">
        <v>126</v>
      </c>
      <c r="G104" s="32">
        <v>17.6</v>
      </c>
      <c r="H104" s="33">
        <v>0</v>
      </c>
      <c r="I104" s="33">
        <f>ROUND(ROUND(H104,2)*ROUND(G104,3),2)</f>
      </c>
      <c r="J104" s="31" t="s">
        <v>54</v>
      </c>
      <c r="O104">
        <f>(I104*21)/100</f>
      </c>
      <c r="P104" t="s">
        <v>27</v>
      </c>
    </row>
    <row r="105" spans="1:5" ht="12.75">
      <c r="A105" s="34" t="s">
        <v>55</v>
      </c>
      <c r="E105" s="35" t="s">
        <v>497</v>
      </c>
    </row>
    <row r="106" spans="1:5" ht="102">
      <c r="A106" s="38" t="s">
        <v>57</v>
      </c>
      <c r="E106" s="37" t="s">
        <v>492</v>
      </c>
    </row>
    <row r="107" spans="1:16" ht="12.75">
      <c r="A107" s="24" t="s">
        <v>49</v>
      </c>
      <c r="B107" s="29" t="s">
        <v>380</v>
      </c>
      <c r="C107" s="29" t="s">
        <v>358</v>
      </c>
      <c r="D107" s="24" t="s">
        <v>51</v>
      </c>
      <c r="E107" s="30" t="s">
        <v>359</v>
      </c>
      <c r="F107" s="31" t="s">
        <v>126</v>
      </c>
      <c r="G107" s="32">
        <v>33.2</v>
      </c>
      <c r="H107" s="33">
        <v>0</v>
      </c>
      <c r="I107" s="33">
        <f>ROUND(ROUND(H107,2)*ROUND(G107,3),2)</f>
      </c>
      <c r="J107" s="31" t="s">
        <v>54</v>
      </c>
      <c r="O107">
        <f>(I107*21)/100</f>
      </c>
      <c r="P107" t="s">
        <v>27</v>
      </c>
    </row>
    <row r="108" spans="1:5" ht="12.75">
      <c r="A108" s="34" t="s">
        <v>55</v>
      </c>
      <c r="E108" s="35" t="s">
        <v>498</v>
      </c>
    </row>
    <row r="109" spans="1:5" ht="102">
      <c r="A109" s="38" t="s">
        <v>57</v>
      </c>
      <c r="E109" s="37" t="s">
        <v>499</v>
      </c>
    </row>
    <row r="110" spans="1:16" ht="12.75">
      <c r="A110" s="24" t="s">
        <v>49</v>
      </c>
      <c r="B110" s="29" t="s">
        <v>382</v>
      </c>
      <c r="C110" s="29" t="s">
        <v>500</v>
      </c>
      <c r="D110" s="24" t="s">
        <v>51</v>
      </c>
      <c r="E110" s="30" t="s">
        <v>501</v>
      </c>
      <c r="F110" s="31" t="s">
        <v>126</v>
      </c>
      <c r="G110" s="32">
        <v>6</v>
      </c>
      <c r="H110" s="33">
        <v>0</v>
      </c>
      <c r="I110" s="33">
        <f>ROUND(ROUND(H110,2)*ROUND(G110,3),2)</f>
      </c>
      <c r="J110" s="31" t="s">
        <v>54</v>
      </c>
      <c r="O110">
        <f>(I110*21)/100</f>
      </c>
      <c r="P110" t="s">
        <v>27</v>
      </c>
    </row>
    <row r="111" spans="1:5" ht="12.75">
      <c r="A111" s="34" t="s">
        <v>55</v>
      </c>
      <c r="E111" s="35" t="s">
        <v>51</v>
      </c>
    </row>
    <row r="112" spans="1:5" ht="12.75">
      <c r="A112" s="38" t="s">
        <v>57</v>
      </c>
      <c r="E112" s="37" t="s">
        <v>502</v>
      </c>
    </row>
    <row r="113" spans="1:16" ht="12.75">
      <c r="A113" s="24" t="s">
        <v>49</v>
      </c>
      <c r="B113" s="29" t="s">
        <v>503</v>
      </c>
      <c r="C113" s="29" t="s">
        <v>504</v>
      </c>
      <c r="D113" s="24" t="s">
        <v>51</v>
      </c>
      <c r="E113" s="30" t="s">
        <v>505</v>
      </c>
      <c r="F113" s="31" t="s">
        <v>126</v>
      </c>
      <c r="G113" s="32">
        <v>10.88</v>
      </c>
      <c r="H113" s="33">
        <v>0</v>
      </c>
      <c r="I113" s="33">
        <f>ROUND(ROUND(H113,2)*ROUND(G113,3),2)</f>
      </c>
      <c r="J113" s="31" t="s">
        <v>54</v>
      </c>
      <c r="O113">
        <f>(I113*21)/100</f>
      </c>
      <c r="P113" t="s">
        <v>27</v>
      </c>
    </row>
    <row r="114" spans="1:5" ht="12.75">
      <c r="A114" s="34" t="s">
        <v>55</v>
      </c>
      <c r="E114" s="35" t="s">
        <v>479</v>
      </c>
    </row>
    <row r="115" spans="1:5" ht="12.75">
      <c r="A115" s="36" t="s">
        <v>57</v>
      </c>
      <c r="E115" s="37" t="s">
        <v>506</v>
      </c>
    </row>
    <row r="116" spans="1:18" ht="12.75" customHeight="1">
      <c r="A116" s="6" t="s">
        <v>47</v>
      </c>
      <c r="B116" s="6"/>
      <c r="C116" s="41" t="s">
        <v>37</v>
      </c>
      <c r="D116" s="6"/>
      <c r="E116" s="27" t="s">
        <v>195</v>
      </c>
      <c r="F116" s="6"/>
      <c r="G116" s="6"/>
      <c r="H116" s="6"/>
      <c r="I116" s="42">
        <f>0+Q116</f>
      </c>
      <c r="J116" s="6"/>
      <c r="O116">
        <f>0+R116</f>
      </c>
      <c r="Q116">
        <f>0+I117+I120+I123+I126+I129+I132+I135</f>
      </c>
      <c r="R116">
        <f>0+O117+O120+O123+O126+O129+O132+O135</f>
      </c>
    </row>
    <row r="117" spans="1:16" ht="12.75">
      <c r="A117" s="24" t="s">
        <v>49</v>
      </c>
      <c r="B117" s="29" t="s">
        <v>507</v>
      </c>
      <c r="C117" s="29" t="s">
        <v>508</v>
      </c>
      <c r="D117" s="24" t="s">
        <v>51</v>
      </c>
      <c r="E117" s="30" t="s">
        <v>509</v>
      </c>
      <c r="F117" s="31" t="s">
        <v>136</v>
      </c>
      <c r="G117" s="32">
        <v>4.75</v>
      </c>
      <c r="H117" s="33">
        <v>0</v>
      </c>
      <c r="I117" s="33">
        <f>ROUND(ROUND(H117,2)*ROUND(G117,3),2)</f>
      </c>
      <c r="J117" s="31" t="s">
        <v>54</v>
      </c>
      <c r="O117">
        <f>(I117*21)/100</f>
      </c>
      <c r="P117" t="s">
        <v>27</v>
      </c>
    </row>
    <row r="118" spans="1:5" ht="12.75">
      <c r="A118" s="34" t="s">
        <v>55</v>
      </c>
      <c r="E118" s="35" t="s">
        <v>51</v>
      </c>
    </row>
    <row r="119" spans="1:5" ht="12.75">
      <c r="A119" s="38" t="s">
        <v>57</v>
      </c>
      <c r="E119" s="37" t="s">
        <v>510</v>
      </c>
    </row>
    <row r="120" spans="1:16" ht="12.75">
      <c r="A120" s="24" t="s">
        <v>49</v>
      </c>
      <c r="B120" s="29" t="s">
        <v>511</v>
      </c>
      <c r="C120" s="29" t="s">
        <v>210</v>
      </c>
      <c r="D120" s="24" t="s">
        <v>51</v>
      </c>
      <c r="E120" s="30" t="s">
        <v>211</v>
      </c>
      <c r="F120" s="31" t="s">
        <v>136</v>
      </c>
      <c r="G120" s="32">
        <v>66</v>
      </c>
      <c r="H120" s="33">
        <v>0</v>
      </c>
      <c r="I120" s="33">
        <f>ROUND(ROUND(H120,2)*ROUND(G120,3),2)</f>
      </c>
      <c r="J120" s="31" t="s">
        <v>54</v>
      </c>
      <c r="O120">
        <f>(I120*21)/100</f>
      </c>
      <c r="P120" t="s">
        <v>27</v>
      </c>
    </row>
    <row r="121" spans="1:5" ht="12.75">
      <c r="A121" s="34" t="s">
        <v>55</v>
      </c>
      <c r="E121" s="35" t="s">
        <v>51</v>
      </c>
    </row>
    <row r="122" spans="1:5" ht="12.75">
      <c r="A122" s="38" t="s">
        <v>57</v>
      </c>
      <c r="E122" s="37" t="s">
        <v>512</v>
      </c>
    </row>
    <row r="123" spans="1:16" ht="12.75">
      <c r="A123" s="24" t="s">
        <v>49</v>
      </c>
      <c r="B123" s="29" t="s">
        <v>513</v>
      </c>
      <c r="C123" s="29" t="s">
        <v>214</v>
      </c>
      <c r="D123" s="24" t="s">
        <v>51</v>
      </c>
      <c r="E123" s="30" t="s">
        <v>215</v>
      </c>
      <c r="F123" s="31" t="s">
        <v>136</v>
      </c>
      <c r="G123" s="32">
        <v>14.25</v>
      </c>
      <c r="H123" s="33">
        <v>0</v>
      </c>
      <c r="I123" s="33">
        <f>ROUND(ROUND(H123,2)*ROUND(G123,3),2)</f>
      </c>
      <c r="J123" s="31" t="s">
        <v>54</v>
      </c>
      <c r="O123">
        <f>(I123*21)/100</f>
      </c>
      <c r="P123" t="s">
        <v>27</v>
      </c>
    </row>
    <row r="124" spans="1:5" ht="12.75">
      <c r="A124" s="34" t="s">
        <v>55</v>
      </c>
      <c r="E124" s="35" t="s">
        <v>216</v>
      </c>
    </row>
    <row r="125" spans="1:5" ht="12.75">
      <c r="A125" s="38" t="s">
        <v>57</v>
      </c>
      <c r="E125" s="37" t="s">
        <v>514</v>
      </c>
    </row>
    <row r="126" spans="1:16" ht="12.75">
      <c r="A126" s="24" t="s">
        <v>49</v>
      </c>
      <c r="B126" s="29" t="s">
        <v>515</v>
      </c>
      <c r="C126" s="29" t="s">
        <v>516</v>
      </c>
      <c r="D126" s="24" t="s">
        <v>51</v>
      </c>
      <c r="E126" s="30" t="s">
        <v>517</v>
      </c>
      <c r="F126" s="31" t="s">
        <v>136</v>
      </c>
      <c r="G126" s="32">
        <v>23.75</v>
      </c>
      <c r="H126" s="33">
        <v>0</v>
      </c>
      <c r="I126" s="33">
        <f>ROUND(ROUND(H126,2)*ROUND(G126,3),2)</f>
      </c>
      <c r="J126" s="31" t="s">
        <v>54</v>
      </c>
      <c r="O126">
        <f>(I126*21)/100</f>
      </c>
      <c r="P126" t="s">
        <v>27</v>
      </c>
    </row>
    <row r="127" spans="1:5" ht="12.75">
      <c r="A127" s="34" t="s">
        <v>55</v>
      </c>
      <c r="E127" s="35" t="s">
        <v>216</v>
      </c>
    </row>
    <row r="128" spans="1:5" ht="12.75">
      <c r="A128" s="38" t="s">
        <v>57</v>
      </c>
      <c r="E128" s="37" t="s">
        <v>518</v>
      </c>
    </row>
    <row r="129" spans="1:16" ht="12.75">
      <c r="A129" s="24" t="s">
        <v>49</v>
      </c>
      <c r="B129" s="29" t="s">
        <v>519</v>
      </c>
      <c r="C129" s="29" t="s">
        <v>520</v>
      </c>
      <c r="D129" s="24" t="s">
        <v>51</v>
      </c>
      <c r="E129" s="30" t="s">
        <v>521</v>
      </c>
      <c r="F129" s="31" t="s">
        <v>136</v>
      </c>
      <c r="G129" s="32">
        <v>19</v>
      </c>
      <c r="H129" s="33">
        <v>0</v>
      </c>
      <c r="I129" s="33">
        <f>ROUND(ROUND(H129,2)*ROUND(G129,3),2)</f>
      </c>
      <c r="J129" s="31" t="s">
        <v>54</v>
      </c>
      <c r="O129">
        <f>(I129*21)/100</f>
      </c>
      <c r="P129" t="s">
        <v>27</v>
      </c>
    </row>
    <row r="130" spans="1:5" ht="12.75">
      <c r="A130" s="34" t="s">
        <v>55</v>
      </c>
      <c r="E130" s="35" t="s">
        <v>522</v>
      </c>
    </row>
    <row r="131" spans="1:5" ht="12.75">
      <c r="A131" s="38" t="s">
        <v>57</v>
      </c>
      <c r="E131" s="37" t="s">
        <v>523</v>
      </c>
    </row>
    <row r="132" spans="1:16" ht="12.75">
      <c r="A132" s="24" t="s">
        <v>49</v>
      </c>
      <c r="B132" s="29" t="s">
        <v>524</v>
      </c>
      <c r="C132" s="29" t="s">
        <v>525</v>
      </c>
      <c r="D132" s="24" t="s">
        <v>51</v>
      </c>
      <c r="E132" s="30" t="s">
        <v>526</v>
      </c>
      <c r="F132" s="31" t="s">
        <v>136</v>
      </c>
      <c r="G132" s="32">
        <v>9.5</v>
      </c>
      <c r="H132" s="33">
        <v>0</v>
      </c>
      <c r="I132" s="33">
        <f>ROUND(ROUND(H132,2)*ROUND(G132,3),2)</f>
      </c>
      <c r="J132" s="31" t="s">
        <v>54</v>
      </c>
      <c r="O132">
        <f>(I132*21)/100</f>
      </c>
      <c r="P132" t="s">
        <v>27</v>
      </c>
    </row>
    <row r="133" spans="1:5" ht="12.75">
      <c r="A133" s="34" t="s">
        <v>55</v>
      </c>
      <c r="E133" s="35" t="s">
        <v>220</v>
      </c>
    </row>
    <row r="134" spans="1:5" ht="12.75">
      <c r="A134" s="38" t="s">
        <v>57</v>
      </c>
      <c r="E134" s="37" t="s">
        <v>527</v>
      </c>
    </row>
    <row r="135" spans="1:16" ht="12.75">
      <c r="A135" s="24" t="s">
        <v>49</v>
      </c>
      <c r="B135" s="29" t="s">
        <v>528</v>
      </c>
      <c r="C135" s="29" t="s">
        <v>529</v>
      </c>
      <c r="D135" s="24" t="s">
        <v>51</v>
      </c>
      <c r="E135" s="30" t="s">
        <v>530</v>
      </c>
      <c r="F135" s="31" t="s">
        <v>136</v>
      </c>
      <c r="G135" s="32">
        <v>9.5</v>
      </c>
      <c r="H135" s="33">
        <v>0</v>
      </c>
      <c r="I135" s="33">
        <f>ROUND(ROUND(H135,2)*ROUND(G135,3),2)</f>
      </c>
      <c r="J135" s="31" t="s">
        <v>54</v>
      </c>
      <c r="O135">
        <f>(I135*21)/100</f>
      </c>
      <c r="P135" t="s">
        <v>27</v>
      </c>
    </row>
    <row r="136" spans="1:5" ht="12.75">
      <c r="A136" s="34" t="s">
        <v>55</v>
      </c>
      <c r="E136" s="35" t="s">
        <v>51</v>
      </c>
    </row>
    <row r="137" spans="1:5" ht="12.75">
      <c r="A137" s="36" t="s">
        <v>57</v>
      </c>
      <c r="E137" s="37" t="s">
        <v>531</v>
      </c>
    </row>
    <row r="138" spans="1:18" ht="12.75" customHeight="1">
      <c r="A138" s="6" t="s">
        <v>47</v>
      </c>
      <c r="B138" s="6"/>
      <c r="C138" s="41" t="s">
        <v>73</v>
      </c>
      <c r="D138" s="6"/>
      <c r="E138" s="27" t="s">
        <v>221</v>
      </c>
      <c r="F138" s="6"/>
      <c r="G138" s="6"/>
      <c r="H138" s="6"/>
      <c r="I138" s="42">
        <f>0+Q138</f>
      </c>
      <c r="J138" s="6"/>
      <c r="O138">
        <f>0+R138</f>
      </c>
      <c r="Q138">
        <f>0+I139+I142+I145+I148+I151</f>
      </c>
      <c r="R138">
        <f>0+O139+O142+O145+O148+O151</f>
      </c>
    </row>
    <row r="139" spans="1:16" ht="25.5">
      <c r="A139" s="24" t="s">
        <v>49</v>
      </c>
      <c r="B139" s="29" t="s">
        <v>532</v>
      </c>
      <c r="C139" s="29" t="s">
        <v>533</v>
      </c>
      <c r="D139" s="24" t="s">
        <v>51</v>
      </c>
      <c r="E139" s="30" t="s">
        <v>534</v>
      </c>
      <c r="F139" s="31" t="s">
        <v>136</v>
      </c>
      <c r="G139" s="32">
        <v>30</v>
      </c>
      <c r="H139" s="33">
        <v>0</v>
      </c>
      <c r="I139" s="33">
        <f>ROUND(ROUND(H139,2)*ROUND(G139,3),2)</f>
      </c>
      <c r="J139" s="31" t="s">
        <v>54</v>
      </c>
      <c r="O139">
        <f>(I139*21)/100</f>
      </c>
      <c r="P139" t="s">
        <v>27</v>
      </c>
    </row>
    <row r="140" spans="1:5" ht="12.75">
      <c r="A140" s="34" t="s">
        <v>55</v>
      </c>
      <c r="E140" s="35" t="s">
        <v>535</v>
      </c>
    </row>
    <row r="141" spans="1:5" ht="12.75">
      <c r="A141" s="38" t="s">
        <v>57</v>
      </c>
      <c r="E141" s="37" t="s">
        <v>536</v>
      </c>
    </row>
    <row r="142" spans="1:16" ht="12.75">
      <c r="A142" s="24" t="s">
        <v>49</v>
      </c>
      <c r="B142" s="29" t="s">
        <v>537</v>
      </c>
      <c r="C142" s="29" t="s">
        <v>538</v>
      </c>
      <c r="D142" s="24" t="s">
        <v>51</v>
      </c>
      <c r="E142" s="30" t="s">
        <v>539</v>
      </c>
      <c r="F142" s="31" t="s">
        <v>136</v>
      </c>
      <c r="G142" s="32">
        <v>22.8</v>
      </c>
      <c r="H142" s="33">
        <v>0</v>
      </c>
      <c r="I142" s="33">
        <f>ROUND(ROUND(H142,2)*ROUND(G142,3),2)</f>
      </c>
      <c r="J142" s="31" t="s">
        <v>54</v>
      </c>
      <c r="O142">
        <f>(I142*21)/100</f>
      </c>
      <c r="P142" t="s">
        <v>27</v>
      </c>
    </row>
    <row r="143" spans="1:5" ht="12.75">
      <c r="A143" s="34" t="s">
        <v>55</v>
      </c>
      <c r="E143" s="35" t="s">
        <v>51</v>
      </c>
    </row>
    <row r="144" spans="1:5" ht="12.75">
      <c r="A144" s="38" t="s">
        <v>57</v>
      </c>
      <c r="E144" s="37" t="s">
        <v>540</v>
      </c>
    </row>
    <row r="145" spans="1:16" ht="12.75">
      <c r="A145" s="24" t="s">
        <v>49</v>
      </c>
      <c r="B145" s="29" t="s">
        <v>541</v>
      </c>
      <c r="C145" s="29" t="s">
        <v>542</v>
      </c>
      <c r="D145" s="24" t="s">
        <v>51</v>
      </c>
      <c r="E145" s="30" t="s">
        <v>543</v>
      </c>
      <c r="F145" s="31" t="s">
        <v>136</v>
      </c>
      <c r="G145" s="32">
        <v>752.035</v>
      </c>
      <c r="H145" s="33">
        <v>0</v>
      </c>
      <c r="I145" s="33">
        <f>ROUND(ROUND(H145,2)*ROUND(G145,3),2)</f>
      </c>
      <c r="J145" s="31"/>
      <c r="O145">
        <f>(I145*21)/100</f>
      </c>
      <c r="P145" t="s">
        <v>27</v>
      </c>
    </row>
    <row r="146" spans="1:5" ht="12.75">
      <c r="A146" s="34" t="s">
        <v>55</v>
      </c>
      <c r="E146" s="35" t="s">
        <v>544</v>
      </c>
    </row>
    <row r="147" spans="1:5" ht="38.25">
      <c r="A147" s="38" t="s">
        <v>57</v>
      </c>
      <c r="E147" s="37" t="s">
        <v>545</v>
      </c>
    </row>
    <row r="148" spans="1:16" ht="12.75">
      <c r="A148" s="24" t="s">
        <v>49</v>
      </c>
      <c r="B148" s="29" t="s">
        <v>546</v>
      </c>
      <c r="C148" s="29" t="s">
        <v>547</v>
      </c>
      <c r="D148" s="24" t="s">
        <v>51</v>
      </c>
      <c r="E148" s="30" t="s">
        <v>548</v>
      </c>
      <c r="F148" s="31" t="s">
        <v>136</v>
      </c>
      <c r="G148" s="32">
        <v>2660</v>
      </c>
      <c r="H148" s="33">
        <v>0</v>
      </c>
      <c r="I148" s="33">
        <f>ROUND(ROUND(H148,2)*ROUND(G148,3),2)</f>
      </c>
      <c r="J148" s="31" t="s">
        <v>54</v>
      </c>
      <c r="O148">
        <f>(I148*21)/100</f>
      </c>
      <c r="P148" t="s">
        <v>27</v>
      </c>
    </row>
    <row r="149" spans="1:5" ht="12.75">
      <c r="A149" s="34" t="s">
        <v>55</v>
      </c>
      <c r="E149" s="35" t="s">
        <v>549</v>
      </c>
    </row>
    <row r="150" spans="1:5" ht="12.75">
      <c r="A150" s="38" t="s">
        <v>57</v>
      </c>
      <c r="E150" s="37" t="s">
        <v>550</v>
      </c>
    </row>
    <row r="151" spans="1:16" ht="12.75">
      <c r="A151" s="24" t="s">
        <v>49</v>
      </c>
      <c r="B151" s="29" t="s">
        <v>551</v>
      </c>
      <c r="C151" s="29" t="s">
        <v>552</v>
      </c>
      <c r="D151" s="24" t="s">
        <v>51</v>
      </c>
      <c r="E151" s="30" t="s">
        <v>553</v>
      </c>
      <c r="F151" s="31" t="s">
        <v>136</v>
      </c>
      <c r="G151" s="32">
        <v>0.3</v>
      </c>
      <c r="H151" s="33">
        <v>0</v>
      </c>
      <c r="I151" s="33">
        <f>ROUND(ROUND(H151,2)*ROUND(G151,3),2)</f>
      </c>
      <c r="J151" s="31" t="s">
        <v>54</v>
      </c>
      <c r="O151">
        <f>(I151*21)/100</f>
      </c>
      <c r="P151" t="s">
        <v>27</v>
      </c>
    </row>
    <row r="152" spans="1:5" ht="12.75">
      <c r="A152" s="34" t="s">
        <v>55</v>
      </c>
      <c r="E152" s="35" t="s">
        <v>554</v>
      </c>
    </row>
    <row r="153" spans="1:5" ht="12.75">
      <c r="A153" s="36" t="s">
        <v>57</v>
      </c>
      <c r="E153" s="37" t="s">
        <v>555</v>
      </c>
    </row>
    <row r="154" spans="1:18" ht="12.75" customHeight="1">
      <c r="A154" s="6" t="s">
        <v>47</v>
      </c>
      <c r="B154" s="6"/>
      <c r="C154" s="41" t="s">
        <v>42</v>
      </c>
      <c r="D154" s="6"/>
      <c r="E154" s="27" t="s">
        <v>226</v>
      </c>
      <c r="F154" s="6"/>
      <c r="G154" s="6"/>
      <c r="H154" s="6"/>
      <c r="I154" s="42">
        <f>0+Q154</f>
      </c>
      <c r="J154" s="6"/>
      <c r="O154">
        <f>0+R154</f>
      </c>
      <c r="Q154">
        <f>0+I155+I158+I161+I164+I167+I170+I173+I176+I179+I182+I185+I188+I191+I194+I197+I200+I203+I206+I209+I212+I215+I218+I221+I224+I227</f>
      </c>
      <c r="R154">
        <f>0+O155+O158+O161+O164+O167+O170+O173+O176+O179+O182+O185+O188+O191+O194+O197+O200+O203+O206+O209+O212+O215+O218+O221+O224+O227</f>
      </c>
    </row>
    <row r="155" spans="1:16" ht="12.75">
      <c r="A155" s="24" t="s">
        <v>49</v>
      </c>
      <c r="B155" s="29" t="s">
        <v>556</v>
      </c>
      <c r="C155" s="29" t="s">
        <v>557</v>
      </c>
      <c r="D155" s="24" t="s">
        <v>51</v>
      </c>
      <c r="E155" s="30" t="s">
        <v>558</v>
      </c>
      <c r="F155" s="31" t="s">
        <v>230</v>
      </c>
      <c r="G155" s="32">
        <v>43.4</v>
      </c>
      <c r="H155" s="33">
        <v>0</v>
      </c>
      <c r="I155" s="33">
        <f>ROUND(ROUND(H155,2)*ROUND(G155,3),2)</f>
      </c>
      <c r="J155" s="31" t="s">
        <v>54</v>
      </c>
      <c r="O155">
        <f>(I155*21)/100</f>
      </c>
      <c r="P155" t="s">
        <v>27</v>
      </c>
    </row>
    <row r="156" spans="1:5" ht="12.75">
      <c r="A156" s="34" t="s">
        <v>55</v>
      </c>
      <c r="E156" s="35" t="s">
        <v>51</v>
      </c>
    </row>
    <row r="157" spans="1:5" ht="12.75">
      <c r="A157" s="38" t="s">
        <v>57</v>
      </c>
      <c r="E157" s="37" t="s">
        <v>559</v>
      </c>
    </row>
    <row r="158" spans="1:16" ht="12.75">
      <c r="A158" s="24" t="s">
        <v>49</v>
      </c>
      <c r="B158" s="29" t="s">
        <v>560</v>
      </c>
      <c r="C158" s="29" t="s">
        <v>561</v>
      </c>
      <c r="D158" s="24" t="s">
        <v>51</v>
      </c>
      <c r="E158" s="30" t="s">
        <v>562</v>
      </c>
      <c r="F158" s="31" t="s">
        <v>230</v>
      </c>
      <c r="G158" s="32">
        <v>21.3</v>
      </c>
      <c r="H158" s="33">
        <v>0</v>
      </c>
      <c r="I158" s="33">
        <f>ROUND(ROUND(H158,2)*ROUND(G158,3),2)</f>
      </c>
      <c r="J158" s="31" t="s">
        <v>54</v>
      </c>
      <c r="O158">
        <f>(I158*21)/100</f>
      </c>
      <c r="P158" t="s">
        <v>27</v>
      </c>
    </row>
    <row r="159" spans="1:5" ht="12.75">
      <c r="A159" s="34" t="s">
        <v>55</v>
      </c>
      <c r="E159" s="35" t="s">
        <v>303</v>
      </c>
    </row>
    <row r="160" spans="1:5" ht="12.75">
      <c r="A160" s="38" t="s">
        <v>57</v>
      </c>
      <c r="E160" s="37" t="s">
        <v>563</v>
      </c>
    </row>
    <row r="161" spans="1:16" ht="12.75">
      <c r="A161" s="24" t="s">
        <v>49</v>
      </c>
      <c r="B161" s="29" t="s">
        <v>564</v>
      </c>
      <c r="C161" s="29" t="s">
        <v>565</v>
      </c>
      <c r="D161" s="24" t="s">
        <v>51</v>
      </c>
      <c r="E161" s="30" t="s">
        <v>566</v>
      </c>
      <c r="F161" s="31" t="s">
        <v>230</v>
      </c>
      <c r="G161" s="32">
        <v>208.6</v>
      </c>
      <c r="H161" s="33">
        <v>0</v>
      </c>
      <c r="I161" s="33">
        <f>ROUND(ROUND(H161,2)*ROUND(G161,3),2)</f>
      </c>
      <c r="J161" s="31" t="s">
        <v>54</v>
      </c>
      <c r="O161">
        <f>(I161*21)/100</f>
      </c>
      <c r="P161" t="s">
        <v>27</v>
      </c>
    </row>
    <row r="162" spans="1:5" ht="12.75">
      <c r="A162" s="34" t="s">
        <v>55</v>
      </c>
      <c r="E162" s="35" t="s">
        <v>567</v>
      </c>
    </row>
    <row r="163" spans="1:5" ht="12.75">
      <c r="A163" s="38" t="s">
        <v>57</v>
      </c>
      <c r="E163" s="37" t="s">
        <v>568</v>
      </c>
    </row>
    <row r="164" spans="1:16" ht="12.75">
      <c r="A164" s="24" t="s">
        <v>49</v>
      </c>
      <c r="B164" s="29" t="s">
        <v>569</v>
      </c>
      <c r="C164" s="29" t="s">
        <v>570</v>
      </c>
      <c r="D164" s="24" t="s">
        <v>51</v>
      </c>
      <c r="E164" s="30" t="s">
        <v>571</v>
      </c>
      <c r="F164" s="31" t="s">
        <v>230</v>
      </c>
      <c r="G164" s="32">
        <v>208.6</v>
      </c>
      <c r="H164" s="33">
        <v>0</v>
      </c>
      <c r="I164" s="33">
        <f>ROUND(ROUND(H164,2)*ROUND(G164,3),2)</f>
      </c>
      <c r="J164" s="31" t="s">
        <v>54</v>
      </c>
      <c r="O164">
        <f>(I164*21)/100</f>
      </c>
      <c r="P164" t="s">
        <v>27</v>
      </c>
    </row>
    <row r="165" spans="1:5" ht="12.75">
      <c r="A165" s="34" t="s">
        <v>55</v>
      </c>
      <c r="E165" s="35" t="s">
        <v>51</v>
      </c>
    </row>
    <row r="166" spans="1:5" ht="12.75">
      <c r="A166" s="38" t="s">
        <v>57</v>
      </c>
      <c r="E166" s="37" t="s">
        <v>568</v>
      </c>
    </row>
    <row r="167" spans="1:16" ht="12.75">
      <c r="A167" s="24" t="s">
        <v>49</v>
      </c>
      <c r="B167" s="29" t="s">
        <v>572</v>
      </c>
      <c r="C167" s="29" t="s">
        <v>573</v>
      </c>
      <c r="D167" s="24" t="s">
        <v>51</v>
      </c>
      <c r="E167" s="30" t="s">
        <v>574</v>
      </c>
      <c r="F167" s="31" t="s">
        <v>83</v>
      </c>
      <c r="G167" s="32">
        <v>4</v>
      </c>
      <c r="H167" s="33">
        <v>0</v>
      </c>
      <c r="I167" s="33">
        <f>ROUND(ROUND(H167,2)*ROUND(G167,3),2)</f>
      </c>
      <c r="J167" s="31" t="s">
        <v>54</v>
      </c>
      <c r="O167">
        <f>(I167*21)/100</f>
      </c>
      <c r="P167" t="s">
        <v>27</v>
      </c>
    </row>
    <row r="168" spans="1:5" ht="12.75">
      <c r="A168" s="34" t="s">
        <v>55</v>
      </c>
      <c r="E168" s="35" t="s">
        <v>51</v>
      </c>
    </row>
    <row r="169" spans="1:5" ht="12.75">
      <c r="A169" s="38" t="s">
        <v>57</v>
      </c>
      <c r="E169" s="37" t="s">
        <v>575</v>
      </c>
    </row>
    <row r="170" spans="1:16" ht="25.5">
      <c r="A170" s="24" t="s">
        <v>49</v>
      </c>
      <c r="B170" s="29" t="s">
        <v>576</v>
      </c>
      <c r="C170" s="29" t="s">
        <v>398</v>
      </c>
      <c r="D170" s="24" t="s">
        <v>51</v>
      </c>
      <c r="E170" s="30" t="s">
        <v>399</v>
      </c>
      <c r="F170" s="31" t="s">
        <v>136</v>
      </c>
      <c r="G170" s="32">
        <v>3.75</v>
      </c>
      <c r="H170" s="33">
        <v>0</v>
      </c>
      <c r="I170" s="33">
        <f>ROUND(ROUND(H170,2)*ROUND(G170,3),2)</f>
      </c>
      <c r="J170" s="31" t="s">
        <v>54</v>
      </c>
      <c r="O170">
        <f>(I170*21)/100</f>
      </c>
      <c r="P170" t="s">
        <v>27</v>
      </c>
    </row>
    <row r="171" spans="1:5" ht="12.75">
      <c r="A171" s="34" t="s">
        <v>55</v>
      </c>
      <c r="E171" s="35" t="s">
        <v>577</v>
      </c>
    </row>
    <row r="172" spans="1:5" ht="12.75">
      <c r="A172" s="38" t="s">
        <v>57</v>
      </c>
      <c r="E172" s="37" t="s">
        <v>578</v>
      </c>
    </row>
    <row r="173" spans="1:16" ht="25.5">
      <c r="A173" s="24" t="s">
        <v>49</v>
      </c>
      <c r="B173" s="29" t="s">
        <v>579</v>
      </c>
      <c r="C173" s="29" t="s">
        <v>401</v>
      </c>
      <c r="D173" s="24" t="s">
        <v>51</v>
      </c>
      <c r="E173" s="30" t="s">
        <v>402</v>
      </c>
      <c r="F173" s="31" t="s">
        <v>136</v>
      </c>
      <c r="G173" s="32">
        <v>3.75</v>
      </c>
      <c r="H173" s="33">
        <v>0</v>
      </c>
      <c r="I173" s="33">
        <f>ROUND(ROUND(H173,2)*ROUND(G173,3),2)</f>
      </c>
      <c r="J173" s="31" t="s">
        <v>54</v>
      </c>
      <c r="O173">
        <f>(I173*21)/100</f>
      </c>
      <c r="P173" t="s">
        <v>27</v>
      </c>
    </row>
    <row r="174" spans="1:5" ht="12.75">
      <c r="A174" s="34" t="s">
        <v>55</v>
      </c>
      <c r="E174" s="35" t="s">
        <v>577</v>
      </c>
    </row>
    <row r="175" spans="1:5" ht="12.75">
      <c r="A175" s="38" t="s">
        <v>57</v>
      </c>
      <c r="E175" s="37" t="s">
        <v>578</v>
      </c>
    </row>
    <row r="176" spans="1:16" ht="12.75">
      <c r="A176" s="24" t="s">
        <v>49</v>
      </c>
      <c r="B176" s="29" t="s">
        <v>580</v>
      </c>
      <c r="C176" s="29" t="s">
        <v>228</v>
      </c>
      <c r="D176" s="24" t="s">
        <v>51</v>
      </c>
      <c r="E176" s="30" t="s">
        <v>229</v>
      </c>
      <c r="F176" s="31" t="s">
        <v>230</v>
      </c>
      <c r="G176" s="32">
        <v>55.6</v>
      </c>
      <c r="H176" s="33">
        <v>0</v>
      </c>
      <c r="I176" s="33">
        <f>ROUND(ROUND(H176,2)*ROUND(G176,3),2)</f>
      </c>
      <c r="J176" s="31" t="s">
        <v>54</v>
      </c>
      <c r="O176">
        <f>(I176*21)/100</f>
      </c>
      <c r="P176" t="s">
        <v>27</v>
      </c>
    </row>
    <row r="177" spans="1:5" ht="12.75">
      <c r="A177" s="34" t="s">
        <v>55</v>
      </c>
      <c r="E177" s="35" t="s">
        <v>581</v>
      </c>
    </row>
    <row r="178" spans="1:5" ht="38.25">
      <c r="A178" s="38" t="s">
        <v>57</v>
      </c>
      <c r="E178" s="37" t="s">
        <v>582</v>
      </c>
    </row>
    <row r="179" spans="1:16" ht="12.75">
      <c r="A179" s="24" t="s">
        <v>49</v>
      </c>
      <c r="B179" s="29" t="s">
        <v>583</v>
      </c>
      <c r="C179" s="29" t="s">
        <v>584</v>
      </c>
      <c r="D179" s="24" t="s">
        <v>51</v>
      </c>
      <c r="E179" s="30" t="s">
        <v>585</v>
      </c>
      <c r="F179" s="31" t="s">
        <v>230</v>
      </c>
      <c r="G179" s="32">
        <v>10</v>
      </c>
      <c r="H179" s="33">
        <v>0</v>
      </c>
      <c r="I179" s="33">
        <f>ROUND(ROUND(H179,2)*ROUND(G179,3),2)</f>
      </c>
      <c r="J179" s="31" t="s">
        <v>54</v>
      </c>
      <c r="O179">
        <f>(I179*21)/100</f>
      </c>
      <c r="P179" t="s">
        <v>27</v>
      </c>
    </row>
    <row r="180" spans="1:5" ht="12.75">
      <c r="A180" s="34" t="s">
        <v>55</v>
      </c>
      <c r="E180" s="35" t="s">
        <v>581</v>
      </c>
    </row>
    <row r="181" spans="1:5" ht="12.75">
      <c r="A181" s="38" t="s">
        <v>57</v>
      </c>
      <c r="E181" s="37" t="s">
        <v>586</v>
      </c>
    </row>
    <row r="182" spans="1:16" ht="12.75">
      <c r="A182" s="24" t="s">
        <v>49</v>
      </c>
      <c r="B182" s="29" t="s">
        <v>587</v>
      </c>
      <c r="C182" s="29" t="s">
        <v>588</v>
      </c>
      <c r="D182" s="24" t="s">
        <v>51</v>
      </c>
      <c r="E182" s="30" t="s">
        <v>589</v>
      </c>
      <c r="F182" s="31" t="s">
        <v>230</v>
      </c>
      <c r="G182" s="32">
        <v>28.5</v>
      </c>
      <c r="H182" s="33">
        <v>0</v>
      </c>
      <c r="I182" s="33">
        <f>ROUND(ROUND(H182,2)*ROUND(G182,3),2)</f>
      </c>
      <c r="J182" s="31" t="s">
        <v>54</v>
      </c>
      <c r="O182">
        <f>(I182*21)/100</f>
      </c>
      <c r="P182" t="s">
        <v>27</v>
      </c>
    </row>
    <row r="183" spans="1:5" ht="12.75">
      <c r="A183" s="34" t="s">
        <v>55</v>
      </c>
      <c r="E183" s="35" t="s">
        <v>51</v>
      </c>
    </row>
    <row r="184" spans="1:5" ht="12.75">
      <c r="A184" s="38" t="s">
        <v>57</v>
      </c>
      <c r="E184" s="37" t="s">
        <v>590</v>
      </c>
    </row>
    <row r="185" spans="1:16" ht="12.75">
      <c r="A185" s="24" t="s">
        <v>49</v>
      </c>
      <c r="B185" s="29" t="s">
        <v>591</v>
      </c>
      <c r="C185" s="29" t="s">
        <v>592</v>
      </c>
      <c r="D185" s="24" t="s">
        <v>51</v>
      </c>
      <c r="E185" s="30" t="s">
        <v>593</v>
      </c>
      <c r="F185" s="31" t="s">
        <v>230</v>
      </c>
      <c r="G185" s="32">
        <v>19</v>
      </c>
      <c r="H185" s="33">
        <v>0</v>
      </c>
      <c r="I185" s="33">
        <f>ROUND(ROUND(H185,2)*ROUND(G185,3),2)</f>
      </c>
      <c r="J185" s="31" t="s">
        <v>54</v>
      </c>
      <c r="O185">
        <f>(I185*21)/100</f>
      </c>
      <c r="P185" t="s">
        <v>27</v>
      </c>
    </row>
    <row r="186" spans="1:5" ht="12.75">
      <c r="A186" s="34" t="s">
        <v>55</v>
      </c>
      <c r="E186" s="35" t="s">
        <v>51</v>
      </c>
    </row>
    <row r="187" spans="1:5" ht="12.75">
      <c r="A187" s="38" t="s">
        <v>57</v>
      </c>
      <c r="E187" s="37" t="s">
        <v>594</v>
      </c>
    </row>
    <row r="188" spans="1:16" ht="12.75">
      <c r="A188" s="24" t="s">
        <v>49</v>
      </c>
      <c r="B188" s="29" t="s">
        <v>595</v>
      </c>
      <c r="C188" s="29" t="s">
        <v>596</v>
      </c>
      <c r="D188" s="24" t="s">
        <v>51</v>
      </c>
      <c r="E188" s="30" t="s">
        <v>597</v>
      </c>
      <c r="F188" s="31" t="s">
        <v>83</v>
      </c>
      <c r="G188" s="32">
        <v>67</v>
      </c>
      <c r="H188" s="33">
        <v>0</v>
      </c>
      <c r="I188" s="33">
        <f>ROUND(ROUND(H188,2)*ROUND(G188,3),2)</f>
      </c>
      <c r="J188" s="31" t="s">
        <v>54</v>
      </c>
      <c r="O188">
        <f>(I188*21)/100</f>
      </c>
      <c r="P188" t="s">
        <v>27</v>
      </c>
    </row>
    <row r="189" spans="1:5" ht="25.5">
      <c r="A189" s="34" t="s">
        <v>55</v>
      </c>
      <c r="E189" s="35" t="s">
        <v>598</v>
      </c>
    </row>
    <row r="190" spans="1:5" ht="12.75">
      <c r="A190" s="38" t="s">
        <v>57</v>
      </c>
      <c r="E190" s="37" t="s">
        <v>599</v>
      </c>
    </row>
    <row r="191" spans="1:16" ht="12.75">
      <c r="A191" s="24" t="s">
        <v>49</v>
      </c>
      <c r="B191" s="29" t="s">
        <v>600</v>
      </c>
      <c r="C191" s="29" t="s">
        <v>601</v>
      </c>
      <c r="D191" s="24" t="s">
        <v>51</v>
      </c>
      <c r="E191" s="30" t="s">
        <v>602</v>
      </c>
      <c r="F191" s="31" t="s">
        <v>230</v>
      </c>
      <c r="G191" s="32">
        <v>19</v>
      </c>
      <c r="H191" s="33">
        <v>0</v>
      </c>
      <c r="I191" s="33">
        <f>ROUND(ROUND(H191,2)*ROUND(G191,3),2)</f>
      </c>
      <c r="J191" s="31" t="s">
        <v>54</v>
      </c>
      <c r="O191">
        <f>(I191*21)/100</f>
      </c>
      <c r="P191" t="s">
        <v>27</v>
      </c>
    </row>
    <row r="192" spans="1:5" ht="12.75">
      <c r="A192" s="34" t="s">
        <v>55</v>
      </c>
      <c r="E192" s="35" t="s">
        <v>442</v>
      </c>
    </row>
    <row r="193" spans="1:5" ht="12.75">
      <c r="A193" s="38" t="s">
        <v>57</v>
      </c>
      <c r="E193" s="37" t="s">
        <v>443</v>
      </c>
    </row>
    <row r="194" spans="1:16" ht="12.75">
      <c r="A194" s="24" t="s">
        <v>49</v>
      </c>
      <c r="B194" s="29" t="s">
        <v>603</v>
      </c>
      <c r="C194" s="29" t="s">
        <v>604</v>
      </c>
      <c r="D194" s="24" t="s">
        <v>51</v>
      </c>
      <c r="E194" s="30" t="s">
        <v>605</v>
      </c>
      <c r="F194" s="31" t="s">
        <v>230</v>
      </c>
      <c r="G194" s="32">
        <v>3.2</v>
      </c>
      <c r="H194" s="33">
        <v>0</v>
      </c>
      <c r="I194" s="33">
        <f>ROUND(ROUND(H194,2)*ROUND(G194,3),2)</f>
      </c>
      <c r="J194" s="31" t="s">
        <v>54</v>
      </c>
      <c r="O194">
        <f>(I194*21)/100</f>
      </c>
      <c r="P194" t="s">
        <v>27</v>
      </c>
    </row>
    <row r="195" spans="1:5" ht="12.75">
      <c r="A195" s="34" t="s">
        <v>55</v>
      </c>
      <c r="E195" s="35" t="s">
        <v>606</v>
      </c>
    </row>
    <row r="196" spans="1:5" ht="12.75">
      <c r="A196" s="38" t="s">
        <v>57</v>
      </c>
      <c r="E196" s="37" t="s">
        <v>607</v>
      </c>
    </row>
    <row r="197" spans="1:16" ht="12.75">
      <c r="A197" s="24" t="s">
        <v>49</v>
      </c>
      <c r="B197" s="29" t="s">
        <v>608</v>
      </c>
      <c r="C197" s="29" t="s">
        <v>609</v>
      </c>
      <c r="D197" s="24" t="s">
        <v>51</v>
      </c>
      <c r="E197" s="30" t="s">
        <v>610</v>
      </c>
      <c r="F197" s="31" t="s">
        <v>230</v>
      </c>
      <c r="G197" s="32">
        <v>17.2</v>
      </c>
      <c r="H197" s="33">
        <v>0</v>
      </c>
      <c r="I197" s="33">
        <f>ROUND(ROUND(H197,2)*ROUND(G197,3),2)</f>
      </c>
      <c r="J197" s="31" t="s">
        <v>54</v>
      </c>
      <c r="O197">
        <f>(I197*21)/100</f>
      </c>
      <c r="P197" t="s">
        <v>27</v>
      </c>
    </row>
    <row r="198" spans="1:5" ht="25.5">
      <c r="A198" s="34" t="s">
        <v>55</v>
      </c>
      <c r="E198" s="35" t="s">
        <v>611</v>
      </c>
    </row>
    <row r="199" spans="1:5" ht="12.75">
      <c r="A199" s="38" t="s">
        <v>57</v>
      </c>
      <c r="E199" s="37" t="s">
        <v>612</v>
      </c>
    </row>
    <row r="200" spans="1:16" ht="12.75">
      <c r="A200" s="24" t="s">
        <v>49</v>
      </c>
      <c r="B200" s="29" t="s">
        <v>613</v>
      </c>
      <c r="C200" s="29" t="s">
        <v>614</v>
      </c>
      <c r="D200" s="24" t="s">
        <v>51</v>
      </c>
      <c r="E200" s="30" t="s">
        <v>615</v>
      </c>
      <c r="F200" s="31" t="s">
        <v>230</v>
      </c>
      <c r="G200" s="32">
        <v>14</v>
      </c>
      <c r="H200" s="33">
        <v>0</v>
      </c>
      <c r="I200" s="33">
        <f>ROUND(ROUND(H200,2)*ROUND(G200,3),2)</f>
      </c>
      <c r="J200" s="31"/>
      <c r="O200">
        <f>(I200*21)/100</f>
      </c>
      <c r="P200" t="s">
        <v>27</v>
      </c>
    </row>
    <row r="201" spans="1:5" ht="25.5">
      <c r="A201" s="34" t="s">
        <v>55</v>
      </c>
      <c r="E201" s="35" t="s">
        <v>616</v>
      </c>
    </row>
    <row r="202" spans="1:5" ht="12.75">
      <c r="A202" s="38" t="s">
        <v>57</v>
      </c>
      <c r="E202" s="37" t="s">
        <v>617</v>
      </c>
    </row>
    <row r="203" spans="1:16" ht="12.75">
      <c r="A203" s="24" t="s">
        <v>49</v>
      </c>
      <c r="B203" s="29" t="s">
        <v>618</v>
      </c>
      <c r="C203" s="29" t="s">
        <v>619</v>
      </c>
      <c r="D203" s="24" t="s">
        <v>51</v>
      </c>
      <c r="E203" s="30" t="s">
        <v>620</v>
      </c>
      <c r="F203" s="31" t="s">
        <v>136</v>
      </c>
      <c r="G203" s="32">
        <v>1.452</v>
      </c>
      <c r="H203" s="33">
        <v>0</v>
      </c>
      <c r="I203" s="33">
        <f>ROUND(ROUND(H203,2)*ROUND(G203,3),2)</f>
      </c>
      <c r="J203" s="31" t="s">
        <v>54</v>
      </c>
      <c r="O203">
        <f>(I203*21)/100</f>
      </c>
      <c r="P203" t="s">
        <v>27</v>
      </c>
    </row>
    <row r="204" spans="1:5" ht="12.75">
      <c r="A204" s="34" t="s">
        <v>55</v>
      </c>
      <c r="E204" s="35" t="s">
        <v>51</v>
      </c>
    </row>
    <row r="205" spans="1:5" ht="12.75">
      <c r="A205" s="38" t="s">
        <v>57</v>
      </c>
      <c r="E205" s="37" t="s">
        <v>621</v>
      </c>
    </row>
    <row r="206" spans="1:16" ht="12.75">
      <c r="A206" s="24" t="s">
        <v>49</v>
      </c>
      <c r="B206" s="29" t="s">
        <v>622</v>
      </c>
      <c r="C206" s="29" t="s">
        <v>623</v>
      </c>
      <c r="D206" s="24" t="s">
        <v>51</v>
      </c>
      <c r="E206" s="30" t="s">
        <v>624</v>
      </c>
      <c r="F206" s="31" t="s">
        <v>83</v>
      </c>
      <c r="G206" s="32">
        <v>9</v>
      </c>
      <c r="H206" s="33">
        <v>0</v>
      </c>
      <c r="I206" s="33">
        <f>ROUND(ROUND(H206,2)*ROUND(G206,3),2)</f>
      </c>
      <c r="J206" s="31" t="s">
        <v>54</v>
      </c>
      <c r="O206">
        <f>(I206*21)/100</f>
      </c>
      <c r="P206" t="s">
        <v>27</v>
      </c>
    </row>
    <row r="207" spans="1:5" ht="12.75">
      <c r="A207" s="34" t="s">
        <v>55</v>
      </c>
      <c r="E207" s="35" t="s">
        <v>625</v>
      </c>
    </row>
    <row r="208" spans="1:5" ht="12.75">
      <c r="A208" s="38" t="s">
        <v>57</v>
      </c>
      <c r="E208" s="37" t="s">
        <v>51</v>
      </c>
    </row>
    <row r="209" spans="1:16" ht="12.75">
      <c r="A209" s="24" t="s">
        <v>49</v>
      </c>
      <c r="B209" s="29" t="s">
        <v>626</v>
      </c>
      <c r="C209" s="29" t="s">
        <v>627</v>
      </c>
      <c r="D209" s="24" t="s">
        <v>51</v>
      </c>
      <c r="E209" s="30" t="s">
        <v>628</v>
      </c>
      <c r="F209" s="31" t="s">
        <v>136</v>
      </c>
      <c r="G209" s="32">
        <v>2660</v>
      </c>
      <c r="H209" s="33">
        <v>0</v>
      </c>
      <c r="I209" s="33">
        <f>ROUND(ROUND(H209,2)*ROUND(G209,3),2)</f>
      </c>
      <c r="J209" s="31" t="s">
        <v>54</v>
      </c>
      <c r="O209">
        <f>(I209*21)/100</f>
      </c>
      <c r="P209" t="s">
        <v>27</v>
      </c>
    </row>
    <row r="210" spans="1:5" ht="25.5">
      <c r="A210" s="34" t="s">
        <v>55</v>
      </c>
      <c r="E210" s="35" t="s">
        <v>629</v>
      </c>
    </row>
    <row r="211" spans="1:5" ht="12.75">
      <c r="A211" s="38" t="s">
        <v>57</v>
      </c>
      <c r="E211" s="37" t="s">
        <v>550</v>
      </c>
    </row>
    <row r="212" spans="1:16" ht="12.75">
      <c r="A212" s="24" t="s">
        <v>49</v>
      </c>
      <c r="B212" s="29" t="s">
        <v>630</v>
      </c>
      <c r="C212" s="29" t="s">
        <v>631</v>
      </c>
      <c r="D212" s="24" t="s">
        <v>51</v>
      </c>
      <c r="E212" s="30" t="s">
        <v>632</v>
      </c>
      <c r="F212" s="31" t="s">
        <v>53</v>
      </c>
      <c r="G212" s="32">
        <v>1</v>
      </c>
      <c r="H212" s="33">
        <v>0</v>
      </c>
      <c r="I212" s="33">
        <f>ROUND(ROUND(H212,2)*ROUND(G212,3),2)</f>
      </c>
      <c r="J212" s="31"/>
      <c r="O212">
        <f>(I212*21)/100</f>
      </c>
      <c r="P212" t="s">
        <v>27</v>
      </c>
    </row>
    <row r="213" spans="1:5" ht="12.75">
      <c r="A213" s="34" t="s">
        <v>55</v>
      </c>
      <c r="E213" s="35" t="s">
        <v>633</v>
      </c>
    </row>
    <row r="214" spans="1:5" ht="12.75">
      <c r="A214" s="38" t="s">
        <v>57</v>
      </c>
      <c r="E214" s="37" t="s">
        <v>51</v>
      </c>
    </row>
    <row r="215" spans="1:16" ht="12.75">
      <c r="A215" s="24" t="s">
        <v>49</v>
      </c>
      <c r="B215" s="29" t="s">
        <v>634</v>
      </c>
      <c r="C215" s="29" t="s">
        <v>635</v>
      </c>
      <c r="D215" s="24" t="s">
        <v>51</v>
      </c>
      <c r="E215" s="30" t="s">
        <v>636</v>
      </c>
      <c r="F215" s="31" t="s">
        <v>126</v>
      </c>
      <c r="G215" s="32">
        <v>18.44</v>
      </c>
      <c r="H215" s="33">
        <v>0</v>
      </c>
      <c r="I215" s="33">
        <f>ROUND(ROUND(H215,2)*ROUND(G215,3),2)</f>
      </c>
      <c r="J215" s="31" t="s">
        <v>54</v>
      </c>
      <c r="O215">
        <f>(I215*21)/100</f>
      </c>
      <c r="P215" t="s">
        <v>27</v>
      </c>
    </row>
    <row r="216" spans="1:5" ht="12.75">
      <c r="A216" s="34" t="s">
        <v>55</v>
      </c>
      <c r="E216" s="35" t="s">
        <v>145</v>
      </c>
    </row>
    <row r="217" spans="1:5" ht="51">
      <c r="A217" s="38" t="s">
        <v>57</v>
      </c>
      <c r="E217" s="37" t="s">
        <v>637</v>
      </c>
    </row>
    <row r="218" spans="1:16" ht="12.75">
      <c r="A218" s="24" t="s">
        <v>49</v>
      </c>
      <c r="B218" s="29" t="s">
        <v>638</v>
      </c>
      <c r="C218" s="29" t="s">
        <v>639</v>
      </c>
      <c r="D218" s="24" t="s">
        <v>51</v>
      </c>
      <c r="E218" s="30" t="s">
        <v>640</v>
      </c>
      <c r="F218" s="31" t="s">
        <v>126</v>
      </c>
      <c r="G218" s="32">
        <v>64.951</v>
      </c>
      <c r="H218" s="33">
        <v>0</v>
      </c>
      <c r="I218" s="33">
        <f>ROUND(ROUND(H218,2)*ROUND(G218,3),2)</f>
      </c>
      <c r="J218" s="31" t="s">
        <v>54</v>
      </c>
      <c r="O218">
        <f>(I218*21)/100</f>
      </c>
      <c r="P218" t="s">
        <v>27</v>
      </c>
    </row>
    <row r="219" spans="1:5" ht="12.75">
      <c r="A219" s="34" t="s">
        <v>55</v>
      </c>
      <c r="E219" s="35" t="s">
        <v>145</v>
      </c>
    </row>
    <row r="220" spans="1:5" ht="12.75">
      <c r="A220" s="38" t="s">
        <v>57</v>
      </c>
      <c r="E220" s="37" t="s">
        <v>641</v>
      </c>
    </row>
    <row r="221" spans="1:16" ht="12.75">
      <c r="A221" s="24" t="s">
        <v>49</v>
      </c>
      <c r="B221" s="29" t="s">
        <v>642</v>
      </c>
      <c r="C221" s="29" t="s">
        <v>643</v>
      </c>
      <c r="D221" s="24" t="s">
        <v>51</v>
      </c>
      <c r="E221" s="30" t="s">
        <v>644</v>
      </c>
      <c r="F221" s="31" t="s">
        <v>126</v>
      </c>
      <c r="G221" s="32">
        <v>7.252</v>
      </c>
      <c r="H221" s="33">
        <v>0</v>
      </c>
      <c r="I221" s="33">
        <f>ROUND(ROUND(H221,2)*ROUND(G221,3),2)</f>
      </c>
      <c r="J221" s="31" t="s">
        <v>54</v>
      </c>
      <c r="O221">
        <f>(I221*21)/100</f>
      </c>
      <c r="P221" t="s">
        <v>27</v>
      </c>
    </row>
    <row r="222" spans="1:5" ht="25.5">
      <c r="A222" s="34" t="s">
        <v>55</v>
      </c>
      <c r="E222" s="35" t="s">
        <v>645</v>
      </c>
    </row>
    <row r="223" spans="1:5" ht="140.25">
      <c r="A223" s="38" t="s">
        <v>57</v>
      </c>
      <c r="E223" s="37" t="s">
        <v>646</v>
      </c>
    </row>
    <row r="224" spans="1:16" ht="12.75">
      <c r="A224" s="24" t="s">
        <v>49</v>
      </c>
      <c r="B224" s="29" t="s">
        <v>647</v>
      </c>
      <c r="C224" s="29" t="s">
        <v>648</v>
      </c>
      <c r="D224" s="24" t="s">
        <v>51</v>
      </c>
      <c r="E224" s="30" t="s">
        <v>649</v>
      </c>
      <c r="F224" s="31" t="s">
        <v>230</v>
      </c>
      <c r="G224" s="32">
        <v>1.5</v>
      </c>
      <c r="H224" s="33">
        <v>0</v>
      </c>
      <c r="I224" s="33">
        <f>ROUND(ROUND(H224,2)*ROUND(G224,3),2)</f>
      </c>
      <c r="J224" s="31" t="s">
        <v>54</v>
      </c>
      <c r="O224">
        <f>(I224*21)/100</f>
      </c>
      <c r="P224" t="s">
        <v>27</v>
      </c>
    </row>
    <row r="225" spans="1:5" ht="12.75">
      <c r="A225" s="34" t="s">
        <v>55</v>
      </c>
      <c r="E225" s="35" t="s">
        <v>239</v>
      </c>
    </row>
    <row r="226" spans="1:5" ht="12.75">
      <c r="A226" s="38" t="s">
        <v>57</v>
      </c>
      <c r="E226" s="37" t="s">
        <v>650</v>
      </c>
    </row>
    <row r="227" spans="1:16" ht="12.75">
      <c r="A227" s="24" t="s">
        <v>49</v>
      </c>
      <c r="B227" s="29" t="s">
        <v>651</v>
      </c>
      <c r="C227" s="29" t="s">
        <v>652</v>
      </c>
      <c r="D227" s="24" t="s">
        <v>51</v>
      </c>
      <c r="E227" s="30" t="s">
        <v>653</v>
      </c>
      <c r="F227" s="31" t="s">
        <v>230</v>
      </c>
      <c r="G227" s="32">
        <v>15.75</v>
      </c>
      <c r="H227" s="33">
        <v>0</v>
      </c>
      <c r="I227" s="33">
        <f>ROUND(ROUND(H227,2)*ROUND(G227,3),2)</f>
      </c>
      <c r="J227" s="31" t="s">
        <v>54</v>
      </c>
      <c r="O227">
        <f>(I227*21)/100</f>
      </c>
      <c r="P227" t="s">
        <v>27</v>
      </c>
    </row>
    <row r="228" spans="1:5" ht="25.5">
      <c r="A228" s="34" t="s">
        <v>55</v>
      </c>
      <c r="E228" s="35" t="s">
        <v>654</v>
      </c>
    </row>
    <row r="229" spans="1:5" ht="12.75">
      <c r="A229" s="36" t="s">
        <v>57</v>
      </c>
      <c r="E229" s="37" t="s">
        <v>655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