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.1" sheetId="2" r:id="rId2"/>
    <sheet name="SO 101.2" sheetId="3" r:id="rId3"/>
    <sheet name="SO 102.1" sheetId="4" r:id="rId4"/>
    <sheet name="SO 102.2" sheetId="5" r:id="rId5"/>
  </sheets>
  <definedNames/>
  <calcPr fullCalcOnLoad="1"/>
</workbook>
</file>

<file path=xl/sharedStrings.xml><?xml version="1.0" encoding="utf-8"?>
<sst xmlns="http://schemas.openxmlformats.org/spreadsheetml/2006/main" count="1430" uniqueCount="293">
  <si>
    <t>Firma: Pontex, spol. s r.o.</t>
  </si>
  <si>
    <t>Rekapitulace ceny</t>
  </si>
  <si>
    <t>Stavba: 1208700 - Labská cyklostezka, Kostelec nad Labem - Mělník, úsek Kostelec n.L. - Tu haň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</si>
  <si>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</si>
  <si>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</si>
  <si>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</si>
  <si>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</si>
  <si>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</si>
  <si>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</si>
  <si>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</si>
  <si>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</si>
  <si>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</si>
  <si>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</si>
  <si>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</si>
  <si>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</si>
  <si>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1208700</t>
  </si>
  <si>
    <t>Labská cyklostezka, Kostelec nad Labem - Mělník, úsek Kostelec n.L. - Tu haň</t>
  </si>
  <si>
    <t>O</t>
  </si>
  <si>
    <t>Rozpočet:</t>
  </si>
  <si>
    <t>0,00</t>
  </si>
  <si>
    <t>15,00</t>
  </si>
  <si>
    <t>21,00</t>
  </si>
  <si>
    <t>3</t>
  </si>
  <si>
    <t>2</t>
  </si>
  <si>
    <t>SO 101.1</t>
  </si>
  <si>
    <t>Kostelec n.L. - Kozly u Tišic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</si>
  <si>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</si>
  <si>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</si>
  <si>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</si>
  <si>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</si>
  <si>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</si>
  <si>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</si>
  <si>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</si>
  <si>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</si>
  <si>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</si>
  <si>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</si>
  <si>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</si>
  <si>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</si>
  <si>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</si>
  <si>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</si>
  <si>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</si>
  <si>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</si>
  <si>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</si>
  <si>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</si>
  <si>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</si>
  <si>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</si>
  <si>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</si>
  <si>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/>
  </si>
  <si>
    <t>POPLATKY ZA LIKVIDACI ODPADŮ NEKONTAMINOVANÝCH - 17 05 04  VYTĚŽENÉ ZEMINY A HORNINY -  I. TŘÍDA TĚŽITELNOSTI</t>
  </si>
  <si>
    <t>T</t>
  </si>
  <si>
    <t>PP</t>
  </si>
  <si>
    <t>VV</t>
  </si>
  <si>
    <t>pol. č. 17120 11258,444*2,0=22 516,888 [A]</t>
  </si>
  <si>
    <t>015340</t>
  </si>
  <si>
    <t>POPLATKY ZA LIKVIDACI ODPADŮ NEKONTAMINOVANÝCH - 02 01 03  PAŘEZY</t>
  </si>
  <si>
    <t>odhad 
Keře 0,9*0,05*1050,0=47,250 [A] 
pařezy 76,0*0,9=68,400 [B] 
větve 0,9*76*5,0*5,0*0,1=171,000 [C] 
Celkem: A+B+C=286,650 [D]</t>
  </si>
  <si>
    <t>02990</t>
  </si>
  <si>
    <t>OSTATNÍ POŽADAVKY - INFORMAČNÍ TABULE</t>
  </si>
  <si>
    <t>KPL</t>
  </si>
  <si>
    <t>dle požadavků investora - dřevěná tabule 1,5x2,0m vč.založení</t>
  </si>
  <si>
    <t>Zemní práce</t>
  </si>
  <si>
    <t>111204</t>
  </si>
  <si>
    <t>ODSTRANĚNÍ KŘOVIN S ODVOZEM DO 5KM</t>
  </si>
  <si>
    <t>M2</t>
  </si>
  <si>
    <t>včetně štěpkování</t>
  </si>
  <si>
    <t>odhad plochy křovin 1050=1 050,000 [A]</t>
  </si>
  <si>
    <t>112014</t>
  </si>
  <si>
    <t>KÁCENÍ STROMŮ D KMENE DO 0,5M S ODSTRANĚNÍM PAŘEZŮ, ODVOZ DO 5KM</t>
  </si>
  <si>
    <t>KUS</t>
  </si>
  <si>
    <t>průměr ve výšce 1,3m, včetně štěpkování větví, zásypu jam po pařezech</t>
  </si>
  <si>
    <t>průměr kmene přes 300 do 500 mm 19=19,000 [A]</t>
  </si>
  <si>
    <t>112024</t>
  </si>
  <si>
    <t>KÁCENÍ STROMŮ D KMENE DO 0,9M S ODSTRANĚNÍM PAŘEZŮ, ODVOZ DO 5KM</t>
  </si>
  <si>
    <t>průměr kmene přes 500 do 700 mm 14=14,000 [A] 
průměr kmene přes 700 do 900 mm 14=14,000 [B] 
Celkem: A+B=28,000 [C]</t>
  </si>
  <si>
    <t>7</t>
  </si>
  <si>
    <t>112034</t>
  </si>
  <si>
    <t>KÁCENÍ STROMŮ D KMENE PŘES 0,9M S ODSTR PAŘEZŮ, ODVOZ DO 5KM</t>
  </si>
  <si>
    <t>průměr přes 900 do 1100 mm 10=10,000 [A] 
průměr přes 1100 do 1300 mm 3=3,000 [B] 
 průměru kmene přes 1300 do 1400 mm 4=4,000 [C] 
Celkem: A+B+C=17,000 [D]</t>
  </si>
  <si>
    <t>8</t>
  </si>
  <si>
    <t>112044</t>
  </si>
  <si>
    <t>KÁCENÍ STROMŮ D KMENE DO 0,3M S ODSTRANĚNÍM PAŘEZŮ, ODVOZ DO 5KM</t>
  </si>
  <si>
    <t>průměr kmene přes 100 do 300 mm 12=12,000 [A]</t>
  </si>
  <si>
    <t>113766</t>
  </si>
  <si>
    <t>FRÉZOVÁNÍ DRÁŽKY PRŮŘEZU DO 800MM2 V ASFALTOVÉ VOZOVCE</t>
  </si>
  <si>
    <t>M</t>
  </si>
  <si>
    <t>podél obrubníků (4622-24)*2=9 196,000 [A]</t>
  </si>
  <si>
    <t>122836</t>
  </si>
  <si>
    <t>ODKOPÁVKY A PROKOPÁVKY OBECNÉ TŘ. II, ODVOZ DO 12KM</t>
  </si>
  <si>
    <t>M3</t>
  </si>
  <si>
    <t>odstranění náplavů z podkladů cesty 0,05*(4622,0-24)*1,0=229,900 [A] 
odkopávka pro zhotovení stezky 0,25*(13866-73)/2+0,4*(13866-73)/2+0,4*(4622,0-24)*0,5=5 402,325 [B] 
úprava do příčného sklonu 3% po rozebrání dlažby 0,1*(13866-73)/3=459,767 [C] 
odpočinkové místo 4*8*0,3=9,600 [D] 
výkop pro aktivní zónu 
(4622,0*0,50*2+(13866,0-73,0))*0,30=5 524,500 [E] 
Celkem: A+B+C+D+E=11 626,092 [F]</t>
  </si>
  <si>
    <t>11</t>
  </si>
  <si>
    <t>132836</t>
  </si>
  <si>
    <t>HLOUBENÍ RÝH ŠÍŘ DO 2M PAŽ I NEPAŽ TŘ. II, ODVOZ DO 12KM</t>
  </si>
  <si>
    <t>odpočinkové místo 0,4*0,4*0,3*4=0,192 [A] 
pro osazení krajníků 2*0,3*0,2*(4622-24)=551,760 [B] 
Celkem: A+B=551,952 [C]</t>
  </si>
  <si>
    <t>12</t>
  </si>
  <si>
    <t>17120</t>
  </si>
  <si>
    <t>ULOŽENÍ SYPANINY DO NÁSYPŮ A NA SKLÁDKY BEZ ZHUTNĚNÍ</t>
  </si>
  <si>
    <t>pol. č.122836 11626,092=11 626,092 [A] 
pol. č.132836 551,952=551,952 [B] 
Celkem: A+B=12 178,044 [C]</t>
  </si>
  <si>
    <t>13</t>
  </si>
  <si>
    <t>17180</t>
  </si>
  <si>
    <t>ULOŽENÍ SYPANINY DO NÁSYPŮ Z NAKUPOVANÝCH MATERIÁLŮ</t>
  </si>
  <si>
    <t>zásyp aktivní zony</t>
  </si>
  <si>
    <t>(4622,0*0,50*2+(13866-73))*0,30=5 524,500 [A]</t>
  </si>
  <si>
    <t>14</t>
  </si>
  <si>
    <t>18110</t>
  </si>
  <si>
    <t>ÚPRAVA PLÁNĚ SE ZHUTNĚNÍM V HORNINĚ TŘ. I</t>
  </si>
  <si>
    <t>(13866,0-73)+2*(4622,0-24)*0,2=15 632,200 [A] 
odpočinkové místo - zřízení mlatové úpravy 3,0*8,0=24,000 [B] 
Celkem: A+B=15 656,200 [C]</t>
  </si>
  <si>
    <t>15</t>
  </si>
  <si>
    <t>18120</t>
  </si>
  <si>
    <t>ÚPRAVA PLÁNĚ SE ZHUTNĚNÍM V HORNINĚ TŘ. II</t>
  </si>
  <si>
    <t>parapláň</t>
  </si>
  <si>
    <t>(4622,0*0,50*2+(13866,0-73,0))=18 415,000 [A]</t>
  </si>
  <si>
    <t>16</t>
  </si>
  <si>
    <t>18472</t>
  </si>
  <si>
    <t>OŠETŘENÍ DŘEVIN SOLITERNÍCH</t>
  </si>
  <si>
    <t>15=15,000 [A]</t>
  </si>
  <si>
    <t>17</t>
  </si>
  <si>
    <t>184B12</t>
  </si>
  <si>
    <t>VYSAZOVÁNÍ STROMŮ LISTNATÝCH S BALEM OBVOD KMENE DO 10CM, VÝŠ DO 1,7M</t>
  </si>
  <si>
    <t>dub letní /Quercus robur/ 150-200cm 
15=15,000 [A]</t>
  </si>
  <si>
    <t>Základy</t>
  </si>
  <si>
    <t>18</t>
  </si>
  <si>
    <t>21461C</t>
  </si>
  <si>
    <t>SEPARAČNÍ GEOTEXTILIE DO 300G/M2</t>
  </si>
  <si>
    <t>odpočinkové místo 3,0*8,0=24,000 [A] 
v ploše AZ (4622,0*0,50*2+(13866,0-73,0))=18 415,000 [B] 
Celkem: A+B=18 439,000 [C]</t>
  </si>
  <si>
    <t>19</t>
  </si>
  <si>
    <t>27231A</t>
  </si>
  <si>
    <t>ZÁKLADY Z PROSTÉHO BETONU DO C20/25</t>
  </si>
  <si>
    <t>odpočinkové místo - lavice se stolem</t>
  </si>
  <si>
    <t>0,4*0,4*0,6*4=0,384 [A]</t>
  </si>
  <si>
    <t>Vodorovné konstrukce</t>
  </si>
  <si>
    <t>20</t>
  </si>
  <si>
    <t>465513</t>
  </si>
  <si>
    <t>PŘEDLÁŽDĚNÍ DLAŽBY Z LOMOVÉHO KAMENE</t>
  </si>
  <si>
    <t>Dlažba z lomového kamene lomařsky upraveného na sucho se zalitím spár cementovou maltou, tl. kamene 400 mm 
odahd 50% plochy</t>
  </si>
  <si>
    <t>s využitím rozebrané dlažby (13866-73)/2*0,4=2 758,600 [A] 
pod obrubníkem a přídlažbou 50% plochy (4622-24)*0,4*0,5=919,600 [B] 
Celkem: A+B=3 678,200 [C]</t>
  </si>
  <si>
    <t>Komunikace</t>
  </si>
  <si>
    <t>21</t>
  </si>
  <si>
    <t>561431</t>
  </si>
  <si>
    <t>KAMENIVO ZPEVNĚNÉ CEMENTEM TŘ. I TL. DO 150MM</t>
  </si>
  <si>
    <t>SC8/10 tl. 150 mm</t>
  </si>
  <si>
    <t>13866,0-73=13 793,000 [A]</t>
  </si>
  <si>
    <t>22</t>
  </si>
  <si>
    <t>56333</t>
  </si>
  <si>
    <t>VOZOVKOVÉ VRSTVY ZE ŠTĚRKODRTI TL. DO 150MM</t>
  </si>
  <si>
    <t>ŠDa pod vrstvu SC - tl. min 150mm   (13866-73)/2=6 896,500 [A] 
ŠDa odpočinkové místo 3,0*8,0=24,000 [B] 
Celkem: A+B=6 920,500 [C]</t>
  </si>
  <si>
    <t>23</t>
  </si>
  <si>
    <t>572121</t>
  </si>
  <si>
    <t>INFILTRAČNÍ POSTŘIK ASFALTOVÝ DO 1,0KG/M2</t>
  </si>
  <si>
    <t>infiltrační postřik 0,60 kg/m2</t>
  </si>
  <si>
    <t>24</t>
  </si>
  <si>
    <t>572214</t>
  </si>
  <si>
    <t>SPOJOVACÍ POSTŘIK Z MODIFIK EMULZE DO 0,5KG/M2</t>
  </si>
  <si>
    <t>spojovací postřik 0,35kg/m2</t>
  </si>
  <si>
    <t>25</t>
  </si>
  <si>
    <t>574B31</t>
  </si>
  <si>
    <t>ASFALTOVÝ BETON PRO OBRUSNÉ VRSTVY MODIFIK ACO 8 TL. 40MM</t>
  </si>
  <si>
    <t>26</t>
  </si>
  <si>
    <t>574D55</t>
  </si>
  <si>
    <t>ASFALTOVÝ BETON PRO LOŽNÍ VRSTVY MODIFIK ACL 16 TL. 60MM</t>
  </si>
  <si>
    <t>Ostatní konstrukce a práce</t>
  </si>
  <si>
    <t>27</t>
  </si>
  <si>
    <t>914131</t>
  </si>
  <si>
    <t>DOPRAVNÍ ZNAČKY ZÁKLADNÍ VELIKOSTI OCELOVÉ FÓLIE TŘ 2 - DODÁVKA A MONTÁŽ</t>
  </si>
  <si>
    <t>kompletní</t>
  </si>
  <si>
    <t>B11 2=2,000 [A] 
C9 4=4,000 [B] 
dodatkové tabulky 2+2=4,000 [C] 
Celkem: A+B+C=10,000 [D]</t>
  </si>
  <si>
    <t>28</t>
  </si>
  <si>
    <t>914232</t>
  </si>
  <si>
    <t>DOPRAVNÍ ZNAČKY ZVĚTŠENÉ VELIKOSTI OCELOVÉ FÓLIE TŘ 2 - MONTÁŽ S PŘEMÍSTĚNÍM</t>
  </si>
  <si>
    <t>IP22 5=5,000 [A]</t>
  </si>
  <si>
    <t>29</t>
  </si>
  <si>
    <t>914233</t>
  </si>
  <si>
    <t>DOPRAVNÍ ZNAČKY ZVĚTŠENÉ VELIKOSTI OCELOVÉ FÓLIE TŘ 2 - DEMONTÁŽ</t>
  </si>
  <si>
    <t>30</t>
  </si>
  <si>
    <t>914239</t>
  </si>
  <si>
    <t>DOPRAV ZNAČKY ZVĚTŠ VEL OCEL FÓLIE TŘ 2 - NÁJEMNÉ</t>
  </si>
  <si>
    <t>KSDEN</t>
  </si>
  <si>
    <t>25 týdnů 
IP22 5=5,000 [A]</t>
  </si>
  <si>
    <t>31</t>
  </si>
  <si>
    <t>914921</t>
  </si>
  <si>
    <t>SLOUPKY A STOJKY DOPRAVNÍCH ZNAČEK Z OCEL TRUBEK DO PATKY - DODÁVKA A MONTÁŽ</t>
  </si>
  <si>
    <t>6=6,000 [A]</t>
  </si>
  <si>
    <t>32</t>
  </si>
  <si>
    <t>917223</t>
  </si>
  <si>
    <t>SILNIČNÍ A CHODNÍKOVÉ OBRUBY Z BETONOVÝCH OBRUBNÍKŮ ŠÍŘ 100MM</t>
  </si>
  <si>
    <t>(4622,0-24)*2+(3+3+8)=9 210,000 [A]</t>
  </si>
  <si>
    <t>33</t>
  </si>
  <si>
    <t>931316</t>
  </si>
  <si>
    <t>TĚSNĚNÍ DILATAČ SPAR ASF ZÁLIVKOU PRŮŘ DO 800MM2</t>
  </si>
  <si>
    <t>34</t>
  </si>
  <si>
    <t>935832</t>
  </si>
  <si>
    <t>ŽLABY A RIGOLY DLÁŽDĚNÉ Z LOMOVÉHO KAMENE TL DO 250MMM DO BETONU TL 100MM</t>
  </si>
  <si>
    <t>zadláždění podél obrub</t>
  </si>
  <si>
    <t>(4622,0-24,0)*0,5*2=4 598,000 [A]</t>
  </si>
  <si>
    <t>35</t>
  </si>
  <si>
    <t>9371R</t>
  </si>
  <si>
    <t>MOBILIÁŘ - Altán kompletní (přístřešek, 2 lavice, stůl)</t>
  </si>
  <si>
    <t>typ dle schválení investora - dřevěný altán 2,0x1,8xmin. podchozí výška pod přístřeškem 2,1m" vzor uveden technické zprávě, 
vč. ukotvení do beton. patek - beton. patky v pol.</t>
  </si>
  <si>
    <t>36</t>
  </si>
  <si>
    <t>93723</t>
  </si>
  <si>
    <t>MOBILIÁŘ - KOŠE NA ODPADKY Z BETONOVÝCH DÍLCŮ</t>
  </si>
  <si>
    <t>koš odpadkový betonový v 800mm 400x400mm 
typ dle schválení investora vč. základu</t>
  </si>
  <si>
    <t>37</t>
  </si>
  <si>
    <t>93754</t>
  </si>
  <si>
    <t>MOBILIÁŘ - KOVOVÉ STOJANY NA KOLA</t>
  </si>
  <si>
    <t>stojan na kola na 10 kol oboustranný, kov 730x1750x500mm 
typ dle schválení investora vč.základu</t>
  </si>
  <si>
    <t>SO 101.2</t>
  </si>
  <si>
    <t>Vedlejší a ostatní náklady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</si>
  <si>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</si>
  <si>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</si>
  <si>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všechny další nutné činnosti k řádnému a úplnému zhotovení předmětu díla 
zřejmé ze zadávací dokumentace nebo místních podmínek 
- zpracování povodňového plánu</t>
  </si>
  <si>
    <t>02710R</t>
  </si>
  <si>
    <t>PASPORTIZACEOBJEKTŮA PŘÍJEZDOVÝCH KOMUNIKACÍ</t>
  </si>
  <si>
    <t>A</t>
  </si>
  <si>
    <t>PASPORTIZACE OBJEKTU PŘED ZAPOČETÍM PRACÍ</t>
  </si>
  <si>
    <t>02720</t>
  </si>
  <si>
    <t>POMOC PRÁCE ZŘÍZ NEBO ZAJIŠŤ REGULACI A OCHRANU DOPRAVY</t>
  </si>
  <si>
    <t>DIO  dle TZ 
položka zahrnuje dopravně inženýrská opatření v průběhu celé stavby   
Zahrnuje osazení, přesuny a odvoz provizorního dopravního značení.  
Zahrnuje dočasné dopravní značení, dočasné oplocení. 
Součástí položky je i údržba a péče o dopravně inženýrská opatření v 
průběhu celé stavby.</t>
  </si>
  <si>
    <t>02900R</t>
  </si>
  <si>
    <t>Základní rozdělení průvodních činností a nákladů ostatní náklady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</si>
  <si>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</si>
  <si>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02901R</t>
  </si>
  <si>
    <t>Pamětní deska</t>
  </si>
  <si>
    <t>02902R</t>
  </si>
  <si>
    <t>Elektronický deník</t>
  </si>
  <si>
    <t>6x přístup</t>
  </si>
  <si>
    <t>02910</t>
  </si>
  <si>
    <t>OSTATNÍ POŽADAVKY - ZEMĚMĚŘIČSKÁ MĚŘENÍ</t>
  </si>
  <si>
    <t>vytyčení stávajících sítí vč.geodet.zaměření průběhů</t>
  </si>
  <si>
    <t>vytyčení hranice staveniště, vč.vyhotovení vytyčovacího protokolu stavby</t>
  </si>
  <si>
    <t>B</t>
  </si>
  <si>
    <t>vytyčení obvodu stavby</t>
  </si>
  <si>
    <t>C</t>
  </si>
  <si>
    <t>lokalizace navigace</t>
  </si>
  <si>
    <t>029113</t>
  </si>
  <si>
    <t>OSTATNÍ POŽADAVKY - GEODETICKÉ ZAMĚŘENÍ - CELKY</t>
  </si>
  <si>
    <t>Zaměření skutečného stavu po dokončení stavby vč.zákresu do katastrální mapy a její digitalizace</t>
  </si>
  <si>
    <t>02943</t>
  </si>
  <si>
    <t>OSTATNÍ POŽADAVKY - VYPRACOVÁNÍ RDS</t>
  </si>
  <si>
    <t>RDS-Z-PDS - pro celou stavbu</t>
  </si>
  <si>
    <t>02944</t>
  </si>
  <si>
    <t>OSTAT POŽADAVKY - DOKUMENTACE SKUTEČ PROVEDENÍ V DIGIT FORMĚ</t>
  </si>
  <si>
    <t>DSPS</t>
  </si>
  <si>
    <t>02960</t>
  </si>
  <si>
    <t>OSTATNÍ POŽADAVKY - ODBORNÝ DOZOR</t>
  </si>
  <si>
    <t>Inženýrská činnost pro DIO</t>
  </si>
  <si>
    <t>02991</t>
  </si>
  <si>
    <t>provizorní dopravní značení - kompletní (ozn.stavby) 
vč.patních desek, sloupků, kontroly úplnosti během výstavby, vč.odvozu</t>
  </si>
  <si>
    <t>03100</t>
  </si>
  <si>
    <t>ZAŘÍZENÍ STAVENIŠTĚ - ZŘÍZENÍ, PROVOZ, DEMONTÁŽ</t>
  </si>
  <si>
    <t>vč. zřízení, provozu a demontáže zařízení staveniště</t>
  </si>
  <si>
    <t>SO 102.1</t>
  </si>
  <si>
    <t>Kozly u Tišic - Tuhaň</t>
  </si>
  <si>
    <t>pol. č. 17120 12466,328*2,0=24 932,656 [A]</t>
  </si>
  <si>
    <t>odhad 
Keře  0,9*0,05*400=18,000 [A] 
pařezy 132*0,9=118,800 [B] 
větve 0,9*132*5,0*5,0*0,1=297,000 [C] 
Celkem: A+B+C=433,800 [D]</t>
  </si>
  <si>
    <t>odhad plochy křovin 400=400,000 [A]</t>
  </si>
  <si>
    <t>průměr kmene přes 300 do 500 mm 18=18,000 [A]</t>
  </si>
  <si>
    <t>průměr kmene přes 500 do 700 mm 24=24,000 [A] 
průměr kmene přes 700 do 900 mm 29=29,000 [B] 
Celkem: A+B=53,000 [C]</t>
  </si>
  <si>
    <t>průměr přes 900 do 1100 mm 8=8,000 [A] 
průměr přes 1100 do 1300 mm 4=4,000 [B] 
 průměru kmene přes 1300 do 1400 mm 2=2,000 [C] 
Celkem: A+B+C=14,000 [D]</t>
  </si>
  <si>
    <t>průměr kmene přes 100 do 300 mm 48=48,000 [A]</t>
  </si>
  <si>
    <t>podél obrubníků 4809,9*2+3,0=9 622,800 [A]</t>
  </si>
  <si>
    <t>odstranění náplavů z podkladů cesty 0,05*4309,9*1,0=215,495 [A] 
odkopávka pro zhotovení stezky 0,25*14055,65/2+0,4*14055,65/2+0,4*0,5*4809,9=5 530,066 [B] 
úprava do příčného sklonu 3% po rozebrání dlažby 0,1*14055,65/3=468,522 [C] 
odpočinkové místo 8*3*0,3=7,200 [D] 
výkop aktivní zóny 
(14055,65+4809,9*0,50*2)*0,30=5 659,665 [E] 
Celkem: A+B+C+D+E=11 880,948 [F]</t>
  </si>
  <si>
    <t>odpočinkové místo 0,4*0,4*0,3*4=0,192 [A] 
pro osazení krajníků 2*0,3*0,2*4809,9=577,188 [B] 
Celkem: A+B=577,380 [C]</t>
  </si>
  <si>
    <t>pol. č.122836 11888,9480=11 888,948 [A] 
pol. č.132836 577,38=577,380 [B] 
Celkem: A+B=12 466,328 [C]</t>
  </si>
  <si>
    <t>zásyp aktivní zóny 
(14055,65+4809,9*0,50*2)*0,30=5 659,665 [A]</t>
  </si>
  <si>
    <t>14055,65+2*4809,9*0,2=15 979,610 [A] 
odpočinkové místo - zřízení mlatové úpravy 8,0*3,0=24,000 [B] 
Celkem: A+B=16 003,610 [C]</t>
  </si>
  <si>
    <t>(14055,65+4809,9*0,50*2)=18 865,550 [A]</t>
  </si>
  <si>
    <t>91=91,000 [A]</t>
  </si>
  <si>
    <t>dub letní /Quercus robur/ 150-200cm 9=9,000 [A] 
habr obecný 8+9=17,000 [B] 
topol černý 6+9é=15,000 [C] 
topol osika 30+9=39,000 [D] 
trnovník bílý 2+9=11,000 [E] 
Celkem: A+B+C+D+E=91,000 [F]</t>
  </si>
  <si>
    <t>odpočinkové místo 3,0*8,0=24,000 [A] 
v ploše AZ (14055,65+4809,9*0,50*2)=18 865,550 [B] 
Celkem: A+B=18 889,550 [C]</t>
  </si>
  <si>
    <t>Dlažba z lomového kamene lomařsky upraveného na sucho se zalitím spár cementovou maltou, tl. kamene 400 mm 
odhad 50% plochy</t>
  </si>
  <si>
    <t>s využitím rozebrané dlažby 14055,65/2*0,4=2 811,130 [A] 
pod obrubníkem a přídlažbou 50% plochy (4809,9+3)*0,5*0,4=962,580 [B] 
Celkem: A+B=3 773,710 [C]</t>
  </si>
  <si>
    <t>SC8/10 tl. 150 mm, vč. opratření proti prokopírování trhlin do krytu</t>
  </si>
  <si>
    <t>14055,65=14 055,650 [A] 
ŠDa - odpočinkové místo 3,0*8,0=24,000 [B] 
Celkem: A+B=14 079,650 [C]</t>
  </si>
  <si>
    <t>ŠDa pod vrstvu SC - tl. min 150mm  14055,64/2=7 027,820 [A]</t>
  </si>
  <si>
    <t>14055,65=14 055,650 [A]</t>
  </si>
  <si>
    <t>Přidružená stavební výroba</t>
  </si>
  <si>
    <t>743Z11R</t>
  </si>
  <si>
    <t>DEMONTÁŽ OSVĚTLOVACÍHO STOŽÁRU ULIČNÍHO VÝŠKY DO 15 M</t>
  </si>
  <si>
    <t>demontáž stožáru v.o., vč.dopravy, odvozu, uložení a poplatku za skládku - komplet</t>
  </si>
  <si>
    <t>B11 3=3,000 [A] 
C9 13=13,000 [B] 
dodatkové tabulky 10=10,000 [C] 
Celkem: A+B+C=26,000 [D]</t>
  </si>
  <si>
    <t>IP22 6=6,000 [A]</t>
  </si>
  <si>
    <t>28 týdnů 
IP22 6*7*28=1 176,000 [A]</t>
  </si>
  <si>
    <t>16=16,000 [A]</t>
  </si>
  <si>
    <t>915211</t>
  </si>
  <si>
    <t>VODOROVNÉ DOPRAVNÍ ZNAČENÍ PLASTEM HLADKÉ - DODÁVKA A POKLÁDKA</t>
  </si>
  <si>
    <t>cyklopiktogramy retroreflexní</t>
  </si>
  <si>
    <t>odhad 68*2*1=136,000 [A]</t>
  </si>
  <si>
    <t>((1329,0-3,5)+(3520,4+5-6,7-9,0-25,3))*2+3,0</t>
  </si>
  <si>
    <t>(4809,9*2+3,0)*0,5=4 811,400 [A]</t>
  </si>
  <si>
    <t>38</t>
  </si>
  <si>
    <t>39</t>
  </si>
  <si>
    <t>SO 102.2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</si>
</sst>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101.1'!I3</f>
      </c>
      <c r="D10" s="21">
        <f>'SO 101.1'!O2</f>
      </c>
      <c r="E10" s="21">
        <f>C10+D10</f>
      </c>
    </row>
    <row r="11" spans="1:5" ht="12.75" customHeight="1">
      <c r="A11" s="20" t="s">
        <v>206</v>
      </c>
      <c r="B11" s="20" t="s">
        <v>207</v>
      </c>
      <c r="C11" s="21">
        <f>'SO 101.2'!I3</f>
      </c>
      <c r="D11" s="21">
        <f>'SO 101.2'!O2</f>
      </c>
      <c r="E11" s="21">
        <f>C11+D11</f>
      </c>
    </row>
    <row r="12" spans="1:5" ht="12.75" customHeight="1">
      <c r="A12" s="20" t="s">
        <v>251</v>
      </c>
      <c r="B12" s="20" t="s">
        <v>252</v>
      </c>
      <c r="C12" s="21">
        <f>'SO 102.1'!I3</f>
      </c>
      <c r="D12" s="21">
        <f>'SO 102.1'!O2</f>
      </c>
      <c r="E12" s="21">
        <f>C12+D12</f>
      </c>
    </row>
    <row r="13" spans="1:5" ht="12.75" customHeight="1">
      <c r="A13" s="20" t="s">
        <v>292</v>
      </c>
      <c r="B13" s="20" t="s">
        <v>207</v>
      </c>
      <c r="C13" s="21">
        <f>'SO 102.2'!I3</f>
      </c>
      <c r="D13" s="21">
        <f>'SO 102.2'!O2</f>
      </c>
      <c r="E13"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0+O8+O18+O61+O68+O72+O91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0+I8+I18+I61+I68+I72+I91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22516.888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8" t="s">
        <v>51</v>
      </c>
      <c r="E11" s="37" t="s">
        <v>52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49</v>
      </c>
      <c r="G12" s="32">
        <v>286.65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47</v>
      </c>
    </row>
    <row r="14" spans="1:5" ht="76.5">
      <c r="A14" s="38" t="s">
        <v>51</v>
      </c>
      <c r="E14" s="37" t="s">
        <v>55</v>
      </c>
    </row>
    <row r="15" spans="1:16" ht="12.75">
      <c r="A15" s="25" t="s">
        <v>45</v>
      </c>
      <c r="B15" s="29" t="s">
        <v>22</v>
      </c>
      <c r="C15" s="29" t="s">
        <v>56</v>
      </c>
      <c r="D15" s="25" t="s">
        <v>47</v>
      </c>
      <c r="E15" s="30" t="s">
        <v>57</v>
      </c>
      <c r="F15" s="31" t="s">
        <v>58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59</v>
      </c>
    </row>
    <row r="17" spans="1:5" ht="12.75">
      <c r="A17" s="36" t="s">
        <v>51</v>
      </c>
      <c r="E17" s="37" t="s">
        <v>47</v>
      </c>
    </row>
    <row r="18" spans="1:18" ht="12.75" customHeight="1">
      <c r="A18" s="6" t="s">
        <v>43</v>
      </c>
      <c r="B18" s="6"/>
      <c r="C18" s="40" t="s">
        <v>29</v>
      </c>
      <c r="D18" s="6"/>
      <c r="E18" s="27" t="s">
        <v>60</v>
      </c>
      <c r="F18" s="6"/>
      <c r="G18" s="6"/>
      <c r="H18" s="6"/>
      <c r="I18" s="41">
        <f>0+Q18</f>
      </c>
      <c r="O18">
        <f>0+R18</f>
      </c>
      <c r="Q18">
        <f>0+I19+I22+I25+I28+I31+I34+I37+I40+I43+I46+I49+I52+I55+I58</f>
      </c>
      <c r="R18">
        <f>0+O19+O22+O25+O28+O31+O34+O37+O40+O43+O46+O49+O52+O55+O58</f>
      </c>
    </row>
    <row r="19" spans="1:16" ht="12.75">
      <c r="A19" s="25" t="s">
        <v>45</v>
      </c>
      <c r="B19" s="29" t="s">
        <v>33</v>
      </c>
      <c r="C19" s="29" t="s">
        <v>61</v>
      </c>
      <c r="D19" s="25" t="s">
        <v>47</v>
      </c>
      <c r="E19" s="30" t="s">
        <v>62</v>
      </c>
      <c r="F19" s="31" t="s">
        <v>63</v>
      </c>
      <c r="G19" s="32">
        <v>1050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64</v>
      </c>
    </row>
    <row r="21" spans="1:5" ht="12.75">
      <c r="A21" s="38" t="s">
        <v>51</v>
      </c>
      <c r="E21" s="37" t="s">
        <v>65</v>
      </c>
    </row>
    <row r="22" spans="1:16" ht="25.5">
      <c r="A22" s="25" t="s">
        <v>45</v>
      </c>
      <c r="B22" s="29" t="s">
        <v>35</v>
      </c>
      <c r="C22" s="29" t="s">
        <v>66</v>
      </c>
      <c r="D22" s="25" t="s">
        <v>47</v>
      </c>
      <c r="E22" s="30" t="s">
        <v>67</v>
      </c>
      <c r="F22" s="31" t="s">
        <v>68</v>
      </c>
      <c r="G22" s="32">
        <v>19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69</v>
      </c>
    </row>
    <row r="24" spans="1:5" ht="12.75">
      <c r="A24" s="38" t="s">
        <v>51</v>
      </c>
      <c r="E24" s="37" t="s">
        <v>70</v>
      </c>
    </row>
    <row r="25" spans="1:16" ht="25.5">
      <c r="A25" s="25" t="s">
        <v>45</v>
      </c>
      <c r="B25" s="29" t="s">
        <v>37</v>
      </c>
      <c r="C25" s="29" t="s">
        <v>71</v>
      </c>
      <c r="D25" s="25" t="s">
        <v>47</v>
      </c>
      <c r="E25" s="30" t="s">
        <v>72</v>
      </c>
      <c r="F25" s="31" t="s">
        <v>68</v>
      </c>
      <c r="G25" s="32">
        <v>28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69</v>
      </c>
    </row>
    <row r="27" spans="1:5" ht="38.25">
      <c r="A27" s="38" t="s">
        <v>51</v>
      </c>
      <c r="E27" s="37" t="s">
        <v>73</v>
      </c>
    </row>
    <row r="28" spans="1:16" ht="12.75">
      <c r="A28" s="25" t="s">
        <v>45</v>
      </c>
      <c r="B28" s="29" t="s">
        <v>74</v>
      </c>
      <c r="C28" s="29" t="s">
        <v>75</v>
      </c>
      <c r="D28" s="25" t="s">
        <v>47</v>
      </c>
      <c r="E28" s="30" t="s">
        <v>76</v>
      </c>
      <c r="F28" s="31" t="s">
        <v>68</v>
      </c>
      <c r="G28" s="32">
        <v>17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69</v>
      </c>
    </row>
    <row r="30" spans="1:5" ht="63.75">
      <c r="A30" s="38" t="s">
        <v>51</v>
      </c>
      <c r="E30" s="37" t="s">
        <v>77</v>
      </c>
    </row>
    <row r="31" spans="1:16" ht="25.5">
      <c r="A31" s="25" t="s">
        <v>45</v>
      </c>
      <c r="B31" s="29" t="s">
        <v>78</v>
      </c>
      <c r="C31" s="29" t="s">
        <v>79</v>
      </c>
      <c r="D31" s="25" t="s">
        <v>47</v>
      </c>
      <c r="E31" s="30" t="s">
        <v>80</v>
      </c>
      <c r="F31" s="31" t="s">
        <v>68</v>
      </c>
      <c r="G31" s="32">
        <v>12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69</v>
      </c>
    </row>
    <row r="33" spans="1:5" ht="12.75">
      <c r="A33" s="38" t="s">
        <v>51</v>
      </c>
      <c r="E33" s="37" t="s">
        <v>81</v>
      </c>
    </row>
    <row r="34" spans="1:16" ht="12.75">
      <c r="A34" s="25" t="s">
        <v>45</v>
      </c>
      <c r="B34" s="29" t="s">
        <v>40</v>
      </c>
      <c r="C34" s="29" t="s">
        <v>82</v>
      </c>
      <c r="D34" s="25" t="s">
        <v>47</v>
      </c>
      <c r="E34" s="30" t="s">
        <v>83</v>
      </c>
      <c r="F34" s="31" t="s">
        <v>84</v>
      </c>
      <c r="G34" s="32">
        <v>9196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8" t="s">
        <v>51</v>
      </c>
      <c r="E36" s="37" t="s">
        <v>85</v>
      </c>
    </row>
    <row r="37" spans="1:16" ht="12.75">
      <c r="A37" s="25" t="s">
        <v>45</v>
      </c>
      <c r="B37" s="29" t="s">
        <v>42</v>
      </c>
      <c r="C37" s="29" t="s">
        <v>86</v>
      </c>
      <c r="D37" s="25" t="s">
        <v>47</v>
      </c>
      <c r="E37" s="30" t="s">
        <v>87</v>
      </c>
      <c r="F37" s="31" t="s">
        <v>88</v>
      </c>
      <c r="G37" s="32">
        <v>11626.092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14.75">
      <c r="A39" s="38" t="s">
        <v>51</v>
      </c>
      <c r="E39" s="37" t="s">
        <v>89</v>
      </c>
    </row>
    <row r="40" spans="1:16" ht="12.75">
      <c r="A40" s="25" t="s">
        <v>45</v>
      </c>
      <c r="B40" s="29" t="s">
        <v>90</v>
      </c>
      <c r="C40" s="29" t="s">
        <v>91</v>
      </c>
      <c r="D40" s="25" t="s">
        <v>47</v>
      </c>
      <c r="E40" s="30" t="s">
        <v>92</v>
      </c>
      <c r="F40" s="31" t="s">
        <v>88</v>
      </c>
      <c r="G40" s="32">
        <v>551.952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47</v>
      </c>
    </row>
    <row r="42" spans="1:5" ht="51">
      <c r="A42" s="38" t="s">
        <v>51</v>
      </c>
      <c r="E42" s="37" t="s">
        <v>93</v>
      </c>
    </row>
    <row r="43" spans="1:16" ht="12.75">
      <c r="A43" s="25" t="s">
        <v>45</v>
      </c>
      <c r="B43" s="29" t="s">
        <v>94</v>
      </c>
      <c r="C43" s="29" t="s">
        <v>95</v>
      </c>
      <c r="D43" s="25" t="s">
        <v>47</v>
      </c>
      <c r="E43" s="30" t="s">
        <v>96</v>
      </c>
      <c r="F43" s="31" t="s">
        <v>88</v>
      </c>
      <c r="G43" s="32">
        <v>12178.044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51">
      <c r="A45" s="38" t="s">
        <v>51</v>
      </c>
      <c r="E45" s="37" t="s">
        <v>97</v>
      </c>
    </row>
    <row r="46" spans="1:16" ht="12.75">
      <c r="A46" s="25" t="s">
        <v>45</v>
      </c>
      <c r="B46" s="29" t="s">
        <v>98</v>
      </c>
      <c r="C46" s="29" t="s">
        <v>99</v>
      </c>
      <c r="D46" s="25" t="s">
        <v>47</v>
      </c>
      <c r="E46" s="30" t="s">
        <v>100</v>
      </c>
      <c r="F46" s="31" t="s">
        <v>88</v>
      </c>
      <c r="G46" s="32">
        <v>5524.5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101</v>
      </c>
    </row>
    <row r="48" spans="1:5" ht="12.75">
      <c r="A48" s="38" t="s">
        <v>51</v>
      </c>
      <c r="E48" s="37" t="s">
        <v>102</v>
      </c>
    </row>
    <row r="49" spans="1:16" ht="12.75">
      <c r="A49" s="25" t="s">
        <v>45</v>
      </c>
      <c r="B49" s="29" t="s">
        <v>103</v>
      </c>
      <c r="C49" s="29" t="s">
        <v>104</v>
      </c>
      <c r="D49" s="25" t="s">
        <v>47</v>
      </c>
      <c r="E49" s="30" t="s">
        <v>105</v>
      </c>
      <c r="F49" s="31" t="s">
        <v>63</v>
      </c>
      <c r="G49" s="32">
        <v>15656.2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38.25">
      <c r="A51" s="38" t="s">
        <v>51</v>
      </c>
      <c r="E51" s="37" t="s">
        <v>106</v>
      </c>
    </row>
    <row r="52" spans="1:16" ht="12.75">
      <c r="A52" s="25" t="s">
        <v>45</v>
      </c>
      <c r="B52" s="29" t="s">
        <v>107</v>
      </c>
      <c r="C52" s="29" t="s">
        <v>108</v>
      </c>
      <c r="D52" s="25" t="s">
        <v>47</v>
      </c>
      <c r="E52" s="30" t="s">
        <v>109</v>
      </c>
      <c r="F52" s="31" t="s">
        <v>63</v>
      </c>
      <c r="G52" s="32">
        <v>18415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110</v>
      </c>
    </row>
    <row r="54" spans="1:5" ht="12.75">
      <c r="A54" s="38" t="s">
        <v>51</v>
      </c>
      <c r="E54" s="37" t="s">
        <v>111</v>
      </c>
    </row>
    <row r="55" spans="1:16" ht="12.75">
      <c r="A55" s="25" t="s">
        <v>45</v>
      </c>
      <c r="B55" s="29" t="s">
        <v>112</v>
      </c>
      <c r="C55" s="29" t="s">
        <v>113</v>
      </c>
      <c r="D55" s="25" t="s">
        <v>47</v>
      </c>
      <c r="E55" s="30" t="s">
        <v>114</v>
      </c>
      <c r="F55" s="31" t="s">
        <v>68</v>
      </c>
      <c r="G55" s="32">
        <v>15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8" t="s">
        <v>51</v>
      </c>
      <c r="E57" s="37" t="s">
        <v>115</v>
      </c>
    </row>
    <row r="58" spans="1:16" ht="25.5">
      <c r="A58" s="25" t="s">
        <v>45</v>
      </c>
      <c r="B58" s="29" t="s">
        <v>116</v>
      </c>
      <c r="C58" s="29" t="s">
        <v>117</v>
      </c>
      <c r="D58" s="25" t="s">
        <v>47</v>
      </c>
      <c r="E58" s="30" t="s">
        <v>118</v>
      </c>
      <c r="F58" s="31" t="s">
        <v>68</v>
      </c>
      <c r="G58" s="32">
        <v>15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25.5">
      <c r="A60" s="36" t="s">
        <v>51</v>
      </c>
      <c r="E60" s="37" t="s">
        <v>119</v>
      </c>
    </row>
    <row r="61" spans="1:18" ht="12.75" customHeight="1">
      <c r="A61" s="6" t="s">
        <v>43</v>
      </c>
      <c r="B61" s="6"/>
      <c r="C61" s="40" t="s">
        <v>23</v>
      </c>
      <c r="D61" s="6"/>
      <c r="E61" s="27" t="s">
        <v>120</v>
      </c>
      <c r="F61" s="6"/>
      <c r="G61" s="6"/>
      <c r="H61" s="6"/>
      <c r="I61" s="41">
        <f>0+Q61</f>
      </c>
      <c r="O61">
        <f>0+R61</f>
      </c>
      <c r="Q61">
        <f>0+I62+I65</f>
      </c>
      <c r="R61">
        <f>0+O62+O65</f>
      </c>
    </row>
    <row r="62" spans="1:16" ht="12.75">
      <c r="A62" s="25" t="s">
        <v>45</v>
      </c>
      <c r="B62" s="29" t="s">
        <v>121</v>
      </c>
      <c r="C62" s="29" t="s">
        <v>122</v>
      </c>
      <c r="D62" s="25" t="s">
        <v>47</v>
      </c>
      <c r="E62" s="30" t="s">
        <v>123</v>
      </c>
      <c r="F62" s="31" t="s">
        <v>63</v>
      </c>
      <c r="G62" s="32">
        <v>18439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51">
      <c r="A64" s="38" t="s">
        <v>51</v>
      </c>
      <c r="E64" s="37" t="s">
        <v>124</v>
      </c>
    </row>
    <row r="65" spans="1:16" ht="12.75">
      <c r="A65" s="25" t="s">
        <v>45</v>
      </c>
      <c r="B65" s="29" t="s">
        <v>125</v>
      </c>
      <c r="C65" s="29" t="s">
        <v>126</v>
      </c>
      <c r="D65" s="25" t="s">
        <v>47</v>
      </c>
      <c r="E65" s="30" t="s">
        <v>127</v>
      </c>
      <c r="F65" s="31" t="s">
        <v>88</v>
      </c>
      <c r="G65" s="32">
        <v>0.384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128</v>
      </c>
    </row>
    <row r="67" spans="1:5" ht="12.75">
      <c r="A67" s="36" t="s">
        <v>51</v>
      </c>
      <c r="E67" s="37" t="s">
        <v>129</v>
      </c>
    </row>
    <row r="68" spans="1:18" ht="12.75" customHeight="1">
      <c r="A68" s="6" t="s">
        <v>43</v>
      </c>
      <c r="B68" s="6"/>
      <c r="C68" s="40" t="s">
        <v>33</v>
      </c>
      <c r="D68" s="6"/>
      <c r="E68" s="27" t="s">
        <v>130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131</v>
      </c>
      <c r="C69" s="29" t="s">
        <v>132</v>
      </c>
      <c r="D69" s="25" t="s">
        <v>47</v>
      </c>
      <c r="E69" s="30" t="s">
        <v>133</v>
      </c>
      <c r="F69" s="31" t="s">
        <v>88</v>
      </c>
      <c r="G69" s="32">
        <v>3678.2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38.25">
      <c r="A70" s="34" t="s">
        <v>50</v>
      </c>
      <c r="E70" s="35" t="s">
        <v>134</v>
      </c>
    </row>
    <row r="71" spans="1:5" ht="38.25">
      <c r="A71" s="36" t="s">
        <v>51</v>
      </c>
      <c r="E71" s="37" t="s">
        <v>135</v>
      </c>
    </row>
    <row r="72" spans="1:18" ht="12.75" customHeight="1">
      <c r="A72" s="6" t="s">
        <v>43</v>
      </c>
      <c r="B72" s="6"/>
      <c r="C72" s="40" t="s">
        <v>35</v>
      </c>
      <c r="D72" s="6"/>
      <c r="E72" s="27" t="s">
        <v>136</v>
      </c>
      <c r="F72" s="6"/>
      <c r="G72" s="6"/>
      <c r="H72" s="6"/>
      <c r="I72" s="41">
        <f>0+Q72</f>
      </c>
      <c r="O72">
        <f>0+R72</f>
      </c>
      <c r="Q72">
        <f>0+I73+I76+I79+I82+I85+I88</f>
      </c>
      <c r="R72">
        <f>0+O73+O76+O79+O82+O85+O88</f>
      </c>
    </row>
    <row r="73" spans="1:16" ht="12.75">
      <c r="A73" s="25" t="s">
        <v>45</v>
      </c>
      <c r="B73" s="29" t="s">
        <v>137</v>
      </c>
      <c r="C73" s="29" t="s">
        <v>138</v>
      </c>
      <c r="D73" s="25" t="s">
        <v>47</v>
      </c>
      <c r="E73" s="30" t="s">
        <v>139</v>
      </c>
      <c r="F73" s="31" t="s">
        <v>63</v>
      </c>
      <c r="G73" s="32">
        <v>13793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140</v>
      </c>
    </row>
    <row r="75" spans="1:5" ht="12.75">
      <c r="A75" s="38" t="s">
        <v>51</v>
      </c>
      <c r="E75" s="37" t="s">
        <v>141</v>
      </c>
    </row>
    <row r="76" spans="1:16" ht="12.75">
      <c r="A76" s="25" t="s">
        <v>45</v>
      </c>
      <c r="B76" s="29" t="s">
        <v>142</v>
      </c>
      <c r="C76" s="29" t="s">
        <v>143</v>
      </c>
      <c r="D76" s="25" t="s">
        <v>47</v>
      </c>
      <c r="E76" s="30" t="s">
        <v>144</v>
      </c>
      <c r="F76" s="31" t="s">
        <v>63</v>
      </c>
      <c r="G76" s="32">
        <v>6920.5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47</v>
      </c>
    </row>
    <row r="78" spans="1:5" ht="51">
      <c r="A78" s="38" t="s">
        <v>51</v>
      </c>
      <c r="E78" s="37" t="s">
        <v>145</v>
      </c>
    </row>
    <row r="79" spans="1:16" ht="12.75">
      <c r="A79" s="25" t="s">
        <v>45</v>
      </c>
      <c r="B79" s="29" t="s">
        <v>146</v>
      </c>
      <c r="C79" s="29" t="s">
        <v>147</v>
      </c>
      <c r="D79" s="25" t="s">
        <v>47</v>
      </c>
      <c r="E79" s="30" t="s">
        <v>148</v>
      </c>
      <c r="F79" s="31" t="s">
        <v>63</v>
      </c>
      <c r="G79" s="32">
        <v>13793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149</v>
      </c>
    </row>
    <row r="81" spans="1:5" ht="12.75">
      <c r="A81" s="38" t="s">
        <v>51</v>
      </c>
      <c r="E81" s="37" t="s">
        <v>141</v>
      </c>
    </row>
    <row r="82" spans="1:16" ht="12.75">
      <c r="A82" s="25" t="s">
        <v>45</v>
      </c>
      <c r="B82" s="29" t="s">
        <v>150</v>
      </c>
      <c r="C82" s="29" t="s">
        <v>151</v>
      </c>
      <c r="D82" s="25" t="s">
        <v>47</v>
      </c>
      <c r="E82" s="30" t="s">
        <v>152</v>
      </c>
      <c r="F82" s="31" t="s">
        <v>63</v>
      </c>
      <c r="G82" s="32">
        <v>13793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153</v>
      </c>
    </row>
    <row r="84" spans="1:5" ht="12.75">
      <c r="A84" s="38" t="s">
        <v>51</v>
      </c>
      <c r="E84" s="37" t="s">
        <v>141</v>
      </c>
    </row>
    <row r="85" spans="1:16" ht="12.75">
      <c r="A85" s="25" t="s">
        <v>45</v>
      </c>
      <c r="B85" s="29" t="s">
        <v>154</v>
      </c>
      <c r="C85" s="29" t="s">
        <v>155</v>
      </c>
      <c r="D85" s="25" t="s">
        <v>47</v>
      </c>
      <c r="E85" s="30" t="s">
        <v>156</v>
      </c>
      <c r="F85" s="31" t="s">
        <v>63</v>
      </c>
      <c r="G85" s="32">
        <v>13793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8" t="s">
        <v>51</v>
      </c>
      <c r="E87" s="37" t="s">
        <v>141</v>
      </c>
    </row>
    <row r="88" spans="1:16" ht="12.75">
      <c r="A88" s="25" t="s">
        <v>45</v>
      </c>
      <c r="B88" s="29" t="s">
        <v>157</v>
      </c>
      <c r="C88" s="29" t="s">
        <v>158</v>
      </c>
      <c r="D88" s="25" t="s">
        <v>47</v>
      </c>
      <c r="E88" s="30" t="s">
        <v>159</v>
      </c>
      <c r="F88" s="31" t="s">
        <v>63</v>
      </c>
      <c r="G88" s="32">
        <v>13793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12.75">
      <c r="A90" s="36" t="s">
        <v>51</v>
      </c>
      <c r="E90" s="37" t="s">
        <v>141</v>
      </c>
    </row>
    <row r="91" spans="1:18" ht="12.75" customHeight="1">
      <c r="A91" s="6" t="s">
        <v>43</v>
      </c>
      <c r="B91" s="6"/>
      <c r="C91" s="40" t="s">
        <v>40</v>
      </c>
      <c r="D91" s="6"/>
      <c r="E91" s="27" t="s">
        <v>160</v>
      </c>
      <c r="F91" s="6"/>
      <c r="G91" s="6"/>
      <c r="H91" s="6"/>
      <c r="I91" s="41">
        <f>0+Q91</f>
      </c>
      <c r="O91">
        <f>0+R91</f>
      </c>
      <c r="Q91">
        <f>0+I92+I95+I98+I101+I104+I107+I110+I113+I116+I119+I122</f>
      </c>
      <c r="R91">
        <f>0+O92+O95+O98+O101+O104+O107+O110+O113+O116+O119+O122</f>
      </c>
    </row>
    <row r="92" spans="1:16" ht="25.5">
      <c r="A92" s="25" t="s">
        <v>45</v>
      </c>
      <c r="B92" s="29" t="s">
        <v>161</v>
      </c>
      <c r="C92" s="29" t="s">
        <v>162</v>
      </c>
      <c r="D92" s="25" t="s">
        <v>47</v>
      </c>
      <c r="E92" s="30" t="s">
        <v>163</v>
      </c>
      <c r="F92" s="31" t="s">
        <v>68</v>
      </c>
      <c r="G92" s="32">
        <v>10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12.75">
      <c r="A93" s="34" t="s">
        <v>50</v>
      </c>
      <c r="E93" s="35" t="s">
        <v>164</v>
      </c>
    </row>
    <row r="94" spans="1:5" ht="63.75">
      <c r="A94" s="38" t="s">
        <v>51</v>
      </c>
      <c r="E94" s="37" t="s">
        <v>165</v>
      </c>
    </row>
    <row r="95" spans="1:16" ht="25.5">
      <c r="A95" s="25" t="s">
        <v>45</v>
      </c>
      <c r="B95" s="29" t="s">
        <v>166</v>
      </c>
      <c r="C95" s="29" t="s">
        <v>167</v>
      </c>
      <c r="D95" s="25" t="s">
        <v>47</v>
      </c>
      <c r="E95" s="30" t="s">
        <v>168</v>
      </c>
      <c r="F95" s="31" t="s">
        <v>68</v>
      </c>
      <c r="G95" s="32">
        <v>5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47</v>
      </c>
    </row>
    <row r="97" spans="1:5" ht="12.75">
      <c r="A97" s="38" t="s">
        <v>51</v>
      </c>
      <c r="E97" s="37" t="s">
        <v>169</v>
      </c>
    </row>
    <row r="98" spans="1:16" ht="12.75">
      <c r="A98" s="25" t="s">
        <v>45</v>
      </c>
      <c r="B98" s="29" t="s">
        <v>170</v>
      </c>
      <c r="C98" s="29" t="s">
        <v>171</v>
      </c>
      <c r="D98" s="25" t="s">
        <v>47</v>
      </c>
      <c r="E98" s="30" t="s">
        <v>172</v>
      </c>
      <c r="F98" s="31" t="s">
        <v>68</v>
      </c>
      <c r="G98" s="32">
        <v>5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47</v>
      </c>
    </row>
    <row r="100" spans="1:5" ht="12.75">
      <c r="A100" s="38" t="s">
        <v>51</v>
      </c>
      <c r="E100" s="37" t="s">
        <v>169</v>
      </c>
    </row>
    <row r="101" spans="1:16" ht="12.75">
      <c r="A101" s="25" t="s">
        <v>45</v>
      </c>
      <c r="B101" s="29" t="s">
        <v>173</v>
      </c>
      <c r="C101" s="29" t="s">
        <v>174</v>
      </c>
      <c r="D101" s="25" t="s">
        <v>47</v>
      </c>
      <c r="E101" s="30" t="s">
        <v>175</v>
      </c>
      <c r="F101" s="31" t="s">
        <v>176</v>
      </c>
      <c r="G101" s="32">
        <v>5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12.75">
      <c r="A102" s="34" t="s">
        <v>50</v>
      </c>
      <c r="E102" s="35" t="s">
        <v>47</v>
      </c>
    </row>
    <row r="103" spans="1:5" ht="25.5">
      <c r="A103" s="38" t="s">
        <v>51</v>
      </c>
      <c r="E103" s="37" t="s">
        <v>177</v>
      </c>
    </row>
    <row r="104" spans="1:16" ht="25.5">
      <c r="A104" s="25" t="s">
        <v>45</v>
      </c>
      <c r="B104" s="29" t="s">
        <v>178</v>
      </c>
      <c r="C104" s="29" t="s">
        <v>179</v>
      </c>
      <c r="D104" s="25" t="s">
        <v>47</v>
      </c>
      <c r="E104" s="30" t="s">
        <v>180</v>
      </c>
      <c r="F104" s="31" t="s">
        <v>68</v>
      </c>
      <c r="G104" s="32">
        <v>6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47</v>
      </c>
    </row>
    <row r="106" spans="1:5" ht="12.75">
      <c r="A106" s="38" t="s">
        <v>51</v>
      </c>
      <c r="E106" s="37" t="s">
        <v>181</v>
      </c>
    </row>
    <row r="107" spans="1:16" ht="12.75">
      <c r="A107" s="25" t="s">
        <v>45</v>
      </c>
      <c r="B107" s="29" t="s">
        <v>182</v>
      </c>
      <c r="C107" s="29" t="s">
        <v>183</v>
      </c>
      <c r="D107" s="25" t="s">
        <v>47</v>
      </c>
      <c r="E107" s="30" t="s">
        <v>184</v>
      </c>
      <c r="F107" s="31" t="s">
        <v>84</v>
      </c>
      <c r="G107" s="32">
        <v>9210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47</v>
      </c>
    </row>
    <row r="109" spans="1:5" ht="12.75">
      <c r="A109" s="38" t="s">
        <v>51</v>
      </c>
      <c r="E109" s="37" t="s">
        <v>185</v>
      </c>
    </row>
    <row r="110" spans="1:16" ht="12.75">
      <c r="A110" s="25" t="s">
        <v>45</v>
      </c>
      <c r="B110" s="29" t="s">
        <v>186</v>
      </c>
      <c r="C110" s="29" t="s">
        <v>187</v>
      </c>
      <c r="D110" s="25" t="s">
        <v>47</v>
      </c>
      <c r="E110" s="30" t="s">
        <v>188</v>
      </c>
      <c r="F110" s="31" t="s">
        <v>84</v>
      </c>
      <c r="G110" s="32">
        <v>9196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47</v>
      </c>
    </row>
    <row r="112" spans="1:5" ht="12.75">
      <c r="A112" s="38" t="s">
        <v>51</v>
      </c>
      <c r="E112" s="37" t="s">
        <v>85</v>
      </c>
    </row>
    <row r="113" spans="1:16" ht="25.5">
      <c r="A113" s="25" t="s">
        <v>45</v>
      </c>
      <c r="B113" s="29" t="s">
        <v>189</v>
      </c>
      <c r="C113" s="29" t="s">
        <v>190</v>
      </c>
      <c r="D113" s="25" t="s">
        <v>47</v>
      </c>
      <c r="E113" s="30" t="s">
        <v>191</v>
      </c>
      <c r="F113" s="31" t="s">
        <v>63</v>
      </c>
      <c r="G113" s="32">
        <v>4598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192</v>
      </c>
    </row>
    <row r="115" spans="1:5" ht="12.75">
      <c r="A115" s="38" t="s">
        <v>51</v>
      </c>
      <c r="E115" s="37" t="s">
        <v>193</v>
      </c>
    </row>
    <row r="116" spans="1:16" ht="12.75">
      <c r="A116" s="25" t="s">
        <v>45</v>
      </c>
      <c r="B116" s="29" t="s">
        <v>194</v>
      </c>
      <c r="C116" s="29" t="s">
        <v>195</v>
      </c>
      <c r="D116" s="25" t="s">
        <v>47</v>
      </c>
      <c r="E116" s="30" t="s">
        <v>196</v>
      </c>
      <c r="F116" s="31" t="s">
        <v>68</v>
      </c>
      <c r="G116" s="32">
        <v>1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38.25">
      <c r="A117" s="34" t="s">
        <v>50</v>
      </c>
      <c r="E117" s="35" t="s">
        <v>197</v>
      </c>
    </row>
    <row r="118" spans="1:5" ht="12.75">
      <c r="A118" s="38" t="s">
        <v>51</v>
      </c>
      <c r="E118" s="37" t="s">
        <v>47</v>
      </c>
    </row>
    <row r="119" spans="1:16" ht="12.75">
      <c r="A119" s="25" t="s">
        <v>45</v>
      </c>
      <c r="B119" s="29" t="s">
        <v>198</v>
      </c>
      <c r="C119" s="29" t="s">
        <v>199</v>
      </c>
      <c r="D119" s="25" t="s">
        <v>47</v>
      </c>
      <c r="E119" s="30" t="s">
        <v>200</v>
      </c>
      <c r="F119" s="31" t="s">
        <v>68</v>
      </c>
      <c r="G119" s="32">
        <v>1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25.5">
      <c r="A120" s="34" t="s">
        <v>50</v>
      </c>
      <c r="E120" s="35" t="s">
        <v>201</v>
      </c>
    </row>
    <row r="121" spans="1:5" ht="12.75">
      <c r="A121" s="38" t="s">
        <v>51</v>
      </c>
      <c r="E121" s="37" t="s">
        <v>47</v>
      </c>
    </row>
    <row r="122" spans="1:16" ht="12.75">
      <c r="A122" s="25" t="s">
        <v>45</v>
      </c>
      <c r="B122" s="29" t="s">
        <v>202</v>
      </c>
      <c r="C122" s="29" t="s">
        <v>203</v>
      </c>
      <c r="D122" s="25" t="s">
        <v>47</v>
      </c>
      <c r="E122" s="30" t="s">
        <v>204</v>
      </c>
      <c r="F122" s="31" t="s">
        <v>68</v>
      </c>
      <c r="G122" s="32">
        <v>1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25.5">
      <c r="A123" s="34" t="s">
        <v>50</v>
      </c>
      <c r="E123" s="35" t="s">
        <v>205</v>
      </c>
    </row>
    <row r="124" spans="1:5" ht="12.75">
      <c r="A124" s="36" t="s">
        <v>51</v>
      </c>
      <c r="E124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206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206</v>
      </c>
      <c r="D4" s="6"/>
      <c r="E4" s="18" t="s">
        <v>207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0+I9+I12+I15+I18+I21+I24+I27+I30+I33+I36+I39+I42+I45+I48+I51+I54+I57</f>
      </c>
      <c r="R8">
        <f>0+O9+O12+O15+O18+O21+O24+O27+O30+O33+O36+O39+O42+O45+O48+O51+O54+O57</f>
      </c>
    </row>
    <row r="9" spans="1:16" ht="12.75">
      <c r="A9" s="25" t="s">
        <v>45</v>
      </c>
      <c r="B9" s="29" t="s">
        <v>29</v>
      </c>
      <c r="C9" s="29" t="s">
        <v>208</v>
      </c>
      <c r="D9" s="25" t="s">
        <v>47</v>
      </c>
      <c r="E9" s="30" t="s">
        <v>209</v>
      </c>
      <c r="F9" s="31" t="s">
        <v>58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7.5">
      <c r="A10" s="34" t="s">
        <v>50</v>
      </c>
      <c r="E10" s="35" t="s">
        <v>210</v>
      </c>
    </row>
    <row r="11" spans="1:5" ht="12.75">
      <c r="A11" s="38" t="s">
        <v>51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211</v>
      </c>
      <c r="D12" s="25" t="s">
        <v>47</v>
      </c>
      <c r="E12" s="30" t="s">
        <v>212</v>
      </c>
      <c r="F12" s="31" t="s">
        <v>58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47</v>
      </c>
    </row>
    <row r="14" spans="1:5" ht="12.75">
      <c r="A14" s="38" t="s">
        <v>51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211</v>
      </c>
      <c r="D15" s="25" t="s">
        <v>213</v>
      </c>
      <c r="E15" s="30" t="s">
        <v>214</v>
      </c>
      <c r="F15" s="31" t="s">
        <v>58</v>
      </c>
      <c r="G15" s="32">
        <v>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12.75">
      <c r="A17" s="38" t="s">
        <v>51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215</v>
      </c>
      <c r="D18" s="25" t="s">
        <v>47</v>
      </c>
      <c r="E18" s="30" t="s">
        <v>216</v>
      </c>
      <c r="F18" s="31" t="s">
        <v>58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76.5">
      <c r="A19" s="34" t="s">
        <v>50</v>
      </c>
      <c r="E19" s="35" t="s">
        <v>217</v>
      </c>
    </row>
    <row r="20" spans="1:5" ht="12.75">
      <c r="A20" s="38" t="s">
        <v>51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218</v>
      </c>
      <c r="D21" s="25" t="s">
        <v>47</v>
      </c>
      <c r="E21" s="30" t="s">
        <v>219</v>
      </c>
      <c r="F21" s="31" t="s">
        <v>58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78.5">
      <c r="A22" s="34" t="s">
        <v>50</v>
      </c>
      <c r="E22" s="35" t="s">
        <v>220</v>
      </c>
    </row>
    <row r="23" spans="1:5" ht="12.75">
      <c r="A23" s="38" t="s">
        <v>51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221</v>
      </c>
      <c r="D24" s="25" t="s">
        <v>47</v>
      </c>
      <c r="E24" s="30" t="s">
        <v>222</v>
      </c>
      <c r="F24" s="31" t="s">
        <v>68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12.75">
      <c r="A26" s="38" t="s">
        <v>51</v>
      </c>
      <c r="E26" s="37" t="s">
        <v>47</v>
      </c>
    </row>
    <row r="27" spans="1:16" ht="12.75">
      <c r="A27" s="25" t="s">
        <v>45</v>
      </c>
      <c r="B27" s="29" t="s">
        <v>74</v>
      </c>
      <c r="C27" s="29" t="s">
        <v>223</v>
      </c>
      <c r="D27" s="25" t="s">
        <v>47</v>
      </c>
      <c r="E27" s="30" t="s">
        <v>224</v>
      </c>
      <c r="F27" s="31" t="s">
        <v>68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225</v>
      </c>
    </row>
    <row r="29" spans="1:5" ht="12.75">
      <c r="A29" s="38" t="s">
        <v>51</v>
      </c>
      <c r="E29" s="37" t="s">
        <v>47</v>
      </c>
    </row>
    <row r="30" spans="1:16" ht="12.75">
      <c r="A30" s="25" t="s">
        <v>45</v>
      </c>
      <c r="B30" s="29" t="s">
        <v>78</v>
      </c>
      <c r="C30" s="29" t="s">
        <v>226</v>
      </c>
      <c r="D30" s="25" t="s">
        <v>47</v>
      </c>
      <c r="E30" s="30" t="s">
        <v>227</v>
      </c>
      <c r="F30" s="31" t="s">
        <v>58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228</v>
      </c>
    </row>
    <row r="32" spans="1:5" ht="12.75">
      <c r="A32" s="38" t="s">
        <v>51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226</v>
      </c>
      <c r="D33" s="25" t="s">
        <v>213</v>
      </c>
      <c r="E33" s="30" t="s">
        <v>227</v>
      </c>
      <c r="F33" s="31" t="s">
        <v>58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229</v>
      </c>
    </row>
    <row r="35" spans="1:5" ht="12.75">
      <c r="A35" s="38" t="s">
        <v>51</v>
      </c>
      <c r="E35" s="37" t="s">
        <v>47</v>
      </c>
    </row>
    <row r="36" spans="1:16" ht="12.75">
      <c r="A36" s="25" t="s">
        <v>45</v>
      </c>
      <c r="B36" s="29" t="s">
        <v>42</v>
      </c>
      <c r="C36" s="29" t="s">
        <v>226</v>
      </c>
      <c r="D36" s="25" t="s">
        <v>230</v>
      </c>
      <c r="E36" s="30" t="s">
        <v>227</v>
      </c>
      <c r="F36" s="31" t="s">
        <v>58</v>
      </c>
      <c r="G36" s="32">
        <v>1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231</v>
      </c>
    </row>
    <row r="38" spans="1:5" ht="12.75">
      <c r="A38" s="38" t="s">
        <v>51</v>
      </c>
      <c r="E38" s="37" t="s">
        <v>47</v>
      </c>
    </row>
    <row r="39" spans="1:16" ht="12.75">
      <c r="A39" s="25" t="s">
        <v>45</v>
      </c>
      <c r="B39" s="29" t="s">
        <v>90</v>
      </c>
      <c r="C39" s="29" t="s">
        <v>226</v>
      </c>
      <c r="D39" s="25" t="s">
        <v>232</v>
      </c>
      <c r="E39" s="30" t="s">
        <v>227</v>
      </c>
      <c r="F39" s="31" t="s">
        <v>58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233</v>
      </c>
    </row>
    <row r="41" spans="1:5" ht="12.75">
      <c r="A41" s="38" t="s">
        <v>51</v>
      </c>
      <c r="E41" s="37" t="s">
        <v>47</v>
      </c>
    </row>
    <row r="42" spans="1:16" ht="12.75">
      <c r="A42" s="25" t="s">
        <v>45</v>
      </c>
      <c r="B42" s="29" t="s">
        <v>94</v>
      </c>
      <c r="C42" s="29" t="s">
        <v>234</v>
      </c>
      <c r="D42" s="25" t="s">
        <v>47</v>
      </c>
      <c r="E42" s="30" t="s">
        <v>235</v>
      </c>
      <c r="F42" s="31" t="s">
        <v>68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236</v>
      </c>
    </row>
    <row r="44" spans="1:5" ht="12.75">
      <c r="A44" s="38" t="s">
        <v>51</v>
      </c>
      <c r="E44" s="37" t="s">
        <v>47</v>
      </c>
    </row>
    <row r="45" spans="1:16" ht="12.75">
      <c r="A45" s="25" t="s">
        <v>45</v>
      </c>
      <c r="B45" s="29" t="s">
        <v>98</v>
      </c>
      <c r="C45" s="29" t="s">
        <v>237</v>
      </c>
      <c r="D45" s="25" t="s">
        <v>47</v>
      </c>
      <c r="E45" s="30" t="s">
        <v>238</v>
      </c>
      <c r="F45" s="31" t="s">
        <v>58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239</v>
      </c>
    </row>
    <row r="47" spans="1:5" ht="12.75">
      <c r="A47" s="38" t="s">
        <v>51</v>
      </c>
      <c r="E47" s="37" t="s">
        <v>47</v>
      </c>
    </row>
    <row r="48" spans="1:16" ht="12.75">
      <c r="A48" s="25" t="s">
        <v>45</v>
      </c>
      <c r="B48" s="29" t="s">
        <v>103</v>
      </c>
      <c r="C48" s="29" t="s">
        <v>240</v>
      </c>
      <c r="D48" s="25" t="s">
        <v>47</v>
      </c>
      <c r="E48" s="30" t="s">
        <v>241</v>
      </c>
      <c r="F48" s="31" t="s">
        <v>58</v>
      </c>
      <c r="G48" s="32">
        <v>1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242</v>
      </c>
    </row>
    <row r="50" spans="1:5" ht="12.75">
      <c r="A50" s="38" t="s">
        <v>51</v>
      </c>
      <c r="E50" s="37" t="s">
        <v>47</v>
      </c>
    </row>
    <row r="51" spans="1:16" ht="12.75">
      <c r="A51" s="25" t="s">
        <v>45</v>
      </c>
      <c r="B51" s="29" t="s">
        <v>107</v>
      </c>
      <c r="C51" s="29" t="s">
        <v>243</v>
      </c>
      <c r="D51" s="25" t="s">
        <v>47</v>
      </c>
      <c r="E51" s="30" t="s">
        <v>244</v>
      </c>
      <c r="F51" s="31" t="s">
        <v>58</v>
      </c>
      <c r="G51" s="32">
        <v>1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245</v>
      </c>
    </row>
    <row r="53" spans="1:5" ht="12.75">
      <c r="A53" s="38" t="s">
        <v>51</v>
      </c>
      <c r="E53" s="37" t="s">
        <v>47</v>
      </c>
    </row>
    <row r="54" spans="1:16" ht="12.75">
      <c r="A54" s="25" t="s">
        <v>45</v>
      </c>
      <c r="B54" s="29" t="s">
        <v>112</v>
      </c>
      <c r="C54" s="29" t="s">
        <v>246</v>
      </c>
      <c r="D54" s="25" t="s">
        <v>47</v>
      </c>
      <c r="E54" s="30" t="s">
        <v>57</v>
      </c>
      <c r="F54" s="31" t="s">
        <v>68</v>
      </c>
      <c r="G54" s="32">
        <v>2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25.5">
      <c r="A55" s="34" t="s">
        <v>50</v>
      </c>
      <c r="E55" s="35" t="s">
        <v>247</v>
      </c>
    </row>
    <row r="56" spans="1:5" ht="12.75">
      <c r="A56" s="38" t="s">
        <v>51</v>
      </c>
      <c r="E56" s="37" t="s">
        <v>47</v>
      </c>
    </row>
    <row r="57" spans="1:16" ht="12.75">
      <c r="A57" s="25" t="s">
        <v>45</v>
      </c>
      <c r="B57" s="29" t="s">
        <v>116</v>
      </c>
      <c r="C57" s="29" t="s">
        <v>248</v>
      </c>
      <c r="D57" s="25" t="s">
        <v>47</v>
      </c>
      <c r="E57" s="30" t="s">
        <v>249</v>
      </c>
      <c r="F57" s="31" t="s">
        <v>58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250</v>
      </c>
    </row>
    <row r="59" spans="1:5" ht="12.75">
      <c r="A59" s="36" t="s">
        <v>51</v>
      </c>
      <c r="E59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0+O8+O18+O61+O68+O72+O91+O95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251</v>
      </c>
      <c r="I3" s="42">
        <f>0+I8+I18+I61+I68+I72+I91+I95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251</v>
      </c>
      <c r="D4" s="6"/>
      <c r="E4" s="18" t="s">
        <v>252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24932.656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8" t="s">
        <v>51</v>
      </c>
      <c r="E11" s="37" t="s">
        <v>253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49</v>
      </c>
      <c r="G12" s="32">
        <v>433.8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47</v>
      </c>
    </row>
    <row r="14" spans="1:5" ht="76.5">
      <c r="A14" s="38" t="s">
        <v>51</v>
      </c>
      <c r="E14" s="37" t="s">
        <v>254</v>
      </c>
    </row>
    <row r="15" spans="1:16" ht="12.75">
      <c r="A15" s="25" t="s">
        <v>45</v>
      </c>
      <c r="B15" s="29" t="s">
        <v>22</v>
      </c>
      <c r="C15" s="29" t="s">
        <v>56</v>
      </c>
      <c r="D15" s="25" t="s">
        <v>47</v>
      </c>
      <c r="E15" s="30" t="s">
        <v>57</v>
      </c>
      <c r="F15" s="31" t="s">
        <v>58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59</v>
      </c>
    </row>
    <row r="17" spans="1:5" ht="12.75">
      <c r="A17" s="36" t="s">
        <v>51</v>
      </c>
      <c r="E17" s="37" t="s">
        <v>47</v>
      </c>
    </row>
    <row r="18" spans="1:18" ht="12.75" customHeight="1">
      <c r="A18" s="6" t="s">
        <v>43</v>
      </c>
      <c r="B18" s="6"/>
      <c r="C18" s="40" t="s">
        <v>29</v>
      </c>
      <c r="D18" s="6"/>
      <c r="E18" s="27" t="s">
        <v>60</v>
      </c>
      <c r="F18" s="6"/>
      <c r="G18" s="6"/>
      <c r="H18" s="6"/>
      <c r="I18" s="41">
        <f>0+Q18</f>
      </c>
      <c r="O18">
        <f>0+R18</f>
      </c>
      <c r="Q18">
        <f>0+I19+I22+I25+I28+I31+I34+I37+I40+I43+I46+I49+I52+I55+I58</f>
      </c>
      <c r="R18">
        <f>0+O19+O22+O25+O28+O31+O34+O37+O40+O43+O46+O49+O52+O55+O58</f>
      </c>
    </row>
    <row r="19" spans="1:16" ht="12.75">
      <c r="A19" s="25" t="s">
        <v>45</v>
      </c>
      <c r="B19" s="29" t="s">
        <v>33</v>
      </c>
      <c r="C19" s="29" t="s">
        <v>61</v>
      </c>
      <c r="D19" s="25" t="s">
        <v>47</v>
      </c>
      <c r="E19" s="30" t="s">
        <v>62</v>
      </c>
      <c r="F19" s="31" t="s">
        <v>63</v>
      </c>
      <c r="G19" s="32">
        <v>400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64</v>
      </c>
    </row>
    <row r="21" spans="1:5" ht="12.75">
      <c r="A21" s="38" t="s">
        <v>51</v>
      </c>
      <c r="E21" s="37" t="s">
        <v>255</v>
      </c>
    </row>
    <row r="22" spans="1:16" ht="25.5">
      <c r="A22" s="25" t="s">
        <v>45</v>
      </c>
      <c r="B22" s="29" t="s">
        <v>35</v>
      </c>
      <c r="C22" s="29" t="s">
        <v>66</v>
      </c>
      <c r="D22" s="25" t="s">
        <v>47</v>
      </c>
      <c r="E22" s="30" t="s">
        <v>67</v>
      </c>
      <c r="F22" s="31" t="s">
        <v>68</v>
      </c>
      <c r="G22" s="32">
        <v>18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69</v>
      </c>
    </row>
    <row r="24" spans="1:5" ht="12.75">
      <c r="A24" s="38" t="s">
        <v>51</v>
      </c>
      <c r="E24" s="37" t="s">
        <v>256</v>
      </c>
    </row>
    <row r="25" spans="1:16" ht="25.5">
      <c r="A25" s="25" t="s">
        <v>45</v>
      </c>
      <c r="B25" s="29" t="s">
        <v>37</v>
      </c>
      <c r="C25" s="29" t="s">
        <v>71</v>
      </c>
      <c r="D25" s="25" t="s">
        <v>47</v>
      </c>
      <c r="E25" s="30" t="s">
        <v>72</v>
      </c>
      <c r="F25" s="31" t="s">
        <v>68</v>
      </c>
      <c r="G25" s="32">
        <v>53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69</v>
      </c>
    </row>
    <row r="27" spans="1:5" ht="38.25">
      <c r="A27" s="38" t="s">
        <v>51</v>
      </c>
      <c r="E27" s="37" t="s">
        <v>257</v>
      </c>
    </row>
    <row r="28" spans="1:16" ht="12.75">
      <c r="A28" s="25" t="s">
        <v>45</v>
      </c>
      <c r="B28" s="29" t="s">
        <v>74</v>
      </c>
      <c r="C28" s="29" t="s">
        <v>75</v>
      </c>
      <c r="D28" s="25" t="s">
        <v>47</v>
      </c>
      <c r="E28" s="30" t="s">
        <v>76</v>
      </c>
      <c r="F28" s="31" t="s">
        <v>68</v>
      </c>
      <c r="G28" s="32">
        <v>14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69</v>
      </c>
    </row>
    <row r="30" spans="1:5" ht="63.75">
      <c r="A30" s="38" t="s">
        <v>51</v>
      </c>
      <c r="E30" s="37" t="s">
        <v>258</v>
      </c>
    </row>
    <row r="31" spans="1:16" ht="25.5">
      <c r="A31" s="25" t="s">
        <v>45</v>
      </c>
      <c r="B31" s="29" t="s">
        <v>78</v>
      </c>
      <c r="C31" s="29" t="s">
        <v>79</v>
      </c>
      <c r="D31" s="25" t="s">
        <v>47</v>
      </c>
      <c r="E31" s="30" t="s">
        <v>80</v>
      </c>
      <c r="F31" s="31" t="s">
        <v>68</v>
      </c>
      <c r="G31" s="32">
        <v>48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69</v>
      </c>
    </row>
    <row r="33" spans="1:5" ht="12.75">
      <c r="A33" s="38" t="s">
        <v>51</v>
      </c>
      <c r="E33" s="37" t="s">
        <v>259</v>
      </c>
    </row>
    <row r="34" spans="1:16" ht="12.75">
      <c r="A34" s="25" t="s">
        <v>45</v>
      </c>
      <c r="B34" s="29" t="s">
        <v>40</v>
      </c>
      <c r="C34" s="29" t="s">
        <v>82</v>
      </c>
      <c r="D34" s="25" t="s">
        <v>47</v>
      </c>
      <c r="E34" s="30" t="s">
        <v>83</v>
      </c>
      <c r="F34" s="31" t="s">
        <v>84</v>
      </c>
      <c r="G34" s="32">
        <v>9622.8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8" t="s">
        <v>51</v>
      </c>
      <c r="E36" s="37" t="s">
        <v>260</v>
      </c>
    </row>
    <row r="37" spans="1:16" ht="12.75">
      <c r="A37" s="25" t="s">
        <v>45</v>
      </c>
      <c r="B37" s="29" t="s">
        <v>42</v>
      </c>
      <c r="C37" s="29" t="s">
        <v>86</v>
      </c>
      <c r="D37" s="25" t="s">
        <v>47</v>
      </c>
      <c r="E37" s="30" t="s">
        <v>87</v>
      </c>
      <c r="F37" s="31" t="s">
        <v>88</v>
      </c>
      <c r="G37" s="32">
        <v>11880.948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14.75">
      <c r="A39" s="38" t="s">
        <v>51</v>
      </c>
      <c r="E39" s="37" t="s">
        <v>261</v>
      </c>
    </row>
    <row r="40" spans="1:16" ht="12.75">
      <c r="A40" s="25" t="s">
        <v>45</v>
      </c>
      <c r="B40" s="29" t="s">
        <v>90</v>
      </c>
      <c r="C40" s="29" t="s">
        <v>91</v>
      </c>
      <c r="D40" s="25" t="s">
        <v>47</v>
      </c>
      <c r="E40" s="30" t="s">
        <v>92</v>
      </c>
      <c r="F40" s="31" t="s">
        <v>88</v>
      </c>
      <c r="G40" s="32">
        <v>577.38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47</v>
      </c>
    </row>
    <row r="42" spans="1:5" ht="51">
      <c r="A42" s="38" t="s">
        <v>51</v>
      </c>
      <c r="E42" s="37" t="s">
        <v>262</v>
      </c>
    </row>
    <row r="43" spans="1:16" ht="12.75">
      <c r="A43" s="25" t="s">
        <v>45</v>
      </c>
      <c r="B43" s="29" t="s">
        <v>94</v>
      </c>
      <c r="C43" s="29" t="s">
        <v>95</v>
      </c>
      <c r="D43" s="25" t="s">
        <v>47</v>
      </c>
      <c r="E43" s="30" t="s">
        <v>96</v>
      </c>
      <c r="F43" s="31" t="s">
        <v>88</v>
      </c>
      <c r="G43" s="32">
        <v>12466.328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51">
      <c r="A45" s="38" t="s">
        <v>51</v>
      </c>
      <c r="E45" s="37" t="s">
        <v>263</v>
      </c>
    </row>
    <row r="46" spans="1:16" ht="12.75">
      <c r="A46" s="25" t="s">
        <v>45</v>
      </c>
      <c r="B46" s="29" t="s">
        <v>98</v>
      </c>
      <c r="C46" s="29" t="s">
        <v>99</v>
      </c>
      <c r="D46" s="25" t="s">
        <v>47</v>
      </c>
      <c r="E46" s="30" t="s">
        <v>100</v>
      </c>
      <c r="F46" s="31" t="s">
        <v>88</v>
      </c>
      <c r="G46" s="32">
        <v>5659.665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101</v>
      </c>
    </row>
    <row r="48" spans="1:5" ht="25.5">
      <c r="A48" s="38" t="s">
        <v>51</v>
      </c>
      <c r="E48" s="37" t="s">
        <v>264</v>
      </c>
    </row>
    <row r="49" spans="1:16" ht="12.75">
      <c r="A49" s="25" t="s">
        <v>45</v>
      </c>
      <c r="B49" s="29" t="s">
        <v>103</v>
      </c>
      <c r="C49" s="29" t="s">
        <v>104</v>
      </c>
      <c r="D49" s="25" t="s">
        <v>47</v>
      </c>
      <c r="E49" s="30" t="s">
        <v>105</v>
      </c>
      <c r="F49" s="31" t="s">
        <v>63</v>
      </c>
      <c r="G49" s="32">
        <v>16003.61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51">
      <c r="A51" s="38" t="s">
        <v>51</v>
      </c>
      <c r="E51" s="37" t="s">
        <v>265</v>
      </c>
    </row>
    <row r="52" spans="1:16" ht="12.75">
      <c r="A52" s="25" t="s">
        <v>45</v>
      </c>
      <c r="B52" s="29" t="s">
        <v>107</v>
      </c>
      <c r="C52" s="29" t="s">
        <v>108</v>
      </c>
      <c r="D52" s="25" t="s">
        <v>47</v>
      </c>
      <c r="E52" s="30" t="s">
        <v>109</v>
      </c>
      <c r="F52" s="31" t="s">
        <v>63</v>
      </c>
      <c r="G52" s="32">
        <v>18865.55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110</v>
      </c>
    </row>
    <row r="54" spans="1:5" ht="12.75">
      <c r="A54" s="38" t="s">
        <v>51</v>
      </c>
      <c r="E54" s="37" t="s">
        <v>266</v>
      </c>
    </row>
    <row r="55" spans="1:16" ht="12.75">
      <c r="A55" s="25" t="s">
        <v>45</v>
      </c>
      <c r="B55" s="29" t="s">
        <v>112</v>
      </c>
      <c r="C55" s="29" t="s">
        <v>113</v>
      </c>
      <c r="D55" s="25" t="s">
        <v>47</v>
      </c>
      <c r="E55" s="30" t="s">
        <v>114</v>
      </c>
      <c r="F55" s="31" t="s">
        <v>68</v>
      </c>
      <c r="G55" s="32">
        <v>91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8" t="s">
        <v>51</v>
      </c>
      <c r="E57" s="37" t="s">
        <v>267</v>
      </c>
    </row>
    <row r="58" spans="1:16" ht="25.5">
      <c r="A58" s="25" t="s">
        <v>45</v>
      </c>
      <c r="B58" s="29" t="s">
        <v>116</v>
      </c>
      <c r="C58" s="29" t="s">
        <v>117</v>
      </c>
      <c r="D58" s="25" t="s">
        <v>47</v>
      </c>
      <c r="E58" s="30" t="s">
        <v>118</v>
      </c>
      <c r="F58" s="31" t="s">
        <v>68</v>
      </c>
      <c r="G58" s="32">
        <v>91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89.25">
      <c r="A60" s="36" t="s">
        <v>51</v>
      </c>
      <c r="E60" s="37" t="s">
        <v>268</v>
      </c>
    </row>
    <row r="61" spans="1:18" ht="12.75" customHeight="1">
      <c r="A61" s="6" t="s">
        <v>43</v>
      </c>
      <c r="B61" s="6"/>
      <c r="C61" s="40" t="s">
        <v>23</v>
      </c>
      <c r="D61" s="6"/>
      <c r="E61" s="27" t="s">
        <v>120</v>
      </c>
      <c r="F61" s="6"/>
      <c r="G61" s="6"/>
      <c r="H61" s="6"/>
      <c r="I61" s="41">
        <f>0+Q61</f>
      </c>
      <c r="O61">
        <f>0+R61</f>
      </c>
      <c r="Q61">
        <f>0+I62+I65</f>
      </c>
      <c r="R61">
        <f>0+O62+O65</f>
      </c>
    </row>
    <row r="62" spans="1:16" ht="12.75">
      <c r="A62" s="25" t="s">
        <v>45</v>
      </c>
      <c r="B62" s="29" t="s">
        <v>121</v>
      </c>
      <c r="C62" s="29" t="s">
        <v>122</v>
      </c>
      <c r="D62" s="25" t="s">
        <v>47</v>
      </c>
      <c r="E62" s="30" t="s">
        <v>123</v>
      </c>
      <c r="F62" s="31" t="s">
        <v>63</v>
      </c>
      <c r="G62" s="32">
        <v>18889.55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51">
      <c r="A64" s="38" t="s">
        <v>51</v>
      </c>
      <c r="E64" s="37" t="s">
        <v>269</v>
      </c>
    </row>
    <row r="65" spans="1:16" ht="12.75">
      <c r="A65" s="25" t="s">
        <v>45</v>
      </c>
      <c r="B65" s="29" t="s">
        <v>125</v>
      </c>
      <c r="C65" s="29" t="s">
        <v>126</v>
      </c>
      <c r="D65" s="25" t="s">
        <v>47</v>
      </c>
      <c r="E65" s="30" t="s">
        <v>127</v>
      </c>
      <c r="F65" s="31" t="s">
        <v>88</v>
      </c>
      <c r="G65" s="32">
        <v>0.384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128</v>
      </c>
    </row>
    <row r="67" spans="1:5" ht="12.75">
      <c r="A67" s="36" t="s">
        <v>51</v>
      </c>
      <c r="E67" s="37" t="s">
        <v>129</v>
      </c>
    </row>
    <row r="68" spans="1:18" ht="12.75" customHeight="1">
      <c r="A68" s="6" t="s">
        <v>43</v>
      </c>
      <c r="B68" s="6"/>
      <c r="C68" s="40" t="s">
        <v>33</v>
      </c>
      <c r="D68" s="6"/>
      <c r="E68" s="27" t="s">
        <v>130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131</v>
      </c>
      <c r="C69" s="29" t="s">
        <v>132</v>
      </c>
      <c r="D69" s="25" t="s">
        <v>47</v>
      </c>
      <c r="E69" s="30" t="s">
        <v>133</v>
      </c>
      <c r="F69" s="31" t="s">
        <v>88</v>
      </c>
      <c r="G69" s="32">
        <v>3773.71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38.25">
      <c r="A70" s="34" t="s">
        <v>50</v>
      </c>
      <c r="E70" s="35" t="s">
        <v>270</v>
      </c>
    </row>
    <row r="71" spans="1:5" ht="51">
      <c r="A71" s="36" t="s">
        <v>51</v>
      </c>
      <c r="E71" s="37" t="s">
        <v>271</v>
      </c>
    </row>
    <row r="72" spans="1:18" ht="12.75" customHeight="1">
      <c r="A72" s="6" t="s">
        <v>43</v>
      </c>
      <c r="B72" s="6"/>
      <c r="C72" s="40" t="s">
        <v>35</v>
      </c>
      <c r="D72" s="6"/>
      <c r="E72" s="27" t="s">
        <v>136</v>
      </c>
      <c r="F72" s="6"/>
      <c r="G72" s="6"/>
      <c r="H72" s="6"/>
      <c r="I72" s="41">
        <f>0+Q72</f>
      </c>
      <c r="O72">
        <f>0+R72</f>
      </c>
      <c r="Q72">
        <f>0+I73+I76+I79+I82+I85+I88</f>
      </c>
      <c r="R72">
        <f>0+O73+O76+O79+O82+O85+O88</f>
      </c>
    </row>
    <row r="73" spans="1:16" ht="12.75">
      <c r="A73" s="25" t="s">
        <v>45</v>
      </c>
      <c r="B73" s="29" t="s">
        <v>137</v>
      </c>
      <c r="C73" s="29" t="s">
        <v>138</v>
      </c>
      <c r="D73" s="25" t="s">
        <v>47</v>
      </c>
      <c r="E73" s="30" t="s">
        <v>139</v>
      </c>
      <c r="F73" s="31" t="s">
        <v>63</v>
      </c>
      <c r="G73" s="32">
        <v>14079.65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272</v>
      </c>
    </row>
    <row r="75" spans="1:5" ht="51">
      <c r="A75" s="38" t="s">
        <v>51</v>
      </c>
      <c r="E75" s="37" t="s">
        <v>273</v>
      </c>
    </row>
    <row r="76" spans="1:16" ht="12.75">
      <c r="A76" s="25" t="s">
        <v>45</v>
      </c>
      <c r="B76" s="29" t="s">
        <v>142</v>
      </c>
      <c r="C76" s="29" t="s">
        <v>143</v>
      </c>
      <c r="D76" s="25" t="s">
        <v>47</v>
      </c>
      <c r="E76" s="30" t="s">
        <v>144</v>
      </c>
      <c r="F76" s="31" t="s">
        <v>63</v>
      </c>
      <c r="G76" s="32">
        <v>7027.82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47</v>
      </c>
    </row>
    <row r="78" spans="1:5" ht="12.75">
      <c r="A78" s="38" t="s">
        <v>51</v>
      </c>
      <c r="E78" s="37" t="s">
        <v>274</v>
      </c>
    </row>
    <row r="79" spans="1:16" ht="12.75">
      <c r="A79" s="25" t="s">
        <v>45</v>
      </c>
      <c r="B79" s="29" t="s">
        <v>146</v>
      </c>
      <c r="C79" s="29" t="s">
        <v>147</v>
      </c>
      <c r="D79" s="25" t="s">
        <v>47</v>
      </c>
      <c r="E79" s="30" t="s">
        <v>148</v>
      </c>
      <c r="F79" s="31" t="s">
        <v>63</v>
      </c>
      <c r="G79" s="32">
        <v>14055.65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149</v>
      </c>
    </row>
    <row r="81" spans="1:5" ht="12.75">
      <c r="A81" s="38" t="s">
        <v>51</v>
      </c>
      <c r="E81" s="37" t="s">
        <v>275</v>
      </c>
    </row>
    <row r="82" spans="1:16" ht="12.75">
      <c r="A82" s="25" t="s">
        <v>45</v>
      </c>
      <c r="B82" s="29" t="s">
        <v>150</v>
      </c>
      <c r="C82" s="29" t="s">
        <v>151</v>
      </c>
      <c r="D82" s="25" t="s">
        <v>47</v>
      </c>
      <c r="E82" s="30" t="s">
        <v>152</v>
      </c>
      <c r="F82" s="31" t="s">
        <v>63</v>
      </c>
      <c r="G82" s="32">
        <v>14055.65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153</v>
      </c>
    </row>
    <row r="84" spans="1:5" ht="12.75">
      <c r="A84" s="38" t="s">
        <v>51</v>
      </c>
      <c r="E84" s="37" t="s">
        <v>275</v>
      </c>
    </row>
    <row r="85" spans="1:16" ht="12.75">
      <c r="A85" s="25" t="s">
        <v>45</v>
      </c>
      <c r="B85" s="29" t="s">
        <v>154</v>
      </c>
      <c r="C85" s="29" t="s">
        <v>155</v>
      </c>
      <c r="D85" s="25" t="s">
        <v>47</v>
      </c>
      <c r="E85" s="30" t="s">
        <v>156</v>
      </c>
      <c r="F85" s="31" t="s">
        <v>63</v>
      </c>
      <c r="G85" s="32">
        <v>14055.65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8" t="s">
        <v>51</v>
      </c>
      <c r="E87" s="37" t="s">
        <v>275</v>
      </c>
    </row>
    <row r="88" spans="1:16" ht="12.75">
      <c r="A88" s="25" t="s">
        <v>45</v>
      </c>
      <c r="B88" s="29" t="s">
        <v>157</v>
      </c>
      <c r="C88" s="29" t="s">
        <v>158</v>
      </c>
      <c r="D88" s="25" t="s">
        <v>47</v>
      </c>
      <c r="E88" s="30" t="s">
        <v>159</v>
      </c>
      <c r="F88" s="31" t="s">
        <v>63</v>
      </c>
      <c r="G88" s="32">
        <v>14055.65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12.75">
      <c r="A90" s="36" t="s">
        <v>51</v>
      </c>
      <c r="E90" s="37" t="s">
        <v>275</v>
      </c>
    </row>
    <row r="91" spans="1:18" ht="12.75" customHeight="1">
      <c r="A91" s="6" t="s">
        <v>43</v>
      </c>
      <c r="B91" s="6"/>
      <c r="C91" s="40" t="s">
        <v>74</v>
      </c>
      <c r="D91" s="6"/>
      <c r="E91" s="27" t="s">
        <v>276</v>
      </c>
      <c r="F91" s="6"/>
      <c r="G91" s="6"/>
      <c r="H91" s="6"/>
      <c r="I91" s="41">
        <f>0+Q91</f>
      </c>
      <c r="O91">
        <f>0+R91</f>
      </c>
      <c r="Q91">
        <f>0+I92</f>
      </c>
      <c r="R91">
        <f>0+O92</f>
      </c>
    </row>
    <row r="92" spans="1:16" ht="12.75">
      <c r="A92" s="25" t="s">
        <v>45</v>
      </c>
      <c r="B92" s="29" t="s">
        <v>161</v>
      </c>
      <c r="C92" s="29" t="s">
        <v>277</v>
      </c>
      <c r="D92" s="25" t="s">
        <v>47</v>
      </c>
      <c r="E92" s="30" t="s">
        <v>278</v>
      </c>
      <c r="F92" s="31" t="s">
        <v>68</v>
      </c>
      <c r="G92" s="32">
        <v>0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12.75">
      <c r="A93" s="34" t="s">
        <v>50</v>
      </c>
      <c r="E93" s="35" t="s">
        <v>279</v>
      </c>
    </row>
    <row r="94" spans="1:5" ht="12.75">
      <c r="A94" s="36" t="s">
        <v>51</v>
      </c>
      <c r="E94" s="37" t="s">
        <v>47</v>
      </c>
    </row>
    <row r="95" spans="1:18" ht="12.75" customHeight="1">
      <c r="A95" s="6" t="s">
        <v>43</v>
      </c>
      <c r="B95" s="6"/>
      <c r="C95" s="40" t="s">
        <v>40</v>
      </c>
      <c r="D95" s="6"/>
      <c r="E95" s="27" t="s">
        <v>160</v>
      </c>
      <c r="F95" s="6"/>
      <c r="G95" s="6"/>
      <c r="H95" s="6"/>
      <c r="I95" s="41">
        <f>0+Q95</f>
      </c>
      <c r="O95">
        <f>0+R95</f>
      </c>
      <c r="Q95">
        <f>0+I96+I99+I102+I105+I108+I111+I114+I117+I120+I123+I126+I129</f>
      </c>
      <c r="R95">
        <f>0+O96+O99+O102+O105+O108+O111+O114+O117+O120+O123+O126+O129</f>
      </c>
    </row>
    <row r="96" spans="1:16" ht="25.5">
      <c r="A96" s="25" t="s">
        <v>45</v>
      </c>
      <c r="B96" s="29" t="s">
        <v>166</v>
      </c>
      <c r="C96" s="29" t="s">
        <v>162</v>
      </c>
      <c r="D96" s="25" t="s">
        <v>47</v>
      </c>
      <c r="E96" s="30" t="s">
        <v>163</v>
      </c>
      <c r="F96" s="31" t="s">
        <v>68</v>
      </c>
      <c r="G96" s="32">
        <v>26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164</v>
      </c>
    </row>
    <row r="98" spans="1:5" ht="63.75">
      <c r="A98" s="38" t="s">
        <v>51</v>
      </c>
      <c r="E98" s="37" t="s">
        <v>280</v>
      </c>
    </row>
    <row r="99" spans="1:16" ht="25.5">
      <c r="A99" s="25" t="s">
        <v>45</v>
      </c>
      <c r="B99" s="29" t="s">
        <v>170</v>
      </c>
      <c r="C99" s="29" t="s">
        <v>167</v>
      </c>
      <c r="D99" s="25" t="s">
        <v>47</v>
      </c>
      <c r="E99" s="30" t="s">
        <v>168</v>
      </c>
      <c r="F99" s="31" t="s">
        <v>68</v>
      </c>
      <c r="G99" s="32">
        <v>6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47</v>
      </c>
    </row>
    <row r="101" spans="1:5" ht="12.75">
      <c r="A101" s="38" t="s">
        <v>51</v>
      </c>
      <c r="E101" s="37" t="s">
        <v>281</v>
      </c>
    </row>
    <row r="102" spans="1:16" ht="12.75">
      <c r="A102" s="25" t="s">
        <v>45</v>
      </c>
      <c r="B102" s="29" t="s">
        <v>173</v>
      </c>
      <c r="C102" s="29" t="s">
        <v>171</v>
      </c>
      <c r="D102" s="25" t="s">
        <v>47</v>
      </c>
      <c r="E102" s="30" t="s">
        <v>172</v>
      </c>
      <c r="F102" s="31" t="s">
        <v>68</v>
      </c>
      <c r="G102" s="32">
        <v>6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47</v>
      </c>
    </row>
    <row r="104" spans="1:5" ht="12.75">
      <c r="A104" s="38" t="s">
        <v>51</v>
      </c>
      <c r="E104" s="37" t="s">
        <v>281</v>
      </c>
    </row>
    <row r="105" spans="1:16" ht="12.75">
      <c r="A105" s="25" t="s">
        <v>45</v>
      </c>
      <c r="B105" s="29" t="s">
        <v>178</v>
      </c>
      <c r="C105" s="29" t="s">
        <v>174</v>
      </c>
      <c r="D105" s="25" t="s">
        <v>47</v>
      </c>
      <c r="E105" s="30" t="s">
        <v>175</v>
      </c>
      <c r="F105" s="31" t="s">
        <v>176</v>
      </c>
      <c r="G105" s="32">
        <v>1176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47</v>
      </c>
    </row>
    <row r="107" spans="1:5" ht="25.5">
      <c r="A107" s="38" t="s">
        <v>51</v>
      </c>
      <c r="E107" s="37" t="s">
        <v>282</v>
      </c>
    </row>
    <row r="108" spans="1:16" ht="25.5">
      <c r="A108" s="25" t="s">
        <v>45</v>
      </c>
      <c r="B108" s="29" t="s">
        <v>182</v>
      </c>
      <c r="C108" s="29" t="s">
        <v>179</v>
      </c>
      <c r="D108" s="25" t="s">
        <v>47</v>
      </c>
      <c r="E108" s="30" t="s">
        <v>180</v>
      </c>
      <c r="F108" s="31" t="s">
        <v>68</v>
      </c>
      <c r="G108" s="32">
        <v>16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47</v>
      </c>
    </row>
    <row r="110" spans="1:5" ht="12.75">
      <c r="A110" s="38" t="s">
        <v>51</v>
      </c>
      <c r="E110" s="37" t="s">
        <v>283</v>
      </c>
    </row>
    <row r="111" spans="1:16" ht="25.5">
      <c r="A111" s="25" t="s">
        <v>45</v>
      </c>
      <c r="B111" s="29" t="s">
        <v>186</v>
      </c>
      <c r="C111" s="29" t="s">
        <v>284</v>
      </c>
      <c r="D111" s="25" t="s">
        <v>47</v>
      </c>
      <c r="E111" s="30" t="s">
        <v>285</v>
      </c>
      <c r="F111" s="31" t="s">
        <v>63</v>
      </c>
      <c r="G111" s="32">
        <v>136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286</v>
      </c>
    </row>
    <row r="113" spans="1:5" ht="12.75">
      <c r="A113" s="38" t="s">
        <v>51</v>
      </c>
      <c r="E113" s="37" t="s">
        <v>287</v>
      </c>
    </row>
    <row r="114" spans="1:16" ht="12.75">
      <c r="A114" s="25" t="s">
        <v>45</v>
      </c>
      <c r="B114" s="29" t="s">
        <v>189</v>
      </c>
      <c r="C114" s="29" t="s">
        <v>183</v>
      </c>
      <c r="D114" s="25" t="s">
        <v>47</v>
      </c>
      <c r="E114" s="30" t="s">
        <v>184</v>
      </c>
      <c r="F114" s="31" t="s">
        <v>84</v>
      </c>
      <c r="G114" s="32">
        <v>9210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47</v>
      </c>
    </row>
    <row r="116" spans="1:5" ht="12.75">
      <c r="A116" s="38" t="s">
        <v>51</v>
      </c>
      <c r="E116" s="37" t="s">
        <v>288</v>
      </c>
    </row>
    <row r="117" spans="1:16" ht="12.75">
      <c r="A117" s="25" t="s">
        <v>45</v>
      </c>
      <c r="B117" s="29" t="s">
        <v>194</v>
      </c>
      <c r="C117" s="29" t="s">
        <v>187</v>
      </c>
      <c r="D117" s="25" t="s">
        <v>47</v>
      </c>
      <c r="E117" s="30" t="s">
        <v>188</v>
      </c>
      <c r="F117" s="31" t="s">
        <v>84</v>
      </c>
      <c r="G117" s="32">
        <v>9622.8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47</v>
      </c>
    </row>
    <row r="119" spans="1:5" ht="12.75">
      <c r="A119" s="38" t="s">
        <v>51</v>
      </c>
      <c r="E119" s="37" t="s">
        <v>260</v>
      </c>
    </row>
    <row r="120" spans="1:16" ht="25.5">
      <c r="A120" s="25" t="s">
        <v>45</v>
      </c>
      <c r="B120" s="29" t="s">
        <v>198</v>
      </c>
      <c r="C120" s="29" t="s">
        <v>190</v>
      </c>
      <c r="D120" s="25" t="s">
        <v>47</v>
      </c>
      <c r="E120" s="30" t="s">
        <v>191</v>
      </c>
      <c r="F120" s="31" t="s">
        <v>63</v>
      </c>
      <c r="G120" s="32">
        <v>4811.4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192</v>
      </c>
    </row>
    <row r="122" spans="1:5" ht="12.75">
      <c r="A122" s="38" t="s">
        <v>51</v>
      </c>
      <c r="E122" s="37" t="s">
        <v>289</v>
      </c>
    </row>
    <row r="123" spans="1:16" ht="12.75">
      <c r="A123" s="25" t="s">
        <v>45</v>
      </c>
      <c r="B123" s="29" t="s">
        <v>202</v>
      </c>
      <c r="C123" s="29" t="s">
        <v>195</v>
      </c>
      <c r="D123" s="25" t="s">
        <v>47</v>
      </c>
      <c r="E123" s="30" t="s">
        <v>196</v>
      </c>
      <c r="F123" s="31" t="s">
        <v>68</v>
      </c>
      <c r="G123" s="32">
        <v>1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38.25">
      <c r="A124" s="34" t="s">
        <v>50</v>
      </c>
      <c r="E124" s="35" t="s">
        <v>197</v>
      </c>
    </row>
    <row r="125" spans="1:5" ht="12.75">
      <c r="A125" s="38" t="s">
        <v>51</v>
      </c>
      <c r="E125" s="37" t="s">
        <v>47</v>
      </c>
    </row>
    <row r="126" spans="1:16" ht="12.75">
      <c r="A126" s="25" t="s">
        <v>45</v>
      </c>
      <c r="B126" s="29" t="s">
        <v>290</v>
      </c>
      <c r="C126" s="29" t="s">
        <v>199</v>
      </c>
      <c r="D126" s="25" t="s">
        <v>47</v>
      </c>
      <c r="E126" s="30" t="s">
        <v>200</v>
      </c>
      <c r="F126" s="31" t="s">
        <v>68</v>
      </c>
      <c r="G126" s="32">
        <v>1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25.5">
      <c r="A127" s="34" t="s">
        <v>50</v>
      </c>
      <c r="E127" s="35" t="s">
        <v>201</v>
      </c>
    </row>
    <row r="128" spans="1:5" ht="12.75">
      <c r="A128" s="38" t="s">
        <v>51</v>
      </c>
      <c r="E128" s="37" t="s">
        <v>47</v>
      </c>
    </row>
    <row r="129" spans="1:16" ht="12.75">
      <c r="A129" s="25" t="s">
        <v>45</v>
      </c>
      <c r="B129" s="29" t="s">
        <v>291</v>
      </c>
      <c r="C129" s="29" t="s">
        <v>203</v>
      </c>
      <c r="D129" s="25" t="s">
        <v>47</v>
      </c>
      <c r="E129" s="30" t="s">
        <v>204</v>
      </c>
      <c r="F129" s="31" t="s">
        <v>68</v>
      </c>
      <c r="G129" s="32">
        <v>1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25.5">
      <c r="A130" s="34" t="s">
        <v>50</v>
      </c>
      <c r="E130" s="35" t="s">
        <v>205</v>
      </c>
    </row>
    <row r="131" spans="1:5" ht="12.75">
      <c r="A131" s="36" t="s">
        <v>51</v>
      </c>
      <c r="E131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292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292</v>
      </c>
      <c r="D4" s="6"/>
      <c r="E4" s="18" t="s">
        <v>207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0+I9+I12+I15+I18+I21+I24+I27+I30+I33+I36+I39+I42+I45+I48+I51+I54+I57</f>
      </c>
      <c r="R8">
        <f>0+O9+O12+O15+O18+O21+O24+O27+O30+O33+O36+O39+O42+O45+O48+O51+O54+O57</f>
      </c>
    </row>
    <row r="9" spans="1:16" ht="12.75">
      <c r="A9" s="25" t="s">
        <v>45</v>
      </c>
      <c r="B9" s="29" t="s">
        <v>29</v>
      </c>
      <c r="C9" s="29" t="s">
        <v>208</v>
      </c>
      <c r="D9" s="25" t="s">
        <v>47</v>
      </c>
      <c r="E9" s="30" t="s">
        <v>209</v>
      </c>
      <c r="F9" s="31" t="s">
        <v>58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7.5">
      <c r="A10" s="34" t="s">
        <v>50</v>
      </c>
      <c r="E10" s="35" t="s">
        <v>210</v>
      </c>
    </row>
    <row r="11" spans="1:5" ht="12.75">
      <c r="A11" s="38" t="s">
        <v>51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211</v>
      </c>
      <c r="D12" s="25" t="s">
        <v>47</v>
      </c>
      <c r="E12" s="30" t="s">
        <v>212</v>
      </c>
      <c r="F12" s="31" t="s">
        <v>58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47</v>
      </c>
    </row>
    <row r="14" spans="1:5" ht="12.75">
      <c r="A14" s="38" t="s">
        <v>51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211</v>
      </c>
      <c r="D15" s="25" t="s">
        <v>213</v>
      </c>
      <c r="E15" s="30" t="s">
        <v>214</v>
      </c>
      <c r="F15" s="31" t="s">
        <v>58</v>
      </c>
      <c r="G15" s="32">
        <v>2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12.75">
      <c r="A17" s="38" t="s">
        <v>51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215</v>
      </c>
      <c r="D18" s="25" t="s">
        <v>47</v>
      </c>
      <c r="E18" s="30" t="s">
        <v>216</v>
      </c>
      <c r="F18" s="31" t="s">
        <v>58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76.5">
      <c r="A19" s="34" t="s">
        <v>50</v>
      </c>
      <c r="E19" s="35" t="s">
        <v>217</v>
      </c>
    </row>
    <row r="20" spans="1:5" ht="12.75">
      <c r="A20" s="38" t="s">
        <v>51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218</v>
      </c>
      <c r="D21" s="25" t="s">
        <v>47</v>
      </c>
      <c r="E21" s="30" t="s">
        <v>219</v>
      </c>
      <c r="F21" s="31" t="s">
        <v>58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78.5">
      <c r="A22" s="34" t="s">
        <v>50</v>
      </c>
      <c r="E22" s="35" t="s">
        <v>220</v>
      </c>
    </row>
    <row r="23" spans="1:5" ht="12.75">
      <c r="A23" s="38" t="s">
        <v>51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221</v>
      </c>
      <c r="D24" s="25" t="s">
        <v>47</v>
      </c>
      <c r="E24" s="30" t="s">
        <v>222</v>
      </c>
      <c r="F24" s="31" t="s">
        <v>68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12.75">
      <c r="A26" s="38" t="s">
        <v>51</v>
      </c>
      <c r="E26" s="37" t="s">
        <v>47</v>
      </c>
    </row>
    <row r="27" spans="1:16" ht="12.75">
      <c r="A27" s="25" t="s">
        <v>45</v>
      </c>
      <c r="B27" s="29" t="s">
        <v>74</v>
      </c>
      <c r="C27" s="29" t="s">
        <v>223</v>
      </c>
      <c r="D27" s="25" t="s">
        <v>47</v>
      </c>
      <c r="E27" s="30" t="s">
        <v>224</v>
      </c>
      <c r="F27" s="31" t="s">
        <v>68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225</v>
      </c>
    </row>
    <row r="29" spans="1:5" ht="12.75">
      <c r="A29" s="38" t="s">
        <v>51</v>
      </c>
      <c r="E29" s="37" t="s">
        <v>47</v>
      </c>
    </row>
    <row r="30" spans="1:16" ht="12.75">
      <c r="A30" s="25" t="s">
        <v>45</v>
      </c>
      <c r="B30" s="29" t="s">
        <v>78</v>
      </c>
      <c r="C30" s="29" t="s">
        <v>226</v>
      </c>
      <c r="D30" s="25" t="s">
        <v>47</v>
      </c>
      <c r="E30" s="30" t="s">
        <v>227</v>
      </c>
      <c r="F30" s="31" t="s">
        <v>58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228</v>
      </c>
    </row>
    <row r="32" spans="1:5" ht="12.75">
      <c r="A32" s="38" t="s">
        <v>51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226</v>
      </c>
      <c r="D33" s="25" t="s">
        <v>213</v>
      </c>
      <c r="E33" s="30" t="s">
        <v>227</v>
      </c>
      <c r="F33" s="31" t="s">
        <v>58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229</v>
      </c>
    </row>
    <row r="35" spans="1:5" ht="12.75">
      <c r="A35" s="38" t="s">
        <v>51</v>
      </c>
      <c r="E35" s="37" t="s">
        <v>47</v>
      </c>
    </row>
    <row r="36" spans="1:16" ht="12.75">
      <c r="A36" s="25" t="s">
        <v>45</v>
      </c>
      <c r="B36" s="29" t="s">
        <v>42</v>
      </c>
      <c r="C36" s="29" t="s">
        <v>226</v>
      </c>
      <c r="D36" s="25" t="s">
        <v>230</v>
      </c>
      <c r="E36" s="30" t="s">
        <v>227</v>
      </c>
      <c r="F36" s="31" t="s">
        <v>58</v>
      </c>
      <c r="G36" s="32">
        <v>1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231</v>
      </c>
    </row>
    <row r="38" spans="1:5" ht="12.75">
      <c r="A38" s="38" t="s">
        <v>51</v>
      </c>
      <c r="E38" s="37" t="s">
        <v>47</v>
      </c>
    </row>
    <row r="39" spans="1:16" ht="12.75">
      <c r="A39" s="25" t="s">
        <v>45</v>
      </c>
      <c r="B39" s="29" t="s">
        <v>90</v>
      </c>
      <c r="C39" s="29" t="s">
        <v>226</v>
      </c>
      <c r="D39" s="25" t="s">
        <v>232</v>
      </c>
      <c r="E39" s="30" t="s">
        <v>227</v>
      </c>
      <c r="F39" s="31" t="s">
        <v>58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233</v>
      </c>
    </row>
    <row r="41" spans="1:5" ht="12.75">
      <c r="A41" s="38" t="s">
        <v>51</v>
      </c>
      <c r="E41" s="37" t="s">
        <v>47</v>
      </c>
    </row>
    <row r="42" spans="1:16" ht="12.75">
      <c r="A42" s="25" t="s">
        <v>45</v>
      </c>
      <c r="B42" s="29" t="s">
        <v>94</v>
      </c>
      <c r="C42" s="29" t="s">
        <v>234</v>
      </c>
      <c r="D42" s="25" t="s">
        <v>47</v>
      </c>
      <c r="E42" s="30" t="s">
        <v>235</v>
      </c>
      <c r="F42" s="31" t="s">
        <v>68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236</v>
      </c>
    </row>
    <row r="44" spans="1:5" ht="12.75">
      <c r="A44" s="38" t="s">
        <v>51</v>
      </c>
      <c r="E44" s="37" t="s">
        <v>47</v>
      </c>
    </row>
    <row r="45" spans="1:16" ht="12.75">
      <c r="A45" s="25" t="s">
        <v>45</v>
      </c>
      <c r="B45" s="29" t="s">
        <v>98</v>
      </c>
      <c r="C45" s="29" t="s">
        <v>237</v>
      </c>
      <c r="D45" s="25" t="s">
        <v>47</v>
      </c>
      <c r="E45" s="30" t="s">
        <v>238</v>
      </c>
      <c r="F45" s="31" t="s">
        <v>58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239</v>
      </c>
    </row>
    <row r="47" spans="1:5" ht="12.75">
      <c r="A47" s="38" t="s">
        <v>51</v>
      </c>
      <c r="E47" s="37" t="s">
        <v>47</v>
      </c>
    </row>
    <row r="48" spans="1:16" ht="12.75">
      <c r="A48" s="25" t="s">
        <v>45</v>
      </c>
      <c r="B48" s="29" t="s">
        <v>103</v>
      </c>
      <c r="C48" s="29" t="s">
        <v>240</v>
      </c>
      <c r="D48" s="25" t="s">
        <v>47</v>
      </c>
      <c r="E48" s="30" t="s">
        <v>241</v>
      </c>
      <c r="F48" s="31" t="s">
        <v>58</v>
      </c>
      <c r="G48" s="32">
        <v>1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242</v>
      </c>
    </row>
    <row r="50" spans="1:5" ht="12.75">
      <c r="A50" s="38" t="s">
        <v>51</v>
      </c>
      <c r="E50" s="37" t="s">
        <v>47</v>
      </c>
    </row>
    <row r="51" spans="1:16" ht="12.75">
      <c r="A51" s="25" t="s">
        <v>45</v>
      </c>
      <c r="B51" s="29" t="s">
        <v>107</v>
      </c>
      <c r="C51" s="29" t="s">
        <v>243</v>
      </c>
      <c r="D51" s="25" t="s">
        <v>47</v>
      </c>
      <c r="E51" s="30" t="s">
        <v>244</v>
      </c>
      <c r="F51" s="31" t="s">
        <v>58</v>
      </c>
      <c r="G51" s="32">
        <v>1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245</v>
      </c>
    </row>
    <row r="53" spans="1:5" ht="12.75">
      <c r="A53" s="38" t="s">
        <v>51</v>
      </c>
      <c r="E53" s="37" t="s">
        <v>47</v>
      </c>
    </row>
    <row r="54" spans="1:16" ht="12.75">
      <c r="A54" s="25" t="s">
        <v>45</v>
      </c>
      <c r="B54" s="29" t="s">
        <v>112</v>
      </c>
      <c r="C54" s="29" t="s">
        <v>246</v>
      </c>
      <c r="D54" s="25" t="s">
        <v>47</v>
      </c>
      <c r="E54" s="30" t="s">
        <v>57</v>
      </c>
      <c r="F54" s="31" t="s">
        <v>68</v>
      </c>
      <c r="G54" s="32">
        <v>2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25.5">
      <c r="A55" s="34" t="s">
        <v>50</v>
      </c>
      <c r="E55" s="35" t="s">
        <v>247</v>
      </c>
    </row>
    <row r="56" spans="1:5" ht="12.75">
      <c r="A56" s="38" t="s">
        <v>51</v>
      </c>
      <c r="E56" s="37" t="s">
        <v>47</v>
      </c>
    </row>
    <row r="57" spans="1:16" ht="12.75">
      <c r="A57" s="25" t="s">
        <v>45</v>
      </c>
      <c r="B57" s="29" t="s">
        <v>116</v>
      </c>
      <c r="C57" s="29" t="s">
        <v>248</v>
      </c>
      <c r="D57" s="25" t="s">
        <v>47</v>
      </c>
      <c r="E57" s="30" t="s">
        <v>249</v>
      </c>
      <c r="F57" s="31" t="s">
        <v>58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250</v>
      </c>
    </row>
    <row r="59" spans="1:5" ht="12.75">
      <c r="A59" s="36" t="s">
        <v>51</v>
      </c>
      <c r="E59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