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1.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00" firstSheet="2" activeTab="6"/>
  </bookViews>
  <sheets>
    <sheet name="Cenové údaje" sheetId="1" r:id="rId1"/>
    <sheet name="bank. záruka - č. XVIII smlouvy" sheetId="2" r:id="rId2"/>
    <sheet name="výkony-vozidla-odkupy" sheetId="3" r:id="rId3"/>
    <sheet name="Mn" sheetId="4" r:id="rId4"/>
    <sheet name="Md" sheetId="5" r:id="rId5"/>
    <sheet name="Md+" sheetId="6" r:id="rId6"/>
    <sheet name="Sd" sheetId="7" r:id="rId7"/>
    <sheet name="Sd+" sheetId="8" r:id="rId8"/>
    <sheet name="Kb" sheetId="9" r:id="rId9"/>
    <sheet name="KB+" sheetId="10" r:id="rId10"/>
    <sheet name="souhrn" sheetId="11" r:id="rId11"/>
    <sheet name="nulové hodnoty" sheetId="12" r:id="rId12"/>
    <sheet name="variabilní náklady" sheetId="13" r:id="rId13"/>
    <sheet name="CNG ceny roku 2021" sheetId="14" r:id="rId14"/>
    <sheet name="mzdové náklady" sheetId="15" r:id="rId15"/>
    <sheet name="plán obnovy vozidel" sheetId="16" r:id="rId16"/>
  </sheets>
  <definedNames>
    <definedName name="_xlnm.Print_Area" localSheetId="6">'Sd'!$A$1:$H$75</definedName>
    <definedName name="_xlnm.Print_Area" localSheetId="10">'souhrn'!$A$1:$H$74</definedName>
  </definedNames>
  <calcPr fullCalcOnLoad="1"/>
</workbook>
</file>

<file path=xl/comments10.xml><?xml version="1.0" encoding="utf-8"?>
<comments xmlns="http://schemas.openxmlformats.org/spreadsheetml/2006/main">
  <authors>
    <author>Miroslava Staňková</author>
  </authors>
  <commentList>
    <comment ref="K9" authorId="0">
      <text>
        <r>
          <rPr>
            <b/>
            <sz val="9"/>
            <rFont val="Tahoma"/>
            <family val="0"/>
          </rPr>
          <t>Miroslava Staňková:</t>
        </r>
        <r>
          <rPr>
            <sz val="9"/>
            <rFont val="Tahoma"/>
            <family val="0"/>
          </rPr>
          <t xml:space="preserve">
opraven vzorec (původní neobsahoval náklady na oleje a AD blue)</t>
        </r>
      </text>
    </comment>
  </commentList>
</comments>
</file>

<file path=xl/comments11.xml><?xml version="1.0" encoding="utf-8"?>
<comments xmlns="http://schemas.openxmlformats.org/spreadsheetml/2006/main">
  <authors>
    <author>Miroslava Staňková</author>
  </authors>
  <commentList>
    <comment ref="D9" authorId="0">
      <text>
        <r>
          <rPr>
            <b/>
            <sz val="9"/>
            <rFont val="Tahoma"/>
            <family val="0"/>
          </rPr>
          <t>Miroslava Staňková:</t>
        </r>
        <r>
          <rPr>
            <sz val="9"/>
            <rFont val="Tahoma"/>
            <family val="0"/>
          </rPr>
          <t xml:space="preserve">
přidán člen součtu z řádku 1e
</t>
        </r>
      </text>
    </comment>
    <comment ref="E9" authorId="0">
      <text>
        <r>
          <rPr>
            <b/>
            <sz val="9"/>
            <rFont val="Tahoma"/>
            <family val="0"/>
          </rPr>
          <t>Miroslava Staňková:</t>
        </r>
        <r>
          <rPr>
            <sz val="9"/>
            <rFont val="Tahoma"/>
            <family val="0"/>
          </rPr>
          <t xml:space="preserve">
opraven vzorec (původní neobsahoval náklady na oleje a AD blue)
</t>
        </r>
      </text>
    </comment>
    <comment ref="G9" authorId="0">
      <text>
        <r>
          <rPr>
            <b/>
            <sz val="9"/>
            <rFont val="Tahoma"/>
            <family val="0"/>
          </rPr>
          <t>Miroslava Staňková:</t>
        </r>
        <r>
          <rPr>
            <sz val="9"/>
            <rFont val="Tahoma"/>
            <family val="0"/>
          </rPr>
          <t xml:space="preserve">
přidán člen součtu z řádku 1e
</t>
        </r>
      </text>
    </comment>
    <comment ref="J9" authorId="0">
      <text>
        <r>
          <rPr>
            <b/>
            <sz val="9"/>
            <rFont val="Tahoma"/>
            <family val="0"/>
          </rPr>
          <t>Miroslava Staňková:</t>
        </r>
        <r>
          <rPr>
            <sz val="9"/>
            <rFont val="Tahoma"/>
            <family val="0"/>
          </rPr>
          <t xml:space="preserve">
přidán člen součtu z řádku 1e
</t>
        </r>
      </text>
    </comment>
    <comment ref="K9" authorId="0">
      <text>
        <r>
          <rPr>
            <b/>
            <sz val="9"/>
            <rFont val="Tahoma"/>
            <family val="0"/>
          </rPr>
          <t>Miroslava Staňková:</t>
        </r>
        <r>
          <rPr>
            <sz val="9"/>
            <rFont val="Tahoma"/>
            <family val="0"/>
          </rPr>
          <t xml:space="preserve">
opraven vzorec (původní neobsahoval náklady na oleje a AD blue)</t>
        </r>
      </text>
    </comment>
    <comment ref="M9" authorId="0">
      <text>
        <r>
          <rPr>
            <b/>
            <sz val="9"/>
            <rFont val="Tahoma"/>
            <family val="0"/>
          </rPr>
          <t>Miroslava Staňková:</t>
        </r>
        <r>
          <rPr>
            <sz val="9"/>
            <rFont val="Tahoma"/>
            <family val="0"/>
          </rPr>
          <t xml:space="preserve">
přidán člen součtu z řádku 1e
</t>
        </r>
      </text>
    </comment>
    <comment ref="N9" authorId="0">
      <text>
        <r>
          <rPr>
            <b/>
            <sz val="9"/>
            <rFont val="Tahoma"/>
            <family val="0"/>
          </rPr>
          <t>Miroslava Staňková:</t>
        </r>
        <r>
          <rPr>
            <sz val="9"/>
            <rFont val="Tahoma"/>
            <family val="0"/>
          </rPr>
          <t xml:space="preserve">
opraven vzorec (původní neobsahoval náklady na oleje a AD blue)</t>
        </r>
      </text>
    </comment>
  </commentList>
</comments>
</file>

<file path=xl/comments15.xml><?xml version="1.0" encoding="utf-8"?>
<comments xmlns="http://schemas.openxmlformats.org/spreadsheetml/2006/main">
  <authors>
    <author>Miroslava Staňková</author>
  </authors>
  <commentList>
    <comment ref="A10" authorId="0">
      <text>
        <r>
          <rPr>
            <b/>
            <sz val="9"/>
            <rFont val="Tahoma"/>
            <family val="2"/>
          </rPr>
          <t>Miroslava Staňková:</t>
        </r>
        <r>
          <rPr>
            <sz val="9"/>
            <rFont val="Tahoma"/>
            <family val="2"/>
          </rPr>
          <t xml:space="preserve">
popisek je upřesněn slovy "na jednoho zaměstnace"
Zadavatel zamýšlel údaj jako průměr na 1 dalšího provozního zaměstnance (např. dispečeři) 
</t>
        </r>
      </text>
    </comment>
    <comment ref="A28" authorId="0">
      <text>
        <r>
          <rPr>
            <b/>
            <sz val="9"/>
            <rFont val="Tahoma"/>
            <family val="2"/>
          </rPr>
          <t>Miroslava Staňková:</t>
        </r>
        <r>
          <rPr>
            <sz val="9"/>
            <rFont val="Tahoma"/>
            <family val="2"/>
          </rPr>
          <t xml:space="preserve">
popisek je upřesněn slovy "na jednoho zaměstnace"
Zadavatel zamýšlel údaj jako průměr na 1 dalšího provozního zaměstnance (např. dispečeři) 
</t>
        </r>
      </text>
    </comment>
  </commentList>
</comments>
</file>

<file path=xl/comments4.xml><?xml version="1.0" encoding="utf-8"?>
<comments xmlns="http://schemas.openxmlformats.org/spreadsheetml/2006/main">
  <authors>
    <author>Miroslava Staňková</author>
  </authors>
  <commentList>
    <comment ref="K9" authorId="0">
      <text>
        <r>
          <rPr>
            <b/>
            <sz val="9"/>
            <rFont val="Tahoma"/>
            <family val="0"/>
          </rPr>
          <t>Miroslava Staňková:</t>
        </r>
        <r>
          <rPr>
            <sz val="9"/>
            <rFont val="Tahoma"/>
            <family val="0"/>
          </rPr>
          <t xml:space="preserve">
opraven vzorec (původní neobsahoval náklady na oleje a AD blue)</t>
        </r>
      </text>
    </comment>
  </commentList>
</comments>
</file>

<file path=xl/comments5.xml><?xml version="1.0" encoding="utf-8"?>
<comments xmlns="http://schemas.openxmlformats.org/spreadsheetml/2006/main">
  <authors>
    <author>Miroslava Staňková</author>
  </authors>
  <commentList>
    <comment ref="K9" authorId="0">
      <text>
        <r>
          <rPr>
            <b/>
            <sz val="9"/>
            <rFont val="Tahoma"/>
            <family val="0"/>
          </rPr>
          <t>Miroslava Staňková:</t>
        </r>
        <r>
          <rPr>
            <sz val="9"/>
            <rFont val="Tahoma"/>
            <family val="0"/>
          </rPr>
          <t xml:space="preserve">
opraven vzorec (původní neobsahoval náklady na oleje a AD blue)</t>
        </r>
      </text>
    </comment>
  </commentList>
</comments>
</file>

<file path=xl/comments6.xml><?xml version="1.0" encoding="utf-8"?>
<comments xmlns="http://schemas.openxmlformats.org/spreadsheetml/2006/main">
  <authors>
    <author>Miroslava Staňková</author>
  </authors>
  <commentList>
    <comment ref="K9" authorId="0">
      <text>
        <r>
          <rPr>
            <b/>
            <sz val="9"/>
            <rFont val="Tahoma"/>
            <family val="0"/>
          </rPr>
          <t>Miroslava Staňková:</t>
        </r>
        <r>
          <rPr>
            <sz val="9"/>
            <rFont val="Tahoma"/>
            <family val="0"/>
          </rPr>
          <t xml:space="preserve">
opraven vzorec (původní neobsahoval náklady na oleje a AD blue)</t>
        </r>
      </text>
    </comment>
  </commentList>
</comments>
</file>

<file path=xl/comments7.xml><?xml version="1.0" encoding="utf-8"?>
<comments xmlns="http://schemas.openxmlformats.org/spreadsheetml/2006/main">
  <authors>
    <author>Miroslava Staňková</author>
  </authors>
  <commentList>
    <comment ref="K9" authorId="0">
      <text>
        <r>
          <rPr>
            <b/>
            <sz val="9"/>
            <rFont val="Tahoma"/>
            <family val="0"/>
          </rPr>
          <t>Miroslava Staňková:</t>
        </r>
        <r>
          <rPr>
            <sz val="9"/>
            <rFont val="Tahoma"/>
            <family val="0"/>
          </rPr>
          <t xml:space="preserve">
opraven vzorec (původní neobsahoval náklady na oleje a AD blue)</t>
        </r>
      </text>
    </comment>
  </commentList>
</comments>
</file>

<file path=xl/comments8.xml><?xml version="1.0" encoding="utf-8"?>
<comments xmlns="http://schemas.openxmlformats.org/spreadsheetml/2006/main">
  <authors>
    <author>Miroslava Staňková</author>
  </authors>
  <commentList>
    <comment ref="K9" authorId="0">
      <text>
        <r>
          <rPr>
            <b/>
            <sz val="9"/>
            <rFont val="Tahoma"/>
            <family val="0"/>
          </rPr>
          <t>Miroslava Staňková:</t>
        </r>
        <r>
          <rPr>
            <sz val="9"/>
            <rFont val="Tahoma"/>
            <family val="0"/>
          </rPr>
          <t xml:space="preserve">
opraven vzorec (původní neobsahoval náklady na oleje a AD blue)</t>
        </r>
      </text>
    </comment>
  </commentList>
</comments>
</file>

<file path=xl/comments9.xml><?xml version="1.0" encoding="utf-8"?>
<comments xmlns="http://schemas.openxmlformats.org/spreadsheetml/2006/main">
  <authors>
    <author>Miroslava Staňková</author>
  </authors>
  <commentList>
    <comment ref="K9" authorId="0">
      <text>
        <r>
          <rPr>
            <b/>
            <sz val="9"/>
            <rFont val="Tahoma"/>
            <family val="0"/>
          </rPr>
          <t>Miroslava Staňková:</t>
        </r>
        <r>
          <rPr>
            <sz val="9"/>
            <rFont val="Tahoma"/>
            <family val="0"/>
          </rPr>
          <t xml:space="preserve">
opraven vzorec (původní neobsahoval náklady na oleje a AD blue)</t>
        </r>
      </text>
    </comment>
  </commentList>
</comments>
</file>

<file path=xl/sharedStrings.xml><?xml version="1.0" encoding="utf-8"?>
<sst xmlns="http://schemas.openxmlformats.org/spreadsheetml/2006/main" count="1316" uniqueCount="283">
  <si>
    <t>Výkaz nákladů a výnosů</t>
  </si>
  <si>
    <t>tis. Kč</t>
  </si>
  <si>
    <t>Kč/linkový km</t>
  </si>
  <si>
    <t>Pohonné hmoty a oleje</t>
  </si>
  <si>
    <t>- z toho nafta</t>
  </si>
  <si>
    <t>1a</t>
  </si>
  <si>
    <t>Přímý materiál a energie</t>
  </si>
  <si>
    <t>Opravy a údržba vozidel</t>
  </si>
  <si>
    <t>Pronájem a leasing vozidel</t>
  </si>
  <si>
    <t>Mzdové náklady</t>
  </si>
  <si>
    <t>Sociální a zdravotní pojištění</t>
  </si>
  <si>
    <t>Cestovné</t>
  </si>
  <si>
    <t>Pojištění (zákonné, havarijní)</t>
  </si>
  <si>
    <t>Správní režie</t>
  </si>
  <si>
    <t>Zisk</t>
  </si>
  <si>
    <t>Řádek</t>
  </si>
  <si>
    <t>Výchozí náklady</t>
  </si>
  <si>
    <t xml:space="preserve">Výkaz nákladů </t>
  </si>
  <si>
    <t>Položka</t>
  </si>
  <si>
    <t>takto označené buňky vyplní uchazeč/dopravce</t>
  </si>
  <si>
    <t>Položka zisk je započtena i do nabídkové ceny dodatečného dopravního výkonu.</t>
  </si>
  <si>
    <t>Md+</t>
  </si>
  <si>
    <t>Sd</t>
  </si>
  <si>
    <t>Mn</t>
  </si>
  <si>
    <t>Md</t>
  </si>
  <si>
    <t>Kč/linkový  km</t>
  </si>
  <si>
    <t xml:space="preserve"> - z toho CNG</t>
  </si>
  <si>
    <t>1c</t>
  </si>
  <si>
    <t>1d</t>
  </si>
  <si>
    <t xml:space="preserve">Ostatní přímé náklady </t>
  </si>
  <si>
    <t>Hodnoty - celkové náklady /NCVD</t>
  </si>
  <si>
    <t>Celkem náklady/ NCDV/NCDDV</t>
  </si>
  <si>
    <t>NCDDV - Nabídková cena dodatečného dopravního výkonu  [Kč/linkový km]</t>
  </si>
  <si>
    <t xml:space="preserve">Typ vozidla: </t>
  </si>
  <si>
    <t>22 a</t>
  </si>
  <si>
    <t>Důležité informace k vyplnění tabulky:</t>
  </si>
  <si>
    <t>U majetku již pořízeného s využitím dotace, s nímž účastník zadávacího řízení počítá v rámci své nabídky, je účastník oprávněn při zpracování podrobné kalkulace nabídkové ceny uplatnit náklady (odpisy, leasing apod.) ve skutečné výši, tj. náklady snížené o obdrženou dotaci.</t>
  </si>
  <si>
    <t>nevyplňovat</t>
  </si>
  <si>
    <t>Zbytkové variabilní náklady *</t>
  </si>
  <si>
    <t>Odůvodnění položek uvedených s nulovou hodnotou</t>
  </si>
  <si>
    <t>řádek č.</t>
  </si>
  <si>
    <t>odůvodnění</t>
  </si>
  <si>
    <t>Zbytkové variabilní náklady</t>
  </si>
  <si>
    <t>linkové km</t>
  </si>
  <si>
    <t>celkem</t>
  </si>
  <si>
    <t>typ vozidla</t>
  </si>
  <si>
    <r>
      <t>Nabídková cena -  (NCDVi)  / nabídková cena dodatečný dopravní výkon (NCDDV</t>
    </r>
    <r>
      <rPr>
        <b/>
        <vertAlign val="subscript"/>
        <sz val="20"/>
        <rFont val="Calibri"/>
        <family val="2"/>
      </rPr>
      <t>i</t>
    </r>
    <r>
      <rPr>
        <b/>
        <sz val="20"/>
        <rFont val="Calibri"/>
        <family val="2"/>
      </rPr>
      <t>)</t>
    </r>
  </si>
  <si>
    <t xml:space="preserve">NCDV - Nabídková cena dopravního výkonu [Kč/linkový km] </t>
  </si>
  <si>
    <t>Účastník zadávacího řízení není oprávněn v jednotlivých řádcích uvést nulové položky, pokud jeho náklad skutečně není nulový, či pole nevyplnit (v takovém případě je účastník povinen uvést vysvětlení nulové/nevyplněné položky  na listě nulové hodnoty, jinak jeho nabídka může být vyřazena ze zadávacího řízení (v případě vybraného dodavatele při nesplnění této podmínky nabídka bude vyřazena ze zadávacího řízení pro nesplnění zadávacích podmínek); v případě řádků  „Zisk“ není uvedení nuly přípustné.</t>
  </si>
  <si>
    <t>NCDDV - Variabilní náklady - vyplňte všechny řádky, které obsahují variabilní náklady plně, je-li celá položka variabilním nákladem, nebo podílově - v takovém případě jen variabilní část (referenční výpočet proveďte z celého ročního objemu km)</t>
  </si>
  <si>
    <t>A</t>
  </si>
  <si>
    <t>B</t>
  </si>
  <si>
    <t>C</t>
  </si>
  <si>
    <t>D</t>
  </si>
  <si>
    <t>E</t>
  </si>
  <si>
    <t>F</t>
  </si>
  <si>
    <t>G</t>
  </si>
  <si>
    <t>Kč</t>
  </si>
  <si>
    <t xml:space="preserve"> Kč</t>
  </si>
  <si>
    <t>DÉLKA [mm]</t>
  </si>
  <si>
    <t>od</t>
  </si>
  <si>
    <t>do</t>
  </si>
  <si>
    <t>městské linky</t>
  </si>
  <si>
    <t>příměstské linky</t>
  </si>
  <si>
    <t>Minibus (Mn)</t>
  </si>
  <si>
    <t>15-25</t>
  </si>
  <si>
    <t>Midibus (Md)</t>
  </si>
  <si>
    <t>18-28</t>
  </si>
  <si>
    <t>25-35</t>
  </si>
  <si>
    <t>Midibus+ (Md+)</t>
  </si>
  <si>
    <t>25-30</t>
  </si>
  <si>
    <t>33-40</t>
  </si>
  <si>
    <t>Standard (Sd)</t>
  </si>
  <si>
    <t>40-55</t>
  </si>
  <si>
    <t>Standard+ (Sd+)</t>
  </si>
  <si>
    <t>35-45</t>
  </si>
  <si>
    <t>50-65</t>
  </si>
  <si>
    <t>Kloubový (Kb)</t>
  </si>
  <si>
    <t>Kloubový+ (Kb+)</t>
  </si>
  <si>
    <t>60-75</t>
  </si>
  <si>
    <t>Sd+</t>
  </si>
  <si>
    <t>Kb</t>
  </si>
  <si>
    <t>Kb+</t>
  </si>
  <si>
    <t>HMP</t>
  </si>
  <si>
    <t>SčK</t>
  </si>
  <si>
    <t>H</t>
  </si>
  <si>
    <t>I</t>
  </si>
  <si>
    <t>J</t>
  </si>
  <si>
    <t>K</t>
  </si>
  <si>
    <t>Příloha č. 4 (Smlouva HMP)</t>
  </si>
  <si>
    <t>Příloha č. 4 (Smlouva SčK)</t>
  </si>
  <si>
    <t>Objednatel</t>
  </si>
  <si>
    <t>souhrn za celý svazek</t>
  </si>
  <si>
    <t>Hl. m. Praha</t>
  </si>
  <si>
    <t>Objednatel:</t>
  </si>
  <si>
    <t>Středočeský kraj</t>
  </si>
  <si>
    <t>Položka - řádek</t>
  </si>
  <si>
    <t xml:space="preserve"> 10-20</t>
  </si>
  <si>
    <t xml:space="preserve"> 1-2</t>
  </si>
  <si>
    <r>
      <t>Služby organizátorů na území HMP  nebo SčK (C</t>
    </r>
    <r>
      <rPr>
        <b/>
        <vertAlign val="subscript"/>
        <sz val="11"/>
        <rFont val="Calibri"/>
        <family val="2"/>
      </rPr>
      <t>ORG</t>
    </r>
    <r>
      <rPr>
        <b/>
        <sz val="11"/>
        <rFont val="Calibri"/>
        <family val="2"/>
      </rPr>
      <t>)</t>
    </r>
  </si>
  <si>
    <t>Typ vozidla</t>
  </si>
  <si>
    <t>21a</t>
  </si>
  <si>
    <t>21b</t>
  </si>
  <si>
    <t>ODSTRANIT řádek</t>
  </si>
  <si>
    <t xml:space="preserve"> </t>
  </si>
  <si>
    <t>NCDV (Kč/km)</t>
  </si>
  <si>
    <t>NCDDV (Kč/km)</t>
  </si>
  <si>
    <t>CDV (Kč/km)</t>
  </si>
  <si>
    <t>celkové náklady na referenční výkony (Kč)</t>
  </si>
  <si>
    <t>CDVV (Kč/km)</t>
  </si>
  <si>
    <t>Plán obnovy vozidel</t>
  </si>
  <si>
    <t>Řidiči včetně rezervy na nemocnost, dovolenou, školení, provozní odchylky (zpoždění)</t>
  </si>
  <si>
    <t>jednotka</t>
  </si>
  <si>
    <t>měsíčně</t>
  </si>
  <si>
    <t>Mzdové náklady celkem</t>
  </si>
  <si>
    <t>Sociální a zdravotní pojištění celkem</t>
  </si>
  <si>
    <t xml:space="preserve">*Uvedené částky musí zahrnovat veškeré zákonem stanovené příplatky ke mzdě a zohledňovat i předpokládanou, a obvykle z provozního hlediska po část roku nezbytnou, přesčasovou práci </t>
  </si>
  <si>
    <t>KB+</t>
  </si>
  <si>
    <t>takto podbarvené pole vyplňuje uchazeč</t>
  </si>
  <si>
    <t xml:space="preserve">Osobní náklady vztažené k opravám a péči o dopravní prostředky započtěte do položky opravy a údržba vozidel. Osobní náklady spojené se správou a řízením započtěte do položky správní režie. </t>
  </si>
  <si>
    <t>počet řidičů</t>
  </si>
  <si>
    <t>Svazek</t>
  </si>
  <si>
    <t>bankovní záruka HMP</t>
  </si>
  <si>
    <t xml:space="preserve">bankovní záruka SčK </t>
  </si>
  <si>
    <t>Výkony a náklady pásmo 0 (objednatel Hl. m. Praha HMP)</t>
  </si>
  <si>
    <t>Výkony a náklady vnější pásma (objednatel Středočeský kraj)</t>
  </si>
  <si>
    <r>
      <t xml:space="preserve">Ostatní výkony: přístavné, odstavné, přejezdové (vozkm)  </t>
    </r>
    <r>
      <rPr>
        <sz val="11"/>
        <rFont val="Calibri"/>
        <family val="2"/>
      </rPr>
      <t xml:space="preserve">[km - na 3 desetinná místa] - doplňte </t>
    </r>
  </si>
  <si>
    <t>Objednatel očekává, že v rámci sociálně spravedlivého zadávání zakázky Dopravce zaručuje, že osoby, které se budou podílet na plnění Veřejné zakázky, budou odměňovány v souladu s pracovněprávními předpisy.</t>
  </si>
  <si>
    <t>NCDDV je cena dodatečných výkonů, která obsahuje jen variabilní náklady a zisk.</t>
  </si>
  <si>
    <t>Objednatel očekává, že v rámci sociálně spravedlivého zadávání zakázky Dopravce zaručuje, že osoby, které se budou podílet na plnění Veřejné zakázky budou odměňovány v souladu s pracovně-právními předpisy.</t>
  </si>
  <si>
    <t>Ostatní služby (mimo řádky 21a, 21b, 21c)</t>
  </si>
  <si>
    <r>
      <t xml:space="preserve">Provozní režie </t>
    </r>
    <r>
      <rPr>
        <sz val="11"/>
        <color indexed="10"/>
        <rFont val="Calibri"/>
        <family val="2"/>
      </rPr>
      <t>včetně případného mýta na režijních km</t>
    </r>
  </si>
  <si>
    <t>21c</t>
  </si>
  <si>
    <r>
      <t>* Vzhledem k tomu, že  jednotlivé řádky tabulky obsahují náklady jak fixní, tak i variabilní, doplňte pouze do</t>
    </r>
    <r>
      <rPr>
        <sz val="11"/>
        <color indexed="10"/>
        <rFont val="Calibri"/>
        <family val="2"/>
      </rPr>
      <t xml:space="preserve"> NCDDV zbytkové </t>
    </r>
    <r>
      <rPr>
        <b/>
        <sz val="11"/>
        <color indexed="10"/>
        <rFont val="Calibri"/>
        <family val="2"/>
      </rPr>
      <t>variabilní náklady</t>
    </r>
    <r>
      <rPr>
        <sz val="11"/>
        <color indexed="10"/>
        <rFont val="Calibri"/>
        <family val="2"/>
      </rPr>
      <t xml:space="preserve"> ze smíšených položek/řádků </t>
    </r>
    <r>
      <rPr>
        <sz val="11"/>
        <color indexed="8"/>
        <rFont val="Calibri"/>
        <family val="2"/>
      </rPr>
      <t xml:space="preserve">a  doplňte na list variabilní náklady jejich strukturu a hodnoty </t>
    </r>
  </si>
  <si>
    <t>Referenční dopravní výkony dle referenčního jízdního řádu  [linkových km]</t>
  </si>
  <si>
    <r>
      <t xml:space="preserve">Ostatní služby </t>
    </r>
    <r>
      <rPr>
        <b/>
        <sz val="11"/>
        <rFont val="Calibri"/>
        <family val="2"/>
      </rPr>
      <t>- zastávková péče / vjezdy na autobusová nádraží - náklady budou hrazeny pro  jednotlivé svazky dle skutečnosti (uznatelné náklady za vjezdy a pobyt na autobusových nádražích jsou popsány ve smlouvě v čl. VII odst. 1 ) - NZA</t>
    </r>
  </si>
  <si>
    <t>4a</t>
  </si>
  <si>
    <t>4b</t>
  </si>
  <si>
    <t>OBLAST</t>
  </si>
  <si>
    <r>
      <t>Cena dopravního výkonu (CDV</t>
    </r>
    <r>
      <rPr>
        <b/>
        <vertAlign val="subscript"/>
        <sz val="11"/>
        <rFont val="Calibri"/>
        <family val="2"/>
      </rPr>
      <t>i</t>
    </r>
    <r>
      <rPr>
        <b/>
        <sz val="11"/>
        <rFont val="Calibri"/>
        <family val="2"/>
      </rPr>
      <t>) ; CDV = NCDV +C</t>
    </r>
    <r>
      <rPr>
        <b/>
        <vertAlign val="subscript"/>
        <sz val="11"/>
        <rFont val="Calibri"/>
        <family val="2"/>
      </rPr>
      <t>ORG</t>
    </r>
  </si>
  <si>
    <r>
      <t>Cena dopravního výkonu (CDV</t>
    </r>
    <r>
      <rPr>
        <b/>
        <vertAlign val="subscript"/>
        <sz val="11"/>
        <rFont val="Calibri"/>
        <family val="2"/>
      </rPr>
      <t>i</t>
    </r>
    <r>
      <rPr>
        <b/>
        <sz val="11"/>
        <rFont val="Calibri"/>
        <family val="2"/>
      </rPr>
      <t>) ; CDV = NCDV +C</t>
    </r>
    <r>
      <rPr>
        <b/>
        <vertAlign val="subscript"/>
        <sz val="11"/>
        <rFont val="Calibri"/>
        <family val="2"/>
      </rPr>
      <t>ORG</t>
    </r>
  </si>
  <si>
    <r>
      <t>Cena dodatečného dopravního výkonu (CDDV</t>
    </r>
    <r>
      <rPr>
        <b/>
        <vertAlign val="subscript"/>
        <sz val="11"/>
        <rFont val="Calibri"/>
        <family val="2"/>
      </rPr>
      <t>i</t>
    </r>
    <r>
      <rPr>
        <b/>
        <sz val="11"/>
        <rFont val="Calibri"/>
        <family val="2"/>
      </rPr>
      <t>); CDDV = NCDDV +C</t>
    </r>
    <r>
      <rPr>
        <b/>
        <vertAlign val="subscript"/>
        <sz val="11"/>
        <rFont val="Calibri"/>
        <family val="2"/>
      </rPr>
      <t>ORG</t>
    </r>
  </si>
  <si>
    <t>Denní výkony</t>
  </si>
  <si>
    <t>typ vozu</t>
  </si>
  <si>
    <t>PD šk</t>
  </si>
  <si>
    <t>So</t>
  </si>
  <si>
    <t>Ne</t>
  </si>
  <si>
    <t>PD pr.</t>
  </si>
  <si>
    <t>0. (HMP)</t>
  </si>
  <si>
    <t>vnější (SčK)</t>
  </si>
  <si>
    <t>Vozidla k odkupu</t>
  </si>
  <si>
    <t>Ministerstvo dopravy ČR - Veřejná doprava (mdcr.cz)</t>
  </si>
  <si>
    <t>Celkem oblast součet</t>
  </si>
  <si>
    <t>Souhrn oblast kontrolně</t>
  </si>
  <si>
    <t xml:space="preserve">Bankovní záruka pro oblasti  a smlouvy </t>
  </si>
  <si>
    <t>Celkem oblast</t>
  </si>
  <si>
    <t>Uchazeči tuto tabulku nevyplňují!</t>
  </si>
  <si>
    <r>
      <t>POČET DVEŘÍ</t>
    </r>
    <r>
      <rPr>
        <b/>
        <vertAlign val="superscript"/>
        <sz val="9"/>
        <rFont val="Calibri"/>
        <family val="2"/>
      </rPr>
      <t>2</t>
    </r>
  </si>
  <si>
    <r>
      <t>POČET SEDADEL</t>
    </r>
    <r>
      <rPr>
        <b/>
        <vertAlign val="superscript"/>
        <sz val="9"/>
        <rFont val="Calibri"/>
        <family val="2"/>
      </rPr>
      <t>3</t>
    </r>
  </si>
  <si>
    <t>Celá tato tabulka je ve vzorcích a vyplní se sama, po vyplnění požadovaných podkladů na dalších listech přílohy.</t>
  </si>
  <si>
    <t>únor</t>
  </si>
  <si>
    <t>březen</t>
  </si>
  <si>
    <t>duben</t>
  </si>
  <si>
    <t>květen</t>
  </si>
  <si>
    <t>červen</t>
  </si>
  <si>
    <t>leden</t>
  </si>
  <si>
    <t>červenec</t>
  </si>
  <si>
    <t>srpen</t>
  </si>
  <si>
    <t>září</t>
  </si>
  <si>
    <t>říjen</t>
  </si>
  <si>
    <t>listopad</t>
  </si>
  <si>
    <t>prosinec</t>
  </si>
  <si>
    <t>Sledovaná prodejní místa</t>
  </si>
  <si>
    <t>4c</t>
  </si>
  <si>
    <t xml:space="preserve"> - z toho vodík</t>
  </si>
  <si>
    <t xml:space="preserve"> - z toho elektřina</t>
  </si>
  <si>
    <t>1e</t>
  </si>
  <si>
    <t xml:space="preserve"> - z toho oleje, AdBlue atd.</t>
  </si>
  <si>
    <t>Rok pořízení/uvedení do provozu/plánované obnovy</t>
  </si>
  <si>
    <t>pracovní den školní vyučování</t>
  </si>
  <si>
    <t>sobota</t>
  </si>
  <si>
    <t>neděle</t>
  </si>
  <si>
    <t>pracovní den prázdniny</t>
  </si>
  <si>
    <t>Vysvětlivky ke zkratkám provozních dnů a území výkonů</t>
  </si>
  <si>
    <t>výkony na území HMP (tarifně v pásmech 0 a B)</t>
  </si>
  <si>
    <t>výkony na území SčK, vč. případného přesahu do sousedního kraje)</t>
  </si>
  <si>
    <t>Posuzované náklady za rok rozhodné pro hodnocení  uchazečů</t>
  </si>
  <si>
    <t>K nákladům z výkonů budou pro výpočet kompenzace přičteny náklady na mýto hrazené pro výkony dle jízdních řádů a náklady na zastávkovou péči a vjezdy do autobusových terminálů dle pravidel stanovených Smlouvou</t>
  </si>
  <si>
    <t>Detailně je provozní koncept popsán v příloze č. 1 Smlouvy/smluv, základní informace jsou uvedeny v této příloze (č. 1 Smlouvy).</t>
  </si>
  <si>
    <r>
      <t xml:space="preserve">Mýto </t>
    </r>
    <r>
      <rPr>
        <b/>
        <sz val="11"/>
        <rFont val="Calibri"/>
        <family val="2"/>
      </rPr>
      <t>představuje výši mýtného uhrazeného Dopravcem v souladu s platnou legislativou za dopravní výkony dle jízdního řádu po zpoplatněných úsecích silnic a dálnic v rámci plnění závazku veřejné služby podle této smlouvy; dopravce je povinen doložit výši uhrazeného mýtného měsíčně ve struktuře podle nasazených vozidel a jejich výkonů po území jednotlivých objednatelů a sazeb. Nevztahuje se na mýtné uhrazené na přístavných, odstavných a přejezdových km, které jsou zahrnuty v příloze č. 4 - nabídková cena (NCDV) [Kč] této smlouvy v položce provozní režie</t>
    </r>
  </si>
  <si>
    <r>
      <rPr>
        <b/>
        <sz val="11"/>
        <color indexed="10"/>
        <rFont val="Calibri"/>
        <family val="2"/>
      </rPr>
      <t xml:space="preserve">Mýto </t>
    </r>
    <r>
      <rPr>
        <b/>
        <sz val="11"/>
        <rFont val="Calibri"/>
        <family val="2"/>
      </rPr>
      <t>představuje výši mýtného uhrazeného Dopravcem v souladu s platnou legislativou za dopravní výkony dle jízdního řádu po zpoplatněných úsecích silnic a dálnic v rámci plnění závazku veřejné služby podle této smlouvy; dopravce je povinen doložit výši uhrazeného mýtného měsíčně ve struktuře podle nasazených vozidel a jejich výkonů po území jednotlivých objednatelů a sazeb. Nevztahuje se na mýtné uhrazené na přístavných, odstavných a přejezdových km, které jsou zahrnuty v příloze č. 4 - nabídková cena (NCDV) [Kč] této smlouvy v položce provozní režie</t>
    </r>
  </si>
  <si>
    <t>Výpočet proveďte jen pro typy vozidel, která se v příslušném svazku vyskytují; pro vyplnění údajů v listě "Cenové údaje " budou automaticky propojeny položky z příslušného listu a náklady z listu "Souhrn".</t>
  </si>
  <si>
    <t>Účastník zadávacího řízení není oprávněn v jednotlivých řádcích uvést nulové položky, pokud jeho náklad skutečně není nulový, či pole nevyplnit (v takovém případě je účastník povinen uvést vysvětlení nulové/nevyplněné položky  na listě nulové hodnoty, jinak jeho nabídka může být vyřazena ze zadávacího řízení (v případě vybraného dodavatele při nesplnění této podmínky nabídka bude vyřazena ze zadávacího řízení pro nesplnění zadávacích podmínek); v případě řádků „Zisk“ není uvedení nuly přípustné.</t>
  </si>
  <si>
    <r>
      <t>Služby organizátorů na území HMP  nebo SčK (C</t>
    </r>
    <r>
      <rPr>
        <b/>
        <vertAlign val="subscript"/>
        <sz val="11"/>
        <rFont val="Calibri"/>
        <family val="2"/>
      </rPr>
      <t>ORG</t>
    </r>
    <r>
      <rPr>
        <b/>
        <sz val="11"/>
        <rFont val="Calibri"/>
        <family val="2"/>
      </rPr>
      <t>)</t>
    </r>
  </si>
  <si>
    <t>Účastník zadávacího řízení není oprávněn v jednotlivých řádcích uvést nulové položky, pokud jeho náklad skutečně není nulový, či pole nevyplnit (v takovém případě je účastník povinen uvést vysvětlení nulové/nevyplněné položky na listě nulové hodnoty, jinak jeho nabídka může být vyřazena ze zadávacího řízení (v případě vybraného dodavatele při nesplnění této podmínky nabídka bude vyřazena ze zadávacího řízení pro nesplnění zadávacích podmínek); v případě řádků  „Zisk“ není uvedení nuly přípustné.</t>
  </si>
  <si>
    <t>Účastník zadávacího řízení není oprávněn v jednotlivých řádcích uvést nulové položky, pokud jeho náklad skutečně není nulový, či pole nevyplnit (v takovém případě je účastník povinen uvést vysvětlení nulové/nevyplněné položky na listě nulové hodnoty, jinak jeho nabídka může být vyřazena ze zadávacího řízení (v případě vybraného dodavatele při nesplnění této podmínky nabídka bude vyřazena ze zadávacího řízení pro nesplnění zadávacích podmínek); v případě řádků „Zisk“ není uvedení nuly přípustné.</t>
  </si>
  <si>
    <t>Vzhledem k podmínce sociálně spravedlivého zadávání sestavte plán kalkulovaných mzdových nákladů včetně sociálního a zdravotního pojištění, tyto položky budou v rámci indexace indexovány v souladu s vývojem mezd, tj. obvykle nadinflačně a z tohoto důvodu bude Objednatel požadovat v průběhu trvání smlouvy tyto náklady průběžně až 4x ročně dokládat  (vždy po skončení čtvrtletí minimálně po skončení roku)</t>
  </si>
  <si>
    <t>počet dalších provozních zaměstnanců</t>
  </si>
  <si>
    <t>Další provozní zaměstnanci (např. dispečeři)</t>
  </si>
  <si>
    <t>Odpisy dlouhodobého majetku vozidla (mimo vozidla získaná odkupem)</t>
  </si>
  <si>
    <t>Náklady na změnu nebo úpravu OIS a náklady na úpravu dle Manuálu jednotného vzhledu vozidel na vozidla z odkupu</t>
  </si>
  <si>
    <t>pomocné údaje</t>
  </si>
  <si>
    <t>podíl linkových km</t>
  </si>
  <si>
    <t xml:space="preserve">podíl linkových km podle typů pohonných hmot </t>
  </si>
  <si>
    <t>4d</t>
  </si>
  <si>
    <r>
      <t>Za zveřejnění provozních informací (vyvěšování) na zastávkách PID (jízdní řády, informační vývěsky, tarif, atd.) zajišťuje zastávková služba PID (organizační složka ROPID a IDSK. Dopravce bude za tuto službu hradit příslušný poplatek organizátorům IDSK a ROPID v rámci systémových služeb specifikovaných ve Smlouvě o službách a uhrazený v rámci CDV a CDDV jako součást C</t>
    </r>
    <r>
      <rPr>
        <vertAlign val="subscript"/>
        <sz val="11"/>
        <color indexed="10"/>
        <rFont val="Calibri"/>
        <family val="2"/>
      </rPr>
      <t>ORG</t>
    </r>
    <r>
      <rPr>
        <sz val="11"/>
        <color indexed="10"/>
        <rFont val="Calibri"/>
        <family val="2"/>
      </rPr>
      <t>. Dopravce není oprávněn tyto náklady zahrnout do NCDV ani NCDDV.</t>
    </r>
  </si>
  <si>
    <t>Odpisy dlouhodobého majetku - odkupovaná vozidla</t>
  </si>
  <si>
    <t>název firmy</t>
  </si>
  <si>
    <t>adresa</t>
  </si>
  <si>
    <t>Bonett  Gas Investment a.s.</t>
  </si>
  <si>
    <t>Mělník, Bezručova</t>
  </si>
  <si>
    <t>Brandýs nad Labem, Zápská 1855</t>
  </si>
  <si>
    <t>innogy Energo, s.r.o.</t>
  </si>
  <si>
    <t>Mělník, Pražská 4029</t>
  </si>
  <si>
    <t>Kralupy nad Vltavou. Mostní</t>
  </si>
  <si>
    <t>Praha 9, Českomoravská, Na Balabence</t>
  </si>
  <si>
    <t>SALLY TRUCK s.r.o.</t>
  </si>
  <si>
    <t>Klecany, Zdibsko 164</t>
  </si>
  <si>
    <t>Pražská plynárenská, a.s.</t>
  </si>
  <si>
    <t>Praha, Sazka (areál Pražských služeb, Pod Šancemi 444/1</t>
  </si>
  <si>
    <t xml:space="preserve">MOL </t>
  </si>
  <si>
    <t>Zdiby dálnice D8</t>
  </si>
  <si>
    <t>TEXACO</t>
  </si>
  <si>
    <t>Praha 9,Chlumecká 1608</t>
  </si>
  <si>
    <t>EON</t>
  </si>
  <si>
    <t>Praha 9, Mladoboleslavská 766</t>
  </si>
  <si>
    <t>Jaselská 880,Kolín</t>
  </si>
  <si>
    <t>CNG Kolín s.r.o.</t>
  </si>
  <si>
    <t>Havlíčkova 61, Kolín</t>
  </si>
  <si>
    <t>Z-Group a.s.</t>
  </si>
  <si>
    <t>Plynárenská 824, Kolín</t>
  </si>
  <si>
    <t>Bonett</t>
  </si>
  <si>
    <t>areál dopravce Kladno</t>
  </si>
  <si>
    <t>průměrná spotřeba kg CNG na 100 km pro vozidlo typu Kb</t>
  </si>
  <si>
    <t>průměrná spotřeba kg CNG na 100 km pro vozidlo typu Sd</t>
  </si>
  <si>
    <t>odpisový plán /roky odpisů</t>
  </si>
  <si>
    <t>bližší specifikce (krátký  popis)</t>
  </si>
  <si>
    <t>Dopravce je povinen zajistit přiměřené zálohy.</t>
  </si>
  <si>
    <t>Neuvedený typ autobusu není ve svazku požadován, dopravce jej nekalkuluje.</t>
  </si>
  <si>
    <t>bankovní záruka na předrealizační období a zahájení smlouvy HMP (tento podíl se hradí SčK)</t>
  </si>
  <si>
    <t>bankovní záruka na předrealizační období a zahájení smlouvy HMP (tento podíl se hradí HMP)</t>
  </si>
  <si>
    <t>Výkony ve svazku (referenční)/rok</t>
  </si>
  <si>
    <t>Odpisy dlouhodobého majetku (součet řádku 4a, 4b a 4c)</t>
  </si>
  <si>
    <t>Odpisy dlouhodobého majetku mimo vozidla v řádku 4a a 4b</t>
  </si>
  <si>
    <t xml:space="preserve">Položky v řádcích 4a a 4b je Dopravce povinen na vyžádání Objednatele předložit strukturovaně podle jednotlivých vozidel. V případě, že odkupovaná vozidla nebo vozidla jimiž disponujete pro budoucí plnění Smlouvy jsou na CNG nebo jiný pohon, je potřeba v nacenění tato média rozlišit kvůli indexaci nabídkové ceny. </t>
  </si>
  <si>
    <t xml:space="preserve">Položky v řádcích 21a a 21b jsou v rámci úhrady kompenzace Objednatelem hrazeny zvlášť a nevstupují do nabídkové ceny dopravního výkonu a nabídkové ceny dodatečného dopravního výkonu předložené Dopravcem ani do CDV a CDDV. </t>
  </si>
  <si>
    <t>Hodnota variabilních nákladů pro HMP  ve sloupci F nesmí být vyšší než celkové hodnoty příslušné položky ve sloupci D/hodnota variabilních nákladů pro SčK ve sloupci K nesmí být vyšší než celkové hodnoty příslušné položky ve sloupci I.</t>
  </si>
  <si>
    <t>Hodnota variabilních nákladů pro HMP  ve sloupci F nesmí být vyšší než celkové hodnoty příslušné položky ve sloupci D/hodnota variabilních nákladů pro SčK ve sloupci K nesmí být vyšší než celkové hodnoty  příslušné položky ve sloupci I.</t>
  </si>
  <si>
    <t xml:space="preserve">Položky v řádcích 4a a 4b je Dopravce  povinen na vyžádání Objednatele předložit strukturovaně podle jednotlivých vozidel. V případě, že odkupovaná vozidla nebo vozidla jimiž disponujete pro budoucí plnění Smlouvy jsou na CNG nebo jiný pohon, je potřeba v nacenění tato média rozlišit kvůli indexaci nabídkové ceny. </t>
  </si>
  <si>
    <t xml:space="preserve">Položky v řádcích 4a a 4b je Dopravce  povinen na vyžádání Objednatele předložit strukturovaně podle jednotlivých vozidel. V případě, že odkupovaná vozidla nebo vozidla jimiž disponujete pro budoucí plnění Smlouvy jsou na CNG nebo jiný pohon je potřeba v nacenění tato média rozlišit kvůli indexaci nabídkové ceny. </t>
  </si>
  <si>
    <t>* Vzhledem k tomu, že jednotlivé řádky tabulky obsahují náklady jak fixní, tak i variabilní, doplňte pouze do NCDDV zbytkové variabilní náklady ze smíšených položek/řádků a vytvořte přílohu, kde je strukturujete a vyčíslíte jen pro použitá vozidla v oblasti (kde jsou vyplněny km)</t>
  </si>
  <si>
    <t>Bonett Gas Investment, a.s.</t>
  </si>
  <si>
    <t xml:space="preserve"> pořizovací cena </t>
  </si>
  <si>
    <t xml:space="preserve">na tomto listu vypište vozidla, která jste zahrnuli do nákladů a plán obnovy vozidel, z něhož jste sestavovali náklady (odpisy)na vozidla </t>
  </si>
  <si>
    <t>V buňkách F10,F11,F12,F13 doplňte podíl výkonů, který budete zajišťovat uvedeným druhem pohonů vozidel (proběhy stanovte dle vozových jízdních řádů v příloze č. 2), součet v buňce F9 musí souhlasit s referenčními dopravními výkony uvedenými v buňce D35</t>
  </si>
  <si>
    <t>V buňkách L10,L11,L12,L13 doplňte podíl výkonů, který budete zajišťovat uvedeným druhem pohonů vozidel (proběhy stanovte dle vozových jízdních řádů v příloze č. 2), součet v buňce L9 musí souhlasit s referenčními dopravními výkony uvedenými v buňce J35</t>
  </si>
  <si>
    <r>
      <t xml:space="preserve">Pro příměstské linky platí </t>
    </r>
    <r>
      <rPr>
        <sz val="11"/>
        <color indexed="10"/>
        <rFont val="Calibri"/>
        <family val="2"/>
      </rPr>
      <t>Standard kvality PID uvedený v příloze č. 10 Smlouvy včetně jejích příloh v platném znění, vyjma bodu 4.2.4.3 a 4.2.4.4, které se pro účely této smlouvy neuplatňují, přičemž podmínkám kapitoly 4.2 musí vyhovět všechna vozidl</t>
    </r>
    <r>
      <rPr>
        <sz val="11"/>
        <color indexed="10"/>
        <rFont val="Calibri"/>
        <family val="2"/>
      </rPr>
      <t>a be</t>
    </r>
    <r>
      <rPr>
        <sz val="11"/>
        <color indexed="10"/>
        <rFont val="Calibri"/>
        <family val="2"/>
      </rPr>
      <t xml:space="preserve">z ohledu na rok výroby. </t>
    </r>
  </si>
  <si>
    <t xml:space="preserve">V případě pochybností jaké náklady vyplnit do řádků výkazu, postupujte v souladu s metodikou vydanou Ministerstvem dopravy ČR (MD) k vyhlášce č. 296/2010 Sb. Výkaz vychází z této vyhlášky a je upraven pro specifika zadávacích podmínek uvedeného zadávacího řízení.  Metodiku MD naleznete zde: </t>
  </si>
  <si>
    <t>Výsledná cena složky ceny dopravního výkonu, resp. ceny dodatečného dopravního výkonu je zaokrouhlena na 2 desetinná místa.</t>
  </si>
  <si>
    <t>Potřebný počet podle jednotlivých typů turnusových autobusů naleznete v přílohách č. 1 a 2 Smlouvy o veřejných službách.</t>
  </si>
  <si>
    <t>1b</t>
  </si>
  <si>
    <t xml:space="preserve">Bankovní záruka, bude předána Objedntelům v rámci součinnosti před podpisem Smlouvy, bude platná po celou dobu Předrealizačního období a do ukončení prvních 6 měsíců po Zahájení provozu. </t>
  </si>
  <si>
    <r>
      <t xml:space="preserve">Výpočet provádějte na roční výkony dle roku 2022, </t>
    </r>
    <r>
      <rPr>
        <b/>
        <sz val="11"/>
        <color indexed="10"/>
        <rFont val="Calibri"/>
        <family val="2"/>
      </rPr>
      <t>ve stálých cenách roku 2021 (rok 2022 je z hlediska změny cenové hladiny turbulentní  a nebylo by možné cenu korektně kalkulovat), k datu zahájení provozu svazku bude cena indexována kumulovaně postupem dle přílohy č. 6 Smlouvy.</t>
    </r>
  </si>
  <si>
    <r>
      <t xml:space="preserve">Výpočet provádějte na roční výkony dle roku 2022, </t>
    </r>
    <r>
      <rPr>
        <b/>
        <sz val="11"/>
        <color indexed="10"/>
        <rFont val="Calibri"/>
        <family val="2"/>
      </rPr>
      <t>ve stálých cenách roku 2021 (rok 2022 je z hlediska změny cenové hladiny turbulentní  a nebylo by možné cenu korektně kalkulovat), k datu zahájení provozu svazku bude cena indexována kumulovaně postupem dl</t>
    </r>
    <r>
      <rPr>
        <sz val="11"/>
        <rFont val="Calibri"/>
        <family val="2"/>
      </rPr>
      <t>e přílohy č. 6 Smlouvy.</t>
    </r>
  </si>
  <si>
    <t>SD</t>
  </si>
  <si>
    <t>SD+</t>
  </si>
  <si>
    <t>KB</t>
  </si>
  <si>
    <t>Počet km v uvedeném období provozu</t>
  </si>
  <si>
    <t>za 10 let</t>
  </si>
  <si>
    <t xml:space="preserve">vnější (Sčk) </t>
  </si>
  <si>
    <t>B7</t>
  </si>
  <si>
    <t>pro Oblast B7 nejsou vozidla k odkupu</t>
  </si>
  <si>
    <t>započetná zůstatková cena</t>
  </si>
  <si>
    <r>
      <t>Řidiči mzdové náklady - kalkulované průměrně na 1 řidiče měsíčně</t>
    </r>
    <r>
      <rPr>
        <sz val="10"/>
        <rFont val="Calibri"/>
        <family val="2"/>
      </rPr>
      <t>*</t>
    </r>
  </si>
  <si>
    <t>Průměrné ceny CNG Kč/kg (bez DPH)  v roce 2021</t>
  </si>
  <si>
    <t>průměr roku 2021</t>
  </si>
  <si>
    <t>takto označené buňky se vyplní automaticky vyplněním požadovaných údajů na listech typů vozidel ("Mn",  "Md", "Md+", "Sd", "Sd+", "Kb", "Kb+")</t>
  </si>
  <si>
    <t>Průměrné ceny CNG Kč/kg - NEPLATNÉ PŮVODNÍ ÚDAJE</t>
  </si>
  <si>
    <r>
      <t xml:space="preserve">Další provozní zaměstnanci (např. dispečeři) uveďte jejich kalkulované mzdové náklady </t>
    </r>
    <r>
      <rPr>
        <b/>
        <sz val="10"/>
        <rFont val="Calibri"/>
        <family val="2"/>
      </rPr>
      <t xml:space="preserve">na jednoho zaměstnance </t>
    </r>
    <r>
      <rPr>
        <sz val="10"/>
        <rFont val="Calibri"/>
        <family val="2"/>
      </rPr>
      <t>měsíčně*</t>
    </r>
  </si>
  <si>
    <r>
      <t xml:space="preserve">Mzdové náklady, sociální a zdravotní pojištění - </t>
    </r>
    <r>
      <rPr>
        <b/>
        <sz val="14"/>
        <color indexed="10"/>
        <rFont val="Calibri"/>
        <family val="2"/>
      </rPr>
      <t xml:space="preserve">oprava jen úprava popisků, </t>
    </r>
    <r>
      <rPr>
        <b/>
        <sz val="14"/>
        <color indexed="53"/>
        <rFont val="Calibri"/>
        <family val="2"/>
      </rPr>
      <t>pro vysvětlení úpravy rozklikněte poznámku v buňkách A10 a  A28</t>
    </r>
  </si>
  <si>
    <t>opraveny vzorce v takto podbarvených buňkách, komentář v poznámce v buňce</t>
  </si>
  <si>
    <r>
      <t xml:space="preserve">Nacenění proveďte pro každého objednatele samostatně, </t>
    </r>
    <r>
      <rPr>
        <sz val="11"/>
        <color indexed="40"/>
        <rFont val="Calibri"/>
        <family val="2"/>
      </rPr>
      <t>sdílené náklady alokujete dle podílu dopravních výkonů.</t>
    </r>
  </si>
  <si>
    <t xml:space="preserve">Mzdové náklady musí být shodné s údaji  na listě "mzdové náklady", řidiče a dispečery alokujte v poměru výkonů pro zadavatele a podíl těchto pracovníků nechte minimálně na dvě desetinná místa </t>
  </si>
</sst>
</file>

<file path=xl/styles.xml><?xml version="1.0" encoding="utf-8"?>
<styleSheet xmlns="http://schemas.openxmlformats.org/spreadsheetml/2006/main">
  <numFmts count="33">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quot;Yes&quot;;&quot;Yes&quot;;&quot;No&quot;"/>
    <numFmt numFmtId="167" formatCode="&quot;True&quot;;&quot;True&quot;;&quot;False&quot;"/>
    <numFmt numFmtId="168" formatCode="&quot;On&quot;;&quot;On&quot;;&quot;Off&quot;"/>
    <numFmt numFmtId="169" formatCode="0.000"/>
    <numFmt numFmtId="170" formatCode="0.0"/>
    <numFmt numFmtId="171" formatCode="#,##0.000"/>
    <numFmt numFmtId="172" formatCode="0.0000"/>
    <numFmt numFmtId="173" formatCode="#,##0.0000"/>
    <numFmt numFmtId="174" formatCode="#,##0.00000"/>
    <numFmt numFmtId="175" formatCode="#,##0.000000"/>
    <numFmt numFmtId="176" formatCode="[$¥€-2]\ #\ ##,000_);[Red]\([$€-2]\ #\ ##,000\)"/>
    <numFmt numFmtId="177" formatCode="#,##0.00_ ;\-#,##0.00\ "/>
    <numFmt numFmtId="178" formatCode="mmm/yyyy"/>
    <numFmt numFmtId="179" formatCode="[$-405]d\.\ mmmm\ yyyy"/>
    <numFmt numFmtId="180" formatCode="#,##0.0"/>
    <numFmt numFmtId="181" formatCode="[$-405]dddd\ d\.\ mmmm\ yyyy"/>
    <numFmt numFmtId="182" formatCode="0.0000000000"/>
    <numFmt numFmtId="183" formatCode="0.00000000000"/>
    <numFmt numFmtId="184" formatCode="0.000000000"/>
    <numFmt numFmtId="185" formatCode="0.00000000"/>
    <numFmt numFmtId="186" formatCode="0.0000000"/>
    <numFmt numFmtId="187" formatCode="0.000000"/>
    <numFmt numFmtId="188" formatCode="0.00000"/>
  </numFmts>
  <fonts count="103">
    <font>
      <sz val="10"/>
      <name val="Arial CE"/>
      <family val="0"/>
    </font>
    <font>
      <u val="single"/>
      <sz val="10"/>
      <color indexed="12"/>
      <name val="Arial CE"/>
      <family val="0"/>
    </font>
    <font>
      <u val="single"/>
      <sz val="10"/>
      <color indexed="36"/>
      <name val="Arial CE"/>
      <family val="0"/>
    </font>
    <font>
      <b/>
      <vertAlign val="subscript"/>
      <sz val="20"/>
      <name val="Calibri"/>
      <family val="2"/>
    </font>
    <font>
      <b/>
      <sz val="11"/>
      <name val="Calibri"/>
      <family val="2"/>
    </font>
    <font>
      <sz val="11"/>
      <name val="Calibri"/>
      <family val="2"/>
    </font>
    <font>
      <b/>
      <vertAlign val="subscript"/>
      <sz val="11"/>
      <name val="Calibri"/>
      <family val="2"/>
    </font>
    <font>
      <b/>
      <sz val="20"/>
      <name val="Calibri"/>
      <family val="2"/>
    </font>
    <font>
      <sz val="12"/>
      <name val="Times New Roman"/>
      <family val="1"/>
    </font>
    <font>
      <b/>
      <sz val="14"/>
      <name val="Arial CE"/>
      <family val="0"/>
    </font>
    <font>
      <b/>
      <sz val="10"/>
      <name val="Arial CE"/>
      <family val="0"/>
    </font>
    <font>
      <sz val="11"/>
      <color indexed="10"/>
      <name val="Calibri"/>
      <family val="2"/>
    </font>
    <font>
      <b/>
      <sz val="11"/>
      <color indexed="10"/>
      <name val="Calibri"/>
      <family val="2"/>
    </font>
    <font>
      <sz val="11"/>
      <color indexed="8"/>
      <name val="Calibri"/>
      <family val="2"/>
    </font>
    <font>
      <b/>
      <vertAlign val="superscript"/>
      <sz val="9"/>
      <name val="Calibri"/>
      <family val="2"/>
    </font>
    <font>
      <b/>
      <i/>
      <sz val="10"/>
      <name val="Arial CE"/>
      <family val="0"/>
    </font>
    <font>
      <vertAlign val="subscript"/>
      <sz val="11"/>
      <color indexed="10"/>
      <name val="Calibri"/>
      <family val="2"/>
    </font>
    <font>
      <sz val="11"/>
      <name val="Times New Roman"/>
      <family val="1"/>
    </font>
    <font>
      <sz val="10"/>
      <name val="Calibri"/>
      <family val="2"/>
    </font>
    <font>
      <b/>
      <sz val="10"/>
      <name val="Calibri"/>
      <family val="2"/>
    </font>
    <font>
      <b/>
      <sz val="14"/>
      <color indexed="10"/>
      <name val="Calibri"/>
      <family val="2"/>
    </font>
    <font>
      <b/>
      <sz val="14"/>
      <color indexed="53"/>
      <name val="Calibri"/>
      <family val="2"/>
    </font>
    <font>
      <b/>
      <sz val="9"/>
      <name val="Tahoma"/>
      <family val="2"/>
    </font>
    <font>
      <sz val="9"/>
      <name val="Tahoma"/>
      <family val="2"/>
    </font>
    <font>
      <sz val="11"/>
      <color indexed="40"/>
      <name val="Calibri"/>
      <family val="2"/>
    </font>
    <font>
      <sz val="11"/>
      <color indexed="9"/>
      <name val="Calibri"/>
      <family val="2"/>
    </font>
    <font>
      <b/>
      <sz val="11"/>
      <color indexed="8"/>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8"/>
      <color indexed="54"/>
      <name val="Calibri Light"/>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i/>
      <sz val="11"/>
      <name val="Calibri"/>
      <family val="2"/>
    </font>
    <font>
      <sz val="12"/>
      <name val="Calibri"/>
      <family val="2"/>
    </font>
    <font>
      <b/>
      <i/>
      <sz val="10"/>
      <name val="Calibri"/>
      <family val="2"/>
    </font>
    <font>
      <b/>
      <sz val="26"/>
      <name val="Calibri"/>
      <family val="2"/>
    </font>
    <font>
      <b/>
      <sz val="12"/>
      <name val="Calibri"/>
      <family val="2"/>
    </font>
    <font>
      <b/>
      <sz val="28"/>
      <name val="Calibri"/>
      <family val="2"/>
    </font>
    <font>
      <b/>
      <sz val="14"/>
      <name val="Calibri"/>
      <family val="2"/>
    </font>
    <font>
      <sz val="11"/>
      <color indexed="8"/>
      <name val="Segoe UI"/>
      <family val="2"/>
    </font>
    <font>
      <b/>
      <sz val="16"/>
      <name val="Calibri"/>
      <family val="2"/>
    </font>
    <font>
      <b/>
      <sz val="22"/>
      <color indexed="10"/>
      <name val="Calibri"/>
      <family val="2"/>
    </font>
    <font>
      <sz val="10"/>
      <color indexed="10"/>
      <name val="Arial CE"/>
      <family val="0"/>
    </font>
    <font>
      <sz val="11"/>
      <color indexed="56"/>
      <name val="Calibri"/>
      <family val="2"/>
    </font>
    <font>
      <b/>
      <sz val="10"/>
      <color indexed="8"/>
      <name val="Arial"/>
      <family val="2"/>
    </font>
    <font>
      <sz val="10"/>
      <color indexed="8"/>
      <name val="Calibri"/>
      <family val="2"/>
    </font>
    <font>
      <b/>
      <sz val="11"/>
      <color indexed="8"/>
      <name val="Arial"/>
      <family val="2"/>
    </font>
    <font>
      <b/>
      <sz val="9"/>
      <name val="Calibri"/>
      <family val="2"/>
    </font>
    <font>
      <sz val="7"/>
      <name val="Calibri"/>
      <family val="2"/>
    </font>
    <font>
      <sz val="9"/>
      <name val="Calibri"/>
      <family val="2"/>
    </font>
    <font>
      <sz val="10"/>
      <color indexed="10"/>
      <name val="Calibri"/>
      <family val="2"/>
    </font>
    <font>
      <b/>
      <sz val="16"/>
      <color indexed="10"/>
      <name val="Calibri"/>
      <family val="2"/>
    </font>
    <font>
      <b/>
      <sz val="10"/>
      <color indexed="10"/>
      <name val="Calibri"/>
      <family val="2"/>
    </font>
    <font>
      <i/>
      <sz val="11"/>
      <name val="Calibri"/>
      <family val="2"/>
    </font>
    <font>
      <i/>
      <sz val="10"/>
      <name val="Calibri"/>
      <family val="2"/>
    </font>
    <font>
      <sz val="12"/>
      <color indexed="40"/>
      <name val="Calibri"/>
      <family val="2"/>
    </font>
    <font>
      <b/>
      <sz val="10"/>
      <color indexed="10"/>
      <name val="Arial"/>
      <family val="2"/>
    </font>
    <font>
      <i/>
      <sz val="11"/>
      <color indexed="8"/>
      <name val="Calibri"/>
      <family val="2"/>
    </font>
    <font>
      <b/>
      <vertAlign val="superscript"/>
      <sz val="16"/>
      <name val="Calibri"/>
      <family val="2"/>
    </font>
    <font>
      <sz val="16"/>
      <name val="Calibri"/>
      <family val="2"/>
    </font>
    <font>
      <b/>
      <sz val="10"/>
      <color indexed="8"/>
      <name val="Calibri"/>
      <family val="2"/>
    </font>
    <font>
      <sz val="11"/>
      <color theme="1"/>
      <name val="Calibri"/>
      <family val="2"/>
    </font>
    <font>
      <sz val="11"/>
      <color theme="0"/>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libri Light"/>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000000"/>
      <name val="Segoe UI"/>
      <family val="2"/>
    </font>
    <font>
      <b/>
      <sz val="22"/>
      <color rgb="FFFF0000"/>
      <name val="Calibri"/>
      <family val="2"/>
    </font>
    <font>
      <sz val="10"/>
      <color rgb="FFFF0000"/>
      <name val="Arial CE"/>
      <family val="0"/>
    </font>
    <font>
      <sz val="11"/>
      <color rgb="FF1F497D"/>
      <name val="Calibri"/>
      <family val="2"/>
    </font>
    <font>
      <b/>
      <sz val="10"/>
      <color theme="1"/>
      <name val="Arial"/>
      <family val="2"/>
    </font>
    <font>
      <sz val="10"/>
      <color theme="1"/>
      <name val="Calibri"/>
      <family val="2"/>
    </font>
    <font>
      <b/>
      <sz val="11"/>
      <color theme="1"/>
      <name val="Arial"/>
      <family val="2"/>
    </font>
    <font>
      <sz val="10"/>
      <color rgb="FFFF0000"/>
      <name val="Calibri"/>
      <family val="2"/>
    </font>
    <font>
      <b/>
      <sz val="16"/>
      <color rgb="FFFF0000"/>
      <name val="Calibri"/>
      <family val="2"/>
    </font>
    <font>
      <b/>
      <sz val="10"/>
      <color rgb="FFFF0000"/>
      <name val="Calibri"/>
      <family val="2"/>
    </font>
    <font>
      <sz val="12"/>
      <color rgb="FF00B0F0"/>
      <name val="Calibri"/>
      <family val="2"/>
    </font>
    <font>
      <b/>
      <sz val="11"/>
      <color rgb="FFFF0000"/>
      <name val="Calibri"/>
      <family val="2"/>
    </font>
    <font>
      <b/>
      <sz val="10"/>
      <color rgb="FFFF0000"/>
      <name val="Arial"/>
      <family val="2"/>
    </font>
    <font>
      <i/>
      <sz val="11"/>
      <color theme="1"/>
      <name val="Calibri"/>
      <family val="2"/>
    </font>
    <font>
      <b/>
      <sz val="10"/>
      <color theme="1"/>
      <name val="Calibri"/>
      <family val="2"/>
    </font>
    <font>
      <sz val="11"/>
      <color rgb="FF000000"/>
      <name val="Calibri"/>
      <family val="2"/>
    </font>
    <font>
      <b/>
      <sz val="8"/>
      <name val="Arial CE"/>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00"/>
        <bgColor indexed="64"/>
      </patternFill>
    </fill>
    <fill>
      <patternFill patternType="solid">
        <fgColor indexed="13"/>
        <bgColor indexed="64"/>
      </patternFill>
    </fill>
    <fill>
      <patternFill patternType="solid">
        <fgColor rgb="FF00B0F0"/>
        <bgColor indexed="64"/>
      </patternFill>
    </fill>
    <fill>
      <patternFill patternType="solid">
        <fgColor indexed="22"/>
        <bgColor indexed="64"/>
      </patternFill>
    </fill>
    <fill>
      <patternFill patternType="solid">
        <fgColor rgb="FF92D050"/>
        <bgColor indexed="64"/>
      </patternFill>
    </fill>
    <fill>
      <patternFill patternType="solid">
        <fgColor rgb="FFFF0000"/>
        <bgColor indexed="64"/>
      </patternFill>
    </fill>
    <fill>
      <patternFill patternType="solid">
        <fgColor rgb="FFFFC000"/>
        <bgColor indexed="64"/>
      </patternFill>
    </fill>
    <fill>
      <patternFill patternType="solid">
        <fgColor rgb="FF00B050"/>
        <bgColor indexed="64"/>
      </patternFill>
    </fill>
    <fill>
      <patternFill patternType="solid">
        <fgColor rgb="FF0070C0"/>
        <bgColor indexed="64"/>
      </patternFill>
    </fill>
    <fill>
      <patternFill patternType="solid">
        <fgColor rgb="FFBFBFBF"/>
        <bgColor indexed="64"/>
      </patternFill>
    </fill>
    <fill>
      <patternFill patternType="solid">
        <fgColor theme="0" tint="-0.04997999966144562"/>
        <bgColor indexed="64"/>
      </patternFill>
    </fill>
    <fill>
      <patternFill patternType="solid">
        <fgColor rgb="FFCC00FF"/>
        <bgColor indexed="64"/>
      </patternFill>
    </fill>
    <fill>
      <patternFill patternType="solid">
        <fgColor theme="2"/>
        <bgColor indexed="64"/>
      </patternFill>
    </fill>
    <fill>
      <patternFill patternType="solid">
        <fgColor rgb="FFC7A1E3"/>
        <bgColor indexed="64"/>
      </patternFill>
    </fill>
  </fills>
  <borders count="85">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color indexed="63"/>
      </left>
      <right>
        <color indexed="63"/>
      </right>
      <top>
        <color indexed="63"/>
      </top>
      <bottom style="medium"/>
    </border>
    <border>
      <left>
        <color indexed="63"/>
      </left>
      <right style="medium"/>
      <top style="medium"/>
      <bottom style="medium"/>
    </border>
    <border>
      <left style="thin"/>
      <right style="thin"/>
      <top style="thin"/>
      <bottom style="thin"/>
    </border>
    <border>
      <left style="medium"/>
      <right>
        <color indexed="63"/>
      </right>
      <top style="medium"/>
      <bottom>
        <color indexed="63"/>
      </bottom>
    </border>
    <border>
      <left style="medium"/>
      <right>
        <color indexed="63"/>
      </right>
      <top>
        <color indexed="63"/>
      </top>
      <bottom style="medium"/>
    </border>
    <border>
      <left style="thin"/>
      <right>
        <color indexed="63"/>
      </right>
      <top style="thin"/>
      <bottom style="thin"/>
    </border>
    <border>
      <left>
        <color indexed="63"/>
      </left>
      <right style="thin"/>
      <top>
        <color indexed="63"/>
      </top>
      <bottom style="thin"/>
    </border>
    <border>
      <left style="thin"/>
      <right style="medium"/>
      <top>
        <color indexed="63"/>
      </top>
      <bottom style="thin"/>
    </border>
    <border>
      <left style="medium"/>
      <right style="medium"/>
      <top style="medium"/>
      <bottom style="thin"/>
    </border>
    <border>
      <left>
        <color indexed="63"/>
      </left>
      <right>
        <color indexed="63"/>
      </right>
      <top>
        <color indexed="63"/>
      </top>
      <bottom style="thin"/>
    </border>
    <border>
      <left style="medium"/>
      <right style="medium"/>
      <top/>
      <bottom style="thin"/>
    </border>
    <border>
      <left style="medium"/>
      <right style="medium"/>
      <top style="thin"/>
      <bottom style="thin"/>
    </border>
    <border>
      <left>
        <color indexed="63"/>
      </left>
      <right style="thin"/>
      <top style="thin"/>
      <bottom style="thin"/>
    </border>
    <border>
      <left style="thin"/>
      <right style="medium"/>
      <top style="thin"/>
      <bottom style="thin"/>
    </border>
    <border>
      <left>
        <color indexed="63"/>
      </left>
      <right style="thin"/>
      <top style="thin"/>
      <bottom>
        <color indexed="63"/>
      </bottom>
    </border>
    <border>
      <left style="medium"/>
      <right style="thin"/>
      <top style="thin"/>
      <bottom/>
    </border>
    <border>
      <left style="medium"/>
      <right style="medium"/>
      <top style="thin"/>
      <bottom style="medium"/>
    </border>
    <border>
      <left style="medium"/>
      <right style="thin"/>
      <top style="medium"/>
      <bottom style="medium"/>
    </border>
    <border>
      <left>
        <color indexed="63"/>
      </left>
      <right>
        <color indexed="63"/>
      </right>
      <top style="medium"/>
      <bottom style="medium"/>
    </border>
    <border>
      <left style="medium"/>
      <right style="thin"/>
      <top style="thin"/>
      <bottom style="thin"/>
    </border>
    <border>
      <left style="medium"/>
      <right>
        <color indexed="63"/>
      </right>
      <top style="thin"/>
      <bottom style="thin"/>
    </border>
    <border>
      <left>
        <color indexed="63"/>
      </left>
      <right style="medium"/>
      <top style="medium"/>
      <bottom>
        <color indexed="63"/>
      </bottom>
    </border>
    <border>
      <left style="medium"/>
      <right>
        <color indexed="63"/>
      </right>
      <top style="medium"/>
      <bottom style="medium"/>
    </border>
    <border>
      <left>
        <color indexed="63"/>
      </left>
      <right style="medium"/>
      <top style="thin"/>
      <bottom style="thin"/>
    </border>
    <border>
      <left/>
      <right style="medium"/>
      <top/>
      <bottom/>
    </border>
    <border>
      <left style="medium">
        <color rgb="FFFF0000"/>
      </left>
      <right style="medium">
        <color rgb="FFFF0000"/>
      </right>
      <top style="medium">
        <color rgb="FFFF0000"/>
      </top>
      <bottom>
        <color indexed="63"/>
      </bottom>
    </border>
    <border>
      <left style="medium">
        <color rgb="FFFF0000"/>
      </left>
      <right style="medium">
        <color rgb="FFFF0000"/>
      </right>
      <top>
        <color indexed="63"/>
      </top>
      <bottom>
        <color indexed="63"/>
      </bottom>
    </border>
    <border>
      <left style="medium">
        <color rgb="FFFF0000"/>
      </left>
      <right style="medium">
        <color rgb="FFFF0000"/>
      </right>
      <top>
        <color indexed="63"/>
      </top>
      <bottom style="medium"/>
    </border>
    <border>
      <left>
        <color indexed="63"/>
      </left>
      <right style="medium">
        <color rgb="FFFF0000"/>
      </right>
      <top style="medium"/>
      <bottom>
        <color indexed="63"/>
      </bottom>
    </border>
    <border>
      <left style="medium">
        <color rgb="FFFF0000"/>
      </left>
      <right style="medium">
        <color rgb="FFFF0000"/>
      </right>
      <top style="medium"/>
      <bottom style="medium"/>
    </border>
    <border>
      <left/>
      <right style="medium"/>
      <top/>
      <bottom style="medium"/>
    </border>
    <border>
      <left style="medium"/>
      <right style="medium"/>
      <top>
        <color indexed="63"/>
      </top>
      <bottom style="medium"/>
    </border>
    <border diagonalUp="1">
      <left>
        <color indexed="63"/>
      </left>
      <right style="medium"/>
      <top>
        <color indexed="63"/>
      </top>
      <bottom style="medium"/>
      <diagonal style="thin"/>
    </border>
    <border>
      <left style="thin"/>
      <right style="thin"/>
      <top style="medium"/>
      <bottom style="medium"/>
    </border>
    <border>
      <left style="medium"/>
      <right style="thin"/>
      <top>
        <color indexed="63"/>
      </top>
      <bottom style="thin"/>
    </border>
    <border>
      <left style="thin"/>
      <right style="thin"/>
      <top>
        <color indexed="63"/>
      </top>
      <bottom style="thin"/>
    </border>
    <border>
      <left>
        <color indexed="63"/>
      </left>
      <right style="medium"/>
      <top>
        <color indexed="63"/>
      </top>
      <bottom style="thin"/>
    </border>
    <border>
      <left style="medium"/>
      <right>
        <color indexed="63"/>
      </right>
      <top>
        <color indexed="63"/>
      </top>
      <bottom>
        <color indexed="63"/>
      </bottom>
    </border>
    <border>
      <left style="thin"/>
      <right style="thin"/>
      <top style="thin"/>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medium"/>
      <right style="thin"/>
      <top style="thin"/>
      <bottom style="medium"/>
    </border>
    <border>
      <left style="thin"/>
      <right style="medium"/>
      <top style="thin"/>
      <bottom style="mediu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medium"/>
      <bottom>
        <color indexed="63"/>
      </bottom>
    </border>
    <border>
      <left style="thin"/>
      <right style="thin"/>
      <top style="thin"/>
      <bottom style="medium"/>
    </border>
    <border>
      <left>
        <color indexed="63"/>
      </left>
      <right style="medium"/>
      <top style="thin"/>
      <bottom style="medium"/>
    </border>
    <border>
      <left style="medium"/>
      <right>
        <color indexed="63"/>
      </right>
      <top style="thin"/>
      <bottom style="medium"/>
    </border>
    <border>
      <left>
        <color indexed="63"/>
      </left>
      <right>
        <color indexed="63"/>
      </right>
      <top style="thin"/>
      <bottom style="medium"/>
    </border>
    <border>
      <left style="medium"/>
      <right style="thin"/>
      <top style="medium"/>
      <bottom style="thin"/>
    </border>
    <border>
      <left>
        <color indexed="63"/>
      </left>
      <right style="medium">
        <color rgb="FFFF0000"/>
      </right>
      <top>
        <color indexed="63"/>
      </top>
      <bottom style="medium"/>
    </border>
    <border>
      <left style="thin"/>
      <right>
        <color indexed="63"/>
      </right>
      <top style="thin"/>
      <bottom/>
    </border>
    <border>
      <left style="thin"/>
      <right style="thin"/>
      <top/>
      <bottom/>
    </border>
    <border>
      <left style="thin"/>
      <right style="medium"/>
      <top style="medium"/>
      <bottom style="thin"/>
    </border>
    <border>
      <left>
        <color indexed="63"/>
      </left>
      <right style="medium"/>
      <top style="medium"/>
      <bottom style="thin"/>
    </border>
    <border>
      <left style="medium"/>
      <right style="medium"/>
      <top style="medium"/>
      <bottom>
        <color indexed="63"/>
      </bottom>
    </border>
    <border>
      <left style="medium"/>
      <right style="thin"/>
      <top>
        <color indexed="63"/>
      </top>
      <bottom style="medium"/>
    </border>
    <border>
      <left style="thin"/>
      <right style="medium"/>
      <top>
        <color indexed="63"/>
      </top>
      <bottom style="medium"/>
    </border>
    <border>
      <left style="thin"/>
      <right style="medium"/>
      <top style="medium"/>
      <bottom style="medium"/>
    </border>
    <border>
      <left style="medium">
        <color rgb="FFFF0000"/>
      </left>
      <right>
        <color indexed="63"/>
      </right>
      <top style="thin"/>
      <bottom style="medium"/>
    </border>
    <border>
      <left>
        <color indexed="63"/>
      </left>
      <right style="thin"/>
      <top style="thin"/>
      <bottom style="medium"/>
    </border>
    <border>
      <left style="thin"/>
      <right>
        <color indexed="63"/>
      </right>
      <top style="medium"/>
      <bottom style="medium"/>
    </border>
    <border>
      <left style="thin"/>
      <right>
        <color indexed="63"/>
      </right>
      <top>
        <color indexed="63"/>
      </top>
      <bottom style="medium"/>
    </border>
    <border>
      <left>
        <color indexed="63"/>
      </left>
      <right style="thin"/>
      <top>
        <color indexed="63"/>
      </top>
      <bottom style="medium"/>
    </border>
    <border>
      <left>
        <color indexed="63"/>
      </left>
      <right style="thin"/>
      <top style="medium"/>
      <bottom style="medium"/>
    </border>
    <border>
      <left style="medium"/>
      <right>
        <color indexed="63"/>
      </right>
      <top/>
      <bottom style="thin"/>
    </border>
    <border>
      <left style="medium"/>
      <right style="thin"/>
      <top style="medium"/>
      <bottom>
        <color indexed="63"/>
      </bottom>
    </border>
    <border>
      <left style="thin"/>
      <right style="medium"/>
      <top style="medium"/>
      <bottom>
        <color indexed="63"/>
      </bottom>
    </border>
    <border>
      <left style="medium"/>
      <right style="medium"/>
      <top>
        <color indexed="63"/>
      </top>
      <bottom>
        <color indexed="63"/>
      </bottom>
    </border>
    <border>
      <left style="medium"/>
      <right>
        <color indexed="63"/>
      </right>
      <top style="medium"/>
      <bottom style="thin"/>
    </border>
    <border>
      <left>
        <color indexed="63"/>
      </left>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1" fillId="0" borderId="1" applyNumberFormat="0" applyFill="0" applyAlignment="0" applyProtection="0"/>
    <xf numFmtId="165" fontId="0" fillId="0" borderId="0" applyFont="0" applyFill="0" applyBorder="0" applyAlignment="0" applyProtection="0"/>
    <xf numFmtId="164" fontId="0" fillId="0" borderId="0" applyFont="0" applyFill="0" applyBorder="0" applyAlignment="0" applyProtection="0"/>
    <xf numFmtId="0" fontId="1" fillId="0" borderId="0" applyNumberFormat="0" applyFill="0" applyBorder="0" applyAlignment="0" applyProtection="0"/>
    <xf numFmtId="0" fontId="72"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3" applyNumberFormat="0" applyFill="0" applyAlignment="0" applyProtection="0"/>
    <xf numFmtId="0" fontId="74" fillId="0" borderId="4" applyNumberFormat="0" applyFill="0" applyAlignment="0" applyProtection="0"/>
    <xf numFmtId="0" fontId="75" fillId="0" borderId="5" applyNumberFormat="0" applyFill="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21" borderId="0" applyNumberFormat="0" applyBorder="0" applyAlignment="0" applyProtection="0"/>
    <xf numFmtId="0" fontId="2" fillId="0" borderId="0" applyNumberFormat="0" applyFill="0" applyBorder="0" applyAlignment="0" applyProtection="0"/>
    <xf numFmtId="0" fontId="0" fillId="22" borderId="6" applyNumberFormat="0" applyFont="0" applyAlignment="0" applyProtection="0"/>
    <xf numFmtId="9" fontId="0" fillId="0" borderId="0" applyFont="0" applyFill="0" applyBorder="0" applyAlignment="0" applyProtection="0"/>
    <xf numFmtId="0" fontId="78" fillId="0" borderId="7" applyNumberFormat="0" applyFill="0" applyAlignment="0" applyProtection="0"/>
    <xf numFmtId="0" fontId="79" fillId="23" borderId="0" applyNumberFormat="0" applyBorder="0" applyAlignment="0" applyProtection="0"/>
    <xf numFmtId="0" fontId="80" fillId="24" borderId="0" applyNumberFormat="0" applyBorder="0" applyAlignment="0" applyProtection="0"/>
    <xf numFmtId="0" fontId="81" fillId="0" borderId="0" applyNumberFormat="0" applyFill="0" applyBorder="0" applyAlignment="0" applyProtection="0"/>
    <xf numFmtId="0" fontId="82" fillId="25" borderId="8" applyNumberFormat="0" applyAlignment="0" applyProtection="0"/>
    <xf numFmtId="0" fontId="83" fillId="26" borderId="8" applyNumberFormat="0" applyAlignment="0" applyProtection="0"/>
    <xf numFmtId="0" fontId="84" fillId="26" borderId="9" applyNumberFormat="0" applyAlignment="0" applyProtection="0"/>
    <xf numFmtId="0" fontId="85" fillId="0" borderId="0" applyNumberFormat="0" applyFill="0" applyBorder="0" applyAlignment="0" applyProtection="0"/>
    <xf numFmtId="0" fontId="70" fillId="27" borderId="0" applyNumberFormat="0" applyBorder="0" applyAlignment="0" applyProtection="0"/>
    <xf numFmtId="0" fontId="70" fillId="28" borderId="0" applyNumberFormat="0" applyBorder="0" applyAlignment="0" applyProtection="0"/>
    <xf numFmtId="0" fontId="70" fillId="29" borderId="0" applyNumberFormat="0" applyBorder="0" applyAlignment="0" applyProtection="0"/>
    <xf numFmtId="0" fontId="70" fillId="30" borderId="0" applyNumberFormat="0" applyBorder="0" applyAlignment="0" applyProtection="0"/>
    <xf numFmtId="0" fontId="70" fillId="31" borderId="0" applyNumberFormat="0" applyBorder="0" applyAlignment="0" applyProtection="0"/>
    <xf numFmtId="0" fontId="70" fillId="32" borderId="0" applyNumberFormat="0" applyBorder="0" applyAlignment="0" applyProtection="0"/>
  </cellStyleXfs>
  <cellXfs count="543">
    <xf numFmtId="0" fontId="0" fillId="0" borderId="0" xfId="0" applyAlignment="1">
      <alignment/>
    </xf>
    <xf numFmtId="0" fontId="40" fillId="0" borderId="0" xfId="0" applyFont="1" applyAlignment="1">
      <alignment horizontal="right"/>
    </xf>
    <xf numFmtId="0" fontId="18" fillId="0" borderId="0" xfId="0" applyFont="1" applyAlignment="1">
      <alignment/>
    </xf>
    <xf numFmtId="0" fontId="18" fillId="0" borderId="0" xfId="0" applyFont="1" applyAlignment="1">
      <alignment horizontal="center"/>
    </xf>
    <xf numFmtId="0" fontId="18" fillId="0" borderId="0" xfId="0" applyFont="1" applyAlignment="1">
      <alignment horizontal="right"/>
    </xf>
    <xf numFmtId="0" fontId="18" fillId="0" borderId="0" xfId="0" applyFont="1" applyAlignment="1">
      <alignment wrapText="1"/>
    </xf>
    <xf numFmtId="0" fontId="18" fillId="0" borderId="0" xfId="0" applyFont="1" applyAlignment="1">
      <alignment horizontal="center" wrapText="1"/>
    </xf>
    <xf numFmtId="0" fontId="41" fillId="0" borderId="0" xfId="0" applyFont="1" applyAlignment="1">
      <alignment/>
    </xf>
    <xf numFmtId="0" fontId="18" fillId="0" borderId="0" xfId="0" applyFont="1" applyFill="1" applyAlignment="1">
      <alignment/>
    </xf>
    <xf numFmtId="0" fontId="42" fillId="0" borderId="0" xfId="0" applyFont="1" applyAlignment="1">
      <alignment/>
    </xf>
    <xf numFmtId="0" fontId="18" fillId="0" borderId="0" xfId="0" applyFont="1" applyFill="1" applyAlignment="1">
      <alignment horizontal="center"/>
    </xf>
    <xf numFmtId="0" fontId="18" fillId="0" borderId="0" xfId="0" applyFont="1" applyFill="1" applyAlignment="1">
      <alignment horizontal="right"/>
    </xf>
    <xf numFmtId="0" fontId="5" fillId="0" borderId="0" xfId="0" applyFont="1" applyAlignment="1">
      <alignment wrapText="1"/>
    </xf>
    <xf numFmtId="0" fontId="19" fillId="0" borderId="10" xfId="0" applyFont="1" applyFill="1" applyBorder="1" applyAlignment="1">
      <alignment/>
    </xf>
    <xf numFmtId="0" fontId="19" fillId="0" borderId="10" xfId="0" applyFont="1" applyBorder="1" applyAlignment="1">
      <alignment/>
    </xf>
    <xf numFmtId="0" fontId="7" fillId="0" borderId="11" xfId="0" applyFont="1" applyBorder="1" applyAlignment="1">
      <alignment/>
    </xf>
    <xf numFmtId="0" fontId="41" fillId="0" borderId="0" xfId="0" applyFont="1" applyAlignment="1">
      <alignment wrapText="1"/>
    </xf>
    <xf numFmtId="0" fontId="41" fillId="0" borderId="0" xfId="0" applyFont="1" applyAlignment="1">
      <alignment horizontal="center" wrapText="1"/>
    </xf>
    <xf numFmtId="0" fontId="43" fillId="33" borderId="12" xfId="0" applyFont="1" applyFill="1" applyBorder="1" applyAlignment="1">
      <alignment horizontal="center" vertical="center"/>
    </xf>
    <xf numFmtId="0" fontId="7" fillId="0" borderId="0" xfId="0" applyFont="1" applyAlignment="1">
      <alignment/>
    </xf>
    <xf numFmtId="0" fontId="8" fillId="0" borderId="0" xfId="0" applyFont="1" applyAlignment="1">
      <alignment vertical="center"/>
    </xf>
    <xf numFmtId="0" fontId="18" fillId="34" borderId="13" xfId="0" applyFont="1" applyFill="1" applyBorder="1" applyAlignment="1">
      <alignment/>
    </xf>
    <xf numFmtId="0" fontId="41" fillId="35" borderId="13" xfId="0" applyFont="1" applyFill="1" applyBorder="1" applyAlignment="1">
      <alignment horizontal="right"/>
    </xf>
    <xf numFmtId="0" fontId="81" fillId="0" borderId="0" xfId="0" applyFont="1" applyAlignment="1">
      <alignment/>
    </xf>
    <xf numFmtId="0" fontId="41" fillId="0" borderId="13" xfId="0" applyFont="1" applyBorder="1" applyAlignment="1">
      <alignment horizontal="right"/>
    </xf>
    <xf numFmtId="0" fontId="44" fillId="36" borderId="14" xfId="0" applyFont="1" applyFill="1" applyBorder="1" applyAlignment="1" applyProtection="1">
      <alignment horizontal="center"/>
      <protection locked="0"/>
    </xf>
    <xf numFmtId="0" fontId="19" fillId="36" borderId="15" xfId="0" applyFont="1" applyFill="1" applyBorder="1" applyAlignment="1" applyProtection="1">
      <alignment wrapText="1"/>
      <protection locked="0"/>
    </xf>
    <xf numFmtId="0" fontId="5" fillId="36" borderId="16" xfId="0" applyFont="1" applyFill="1" applyBorder="1" applyAlignment="1" applyProtection="1">
      <alignment horizontal="center" vertical="center" textRotation="255" wrapText="1"/>
      <protection locked="0"/>
    </xf>
    <xf numFmtId="0" fontId="5" fillId="0" borderId="17" xfId="0" applyFont="1" applyBorder="1" applyAlignment="1" applyProtection="1">
      <alignment wrapText="1"/>
      <protection locked="0"/>
    </xf>
    <xf numFmtId="0" fontId="19" fillId="0" borderId="18" xfId="0" applyFont="1" applyBorder="1" applyAlignment="1" applyProtection="1">
      <alignment horizontal="center" wrapText="1"/>
      <protection locked="0"/>
    </xf>
    <xf numFmtId="171" fontId="18" fillId="0" borderId="19" xfId="0" applyNumberFormat="1" applyFont="1" applyFill="1" applyBorder="1" applyAlignment="1" applyProtection="1">
      <alignment horizontal="center" vertical="center" wrapText="1"/>
      <protection locked="0"/>
    </xf>
    <xf numFmtId="2" fontId="18" fillId="0" borderId="20" xfId="0" applyNumberFormat="1" applyFont="1" applyBorder="1" applyAlignment="1" applyProtection="1">
      <alignment horizontal="center" vertical="center" wrapText="1"/>
      <protection locked="0"/>
    </xf>
    <xf numFmtId="171" fontId="18" fillId="33" borderId="21" xfId="0" applyNumberFormat="1" applyFont="1" applyFill="1" applyBorder="1" applyAlignment="1" applyProtection="1">
      <alignment horizontal="center" vertical="center"/>
      <protection locked="0"/>
    </xf>
    <xf numFmtId="171" fontId="18" fillId="33" borderId="22" xfId="0" applyNumberFormat="1" applyFont="1" applyFill="1" applyBorder="1" applyAlignment="1" applyProtection="1">
      <alignment horizontal="center" vertical="center" wrapText="1"/>
      <protection locked="0"/>
    </xf>
    <xf numFmtId="171" fontId="18" fillId="33" borderId="22" xfId="0" applyNumberFormat="1" applyFont="1" applyFill="1" applyBorder="1" applyAlignment="1" applyProtection="1">
      <alignment horizontal="center" vertical="center"/>
      <protection locked="0"/>
    </xf>
    <xf numFmtId="0" fontId="5" fillId="0" borderId="23" xfId="0" applyFont="1" applyBorder="1" applyAlignment="1" applyProtection="1">
      <alignment wrapText="1"/>
      <protection locked="0"/>
    </xf>
    <xf numFmtId="0" fontId="19" fillId="0" borderId="24" xfId="0" applyFont="1" applyBorder="1" applyAlignment="1" applyProtection="1">
      <alignment horizontal="center" wrapText="1"/>
      <protection locked="0"/>
    </xf>
    <xf numFmtId="171" fontId="18" fillId="35" borderId="22" xfId="0" applyNumberFormat="1" applyFont="1" applyFill="1" applyBorder="1" applyAlignment="1" applyProtection="1">
      <alignment horizontal="center" vertical="center" wrapText="1"/>
      <protection locked="0"/>
    </xf>
    <xf numFmtId="0" fontId="5" fillId="0" borderId="25" xfId="0" applyFont="1" applyBorder="1" applyAlignment="1" applyProtection="1">
      <alignment wrapText="1"/>
      <protection locked="0"/>
    </xf>
    <xf numFmtId="0" fontId="5" fillId="0" borderId="26" xfId="0" applyFont="1" applyBorder="1" applyAlignment="1" applyProtection="1">
      <alignment wrapText="1"/>
      <protection locked="0"/>
    </xf>
    <xf numFmtId="171" fontId="18" fillId="33" borderId="27" xfId="0" applyNumberFormat="1" applyFont="1" applyFill="1" applyBorder="1" applyAlignment="1" applyProtection="1">
      <alignment horizontal="center" vertical="center" wrapText="1"/>
      <protection locked="0"/>
    </xf>
    <xf numFmtId="0" fontId="5" fillId="0" borderId="28" xfId="0" applyFont="1" applyBorder="1" applyAlignment="1" applyProtection="1">
      <alignment wrapText="1"/>
      <protection locked="0"/>
    </xf>
    <xf numFmtId="171" fontId="19" fillId="0" borderId="22" xfId="0" applyNumberFormat="1" applyFont="1" applyFill="1" applyBorder="1" applyAlignment="1" applyProtection="1">
      <alignment horizontal="center" vertical="center"/>
      <protection/>
    </xf>
    <xf numFmtId="171" fontId="18" fillId="0" borderId="10" xfId="0" applyNumberFormat="1" applyFont="1" applyFill="1" applyBorder="1" applyAlignment="1" applyProtection="1">
      <alignment horizontal="center" vertical="center" wrapText="1"/>
      <protection/>
    </xf>
    <xf numFmtId="0" fontId="10" fillId="0" borderId="0" xfId="0" applyFont="1" applyAlignment="1">
      <alignment/>
    </xf>
    <xf numFmtId="0" fontId="4" fillId="8" borderId="29" xfId="0" applyFont="1" applyFill="1" applyBorder="1" applyAlignment="1" applyProtection="1">
      <alignment horizontal="center" wrapText="1"/>
      <protection locked="0"/>
    </xf>
    <xf numFmtId="0" fontId="5" fillId="8" borderId="30" xfId="0" applyFont="1" applyFill="1" applyBorder="1" applyAlignment="1" applyProtection="1">
      <alignment horizontal="center" vertical="center" textRotation="255" wrapText="1"/>
      <protection locked="0"/>
    </xf>
    <xf numFmtId="0" fontId="4" fillId="37" borderId="10" xfId="0" applyFont="1" applyFill="1" applyBorder="1" applyAlignment="1" applyProtection="1">
      <alignment horizontal="center" wrapText="1"/>
      <protection locked="0"/>
    </xf>
    <xf numFmtId="0" fontId="5" fillId="37" borderId="31" xfId="0" applyFont="1" applyFill="1" applyBorder="1" applyAlignment="1" applyProtection="1">
      <alignment horizontal="center" vertical="center" textRotation="255" wrapText="1"/>
      <protection locked="0"/>
    </xf>
    <xf numFmtId="0" fontId="45" fillId="0" borderId="32" xfId="0" applyFont="1" applyFill="1" applyBorder="1" applyAlignment="1">
      <alignment/>
    </xf>
    <xf numFmtId="0" fontId="46" fillId="0" borderId="33" xfId="0" applyFont="1" applyBorder="1" applyAlignment="1">
      <alignment/>
    </xf>
    <xf numFmtId="0" fontId="46" fillId="0" borderId="12" xfId="0" applyFont="1" applyBorder="1" applyAlignment="1">
      <alignment/>
    </xf>
    <xf numFmtId="0" fontId="4" fillId="8" borderId="12" xfId="0" applyFont="1" applyFill="1" applyBorder="1" applyAlignment="1" applyProtection="1">
      <alignment horizontal="center" wrapText="1"/>
      <protection locked="0"/>
    </xf>
    <xf numFmtId="171" fontId="18" fillId="33" borderId="34" xfId="0" applyNumberFormat="1" applyFont="1" applyFill="1" applyBorder="1" applyAlignment="1" applyProtection="1">
      <alignment horizontal="center" vertical="center"/>
      <protection locked="0"/>
    </xf>
    <xf numFmtId="171" fontId="19" fillId="0" borderId="34" xfId="0" applyNumberFormat="1" applyFont="1" applyFill="1" applyBorder="1" applyAlignment="1" applyProtection="1">
      <alignment horizontal="center" vertical="center"/>
      <protection/>
    </xf>
    <xf numFmtId="171" fontId="18" fillId="35" borderId="34" xfId="0" applyNumberFormat="1" applyFont="1" applyFill="1" applyBorder="1" applyAlignment="1" applyProtection="1">
      <alignment horizontal="center" vertical="center" wrapText="1"/>
      <protection locked="0"/>
    </xf>
    <xf numFmtId="171" fontId="18" fillId="33" borderId="35" xfId="0" applyNumberFormat="1" applyFont="1" applyFill="1" applyBorder="1" applyAlignment="1" applyProtection="1">
      <alignment horizontal="center" vertical="center"/>
      <protection locked="0"/>
    </xf>
    <xf numFmtId="0" fontId="41" fillId="0" borderId="0" xfId="0" applyFont="1" applyBorder="1" applyAlignment="1">
      <alignment horizontal="left" wrapText="1"/>
    </xf>
    <xf numFmtId="0" fontId="86" fillId="0" borderId="0" xfId="0" applyFont="1" applyBorder="1" applyAlignment="1">
      <alignment horizontal="left" vertical="center" wrapText="1"/>
    </xf>
    <xf numFmtId="0" fontId="41" fillId="0" borderId="0" xfId="0" applyFont="1" applyBorder="1" applyAlignment="1">
      <alignment horizontal="left" vertical="center"/>
    </xf>
    <xf numFmtId="0" fontId="4" fillId="37" borderId="33" xfId="0" applyFont="1" applyFill="1" applyBorder="1" applyAlignment="1" applyProtection="1">
      <alignment horizontal="center" wrapText="1"/>
      <protection locked="0"/>
    </xf>
    <xf numFmtId="0" fontId="46" fillId="38" borderId="36" xfId="0" applyFont="1" applyFill="1" applyBorder="1" applyAlignment="1">
      <alignment horizontal="center"/>
    </xf>
    <xf numFmtId="0" fontId="4" fillId="38" borderId="37" xfId="0" applyFont="1" applyFill="1" applyBorder="1" applyAlignment="1" applyProtection="1">
      <alignment horizontal="center" wrapText="1"/>
      <protection locked="0"/>
    </xf>
    <xf numFmtId="2" fontId="18" fillId="38" borderId="37" xfId="0" applyNumberFormat="1" applyFont="1" applyFill="1" applyBorder="1" applyAlignment="1" applyProtection="1">
      <alignment horizontal="center" vertical="center" wrapText="1"/>
      <protection locked="0"/>
    </xf>
    <xf numFmtId="171" fontId="41" fillId="38" borderId="37" xfId="0" applyNumberFormat="1" applyFont="1" applyFill="1" applyBorder="1" applyAlignment="1" applyProtection="1">
      <alignment horizontal="center" wrapText="1"/>
      <protection locked="0"/>
    </xf>
    <xf numFmtId="4" fontId="18" fillId="38" borderId="37" xfId="0" applyNumberFormat="1" applyFont="1" applyFill="1" applyBorder="1" applyAlignment="1" applyProtection="1">
      <alignment horizontal="center" wrapText="1"/>
      <protection locked="0"/>
    </xf>
    <xf numFmtId="2" fontId="18" fillId="38" borderId="37" xfId="0" applyNumberFormat="1" applyFont="1" applyFill="1" applyBorder="1" applyAlignment="1" applyProtection="1">
      <alignment horizontal="center" wrapText="1"/>
      <protection/>
    </xf>
    <xf numFmtId="2" fontId="48" fillId="38" borderId="37" xfId="0" applyNumberFormat="1" applyFont="1" applyFill="1" applyBorder="1" applyAlignment="1" applyProtection="1">
      <alignment horizontal="center" wrapText="1"/>
      <protection/>
    </xf>
    <xf numFmtId="0" fontId="18" fillId="38" borderId="37" xfId="0" applyFont="1" applyFill="1" applyBorder="1" applyAlignment="1" applyProtection="1">
      <alignment horizontal="center" wrapText="1"/>
      <protection/>
    </xf>
    <xf numFmtId="0" fontId="45" fillId="39" borderId="32" xfId="0" applyFont="1" applyFill="1" applyBorder="1" applyAlignment="1">
      <alignment/>
    </xf>
    <xf numFmtId="0" fontId="45" fillId="38" borderId="32" xfId="0" applyFont="1" applyFill="1" applyBorder="1" applyAlignment="1">
      <alignment/>
    </xf>
    <xf numFmtId="0" fontId="45" fillId="33" borderId="32" xfId="0" applyFont="1" applyFill="1" applyBorder="1" applyAlignment="1">
      <alignment/>
    </xf>
    <xf numFmtId="0" fontId="45" fillId="37" borderId="32" xfId="0" applyFont="1" applyFill="1" applyBorder="1" applyAlignment="1">
      <alignment/>
    </xf>
    <xf numFmtId="0" fontId="45" fillId="40" borderId="32" xfId="0" applyFont="1" applyFill="1" applyBorder="1" applyAlignment="1">
      <alignment/>
    </xf>
    <xf numFmtId="0" fontId="45" fillId="41" borderId="32" xfId="0" applyFont="1" applyFill="1" applyBorder="1" applyAlignment="1">
      <alignment/>
    </xf>
    <xf numFmtId="0" fontId="45" fillId="35" borderId="32" xfId="0" applyFont="1" applyFill="1" applyBorder="1" applyAlignment="1">
      <alignment/>
    </xf>
    <xf numFmtId="171" fontId="18" fillId="35" borderId="21" xfId="0" applyNumberFormat="1" applyFont="1" applyFill="1" applyBorder="1" applyAlignment="1" applyProtection="1">
      <alignment horizontal="center" vertical="center"/>
      <protection locked="0"/>
    </xf>
    <xf numFmtId="0" fontId="18" fillId="7" borderId="0" xfId="0" applyFont="1" applyFill="1" applyAlignment="1">
      <alignment/>
    </xf>
    <xf numFmtId="0" fontId="18" fillId="7" borderId="0" xfId="0" applyFont="1" applyFill="1" applyAlignment="1">
      <alignment horizontal="center"/>
    </xf>
    <xf numFmtId="0" fontId="87" fillId="7" borderId="0" xfId="0" applyFont="1" applyFill="1" applyAlignment="1">
      <alignment/>
    </xf>
    <xf numFmtId="0" fontId="88" fillId="0" borderId="0" xfId="0" applyFont="1" applyAlignment="1">
      <alignment/>
    </xf>
    <xf numFmtId="0" fontId="5" fillId="0" borderId="23" xfId="0" applyFont="1" applyFill="1" applyBorder="1" applyAlignment="1" applyProtection="1">
      <alignment wrapText="1"/>
      <protection locked="0"/>
    </xf>
    <xf numFmtId="0" fontId="5" fillId="0" borderId="0" xfId="0" applyFont="1" applyAlignment="1">
      <alignment vertical="center"/>
    </xf>
    <xf numFmtId="0" fontId="1" fillId="0" borderId="0" xfId="36" applyAlignment="1" applyProtection="1">
      <alignment vertical="center"/>
      <protection/>
    </xf>
    <xf numFmtId="0" fontId="89" fillId="0" borderId="0" xfId="0" applyFont="1" applyAlignment="1">
      <alignment/>
    </xf>
    <xf numFmtId="0" fontId="90" fillId="7" borderId="28" xfId="0" applyFont="1" applyFill="1" applyBorder="1" applyAlignment="1">
      <alignment horizontal="left"/>
    </xf>
    <xf numFmtId="2" fontId="18" fillId="0" borderId="29" xfId="0" applyNumberFormat="1" applyFont="1" applyBorder="1" applyAlignment="1" applyProtection="1">
      <alignment horizontal="center" vertical="center" wrapText="1"/>
      <protection locked="0"/>
    </xf>
    <xf numFmtId="2" fontId="18" fillId="0" borderId="12" xfId="0" applyNumberFormat="1" applyFont="1" applyBorder="1" applyAlignment="1" applyProtection="1">
      <alignment horizontal="center" vertical="center" wrapText="1"/>
      <protection locked="0"/>
    </xf>
    <xf numFmtId="171" fontId="19" fillId="0" borderId="15" xfId="0" applyNumberFormat="1" applyFont="1" applyFill="1" applyBorder="1" applyAlignment="1" applyProtection="1">
      <alignment horizontal="center" vertical="center"/>
      <protection/>
    </xf>
    <xf numFmtId="2" fontId="18" fillId="0" borderId="11" xfId="0" applyNumberFormat="1" applyFont="1" applyBorder="1" applyAlignment="1" applyProtection="1">
      <alignment horizontal="center" vertical="center" wrapText="1"/>
      <protection locked="0"/>
    </xf>
    <xf numFmtId="2" fontId="18" fillId="38" borderId="38" xfId="0" applyNumberFormat="1" applyFont="1" applyFill="1" applyBorder="1" applyAlignment="1" applyProtection="1">
      <alignment horizontal="center" vertical="center" wrapText="1"/>
      <protection locked="0"/>
    </xf>
    <xf numFmtId="171" fontId="18" fillId="0" borderId="15" xfId="0" applyNumberFormat="1" applyFont="1" applyFill="1" applyBorder="1" applyAlignment="1" applyProtection="1">
      <alignment horizontal="center" vertical="center"/>
      <protection locked="0"/>
    </xf>
    <xf numFmtId="171" fontId="19" fillId="0" borderId="33" xfId="0" applyNumberFormat="1" applyFont="1" applyFill="1" applyBorder="1" applyAlignment="1" applyProtection="1">
      <alignment horizontal="center" vertical="center"/>
      <protection/>
    </xf>
    <xf numFmtId="171" fontId="18" fillId="0" borderId="33" xfId="0" applyNumberFormat="1" applyFont="1" applyFill="1" applyBorder="1" applyAlignment="1" applyProtection="1">
      <alignment horizontal="center" vertical="center"/>
      <protection locked="0"/>
    </xf>
    <xf numFmtId="2" fontId="18" fillId="38" borderId="39" xfId="0" applyNumberFormat="1" applyFont="1" applyFill="1" applyBorder="1" applyAlignment="1" applyProtection="1">
      <alignment horizontal="center" vertical="center" wrapText="1"/>
      <protection locked="0"/>
    </xf>
    <xf numFmtId="171" fontId="18" fillId="0" borderId="33" xfId="0" applyNumberFormat="1" applyFont="1" applyFill="1" applyBorder="1" applyAlignment="1" applyProtection="1">
      <alignment horizontal="center" vertical="center" wrapText="1"/>
      <protection locked="0"/>
    </xf>
    <xf numFmtId="171" fontId="18" fillId="0" borderId="15" xfId="0" applyNumberFormat="1" applyFont="1" applyFill="1" applyBorder="1" applyAlignment="1" applyProtection="1">
      <alignment horizontal="center" vertical="center" wrapText="1"/>
      <protection locked="0"/>
    </xf>
    <xf numFmtId="0" fontId="91" fillId="0" borderId="0" xfId="0" applyFont="1" applyAlignment="1">
      <alignment/>
    </xf>
    <xf numFmtId="0" fontId="9" fillId="0" borderId="0" xfId="0" applyFont="1" applyAlignment="1">
      <alignment horizontal="center" vertical="center"/>
    </xf>
    <xf numFmtId="0" fontId="0" fillId="0" borderId="0" xfId="0" applyFill="1" applyAlignment="1">
      <alignment/>
    </xf>
    <xf numFmtId="0" fontId="92" fillId="7" borderId="33" xfId="0" applyFont="1" applyFill="1" applyBorder="1" applyAlignment="1">
      <alignment horizontal="center" vertical="center"/>
    </xf>
    <xf numFmtId="0" fontId="18" fillId="38" borderId="40" xfId="0" applyFont="1" applyFill="1" applyBorder="1" applyAlignment="1" applyProtection="1">
      <alignment horizontal="center" wrapText="1"/>
      <protection/>
    </xf>
    <xf numFmtId="0" fontId="55" fillId="42" borderId="41" xfId="0" applyFont="1" applyFill="1" applyBorder="1" applyAlignment="1">
      <alignment horizontal="center" vertical="center" wrapText="1"/>
    </xf>
    <xf numFmtId="0" fontId="56" fillId="42" borderId="41" xfId="0" applyFont="1" applyFill="1" applyBorder="1" applyAlignment="1">
      <alignment horizontal="center" vertical="center" wrapText="1"/>
    </xf>
    <xf numFmtId="0" fontId="44" fillId="42" borderId="10" xfId="0" applyFont="1" applyFill="1" applyBorder="1" applyAlignment="1">
      <alignment horizontal="center" vertical="center" wrapText="1"/>
    </xf>
    <xf numFmtId="0" fontId="57" fillId="38" borderId="42" xfId="0" applyFont="1" applyFill="1" applyBorder="1" applyAlignment="1">
      <alignment vertical="center" wrapText="1"/>
    </xf>
    <xf numFmtId="0" fontId="57" fillId="0" borderId="43" xfId="0" applyFont="1" applyBorder="1" applyAlignment="1">
      <alignment horizontal="center" vertical="center" wrapText="1"/>
    </xf>
    <xf numFmtId="0" fontId="57" fillId="0" borderId="41" xfId="0" applyFont="1" applyBorder="1" applyAlignment="1">
      <alignment horizontal="center" vertical="center" wrapText="1"/>
    </xf>
    <xf numFmtId="4" fontId="18" fillId="0" borderId="10" xfId="0" applyNumberFormat="1" applyFont="1" applyBorder="1" applyAlignment="1">
      <alignment/>
    </xf>
    <xf numFmtId="0" fontId="57" fillId="39" borderId="42" xfId="0" applyFont="1" applyFill="1" applyBorder="1" applyAlignment="1">
      <alignment vertical="center" wrapText="1"/>
    </xf>
    <xf numFmtId="0" fontId="57" fillId="33" borderId="42" xfId="0" applyFont="1" applyFill="1" applyBorder="1" applyAlignment="1">
      <alignment vertical="center" wrapText="1"/>
    </xf>
    <xf numFmtId="0" fontId="57" fillId="37" borderId="42" xfId="0" applyFont="1" applyFill="1" applyBorder="1" applyAlignment="1">
      <alignment vertical="center" wrapText="1"/>
    </xf>
    <xf numFmtId="0" fontId="57" fillId="40" borderId="42" xfId="0" applyFont="1" applyFill="1" applyBorder="1" applyAlignment="1">
      <alignment vertical="center" wrapText="1"/>
    </xf>
    <xf numFmtId="0" fontId="57" fillId="35" borderId="42" xfId="0" applyFont="1" applyFill="1" applyBorder="1" applyAlignment="1">
      <alignment vertical="center" wrapText="1"/>
    </xf>
    <xf numFmtId="0" fontId="57" fillId="41" borderId="42" xfId="0" applyFont="1" applyFill="1" applyBorder="1" applyAlignment="1">
      <alignment vertical="center" wrapText="1"/>
    </xf>
    <xf numFmtId="0" fontId="57" fillId="0" borderId="42" xfId="0" applyFont="1" applyFill="1" applyBorder="1" applyAlignment="1">
      <alignment vertical="center" wrapText="1"/>
    </xf>
    <xf numFmtId="0" fontId="93" fillId="0" borderId="0" xfId="0" applyFont="1" applyAlignment="1">
      <alignment/>
    </xf>
    <xf numFmtId="0" fontId="91" fillId="0" borderId="13" xfId="0" applyFont="1" applyBorder="1" applyAlignment="1">
      <alignment/>
    </xf>
    <xf numFmtId="0" fontId="18" fillId="0" borderId="13" xfId="0" applyFont="1" applyBorder="1" applyAlignment="1">
      <alignment/>
    </xf>
    <xf numFmtId="0" fontId="18" fillId="0" borderId="0" xfId="0" applyFont="1" applyFill="1" applyBorder="1" applyAlignment="1">
      <alignment/>
    </xf>
    <xf numFmtId="0" fontId="19" fillId="0" borderId="0" xfId="0" applyFont="1" applyAlignment="1">
      <alignment/>
    </xf>
    <xf numFmtId="0" fontId="94" fillId="0" borderId="0" xfId="0" applyFont="1" applyAlignment="1">
      <alignment horizontal="right"/>
    </xf>
    <xf numFmtId="0" fontId="18" fillId="8" borderId="33" xfId="0" applyFont="1" applyFill="1" applyBorder="1" applyAlignment="1">
      <alignment/>
    </xf>
    <xf numFmtId="0" fontId="18" fillId="8" borderId="29" xfId="0" applyFont="1" applyFill="1" applyBorder="1" applyAlignment="1">
      <alignment/>
    </xf>
    <xf numFmtId="0" fontId="18" fillId="8" borderId="12" xfId="0" applyFont="1" applyFill="1" applyBorder="1" applyAlignment="1">
      <alignment/>
    </xf>
    <xf numFmtId="0" fontId="18" fillId="5" borderId="33" xfId="0" applyFont="1" applyFill="1" applyBorder="1" applyAlignment="1">
      <alignment/>
    </xf>
    <xf numFmtId="0" fontId="18" fillId="5" borderId="29" xfId="0" applyFont="1" applyFill="1" applyBorder="1" applyAlignment="1">
      <alignment/>
    </xf>
    <xf numFmtId="0" fontId="18" fillId="5" borderId="12" xfId="0" applyFont="1" applyFill="1" applyBorder="1" applyAlignment="1">
      <alignment/>
    </xf>
    <xf numFmtId="0" fontId="18" fillId="0" borderId="28" xfId="0" applyFont="1" applyBorder="1" applyAlignment="1">
      <alignment wrapText="1"/>
    </xf>
    <xf numFmtId="0" fontId="18" fillId="0" borderId="44" xfId="0" applyFont="1" applyBorder="1" applyAlignment="1">
      <alignment/>
    </xf>
    <xf numFmtId="0" fontId="18" fillId="0" borderId="12" xfId="0" applyFont="1" applyBorder="1" applyAlignment="1">
      <alignment/>
    </xf>
    <xf numFmtId="0" fontId="57" fillId="38" borderId="15" xfId="0" applyFont="1" applyFill="1" applyBorder="1" applyAlignment="1">
      <alignment vertical="center" wrapText="1"/>
    </xf>
    <xf numFmtId="0" fontId="18" fillId="0" borderId="45" xfId="0" applyFont="1" applyBorder="1" applyAlignment="1">
      <alignment/>
    </xf>
    <xf numFmtId="2" fontId="18" fillId="0" borderId="46" xfId="0" applyNumberFormat="1" applyFont="1" applyBorder="1" applyAlignment="1">
      <alignment/>
    </xf>
    <xf numFmtId="4" fontId="18" fillId="0" borderId="46" xfId="0" applyNumberFormat="1" applyFont="1" applyBorder="1" applyAlignment="1">
      <alignment/>
    </xf>
    <xf numFmtId="2" fontId="18" fillId="0" borderId="47" xfId="0" applyNumberFormat="1" applyFont="1" applyBorder="1" applyAlignment="1">
      <alignment/>
    </xf>
    <xf numFmtId="0" fontId="57" fillId="39" borderId="15" xfId="0" applyFont="1" applyFill="1" applyBorder="1" applyAlignment="1">
      <alignment vertical="center" wrapText="1"/>
    </xf>
    <xf numFmtId="0" fontId="18" fillId="0" borderId="30" xfId="0" applyFont="1" applyBorder="1" applyAlignment="1">
      <alignment/>
    </xf>
    <xf numFmtId="2" fontId="18" fillId="0" borderId="13" xfId="0" applyNumberFormat="1" applyFont="1" applyBorder="1" applyAlignment="1">
      <alignment/>
    </xf>
    <xf numFmtId="2" fontId="18" fillId="0" borderId="34" xfId="0" applyNumberFormat="1" applyFont="1" applyBorder="1" applyAlignment="1">
      <alignment/>
    </xf>
    <xf numFmtId="4" fontId="18" fillId="0" borderId="13" xfId="0" applyNumberFormat="1" applyFont="1" applyBorder="1" applyAlignment="1">
      <alignment/>
    </xf>
    <xf numFmtId="0" fontId="57" fillId="33" borderId="15" xfId="0" applyFont="1" applyFill="1" applyBorder="1" applyAlignment="1">
      <alignment vertical="center" wrapText="1"/>
    </xf>
    <xf numFmtId="2" fontId="18" fillId="0" borderId="13" xfId="0" applyNumberFormat="1" applyFont="1" applyBorder="1" applyAlignment="1">
      <alignment horizontal="right"/>
    </xf>
    <xf numFmtId="0" fontId="57" fillId="37" borderId="15" xfId="0" applyFont="1" applyFill="1" applyBorder="1" applyAlignment="1">
      <alignment vertical="center" wrapText="1"/>
    </xf>
    <xf numFmtId="0" fontId="57" fillId="40" borderId="15" xfId="0" applyFont="1" applyFill="1" applyBorder="1" applyAlignment="1">
      <alignment vertical="center" wrapText="1"/>
    </xf>
    <xf numFmtId="0" fontId="57" fillId="35" borderId="15" xfId="0" applyFont="1" applyFill="1" applyBorder="1" applyAlignment="1">
      <alignment vertical="center" wrapText="1"/>
    </xf>
    <xf numFmtId="0" fontId="57" fillId="41" borderId="48" xfId="0" applyFont="1" applyFill="1" applyBorder="1" applyAlignment="1">
      <alignment vertical="center" wrapText="1"/>
    </xf>
    <xf numFmtId="0" fontId="18" fillId="0" borderId="26" xfId="0" applyFont="1" applyBorder="1" applyAlignment="1">
      <alignment/>
    </xf>
    <xf numFmtId="2" fontId="18" fillId="0" borderId="49" xfId="0" applyNumberFormat="1" applyFont="1" applyBorder="1" applyAlignment="1">
      <alignment/>
    </xf>
    <xf numFmtId="4" fontId="18" fillId="0" borderId="49" xfId="0" applyNumberFormat="1" applyFont="1" applyBorder="1" applyAlignment="1">
      <alignment/>
    </xf>
    <xf numFmtId="2" fontId="18" fillId="0" borderId="50" xfId="0" applyNumberFormat="1" applyFont="1" applyBorder="1" applyAlignment="1">
      <alignment/>
    </xf>
    <xf numFmtId="0" fontId="18" fillId="0" borderId="33" xfId="0" applyFont="1" applyBorder="1" applyAlignment="1">
      <alignment vertical="center"/>
    </xf>
    <xf numFmtId="0" fontId="95" fillId="0" borderId="28" xfId="0" applyFont="1" applyBorder="1" applyAlignment="1">
      <alignment/>
    </xf>
    <xf numFmtId="0" fontId="95" fillId="2" borderId="28" xfId="0" applyFont="1" applyFill="1" applyBorder="1" applyAlignment="1">
      <alignment/>
    </xf>
    <xf numFmtId="0" fontId="18" fillId="41" borderId="44" xfId="0" applyFont="1" applyFill="1" applyBorder="1" applyAlignment="1">
      <alignment/>
    </xf>
    <xf numFmtId="0" fontId="18" fillId="41" borderId="12" xfId="0" applyFont="1" applyFill="1" applyBorder="1" applyAlignment="1">
      <alignment/>
    </xf>
    <xf numFmtId="0" fontId="95" fillId="5" borderId="28" xfId="0" applyFont="1" applyFill="1" applyBorder="1" applyAlignment="1">
      <alignment/>
    </xf>
    <xf numFmtId="0" fontId="4" fillId="0" borderId="10" xfId="0" applyFont="1" applyBorder="1" applyAlignment="1">
      <alignment wrapText="1"/>
    </xf>
    <xf numFmtId="0" fontId="44" fillId="0" borderId="0" xfId="0" applyFont="1" applyAlignment="1">
      <alignment/>
    </xf>
    <xf numFmtId="0" fontId="19" fillId="37" borderId="33" xfId="0" applyFont="1" applyFill="1" applyBorder="1" applyAlignment="1">
      <alignment horizontal="left" wrapText="1"/>
    </xf>
    <xf numFmtId="0" fontId="19" fillId="38" borderId="51" xfId="0" applyFont="1" applyFill="1" applyBorder="1" applyAlignment="1">
      <alignment/>
    </xf>
    <xf numFmtId="0" fontId="18" fillId="38" borderId="52" xfId="0" applyFont="1" applyFill="1" applyBorder="1" applyAlignment="1">
      <alignment/>
    </xf>
    <xf numFmtId="0" fontId="19" fillId="39" borderId="51" xfId="0" applyFont="1" applyFill="1" applyBorder="1" applyAlignment="1">
      <alignment/>
    </xf>
    <xf numFmtId="0" fontId="18" fillId="39" borderId="52" xfId="0" applyFont="1" applyFill="1" applyBorder="1" applyAlignment="1">
      <alignment/>
    </xf>
    <xf numFmtId="0" fontId="19" fillId="33" borderId="51" xfId="0" applyFont="1" applyFill="1" applyBorder="1" applyAlignment="1">
      <alignment/>
    </xf>
    <xf numFmtId="0" fontId="18" fillId="33" borderId="52" xfId="0" applyFont="1" applyFill="1" applyBorder="1" applyAlignment="1">
      <alignment/>
    </xf>
    <xf numFmtId="0" fontId="19" fillId="37" borderId="51" xfId="0" applyFont="1" applyFill="1" applyBorder="1" applyAlignment="1">
      <alignment/>
    </xf>
    <xf numFmtId="0" fontId="18" fillId="37" borderId="52" xfId="0" applyFont="1" applyFill="1" applyBorder="1" applyAlignment="1">
      <alignment/>
    </xf>
    <xf numFmtId="0" fontId="19" fillId="40" borderId="51" xfId="0" applyFont="1" applyFill="1" applyBorder="1" applyAlignment="1">
      <alignment/>
    </xf>
    <xf numFmtId="0" fontId="18" fillId="40" borderId="52" xfId="0" applyFont="1" applyFill="1" applyBorder="1" applyAlignment="1">
      <alignment/>
    </xf>
    <xf numFmtId="0" fontId="19" fillId="35" borderId="51" xfId="0" applyFont="1" applyFill="1" applyBorder="1" applyAlignment="1">
      <alignment/>
    </xf>
    <xf numFmtId="0" fontId="18" fillId="35" borderId="52" xfId="0" applyFont="1" applyFill="1" applyBorder="1" applyAlignment="1">
      <alignment/>
    </xf>
    <xf numFmtId="0" fontId="19" fillId="41" borderId="51" xfId="0" applyFont="1" applyFill="1" applyBorder="1" applyAlignment="1">
      <alignment/>
    </xf>
    <xf numFmtId="0" fontId="18" fillId="41" borderId="52" xfId="0" applyFont="1" applyFill="1" applyBorder="1" applyAlignment="1">
      <alignment/>
    </xf>
    <xf numFmtId="0" fontId="18" fillId="0" borderId="13" xfId="0" applyFont="1" applyBorder="1" applyAlignment="1">
      <alignment wrapText="1"/>
    </xf>
    <xf numFmtId="0" fontId="19" fillId="8" borderId="33" xfId="0" applyFont="1" applyFill="1" applyBorder="1" applyAlignment="1">
      <alignment horizontal="left" wrapText="1"/>
    </xf>
    <xf numFmtId="0" fontId="46" fillId="0" borderId="0" xfId="0" applyFont="1" applyAlignment="1">
      <alignment/>
    </xf>
    <xf numFmtId="4" fontId="18" fillId="0" borderId="0" xfId="0" applyNumberFormat="1" applyFont="1" applyFill="1" applyBorder="1" applyAlignment="1">
      <alignment/>
    </xf>
    <xf numFmtId="0" fontId="19" fillId="37" borderId="29" xfId="0" applyFont="1" applyFill="1" applyBorder="1" applyAlignment="1">
      <alignment horizontal="left" wrapText="1"/>
    </xf>
    <xf numFmtId="0" fontId="18" fillId="37" borderId="29" xfId="0" applyFont="1" applyFill="1" applyBorder="1" applyAlignment="1">
      <alignment horizontal="left" wrapText="1"/>
    </xf>
    <xf numFmtId="0" fontId="18" fillId="37" borderId="29" xfId="0" applyFont="1" applyFill="1" applyBorder="1" applyAlignment="1">
      <alignment/>
    </xf>
    <xf numFmtId="0" fontId="18" fillId="37" borderId="12" xfId="0" applyFont="1" applyFill="1" applyBorder="1" applyAlignment="1">
      <alignment/>
    </xf>
    <xf numFmtId="0" fontId="18" fillId="0" borderId="20" xfId="0" applyFont="1" applyBorder="1" applyAlignment="1">
      <alignment horizontal="left" wrapText="1"/>
    </xf>
    <xf numFmtId="0" fontId="19" fillId="38" borderId="53" xfId="0" applyFont="1" applyFill="1" applyBorder="1" applyAlignment="1">
      <alignment horizontal="left" wrapText="1"/>
    </xf>
    <xf numFmtId="0" fontId="18" fillId="38" borderId="17" xfId="0" applyFont="1" applyFill="1" applyBorder="1" applyAlignment="1">
      <alignment horizontal="left" wrapText="1"/>
    </xf>
    <xf numFmtId="0" fontId="19" fillId="39" borderId="53" xfId="0" applyFont="1" applyFill="1" applyBorder="1" applyAlignment="1">
      <alignment/>
    </xf>
    <xf numFmtId="0" fontId="18" fillId="39" borderId="17" xfId="0" applyFont="1" applyFill="1" applyBorder="1" applyAlignment="1">
      <alignment/>
    </xf>
    <xf numFmtId="0" fontId="19" fillId="33" borderId="53" xfId="0" applyFont="1" applyFill="1" applyBorder="1" applyAlignment="1">
      <alignment/>
    </xf>
    <xf numFmtId="0" fontId="18" fillId="33" borderId="17" xfId="0" applyFont="1" applyFill="1" applyBorder="1" applyAlignment="1">
      <alignment/>
    </xf>
    <xf numFmtId="0" fontId="19" fillId="40" borderId="53" xfId="0" applyFont="1" applyFill="1" applyBorder="1" applyAlignment="1">
      <alignment/>
    </xf>
    <xf numFmtId="0" fontId="18" fillId="40" borderId="17" xfId="0" applyFont="1" applyFill="1" applyBorder="1" applyAlignment="1">
      <alignment/>
    </xf>
    <xf numFmtId="0" fontId="19" fillId="35" borderId="53" xfId="0" applyFont="1" applyFill="1" applyBorder="1" applyAlignment="1">
      <alignment/>
    </xf>
    <xf numFmtId="0" fontId="18" fillId="35" borderId="17" xfId="0" applyFont="1" applyFill="1" applyBorder="1" applyAlignment="1">
      <alignment/>
    </xf>
    <xf numFmtId="0" fontId="19" fillId="41" borderId="53" xfId="0" applyFont="1" applyFill="1" applyBorder="1" applyAlignment="1">
      <alignment/>
    </xf>
    <xf numFmtId="0" fontId="18" fillId="41" borderId="17" xfId="0" applyFont="1" applyFill="1" applyBorder="1" applyAlignment="1">
      <alignment/>
    </xf>
    <xf numFmtId="4" fontId="18" fillId="0" borderId="13" xfId="0" applyNumberFormat="1" applyFont="1" applyBorder="1" applyAlignment="1">
      <alignment wrapText="1"/>
    </xf>
    <xf numFmtId="0" fontId="19" fillId="0" borderId="13" xfId="0" applyFont="1" applyBorder="1" applyAlignment="1">
      <alignment/>
    </xf>
    <xf numFmtId="4" fontId="19" fillId="0" borderId="13" xfId="0" applyNumberFormat="1" applyFont="1" applyBorder="1" applyAlignment="1">
      <alignment/>
    </xf>
    <xf numFmtId="0" fontId="19" fillId="8" borderId="29" xfId="0" applyFont="1" applyFill="1" applyBorder="1" applyAlignment="1">
      <alignment horizontal="left" wrapText="1"/>
    </xf>
    <xf numFmtId="0" fontId="18" fillId="0" borderId="46" xfId="0" applyFont="1" applyFill="1" applyBorder="1" applyAlignment="1">
      <alignment horizontal="left" wrapText="1"/>
    </xf>
    <xf numFmtId="0" fontId="18" fillId="38" borderId="14" xfId="0" applyFont="1" applyFill="1" applyBorder="1" applyAlignment="1">
      <alignment/>
    </xf>
    <xf numFmtId="0" fontId="18" fillId="38" borderId="32" xfId="0" applyFont="1" applyFill="1" applyBorder="1" applyAlignment="1">
      <alignment/>
    </xf>
    <xf numFmtId="0" fontId="18" fillId="39" borderId="14" xfId="0" applyFont="1" applyFill="1" applyBorder="1" applyAlignment="1">
      <alignment/>
    </xf>
    <xf numFmtId="0" fontId="18" fillId="39" borderId="32" xfId="0" applyFont="1" applyFill="1" applyBorder="1" applyAlignment="1">
      <alignment/>
    </xf>
    <xf numFmtId="0" fontId="18" fillId="33" borderId="14" xfId="0" applyFont="1" applyFill="1" applyBorder="1" applyAlignment="1">
      <alignment/>
    </xf>
    <xf numFmtId="0" fontId="18" fillId="33" borderId="32" xfId="0" applyFont="1" applyFill="1" applyBorder="1" applyAlignment="1">
      <alignment/>
    </xf>
    <xf numFmtId="0" fontId="18" fillId="37" borderId="14" xfId="0" applyFont="1" applyFill="1" applyBorder="1" applyAlignment="1">
      <alignment/>
    </xf>
    <xf numFmtId="0" fontId="18" fillId="37" borderId="32" xfId="0" applyFont="1" applyFill="1" applyBorder="1" applyAlignment="1">
      <alignment/>
    </xf>
    <xf numFmtId="0" fontId="18" fillId="40" borderId="14" xfId="0" applyFont="1" applyFill="1" applyBorder="1" applyAlignment="1">
      <alignment/>
    </xf>
    <xf numFmtId="0" fontId="18" fillId="40" borderId="32" xfId="0" applyFont="1" applyFill="1" applyBorder="1" applyAlignment="1">
      <alignment/>
    </xf>
    <xf numFmtId="0" fontId="18" fillId="35" borderId="14" xfId="0" applyFont="1" applyFill="1" applyBorder="1" applyAlignment="1">
      <alignment/>
    </xf>
    <xf numFmtId="0" fontId="18" fillId="35" borderId="32" xfId="0" applyFont="1" applyFill="1" applyBorder="1" applyAlignment="1">
      <alignment/>
    </xf>
    <xf numFmtId="0" fontId="18" fillId="41" borderId="14" xfId="0" applyFont="1" applyFill="1" applyBorder="1" applyAlignment="1">
      <alignment/>
    </xf>
    <xf numFmtId="0" fontId="18" fillId="41" borderId="32" xfId="0" applyFont="1" applyFill="1" applyBorder="1" applyAlignment="1">
      <alignment/>
    </xf>
    <xf numFmtId="0" fontId="18" fillId="0" borderId="16" xfId="0" applyFont="1" applyBorder="1" applyAlignment="1">
      <alignment/>
    </xf>
    <xf numFmtId="0" fontId="18" fillId="0" borderId="24" xfId="0" applyFont="1" applyBorder="1" applyAlignment="1">
      <alignment/>
    </xf>
    <xf numFmtId="0" fontId="18" fillId="0" borderId="16" xfId="0" applyFont="1" applyBorder="1" applyAlignment="1">
      <alignment wrapText="1"/>
    </xf>
    <xf numFmtId="0" fontId="18" fillId="43" borderId="30" xfId="0" applyFont="1" applyFill="1" applyBorder="1" applyAlignment="1">
      <alignment/>
    </xf>
    <xf numFmtId="0" fontId="18" fillId="43" borderId="54" xfId="0" applyFont="1" applyFill="1" applyBorder="1" applyAlignment="1">
      <alignment/>
    </xf>
    <xf numFmtId="0" fontId="18" fillId="43" borderId="55" xfId="0" applyFont="1" applyFill="1" applyBorder="1" applyAlignment="1">
      <alignment/>
    </xf>
    <xf numFmtId="0" fontId="18" fillId="43" borderId="13" xfId="0" applyFont="1" applyFill="1" applyBorder="1" applyAlignment="1">
      <alignment/>
    </xf>
    <xf numFmtId="0" fontId="18" fillId="0" borderId="51" xfId="0" applyFont="1" applyFill="1" applyBorder="1" applyAlignment="1">
      <alignment/>
    </xf>
    <xf numFmtId="0" fontId="19" fillId="14" borderId="33" xfId="0" applyFont="1" applyFill="1" applyBorder="1" applyAlignment="1">
      <alignment horizontal="left" wrapText="1"/>
    </xf>
    <xf numFmtId="0" fontId="19" fillId="14" borderId="29" xfId="0" applyFont="1" applyFill="1" applyBorder="1" applyAlignment="1">
      <alignment horizontal="left" wrapText="1"/>
    </xf>
    <xf numFmtId="0" fontId="18" fillId="14" borderId="29" xfId="0" applyFont="1" applyFill="1" applyBorder="1" applyAlignment="1">
      <alignment horizontal="left" wrapText="1"/>
    </xf>
    <xf numFmtId="0" fontId="18" fillId="14" borderId="29" xfId="0" applyFont="1" applyFill="1" applyBorder="1" applyAlignment="1">
      <alignment/>
    </xf>
    <xf numFmtId="0" fontId="18" fillId="14" borderId="12" xfId="0" applyFont="1" applyFill="1" applyBorder="1" applyAlignment="1">
      <alignment/>
    </xf>
    <xf numFmtId="0" fontId="18" fillId="41" borderId="48" xfId="0" applyFont="1" applyFill="1" applyBorder="1" applyAlignment="1">
      <alignment/>
    </xf>
    <xf numFmtId="0" fontId="0" fillId="0" borderId="13" xfId="0" applyBorder="1" applyAlignment="1">
      <alignment/>
    </xf>
    <xf numFmtId="4" fontId="18" fillId="0" borderId="13" xfId="0" applyNumberFormat="1" applyFont="1" applyBorder="1" applyAlignment="1">
      <alignment horizontal="center" vertical="center"/>
    </xf>
    <xf numFmtId="2" fontId="18" fillId="0" borderId="16" xfId="0" applyNumberFormat="1" applyFont="1" applyBorder="1" applyAlignment="1" applyProtection="1">
      <alignment horizontal="center" vertical="center"/>
      <protection locked="0"/>
    </xf>
    <xf numFmtId="0" fontId="61" fillId="43" borderId="23" xfId="0" applyFont="1" applyFill="1" applyBorder="1" applyAlignment="1" applyProtection="1">
      <alignment wrapText="1"/>
      <protection locked="0"/>
    </xf>
    <xf numFmtId="0" fontId="62" fillId="43" borderId="24" xfId="0" applyFont="1" applyFill="1" applyBorder="1" applyAlignment="1" applyProtection="1">
      <alignment horizontal="center" wrapText="1"/>
      <protection locked="0"/>
    </xf>
    <xf numFmtId="171" fontId="62" fillId="33" borderId="21" xfId="0" applyNumberFormat="1" applyFont="1" applyFill="1" applyBorder="1" applyAlignment="1" applyProtection="1">
      <alignment horizontal="center" vertical="center"/>
      <protection locked="0"/>
    </xf>
    <xf numFmtId="171" fontId="62" fillId="33" borderId="22" xfId="0" applyNumberFormat="1" applyFont="1" applyFill="1" applyBorder="1" applyAlignment="1" applyProtection="1">
      <alignment horizontal="center" vertical="center" wrapText="1"/>
      <protection locked="0"/>
    </xf>
    <xf numFmtId="2" fontId="62" fillId="38" borderId="37" xfId="0" applyNumberFormat="1" applyFont="1" applyFill="1" applyBorder="1" applyAlignment="1" applyProtection="1">
      <alignment horizontal="center" vertical="center" wrapText="1"/>
      <protection locked="0"/>
    </xf>
    <xf numFmtId="171" fontId="62" fillId="33" borderId="47" xfId="0" applyNumberFormat="1" applyFont="1" applyFill="1" applyBorder="1" applyAlignment="1" applyProtection="1">
      <alignment horizontal="center" vertical="center"/>
      <protection locked="0"/>
    </xf>
    <xf numFmtId="171" fontId="62" fillId="33" borderId="22" xfId="0" applyNumberFormat="1" applyFont="1" applyFill="1" applyBorder="1" applyAlignment="1" applyProtection="1">
      <alignment horizontal="center" vertical="center"/>
      <protection locked="0"/>
    </xf>
    <xf numFmtId="171" fontId="62" fillId="33" borderId="34" xfId="0" applyNumberFormat="1" applyFont="1" applyFill="1" applyBorder="1" applyAlignment="1" applyProtection="1">
      <alignment horizontal="center" vertical="center"/>
      <protection locked="0"/>
    </xf>
    <xf numFmtId="0" fontId="18" fillId="0" borderId="56" xfId="0" applyFont="1" applyBorder="1" applyAlignment="1">
      <alignment/>
    </xf>
    <xf numFmtId="0" fontId="18" fillId="0" borderId="23" xfId="0" applyFont="1" applyBorder="1" applyAlignment="1">
      <alignment/>
    </xf>
    <xf numFmtId="0" fontId="18" fillId="0" borderId="49" xfId="0" applyFont="1" applyBorder="1" applyAlignment="1">
      <alignment/>
    </xf>
    <xf numFmtId="0" fontId="18" fillId="0" borderId="57" xfId="0" applyFont="1" applyBorder="1" applyAlignment="1">
      <alignment/>
    </xf>
    <xf numFmtId="0" fontId="18" fillId="0" borderId="25" xfId="0" applyFont="1" applyBorder="1" applyAlignment="1">
      <alignment/>
    </xf>
    <xf numFmtId="0" fontId="19" fillId="0" borderId="0" xfId="0" applyFont="1" applyFill="1" applyAlignment="1">
      <alignment/>
    </xf>
    <xf numFmtId="0" fontId="44" fillId="0" borderId="0" xfId="0" applyFont="1" applyFill="1" applyBorder="1" applyAlignment="1">
      <alignment/>
    </xf>
    <xf numFmtId="0" fontId="15" fillId="0" borderId="0" xfId="0" applyFont="1" applyAlignment="1">
      <alignment/>
    </xf>
    <xf numFmtId="171" fontId="18" fillId="0" borderId="22" xfId="0" applyNumberFormat="1" applyFont="1" applyFill="1" applyBorder="1" applyAlignment="1" applyProtection="1">
      <alignment horizontal="center" vertical="center"/>
      <protection locked="0"/>
    </xf>
    <xf numFmtId="171" fontId="18" fillId="0" borderId="21" xfId="0" applyNumberFormat="1" applyFont="1" applyFill="1" applyBorder="1" applyAlignment="1" applyProtection="1">
      <alignment horizontal="center" vertical="center"/>
      <protection locked="0"/>
    </xf>
    <xf numFmtId="0" fontId="42" fillId="43" borderId="24" xfId="0" applyFont="1" applyFill="1" applyBorder="1" applyAlignment="1" applyProtection="1">
      <alignment horizontal="center" wrapText="1"/>
      <protection locked="0"/>
    </xf>
    <xf numFmtId="4" fontId="62" fillId="43" borderId="13" xfId="0" applyNumberFormat="1" applyFont="1" applyFill="1" applyBorder="1" applyAlignment="1">
      <alignment horizontal="center" vertical="center"/>
    </xf>
    <xf numFmtId="2" fontId="62" fillId="43" borderId="16" xfId="0" applyNumberFormat="1" applyFont="1" applyFill="1" applyBorder="1" applyAlignment="1" applyProtection="1">
      <alignment horizontal="center" vertical="center"/>
      <protection locked="0"/>
    </xf>
    <xf numFmtId="171" fontId="62" fillId="35" borderId="22" xfId="0" applyNumberFormat="1" applyFont="1" applyFill="1" applyBorder="1" applyAlignment="1" applyProtection="1">
      <alignment horizontal="center" vertical="center" wrapText="1"/>
      <protection locked="0"/>
    </xf>
    <xf numFmtId="171" fontId="62" fillId="35" borderId="21" xfId="0" applyNumberFormat="1" applyFont="1" applyFill="1" applyBorder="1" applyAlignment="1" applyProtection="1">
      <alignment horizontal="center" vertical="center"/>
      <protection locked="0"/>
    </xf>
    <xf numFmtId="0" fontId="4" fillId="37" borderId="29" xfId="0" applyFont="1" applyFill="1" applyBorder="1" applyAlignment="1" applyProtection="1">
      <alignment horizontal="center" wrapText="1"/>
      <protection locked="0"/>
    </xf>
    <xf numFmtId="171" fontId="44" fillId="44" borderId="20" xfId="0" applyNumberFormat="1" applyFont="1" applyFill="1" applyBorder="1" applyAlignment="1" applyProtection="1">
      <alignment horizontal="center" wrapText="1"/>
      <protection/>
    </xf>
    <xf numFmtId="0" fontId="4" fillId="8" borderId="58" xfId="0" applyFont="1" applyFill="1" applyBorder="1" applyAlignment="1" applyProtection="1">
      <alignment horizontal="center" wrapText="1"/>
      <protection locked="0"/>
    </xf>
    <xf numFmtId="0" fontId="4" fillId="8" borderId="12" xfId="0" applyFont="1" applyFill="1" applyBorder="1" applyAlignment="1" applyProtection="1">
      <alignment horizontal="center" wrapText="1"/>
      <protection locked="0"/>
    </xf>
    <xf numFmtId="171" fontId="44" fillId="44" borderId="20" xfId="0" applyNumberFormat="1" applyFont="1" applyFill="1" applyBorder="1" applyAlignment="1" applyProtection="1">
      <alignment horizontal="center" wrapText="1"/>
      <protection/>
    </xf>
    <xf numFmtId="0" fontId="4" fillId="37" borderId="29" xfId="0" applyFont="1" applyFill="1" applyBorder="1" applyAlignment="1" applyProtection="1">
      <alignment horizontal="center" wrapText="1"/>
      <protection locked="0"/>
    </xf>
    <xf numFmtId="4" fontId="18" fillId="0" borderId="20" xfId="0" applyNumberFormat="1" applyFont="1" applyBorder="1" applyAlignment="1">
      <alignment horizontal="center" vertical="center"/>
    </xf>
    <xf numFmtId="4" fontId="62" fillId="43" borderId="56" xfId="0" applyNumberFormat="1" applyFont="1" applyFill="1" applyBorder="1" applyAlignment="1">
      <alignment horizontal="center" vertical="center"/>
    </xf>
    <xf numFmtId="4" fontId="18" fillId="0" borderId="56" xfId="0" applyNumberFormat="1" applyFont="1" applyBorder="1" applyAlignment="1">
      <alignment horizontal="center" vertical="center"/>
    </xf>
    <xf numFmtId="4" fontId="18" fillId="0" borderId="0" xfId="0" applyNumberFormat="1" applyFont="1" applyBorder="1" applyAlignment="1">
      <alignment horizontal="center" vertical="center"/>
    </xf>
    <xf numFmtId="2" fontId="48" fillId="0" borderId="29" xfId="0" applyNumberFormat="1" applyFont="1" applyFill="1" applyBorder="1" applyAlignment="1" applyProtection="1">
      <alignment horizontal="center" wrapText="1"/>
      <protection/>
    </xf>
    <xf numFmtId="2" fontId="18" fillId="35" borderId="29" xfId="0" applyNumberFormat="1" applyFont="1" applyFill="1" applyBorder="1" applyAlignment="1" applyProtection="1">
      <alignment horizontal="center" wrapText="1"/>
      <protection/>
    </xf>
    <xf numFmtId="0" fontId="96" fillId="0" borderId="20" xfId="0" applyFont="1" applyBorder="1" applyAlignment="1" applyProtection="1">
      <alignment horizontal="center" wrapText="1"/>
      <protection/>
    </xf>
    <xf numFmtId="2" fontId="62" fillId="43" borderId="20" xfId="0" applyNumberFormat="1" applyFont="1" applyFill="1" applyBorder="1" applyAlignment="1" applyProtection="1">
      <alignment horizontal="center" vertical="center" wrapText="1"/>
      <protection locked="0"/>
    </xf>
    <xf numFmtId="2" fontId="62" fillId="43" borderId="56" xfId="0" applyNumberFormat="1" applyFont="1" applyFill="1" applyBorder="1" applyAlignment="1" applyProtection="1">
      <alignment horizontal="center" vertical="center" wrapText="1"/>
      <protection locked="0"/>
    </xf>
    <xf numFmtId="2" fontId="18" fillId="0" borderId="56" xfId="0" applyNumberFormat="1" applyFont="1" applyBorder="1" applyAlignment="1" applyProtection="1">
      <alignment horizontal="center" vertical="center" wrapText="1"/>
      <protection locked="0"/>
    </xf>
    <xf numFmtId="2" fontId="18" fillId="0" borderId="0" xfId="0" applyNumberFormat="1" applyFont="1" applyBorder="1" applyAlignment="1" applyProtection="1">
      <alignment horizontal="center" vertical="center" wrapText="1"/>
      <protection locked="0"/>
    </xf>
    <xf numFmtId="4" fontId="48" fillId="0" borderId="29" xfId="0" applyNumberFormat="1" applyFont="1" applyFill="1" applyBorder="1" applyAlignment="1" applyProtection="1">
      <alignment horizontal="center" wrapText="1"/>
      <protection/>
    </xf>
    <xf numFmtId="4" fontId="96" fillId="0" borderId="20" xfId="0" applyNumberFormat="1" applyFont="1" applyBorder="1" applyAlignment="1" applyProtection="1">
      <alignment horizontal="center" wrapText="1"/>
      <protection/>
    </xf>
    <xf numFmtId="2" fontId="62" fillId="43" borderId="56" xfId="0" applyNumberFormat="1" applyFont="1" applyFill="1" applyBorder="1" applyAlignment="1" applyProtection="1">
      <alignment horizontal="center" vertical="center"/>
      <protection locked="0"/>
    </xf>
    <xf numFmtId="2" fontId="18" fillId="0" borderId="56" xfId="0" applyNumberFormat="1" applyFont="1" applyBorder="1" applyAlignment="1" applyProtection="1">
      <alignment horizontal="center" vertical="center"/>
      <protection locked="0"/>
    </xf>
    <xf numFmtId="2" fontId="18" fillId="0" borderId="0" xfId="0" applyNumberFormat="1" applyFont="1" applyBorder="1" applyAlignment="1" applyProtection="1">
      <alignment horizontal="center" vertical="center"/>
      <protection locked="0"/>
    </xf>
    <xf numFmtId="2" fontId="18" fillId="0" borderId="57" xfId="0" applyNumberFormat="1" applyFont="1" applyBorder="1" applyAlignment="1" applyProtection="1">
      <alignment horizontal="center" vertical="center"/>
      <protection locked="0"/>
    </xf>
    <xf numFmtId="2" fontId="96" fillId="0" borderId="20" xfId="0" applyNumberFormat="1" applyFont="1" applyBorder="1" applyAlignment="1" applyProtection="1">
      <alignment horizontal="center" wrapText="1"/>
      <protection/>
    </xf>
    <xf numFmtId="171" fontId="18" fillId="0" borderId="12" xfId="0" applyNumberFormat="1" applyFont="1" applyFill="1" applyBorder="1" applyAlignment="1" applyProtection="1">
      <alignment horizontal="center" vertical="center" wrapText="1"/>
      <protection/>
    </xf>
    <xf numFmtId="0" fontId="40" fillId="37" borderId="29" xfId="0" applyFont="1" applyFill="1" applyBorder="1" applyAlignment="1" applyProtection="1">
      <alignment horizontal="center" wrapText="1"/>
      <protection locked="0"/>
    </xf>
    <xf numFmtId="2" fontId="62" fillId="43" borderId="13" xfId="0" applyNumberFormat="1" applyFont="1" applyFill="1" applyBorder="1" applyAlignment="1" applyProtection="1">
      <alignment horizontal="center" vertical="center" wrapText="1"/>
      <protection locked="0"/>
    </xf>
    <xf numFmtId="0" fontId="18" fillId="0" borderId="52" xfId="0" applyFont="1" applyBorder="1" applyAlignment="1">
      <alignment/>
    </xf>
    <xf numFmtId="2" fontId="18" fillId="0" borderId="13" xfId="0" applyNumberFormat="1" applyFont="1" applyBorder="1" applyAlignment="1" applyProtection="1">
      <alignment horizontal="center" vertical="center"/>
      <protection locked="0"/>
    </xf>
    <xf numFmtId="2" fontId="62" fillId="43" borderId="13" xfId="0" applyNumberFormat="1" applyFont="1" applyFill="1" applyBorder="1" applyAlignment="1" applyProtection="1">
      <alignment horizontal="center" vertical="center"/>
      <protection locked="0"/>
    </xf>
    <xf numFmtId="4" fontId="18" fillId="0" borderId="57" xfId="0" applyNumberFormat="1" applyFont="1" applyBorder="1" applyAlignment="1">
      <alignment horizontal="center" vertical="center"/>
    </xf>
    <xf numFmtId="171" fontId="18" fillId="0" borderId="42" xfId="0" applyNumberFormat="1" applyFont="1" applyFill="1" applyBorder="1" applyAlignment="1" applyProtection="1">
      <alignment horizontal="center" vertical="center" wrapText="1"/>
      <protection/>
    </xf>
    <xf numFmtId="4" fontId="18" fillId="0" borderId="46" xfId="0" applyNumberFormat="1" applyFont="1" applyBorder="1" applyAlignment="1">
      <alignment horizontal="center" vertical="center"/>
    </xf>
    <xf numFmtId="2" fontId="18" fillId="0" borderId="46" xfId="0" applyNumberFormat="1" applyFont="1" applyBorder="1" applyAlignment="1" applyProtection="1">
      <alignment horizontal="center" vertical="center"/>
      <protection locked="0"/>
    </xf>
    <xf numFmtId="171" fontId="18" fillId="33" borderId="42" xfId="0" applyNumberFormat="1" applyFont="1" applyFill="1" applyBorder="1" applyAlignment="1" applyProtection="1">
      <alignment horizontal="center" vertical="center"/>
      <protection locked="0"/>
    </xf>
    <xf numFmtId="4" fontId="18" fillId="0" borderId="59" xfId="0" applyNumberFormat="1" applyFont="1" applyBorder="1" applyAlignment="1">
      <alignment horizontal="center" vertical="center"/>
    </xf>
    <xf numFmtId="4" fontId="18" fillId="0" borderId="60" xfId="0" applyNumberFormat="1" applyFont="1" applyBorder="1" applyAlignment="1">
      <alignment horizontal="center" vertical="center"/>
    </xf>
    <xf numFmtId="2" fontId="18" fillId="0" borderId="41" xfId="0" applyNumberFormat="1" applyFont="1" applyBorder="1" applyAlignment="1" applyProtection="1">
      <alignment horizontal="center" vertical="center" wrapText="1"/>
      <protection locked="0"/>
    </xf>
    <xf numFmtId="2" fontId="18" fillId="0" borderId="59" xfId="0" applyNumberFormat="1" applyFont="1" applyBorder="1" applyAlignment="1" applyProtection="1">
      <alignment horizontal="center" vertical="center"/>
      <protection locked="0"/>
    </xf>
    <xf numFmtId="2" fontId="18" fillId="0" borderId="60" xfId="0" applyNumberFormat="1" applyFont="1" applyBorder="1" applyAlignment="1" applyProtection="1">
      <alignment horizontal="center" vertical="center"/>
      <protection locked="0"/>
    </xf>
    <xf numFmtId="171" fontId="18" fillId="0" borderId="41" xfId="0" applyNumberFormat="1" applyFont="1" applyFill="1" applyBorder="1" applyAlignment="1" applyProtection="1">
      <alignment horizontal="center" vertical="center" wrapText="1"/>
      <protection/>
    </xf>
    <xf numFmtId="4" fontId="18" fillId="0" borderId="54" xfId="0" applyNumberFormat="1" applyFont="1" applyBorder="1" applyAlignment="1">
      <alignment horizontal="center" vertical="center"/>
    </xf>
    <xf numFmtId="2" fontId="18" fillId="0" borderId="54" xfId="0" applyNumberFormat="1" applyFont="1" applyBorder="1" applyAlignment="1" applyProtection="1">
      <alignment horizontal="center" vertical="center"/>
      <protection locked="0"/>
    </xf>
    <xf numFmtId="2" fontId="18" fillId="0" borderId="28" xfId="0" applyNumberFormat="1" applyFont="1" applyBorder="1" applyAlignment="1" applyProtection="1">
      <alignment horizontal="center" vertical="center"/>
      <protection locked="0"/>
    </xf>
    <xf numFmtId="4" fontId="18" fillId="0" borderId="28" xfId="0" applyNumberFormat="1" applyFont="1" applyBorder="1" applyAlignment="1">
      <alignment horizontal="center" vertical="center"/>
    </xf>
    <xf numFmtId="0" fontId="4" fillId="37" borderId="28" xfId="0" applyFont="1" applyFill="1" applyBorder="1" applyAlignment="1" applyProtection="1">
      <alignment horizontal="center" wrapText="1"/>
      <protection locked="0"/>
    </xf>
    <xf numFmtId="0" fontId="4" fillId="8" borderId="28" xfId="0" applyFont="1" applyFill="1" applyBorder="1" applyAlignment="1" applyProtection="1">
      <alignment horizontal="center" wrapText="1"/>
      <protection locked="0"/>
    </xf>
    <xf numFmtId="171" fontId="18" fillId="0" borderId="21" xfId="0" applyNumberFormat="1" applyFont="1" applyFill="1" applyBorder="1" applyAlignment="1" applyProtection="1">
      <alignment horizontal="center" vertical="center" wrapText="1"/>
      <protection locked="0"/>
    </xf>
    <xf numFmtId="2" fontId="18" fillId="0" borderId="53" xfId="0" applyNumberFormat="1" applyFont="1" applyBorder="1" applyAlignment="1" applyProtection="1">
      <alignment horizontal="center" vertical="center"/>
      <protection locked="0"/>
    </xf>
    <xf numFmtId="2" fontId="18" fillId="0" borderId="45" xfId="0" applyNumberFormat="1" applyFont="1" applyBorder="1" applyAlignment="1" applyProtection="1">
      <alignment horizontal="center" vertical="center" wrapText="1"/>
      <protection locked="0"/>
    </xf>
    <xf numFmtId="0" fontId="5" fillId="37" borderId="28" xfId="0" applyFont="1" applyFill="1" applyBorder="1" applyAlignment="1" applyProtection="1">
      <alignment horizontal="center" vertical="center" textRotation="255" wrapText="1"/>
      <protection locked="0"/>
    </xf>
    <xf numFmtId="0" fontId="5" fillId="37" borderId="61" xfId="0" applyFont="1" applyFill="1" applyBorder="1" applyAlignment="1" applyProtection="1">
      <alignment horizontal="center" vertical="center" textRotation="255" wrapText="1"/>
      <protection locked="0"/>
    </xf>
    <xf numFmtId="0" fontId="5" fillId="38" borderId="38" xfId="0" applyFont="1" applyFill="1" applyBorder="1" applyAlignment="1" applyProtection="1">
      <alignment horizontal="center" vertical="center" textRotation="255" wrapText="1"/>
      <protection locked="0"/>
    </xf>
    <xf numFmtId="0" fontId="5" fillId="8" borderId="62" xfId="0" applyFont="1" applyFill="1" applyBorder="1" applyAlignment="1" applyProtection="1">
      <alignment horizontal="center" vertical="center" textRotation="255" wrapText="1"/>
      <protection locked="0"/>
    </xf>
    <xf numFmtId="0" fontId="5" fillId="8" borderId="28" xfId="0" applyFont="1" applyFill="1" applyBorder="1" applyAlignment="1" applyProtection="1">
      <alignment horizontal="center" vertical="center" textRotation="255" wrapText="1"/>
      <protection locked="0"/>
    </xf>
    <xf numFmtId="0" fontId="40" fillId="8" borderId="12" xfId="0" applyFont="1" applyFill="1" applyBorder="1" applyAlignment="1" applyProtection="1">
      <alignment horizontal="center" wrapText="1"/>
      <protection locked="0"/>
    </xf>
    <xf numFmtId="0" fontId="5" fillId="36" borderId="33" xfId="0" applyFont="1" applyFill="1" applyBorder="1" applyAlignment="1" applyProtection="1">
      <alignment horizontal="center" vertical="center" textRotation="255" wrapText="1"/>
      <protection locked="0"/>
    </xf>
    <xf numFmtId="0" fontId="5" fillId="36" borderId="10" xfId="0" applyFont="1" applyFill="1" applyBorder="1" applyAlignment="1" applyProtection="1">
      <alignment horizontal="center" vertical="center" textRotation="255" wrapText="1"/>
      <protection locked="0"/>
    </xf>
    <xf numFmtId="4" fontId="62" fillId="0" borderId="56" xfId="0" applyNumberFormat="1" applyFont="1" applyFill="1" applyBorder="1" applyAlignment="1">
      <alignment horizontal="center" vertical="center"/>
    </xf>
    <xf numFmtId="0" fontId="71" fillId="0" borderId="0" xfId="0" applyFont="1" applyAlignment="1">
      <alignment/>
    </xf>
    <xf numFmtId="0" fontId="0" fillId="0" borderId="13" xfId="0" applyBorder="1" applyAlignment="1">
      <alignment wrapText="1"/>
    </xf>
    <xf numFmtId="0" fontId="0" fillId="0" borderId="13" xfId="0" applyFont="1" applyBorder="1" applyAlignment="1">
      <alignment/>
    </xf>
    <xf numFmtId="0" fontId="0" fillId="0" borderId="13" xfId="0" applyFont="1" applyBorder="1" applyAlignment="1">
      <alignment wrapText="1"/>
    </xf>
    <xf numFmtId="0" fontId="0" fillId="0" borderId="16" xfId="0" applyBorder="1" applyAlignment="1">
      <alignment/>
    </xf>
    <xf numFmtId="0" fontId="0" fillId="0" borderId="0" xfId="0" applyBorder="1" applyAlignment="1">
      <alignment/>
    </xf>
    <xf numFmtId="0" fontId="0" fillId="0" borderId="56" xfId="0" applyBorder="1" applyAlignment="1">
      <alignment/>
    </xf>
    <xf numFmtId="0" fontId="0" fillId="0" borderId="23" xfId="0" applyBorder="1" applyAlignment="1">
      <alignment/>
    </xf>
    <xf numFmtId="4" fontId="0" fillId="0" borderId="23" xfId="0" applyNumberFormat="1" applyBorder="1" applyAlignment="1">
      <alignment/>
    </xf>
    <xf numFmtId="0" fontId="97" fillId="0" borderId="0" xfId="0" applyFont="1" applyAlignment="1">
      <alignment/>
    </xf>
    <xf numFmtId="0" fontId="4" fillId="8" borderId="12" xfId="0" applyFont="1" applyFill="1" applyBorder="1" applyAlignment="1" applyProtection="1">
      <alignment horizontal="center" wrapText="1"/>
      <protection locked="0"/>
    </xf>
    <xf numFmtId="0" fontId="18" fillId="0" borderId="29" xfId="0" applyFont="1" applyBorder="1" applyAlignment="1" applyProtection="1">
      <alignment horizontal="center" wrapText="1"/>
      <protection/>
    </xf>
    <xf numFmtId="2" fontId="18" fillId="0" borderId="13" xfId="0" applyNumberFormat="1" applyFont="1" applyFill="1" applyBorder="1" applyAlignment="1">
      <alignment wrapText="1"/>
    </xf>
    <xf numFmtId="171" fontId="18" fillId="0" borderId="33" xfId="0" applyNumberFormat="1" applyFont="1" applyFill="1" applyBorder="1" applyAlignment="1" applyProtection="1">
      <alignment horizontal="center" vertical="center" wrapText="1"/>
      <protection/>
    </xf>
    <xf numFmtId="0" fontId="5" fillId="8" borderId="34" xfId="0" applyFont="1" applyFill="1" applyBorder="1" applyAlignment="1" applyProtection="1">
      <alignment horizontal="center" vertical="center" textRotation="255" wrapText="1"/>
      <protection locked="0"/>
    </xf>
    <xf numFmtId="2" fontId="18" fillId="0" borderId="34" xfId="0" applyNumberFormat="1" applyFont="1" applyBorder="1" applyAlignment="1" applyProtection="1">
      <alignment horizontal="center" vertical="center"/>
      <protection locked="0"/>
    </xf>
    <xf numFmtId="2" fontId="62" fillId="43" borderId="34" xfId="0" applyNumberFormat="1" applyFont="1" applyFill="1" applyBorder="1" applyAlignment="1" applyProtection="1">
      <alignment horizontal="center" vertical="center"/>
      <protection locked="0"/>
    </xf>
    <xf numFmtId="4" fontId="18" fillId="0" borderId="34" xfId="0" applyNumberFormat="1" applyFont="1" applyBorder="1" applyAlignment="1">
      <alignment horizontal="center" vertical="center"/>
    </xf>
    <xf numFmtId="4" fontId="62" fillId="43" borderId="34" xfId="0" applyNumberFormat="1" applyFont="1" applyFill="1" applyBorder="1" applyAlignment="1">
      <alignment horizontal="center" vertical="center"/>
    </xf>
    <xf numFmtId="171" fontId="18" fillId="0" borderId="63" xfId="0" applyNumberFormat="1" applyFont="1" applyFill="1" applyBorder="1" applyAlignment="1" applyProtection="1">
      <alignment horizontal="center" vertical="center" wrapText="1"/>
      <protection locked="0"/>
    </xf>
    <xf numFmtId="171" fontId="62" fillId="33" borderId="30" xfId="0" applyNumberFormat="1" applyFont="1" applyFill="1" applyBorder="1" applyAlignment="1" applyProtection="1">
      <alignment horizontal="center" vertical="center" wrapText="1"/>
      <protection locked="0"/>
    </xf>
    <xf numFmtId="171" fontId="18" fillId="33" borderId="30" xfId="0" applyNumberFormat="1" applyFont="1" applyFill="1" applyBorder="1" applyAlignment="1" applyProtection="1">
      <alignment horizontal="center" vertical="center" wrapText="1"/>
      <protection locked="0"/>
    </xf>
    <xf numFmtId="171" fontId="18" fillId="0" borderId="30" xfId="0" applyNumberFormat="1" applyFont="1" applyFill="1" applyBorder="1" applyAlignment="1" applyProtection="1">
      <alignment horizontal="center" vertical="center"/>
      <protection locked="0"/>
    </xf>
    <xf numFmtId="171" fontId="62" fillId="35" borderId="30" xfId="0" applyNumberFormat="1" applyFont="1" applyFill="1" applyBorder="1" applyAlignment="1" applyProtection="1">
      <alignment horizontal="center" vertical="center" wrapText="1"/>
      <protection locked="0"/>
    </xf>
    <xf numFmtId="171" fontId="18" fillId="35" borderId="30" xfId="0" applyNumberFormat="1" applyFont="1" applyFill="1" applyBorder="1" applyAlignment="1" applyProtection="1">
      <alignment horizontal="center" vertical="center" wrapText="1"/>
      <protection locked="0"/>
    </xf>
    <xf numFmtId="171" fontId="18" fillId="33" borderId="54" xfId="0" applyNumberFormat="1" applyFont="1" applyFill="1" applyBorder="1" applyAlignment="1" applyProtection="1">
      <alignment horizontal="center" vertical="center" wrapText="1"/>
      <protection locked="0"/>
    </xf>
    <xf numFmtId="171" fontId="62" fillId="33" borderId="45" xfId="0" applyNumberFormat="1" applyFont="1" applyFill="1" applyBorder="1" applyAlignment="1" applyProtection="1">
      <alignment horizontal="center" vertical="center"/>
      <protection locked="0"/>
    </xf>
    <xf numFmtId="171" fontId="18" fillId="33" borderId="45" xfId="0" applyNumberFormat="1" applyFont="1" applyFill="1" applyBorder="1" applyAlignment="1" applyProtection="1">
      <alignment horizontal="center" vertical="center"/>
      <protection locked="0"/>
    </xf>
    <xf numFmtId="171" fontId="18" fillId="0" borderId="45" xfId="0" applyNumberFormat="1" applyFont="1" applyFill="1" applyBorder="1" applyAlignment="1" applyProtection="1">
      <alignment horizontal="center" vertical="center"/>
      <protection locked="0"/>
    </xf>
    <xf numFmtId="171" fontId="62" fillId="35" borderId="45" xfId="0" applyNumberFormat="1" applyFont="1" applyFill="1" applyBorder="1" applyAlignment="1" applyProtection="1">
      <alignment horizontal="center" vertical="center"/>
      <protection locked="0"/>
    </xf>
    <xf numFmtId="0" fontId="18" fillId="7" borderId="52" xfId="0" applyFont="1" applyFill="1" applyBorder="1" applyAlignment="1">
      <alignment/>
    </xf>
    <xf numFmtId="4" fontId="18" fillId="38" borderId="64" xfId="0" applyNumberFormat="1" applyFont="1" applyFill="1" applyBorder="1" applyAlignment="1" applyProtection="1">
      <alignment horizontal="center" vertical="center" wrapText="1"/>
      <protection/>
    </xf>
    <xf numFmtId="2" fontId="18" fillId="0" borderId="65" xfId="0" applyNumberFormat="1" applyFont="1" applyBorder="1" applyAlignment="1" applyProtection="1">
      <alignment horizontal="center" vertical="center"/>
      <protection locked="0"/>
    </xf>
    <xf numFmtId="4" fontId="18" fillId="0" borderId="49" xfId="0" applyNumberFormat="1" applyFont="1" applyBorder="1" applyAlignment="1">
      <alignment horizontal="center" vertical="center"/>
    </xf>
    <xf numFmtId="2" fontId="18" fillId="0" borderId="10" xfId="0" applyNumberFormat="1" applyFont="1" applyBorder="1" applyAlignment="1" applyProtection="1">
      <alignment horizontal="center" vertical="center"/>
      <protection locked="0"/>
    </xf>
    <xf numFmtId="4" fontId="18" fillId="0" borderId="10" xfId="0" applyNumberFormat="1" applyFont="1" applyBorder="1" applyAlignment="1">
      <alignment horizontal="center" vertical="center"/>
    </xf>
    <xf numFmtId="2" fontId="18" fillId="0" borderId="50" xfId="0" applyNumberFormat="1" applyFont="1" applyBorder="1" applyAlignment="1" applyProtection="1">
      <alignment horizontal="center" vertical="center"/>
      <protection locked="0"/>
    </xf>
    <xf numFmtId="4" fontId="18" fillId="0" borderId="50" xfId="0" applyNumberFormat="1" applyFont="1" applyBorder="1" applyAlignment="1">
      <alignment horizontal="center" vertical="center"/>
    </xf>
    <xf numFmtId="2" fontId="48" fillId="0" borderId="0" xfId="0" applyNumberFormat="1" applyFont="1" applyFill="1" applyBorder="1" applyAlignment="1" applyProtection="1">
      <alignment horizontal="center" wrapText="1"/>
      <protection/>
    </xf>
    <xf numFmtId="2" fontId="18" fillId="0" borderId="0" xfId="0" applyNumberFormat="1" applyFont="1" applyFill="1" applyBorder="1" applyAlignment="1" applyProtection="1">
      <alignment horizontal="center" wrapText="1"/>
      <protection/>
    </xf>
    <xf numFmtId="0" fontId="4" fillId="0" borderId="0" xfId="0" applyFont="1" applyFill="1" applyBorder="1" applyAlignment="1" applyProtection="1">
      <alignment wrapText="1"/>
      <protection locked="0"/>
    </xf>
    <xf numFmtId="0" fontId="19" fillId="0" borderId="0" xfId="0" applyFont="1" applyFill="1" applyBorder="1" applyAlignment="1" applyProtection="1">
      <alignment horizontal="center" wrapText="1"/>
      <protection locked="0"/>
    </xf>
    <xf numFmtId="0" fontId="19" fillId="0" borderId="14" xfId="0" applyFont="1" applyBorder="1" applyAlignment="1" applyProtection="1">
      <alignment horizontal="center" wrapText="1"/>
      <protection locked="0"/>
    </xf>
    <xf numFmtId="0" fontId="19" fillId="0" borderId="10" xfId="0" applyFont="1" applyBorder="1" applyAlignment="1" applyProtection="1">
      <alignment horizontal="center" wrapText="1"/>
      <protection locked="0"/>
    </xf>
    <xf numFmtId="0" fontId="19" fillId="0" borderId="21" xfId="0" applyFont="1" applyBorder="1" applyAlignment="1" applyProtection="1">
      <alignment horizontal="center" wrapText="1"/>
      <protection locked="0"/>
    </xf>
    <xf numFmtId="0" fontId="19" fillId="0" borderId="42" xfId="0" applyFont="1" applyBorder="1" applyAlignment="1" applyProtection="1">
      <alignment horizontal="center" wrapText="1"/>
      <protection locked="0"/>
    </xf>
    <xf numFmtId="0" fontId="18" fillId="0" borderId="11" xfId="0" applyFont="1" applyBorder="1" applyAlignment="1" applyProtection="1">
      <alignment horizontal="center" wrapText="1"/>
      <protection/>
    </xf>
    <xf numFmtId="0" fontId="96" fillId="38" borderId="38" xfId="0" applyFont="1" applyFill="1" applyBorder="1" applyAlignment="1" applyProtection="1">
      <alignment horizontal="center" wrapText="1"/>
      <protection/>
    </xf>
    <xf numFmtId="4" fontId="62" fillId="33" borderId="56" xfId="0" applyNumberFormat="1" applyFont="1" applyFill="1" applyBorder="1" applyAlignment="1">
      <alignment horizontal="center" vertical="center"/>
    </xf>
    <xf numFmtId="4" fontId="62" fillId="45" borderId="13" xfId="0" applyNumberFormat="1" applyFont="1" applyFill="1" applyBorder="1" applyAlignment="1">
      <alignment horizontal="center" vertical="center"/>
    </xf>
    <xf numFmtId="2" fontId="98" fillId="7" borderId="10" xfId="0" applyNumberFormat="1" applyFont="1" applyFill="1" applyBorder="1" applyAlignment="1">
      <alignment horizontal="center" vertical="center" wrapText="1"/>
    </xf>
    <xf numFmtId="44" fontId="99" fillId="0" borderId="13" xfId="38" applyFont="1" applyBorder="1" applyAlignment="1">
      <alignment horizontal="center" vertical="center"/>
    </xf>
    <xf numFmtId="44" fontId="99" fillId="0" borderId="13" xfId="0" applyNumberFormat="1" applyFont="1" applyBorder="1" applyAlignment="1">
      <alignment horizontal="center" vertical="center"/>
    </xf>
    <xf numFmtId="0" fontId="91" fillId="0" borderId="13" xfId="0" applyFont="1" applyBorder="1" applyAlignment="1">
      <alignment/>
    </xf>
    <xf numFmtId="0" fontId="19" fillId="0" borderId="0" xfId="0" applyFont="1" applyFill="1" applyBorder="1" applyAlignment="1">
      <alignment horizontal="center" vertical="center" wrapText="1"/>
    </xf>
    <xf numFmtId="0" fontId="19" fillId="0" borderId="0" xfId="0" applyFont="1" applyFill="1" applyBorder="1" applyAlignment="1">
      <alignment horizontal="center" vertical="center"/>
    </xf>
    <xf numFmtId="0" fontId="0" fillId="0" borderId="0" xfId="0" applyFill="1" applyBorder="1" applyAlignment="1">
      <alignment/>
    </xf>
    <xf numFmtId="0" fontId="18" fillId="0" borderId="0" xfId="0" applyFont="1" applyFill="1" applyBorder="1" applyAlignment="1">
      <alignment horizontal="center"/>
    </xf>
    <xf numFmtId="0" fontId="18" fillId="0" borderId="0" xfId="0" applyFont="1" applyFill="1" applyBorder="1" applyAlignment="1">
      <alignment horizontal="left"/>
    </xf>
    <xf numFmtId="0" fontId="4" fillId="0" borderId="0" xfId="0" applyFont="1" applyFill="1" applyBorder="1" applyAlignment="1">
      <alignment wrapText="1"/>
    </xf>
    <xf numFmtId="0" fontId="91" fillId="0" borderId="49" xfId="0" applyFont="1" applyBorder="1" applyAlignment="1">
      <alignment/>
    </xf>
    <xf numFmtId="0" fontId="18" fillId="0" borderId="13" xfId="0" applyFont="1" applyFill="1" applyBorder="1" applyAlignment="1">
      <alignment vertical="center" wrapText="1"/>
    </xf>
    <xf numFmtId="171" fontId="91" fillId="0" borderId="13" xfId="0" applyNumberFormat="1" applyFont="1" applyBorder="1" applyAlignment="1">
      <alignment/>
    </xf>
    <xf numFmtId="0" fontId="91" fillId="0" borderId="66" xfId="0" applyFont="1" applyBorder="1" applyAlignment="1">
      <alignment/>
    </xf>
    <xf numFmtId="0" fontId="91" fillId="0" borderId="46" xfId="0" applyFont="1" applyBorder="1" applyAlignment="1">
      <alignment/>
    </xf>
    <xf numFmtId="0" fontId="18" fillId="0" borderId="13" xfId="0" applyFont="1" applyBorder="1" applyAlignment="1">
      <alignment horizontal="centerContinuous"/>
    </xf>
    <xf numFmtId="3" fontId="18" fillId="0" borderId="13" xfId="0" applyNumberFormat="1" applyFont="1" applyBorder="1" applyAlignment="1">
      <alignment/>
    </xf>
    <xf numFmtId="3" fontId="91" fillId="0" borderId="13" xfId="0" applyNumberFormat="1" applyFont="1" applyBorder="1" applyAlignment="1">
      <alignment/>
    </xf>
    <xf numFmtId="3" fontId="18" fillId="0" borderId="10" xfId="0" applyNumberFormat="1" applyFont="1" applyBorder="1" applyAlignment="1">
      <alignment/>
    </xf>
    <xf numFmtId="3" fontId="93" fillId="0" borderId="10" xfId="0" applyNumberFormat="1" applyFont="1" applyBorder="1" applyAlignment="1">
      <alignment/>
    </xf>
    <xf numFmtId="3" fontId="19" fillId="0" borderId="10" xfId="0" applyNumberFormat="1" applyFont="1" applyBorder="1" applyAlignment="1">
      <alignment/>
    </xf>
    <xf numFmtId="4" fontId="18" fillId="0" borderId="56" xfId="0" applyNumberFormat="1" applyFont="1" applyFill="1" applyBorder="1" applyAlignment="1" applyProtection="1">
      <alignment horizontal="center" wrapText="1"/>
      <protection locked="0"/>
    </xf>
    <xf numFmtId="0" fontId="19" fillId="37" borderId="29" xfId="0" applyFont="1" applyFill="1" applyBorder="1" applyAlignment="1">
      <alignment horizontal="left" wrapText="1"/>
    </xf>
    <xf numFmtId="0" fontId="18" fillId="43" borderId="31" xfId="0" applyFont="1" applyFill="1" applyBorder="1" applyAlignment="1">
      <alignment horizontal="center"/>
    </xf>
    <xf numFmtId="0" fontId="18" fillId="43" borderId="34" xfId="0" applyFont="1" applyFill="1" applyBorder="1" applyAlignment="1">
      <alignment horizontal="center"/>
    </xf>
    <xf numFmtId="0" fontId="71" fillId="0" borderId="63" xfId="0" applyFont="1" applyBorder="1" applyAlignment="1">
      <alignment/>
    </xf>
    <xf numFmtId="0" fontId="71" fillId="0" borderId="67" xfId="0" applyFont="1" applyBorder="1" applyAlignment="1">
      <alignment/>
    </xf>
    <xf numFmtId="0" fontId="0" fillId="0" borderId="30" xfId="0" applyBorder="1" applyAlignment="1">
      <alignment/>
    </xf>
    <xf numFmtId="4" fontId="0" fillId="0" borderId="24" xfId="0" applyNumberFormat="1" applyBorder="1" applyAlignment="1">
      <alignment/>
    </xf>
    <xf numFmtId="0" fontId="0" fillId="0" borderId="54" xfId="0" applyBorder="1" applyAlignment="1">
      <alignment/>
    </xf>
    <xf numFmtId="4" fontId="0" fillId="0" borderId="55" xfId="0" applyNumberFormat="1" applyBorder="1" applyAlignment="1">
      <alignment/>
    </xf>
    <xf numFmtId="0" fontId="81" fillId="0" borderId="0" xfId="0" applyFont="1" applyFill="1" applyBorder="1" applyAlignment="1">
      <alignment/>
    </xf>
    <xf numFmtId="4" fontId="81" fillId="0" borderId="0" xfId="0" applyNumberFormat="1" applyFont="1" applyFill="1" applyBorder="1" applyAlignment="1">
      <alignment/>
    </xf>
    <xf numFmtId="0" fontId="10" fillId="38" borderId="0" xfId="0" applyFont="1" applyFill="1" applyAlignment="1">
      <alignment/>
    </xf>
    <xf numFmtId="0" fontId="0" fillId="38" borderId="0" xfId="0" applyFill="1" applyAlignment="1">
      <alignment/>
    </xf>
    <xf numFmtId="0" fontId="0" fillId="38" borderId="13" xfId="0" applyFill="1" applyBorder="1" applyAlignment="1">
      <alignment/>
    </xf>
    <xf numFmtId="0" fontId="10" fillId="38" borderId="13" xfId="0" applyFont="1" applyFill="1" applyBorder="1" applyAlignment="1">
      <alignment/>
    </xf>
    <xf numFmtId="4" fontId="0" fillId="38" borderId="13" xfId="0" applyNumberFormat="1" applyFill="1" applyBorder="1" applyAlignment="1">
      <alignment/>
    </xf>
    <xf numFmtId="0" fontId="18" fillId="9" borderId="13" xfId="0" applyFont="1" applyFill="1" applyBorder="1" applyAlignment="1">
      <alignment wrapText="1"/>
    </xf>
    <xf numFmtId="171" fontId="18" fillId="46" borderId="19" xfId="0" applyNumberFormat="1" applyFont="1" applyFill="1" applyBorder="1" applyAlignment="1" applyProtection="1">
      <alignment horizontal="center" vertical="center" wrapText="1"/>
      <protection locked="0"/>
    </xf>
    <xf numFmtId="2" fontId="18" fillId="46" borderId="13" xfId="0" applyNumberFormat="1" applyFont="1" applyFill="1" applyBorder="1" applyAlignment="1" applyProtection="1">
      <alignment horizontal="center" vertical="center"/>
      <protection locked="0"/>
    </xf>
    <xf numFmtId="171" fontId="18" fillId="46" borderId="63" xfId="0" applyNumberFormat="1" applyFont="1" applyFill="1" applyBorder="1" applyAlignment="1" applyProtection="1">
      <alignment horizontal="center" vertical="center" wrapText="1"/>
      <protection locked="0"/>
    </xf>
    <xf numFmtId="171" fontId="18" fillId="46" borderId="68" xfId="0" applyNumberFormat="1" applyFont="1" applyFill="1" applyBorder="1" applyAlignment="1" applyProtection="1">
      <alignment horizontal="center" vertical="center" wrapText="1"/>
      <protection locked="0"/>
    </xf>
    <xf numFmtId="0" fontId="18" fillId="46" borderId="0" xfId="0" applyFont="1" applyFill="1" applyAlignment="1">
      <alignment horizontal="left"/>
    </xf>
    <xf numFmtId="0" fontId="18" fillId="0" borderId="0" xfId="0" applyFont="1" applyAlignment="1">
      <alignment horizontal="left"/>
    </xf>
    <xf numFmtId="2" fontId="18" fillId="46" borderId="0" xfId="0" applyNumberFormat="1" applyFont="1" applyFill="1" applyAlignment="1">
      <alignment horizontal="center" vertical="center"/>
    </xf>
    <xf numFmtId="171" fontId="18" fillId="13" borderId="22" xfId="0" applyNumberFormat="1" applyFont="1" applyFill="1" applyBorder="1" applyAlignment="1" applyProtection="1">
      <alignment horizontal="center" vertical="center"/>
      <protection locked="0"/>
    </xf>
    <xf numFmtId="0" fontId="66" fillId="42" borderId="69" xfId="0" applyFont="1" applyFill="1" applyBorder="1" applyAlignment="1">
      <alignment horizontal="center" vertical="center" wrapText="1"/>
    </xf>
    <xf numFmtId="0" fontId="66" fillId="42" borderId="15" xfId="0" applyFont="1" applyFill="1" applyBorder="1" applyAlignment="1">
      <alignment horizontal="center" vertical="center" wrapText="1"/>
    </xf>
    <xf numFmtId="0" fontId="45" fillId="0" borderId="0" xfId="0" applyFont="1" applyAlignment="1">
      <alignment horizontal="center" vertical="center"/>
    </xf>
    <xf numFmtId="0" fontId="45" fillId="0" borderId="11" xfId="0" applyFont="1" applyBorder="1" applyAlignment="1">
      <alignment horizontal="center" vertical="center"/>
    </xf>
    <xf numFmtId="4" fontId="67" fillId="3" borderId="33" xfId="0" applyNumberFormat="1" applyFont="1" applyFill="1" applyBorder="1" applyAlignment="1">
      <alignment horizontal="center"/>
    </xf>
    <xf numFmtId="4" fontId="67" fillId="3" borderId="29" xfId="0" applyNumberFormat="1" applyFont="1" applyFill="1" applyBorder="1" applyAlignment="1">
      <alignment horizontal="center"/>
    </xf>
    <xf numFmtId="4" fontId="67" fillId="3" borderId="12" xfId="0" applyNumberFormat="1" applyFont="1" applyFill="1" applyBorder="1" applyAlignment="1">
      <alignment horizontal="center"/>
    </xf>
    <xf numFmtId="0" fontId="17" fillId="0" borderId="0" xfId="0" applyFont="1" applyAlignment="1">
      <alignment horizontal="left" wrapText="1"/>
    </xf>
    <xf numFmtId="0" fontId="97" fillId="0" borderId="48" xfId="0" applyFont="1" applyBorder="1" applyAlignment="1">
      <alignment horizontal="left" vertical="center" wrapText="1"/>
    </xf>
    <xf numFmtId="0" fontId="97" fillId="0" borderId="0" xfId="0" applyFont="1" applyBorder="1" applyAlignment="1">
      <alignment horizontal="left" vertical="center" wrapText="1"/>
    </xf>
    <xf numFmtId="0" fontId="55" fillId="42" borderId="33" xfId="0" applyFont="1" applyFill="1" applyBorder="1" applyAlignment="1">
      <alignment horizontal="center" vertical="center" wrapText="1"/>
    </xf>
    <xf numFmtId="0" fontId="55" fillId="42" borderId="29" xfId="0" applyFont="1" applyFill="1" applyBorder="1" applyAlignment="1">
      <alignment horizontal="center" vertical="center" wrapText="1"/>
    </xf>
    <xf numFmtId="0" fontId="55" fillId="42" borderId="12" xfId="0" applyFont="1" applyFill="1" applyBorder="1" applyAlignment="1">
      <alignment horizontal="center" vertical="center" wrapText="1"/>
    </xf>
    <xf numFmtId="0" fontId="19" fillId="0" borderId="65" xfId="0" applyFont="1" applyBorder="1" applyAlignment="1">
      <alignment horizontal="center"/>
    </xf>
    <xf numFmtId="0" fontId="19" fillId="0" borderId="57" xfId="0" applyFont="1" applyBorder="1" applyAlignment="1">
      <alignment horizontal="center"/>
    </xf>
    <xf numFmtId="0" fontId="19" fillId="0" borderId="25" xfId="0" applyFont="1" applyBorder="1" applyAlignment="1">
      <alignment horizontal="center"/>
    </xf>
    <xf numFmtId="0" fontId="66" fillId="42" borderId="42" xfId="0" applyFont="1" applyFill="1" applyBorder="1" applyAlignment="1">
      <alignment horizontal="center" vertical="center" wrapText="1"/>
    </xf>
    <xf numFmtId="0" fontId="100" fillId="0" borderId="16" xfId="0" applyFont="1" applyBorder="1" applyAlignment="1">
      <alignment horizontal="center"/>
    </xf>
    <xf numFmtId="0" fontId="100" fillId="0" borderId="56" xfId="0" applyFont="1" applyBorder="1" applyAlignment="1">
      <alignment horizontal="center"/>
    </xf>
    <xf numFmtId="0" fontId="100" fillId="0" borderId="23" xfId="0" applyFont="1" applyBorder="1" applyAlignment="1">
      <alignment horizontal="center"/>
    </xf>
    <xf numFmtId="2" fontId="18" fillId="0" borderId="45" xfId="0" applyNumberFormat="1" applyFont="1" applyBorder="1" applyAlignment="1" applyProtection="1">
      <alignment horizontal="center" wrapText="1"/>
      <protection/>
    </xf>
    <xf numFmtId="0" fontId="18" fillId="0" borderId="18" xfId="0" applyFont="1" applyBorder="1" applyAlignment="1" applyProtection="1">
      <alignment horizontal="center" wrapText="1"/>
      <protection/>
    </xf>
    <xf numFmtId="0" fontId="5" fillId="0" borderId="13" xfId="0" applyFont="1" applyBorder="1" applyAlignment="1">
      <alignment horizontal="left" wrapText="1"/>
    </xf>
    <xf numFmtId="2" fontId="96" fillId="0" borderId="70" xfId="0" applyNumberFormat="1" applyFont="1" applyBorder="1" applyAlignment="1" applyProtection="1">
      <alignment horizontal="center" wrapText="1"/>
      <protection/>
    </xf>
    <xf numFmtId="0" fontId="96" fillId="0" borderId="71" xfId="0" applyFont="1" applyBorder="1" applyAlignment="1" applyProtection="1">
      <alignment horizontal="center" wrapText="1"/>
      <protection/>
    </xf>
    <xf numFmtId="0" fontId="46" fillId="0" borderId="33" xfId="0" applyFont="1" applyBorder="1" applyAlignment="1">
      <alignment horizontal="center"/>
    </xf>
    <xf numFmtId="0" fontId="46" fillId="0" borderId="29" xfId="0" applyFont="1" applyBorder="1" applyAlignment="1">
      <alignment horizontal="center"/>
    </xf>
    <xf numFmtId="0" fontId="46" fillId="0" borderId="12" xfId="0" applyFont="1" applyBorder="1" applyAlignment="1">
      <alignment horizontal="center"/>
    </xf>
    <xf numFmtId="0" fontId="5" fillId="0" borderId="16" xfId="0" applyFont="1" applyBorder="1" applyAlignment="1">
      <alignment horizontal="left" vertical="center"/>
    </xf>
    <xf numFmtId="0" fontId="5" fillId="0" borderId="56" xfId="0" applyFont="1" applyBorder="1" applyAlignment="1">
      <alignment horizontal="left" vertical="center"/>
    </xf>
    <xf numFmtId="0" fontId="5" fillId="0" borderId="23" xfId="0" applyFont="1" applyBorder="1" applyAlignment="1">
      <alignment horizontal="left" vertical="center"/>
    </xf>
    <xf numFmtId="2" fontId="48" fillId="0" borderId="28" xfId="0" applyNumberFormat="1" applyFont="1" applyFill="1" applyBorder="1" applyAlignment="1" applyProtection="1">
      <alignment horizontal="center" wrapText="1"/>
      <protection/>
    </xf>
    <xf numFmtId="2" fontId="48" fillId="0" borderId="72" xfId="0" applyNumberFormat="1" applyFont="1" applyFill="1" applyBorder="1" applyAlignment="1" applyProtection="1">
      <alignment horizontal="center" wrapText="1"/>
      <protection/>
    </xf>
    <xf numFmtId="0" fontId="18" fillId="0" borderId="29" xfId="0" applyFont="1" applyBorder="1" applyAlignment="1" applyProtection="1">
      <alignment horizontal="center" wrapText="1"/>
      <protection/>
    </xf>
    <xf numFmtId="0" fontId="18" fillId="0" borderId="33" xfId="0" applyFont="1" applyBorder="1" applyAlignment="1" applyProtection="1">
      <alignment horizontal="center" wrapText="1"/>
      <protection/>
    </xf>
    <xf numFmtId="0" fontId="18" fillId="0" borderId="12" xfId="0" applyFont="1" applyBorder="1" applyAlignment="1" applyProtection="1">
      <alignment horizontal="center" wrapText="1"/>
      <protection/>
    </xf>
    <xf numFmtId="0" fontId="4" fillId="0" borderId="29" xfId="0" applyFont="1" applyFill="1" applyBorder="1" applyAlignment="1" applyProtection="1">
      <alignment horizontal="left" wrapText="1"/>
      <protection locked="0"/>
    </xf>
    <xf numFmtId="0" fontId="4" fillId="0" borderId="29" xfId="0" applyFont="1" applyFill="1" applyBorder="1" applyAlignment="1" applyProtection="1">
      <alignment horizontal="left" wrapText="1"/>
      <protection locked="0"/>
    </xf>
    <xf numFmtId="2" fontId="96" fillId="0" borderId="17" xfId="0" applyNumberFormat="1" applyFont="1" applyBorder="1" applyAlignment="1" applyProtection="1">
      <alignment horizontal="center" wrapText="1"/>
      <protection/>
    </xf>
    <xf numFmtId="0" fontId="96" fillId="0" borderId="53" xfId="0" applyFont="1" applyBorder="1" applyAlignment="1" applyProtection="1">
      <alignment horizontal="center" wrapText="1"/>
      <protection/>
    </xf>
    <xf numFmtId="0" fontId="5" fillId="0" borderId="16" xfId="0" applyFont="1" applyBorder="1" applyAlignment="1">
      <alignment horizontal="left"/>
    </xf>
    <xf numFmtId="0" fontId="5" fillId="0" borderId="56" xfId="0" applyFont="1" applyBorder="1" applyAlignment="1">
      <alignment horizontal="left"/>
    </xf>
    <xf numFmtId="0" fontId="5" fillId="0" borderId="23" xfId="0" applyFont="1" applyBorder="1" applyAlignment="1">
      <alignment horizontal="left"/>
    </xf>
    <xf numFmtId="0" fontId="5" fillId="0" borderId="65" xfId="0" applyFont="1" applyBorder="1" applyAlignment="1">
      <alignment horizontal="left" vertical="center" wrapText="1"/>
    </xf>
    <xf numFmtId="0" fontId="5" fillId="0" borderId="57" xfId="0" applyFont="1" applyBorder="1" applyAlignment="1">
      <alignment horizontal="left" vertical="center" wrapText="1"/>
    </xf>
    <xf numFmtId="0" fontId="5" fillId="0" borderId="25" xfId="0" applyFont="1" applyBorder="1" applyAlignment="1">
      <alignment horizontal="left" vertical="center" wrapText="1"/>
    </xf>
    <xf numFmtId="0" fontId="4" fillId="8" borderId="58" xfId="0" applyFont="1" applyFill="1" applyBorder="1" applyAlignment="1" applyProtection="1">
      <alignment horizontal="center" wrapText="1"/>
      <protection locked="0"/>
    </xf>
    <xf numFmtId="0" fontId="4" fillId="8" borderId="33" xfId="0" applyFont="1" applyFill="1" applyBorder="1" applyAlignment="1" applyProtection="1">
      <alignment horizontal="center" wrapText="1"/>
      <protection locked="0"/>
    </xf>
    <xf numFmtId="0" fontId="4" fillId="8" borderId="12" xfId="0" applyFont="1" applyFill="1" applyBorder="1" applyAlignment="1" applyProtection="1">
      <alignment horizontal="center" wrapText="1"/>
      <protection locked="0"/>
    </xf>
    <xf numFmtId="171" fontId="44" fillId="44" borderId="20" xfId="0" applyNumberFormat="1" applyFont="1" applyFill="1" applyBorder="1" applyAlignment="1" applyProtection="1">
      <alignment horizontal="center" wrapText="1"/>
      <protection/>
    </xf>
    <xf numFmtId="171" fontId="41" fillId="0" borderId="31" xfId="0" applyNumberFormat="1" applyFont="1" applyBorder="1" applyAlignment="1" applyProtection="1">
      <alignment horizontal="center" wrapText="1"/>
      <protection locked="0"/>
    </xf>
    <xf numFmtId="171" fontId="41" fillId="0" borderId="47" xfId="0" applyNumberFormat="1" applyFont="1" applyBorder="1" applyAlignment="1" applyProtection="1">
      <alignment horizontal="center" wrapText="1"/>
      <protection locked="0"/>
    </xf>
    <xf numFmtId="4" fontId="18" fillId="33" borderId="73" xfId="0" applyNumberFormat="1" applyFont="1" applyFill="1" applyBorder="1" applyAlignment="1" applyProtection="1">
      <alignment horizontal="center" wrapText="1"/>
      <protection locked="0"/>
    </xf>
    <xf numFmtId="4" fontId="18" fillId="33" borderId="74" xfId="0" applyNumberFormat="1" applyFont="1" applyFill="1" applyBorder="1" applyAlignment="1" applyProtection="1">
      <alignment horizontal="center" wrapText="1"/>
      <protection locked="0"/>
    </xf>
    <xf numFmtId="4" fontId="18" fillId="0" borderId="31" xfId="0" applyNumberFormat="1" applyFont="1" applyFill="1" applyBorder="1" applyAlignment="1" applyProtection="1">
      <alignment horizontal="center" wrapText="1"/>
      <protection locked="0"/>
    </xf>
    <xf numFmtId="4" fontId="18" fillId="0" borderId="34" xfId="0" applyNumberFormat="1" applyFont="1" applyFill="1" applyBorder="1" applyAlignment="1" applyProtection="1">
      <alignment horizontal="center" wrapText="1"/>
      <protection locked="0"/>
    </xf>
    <xf numFmtId="2" fontId="18" fillId="0" borderId="28" xfId="0" applyNumberFormat="1" applyFont="1" applyFill="1" applyBorder="1" applyAlignment="1" applyProtection="1">
      <alignment horizontal="center" wrapText="1"/>
      <protection/>
    </xf>
    <xf numFmtId="2" fontId="18" fillId="0" borderId="72" xfId="0" applyNumberFormat="1" applyFont="1" applyFill="1" applyBorder="1" applyAlignment="1" applyProtection="1">
      <alignment horizontal="center" wrapText="1"/>
      <protection/>
    </xf>
    <xf numFmtId="0" fontId="4" fillId="0" borderId="28" xfId="0" applyFont="1" applyBorder="1" applyAlignment="1" applyProtection="1">
      <alignment wrapText="1"/>
      <protection locked="0"/>
    </xf>
    <xf numFmtId="0" fontId="4" fillId="0" borderId="44" xfId="0" applyFont="1" applyBorder="1" applyAlignment="1" applyProtection="1">
      <alignment wrapText="1"/>
      <protection locked="0"/>
    </xf>
    <xf numFmtId="2" fontId="18" fillId="35" borderId="28" xfId="0" applyNumberFormat="1" applyFont="1" applyFill="1" applyBorder="1" applyAlignment="1" applyProtection="1">
      <alignment horizontal="center" wrapText="1"/>
      <protection/>
    </xf>
    <xf numFmtId="2" fontId="18" fillId="35" borderId="75" xfId="0" applyNumberFormat="1" applyFont="1" applyFill="1" applyBorder="1" applyAlignment="1" applyProtection="1">
      <alignment horizontal="center" wrapText="1"/>
      <protection/>
    </xf>
    <xf numFmtId="2" fontId="48" fillId="0" borderId="75" xfId="0" applyNumberFormat="1" applyFont="1" applyFill="1" applyBorder="1" applyAlignment="1" applyProtection="1">
      <alignment horizontal="center" wrapText="1"/>
      <protection/>
    </xf>
    <xf numFmtId="0" fontId="4" fillId="0" borderId="33" xfId="0" applyFont="1" applyBorder="1" applyAlignment="1" applyProtection="1">
      <alignment wrapText="1"/>
      <protection locked="0"/>
    </xf>
    <xf numFmtId="0" fontId="4" fillId="0" borderId="29" xfId="0" applyFont="1" applyBorder="1" applyAlignment="1" applyProtection="1">
      <alignment wrapText="1"/>
      <protection locked="0"/>
    </xf>
    <xf numFmtId="0" fontId="4" fillId="0" borderId="70" xfId="0" applyFont="1" applyBorder="1" applyAlignment="1" applyProtection="1">
      <alignment wrapText="1"/>
      <protection locked="0"/>
    </xf>
    <xf numFmtId="0" fontId="4" fillId="0" borderId="76" xfId="0" applyFont="1" applyBorder="1" applyAlignment="1" applyProtection="1">
      <alignment wrapText="1"/>
      <protection locked="0"/>
    </xf>
    <xf numFmtId="2" fontId="18" fillId="0" borderId="77" xfId="0" applyNumberFormat="1" applyFont="1" applyBorder="1" applyAlignment="1" applyProtection="1">
      <alignment horizontal="center" wrapText="1"/>
      <protection/>
    </xf>
    <xf numFmtId="0" fontId="18" fillId="0" borderId="76" xfId="0" applyFont="1" applyBorder="1" applyAlignment="1" applyProtection="1">
      <alignment horizontal="center" wrapText="1"/>
      <protection/>
    </xf>
    <xf numFmtId="0" fontId="96" fillId="0" borderId="76" xfId="0" applyFont="1" applyBorder="1" applyAlignment="1" applyProtection="1">
      <alignment horizontal="center" wrapText="1"/>
      <protection/>
    </xf>
    <xf numFmtId="0" fontId="81" fillId="0" borderId="56" xfId="0" applyFont="1" applyBorder="1" applyAlignment="1">
      <alignment horizontal="left" vertical="center" wrapText="1"/>
    </xf>
    <xf numFmtId="0" fontId="81" fillId="0" borderId="23" xfId="0" applyFont="1" applyBorder="1" applyAlignment="1">
      <alignment horizontal="left" vertical="center" wrapText="1"/>
    </xf>
    <xf numFmtId="2" fontId="48" fillId="0" borderId="78" xfId="0" applyNumberFormat="1" applyFont="1" applyFill="1" applyBorder="1" applyAlignment="1" applyProtection="1">
      <alignment horizontal="center" wrapText="1"/>
      <protection/>
    </xf>
    <xf numFmtId="0" fontId="101" fillId="0" borderId="13" xfId="0" applyFont="1" applyBorder="1" applyAlignment="1">
      <alignment horizontal="left" vertical="center" wrapText="1"/>
    </xf>
    <xf numFmtId="0" fontId="5" fillId="0" borderId="46" xfId="0" applyFont="1" applyBorder="1" applyAlignment="1">
      <alignment horizontal="left" wrapText="1"/>
    </xf>
    <xf numFmtId="0" fontId="5" fillId="0" borderId="16" xfId="0" applyFont="1" applyBorder="1" applyAlignment="1">
      <alignment horizontal="left" wrapText="1"/>
    </xf>
    <xf numFmtId="0" fontId="5" fillId="0" borderId="56" xfId="0" applyFont="1" applyBorder="1" applyAlignment="1">
      <alignment horizontal="left" wrapText="1"/>
    </xf>
    <xf numFmtId="0" fontId="5" fillId="0" borderId="23" xfId="0" applyFont="1" applyBorder="1" applyAlignment="1">
      <alignment horizontal="left" wrapText="1"/>
    </xf>
    <xf numFmtId="171" fontId="41" fillId="0" borderId="79" xfId="0" applyNumberFormat="1" applyFont="1" applyBorder="1" applyAlignment="1" applyProtection="1">
      <alignment horizontal="center" wrapText="1"/>
      <protection locked="0"/>
    </xf>
    <xf numFmtId="171" fontId="41" fillId="0" borderId="20" xfId="0" applyNumberFormat="1" applyFont="1" applyBorder="1" applyAlignment="1" applyProtection="1">
      <alignment horizontal="center" wrapText="1"/>
      <protection locked="0"/>
    </xf>
    <xf numFmtId="4" fontId="18" fillId="33" borderId="61" xfId="0" applyNumberFormat="1" applyFont="1" applyFill="1" applyBorder="1" applyAlignment="1" applyProtection="1">
      <alignment horizontal="center" wrapText="1"/>
      <protection locked="0"/>
    </xf>
    <xf numFmtId="4" fontId="18" fillId="0" borderId="56" xfId="0" applyNumberFormat="1" applyFont="1" applyFill="1" applyBorder="1" applyAlignment="1" applyProtection="1">
      <alignment horizontal="center" wrapText="1"/>
      <protection locked="0"/>
    </xf>
    <xf numFmtId="2" fontId="18" fillId="0" borderId="75" xfId="0" applyNumberFormat="1" applyFont="1" applyFill="1" applyBorder="1" applyAlignment="1" applyProtection="1">
      <alignment horizontal="center" wrapText="1"/>
      <protection/>
    </xf>
    <xf numFmtId="0" fontId="4" fillId="0" borderId="45" xfId="0" applyFont="1" applyBorder="1" applyAlignment="1" applyProtection="1">
      <alignment wrapText="1"/>
      <protection locked="0"/>
    </xf>
    <xf numFmtId="0" fontId="4" fillId="0" borderId="53" xfId="0" applyFont="1" applyBorder="1" applyAlignment="1" applyProtection="1">
      <alignment wrapText="1"/>
      <protection locked="0"/>
    </xf>
    <xf numFmtId="0" fontId="4" fillId="0" borderId="54" xfId="0" applyFont="1" applyBorder="1" applyAlignment="1" applyProtection="1">
      <alignment wrapText="1"/>
      <protection locked="0"/>
    </xf>
    <xf numFmtId="0" fontId="4" fillId="0" borderId="59" xfId="0" applyFont="1" applyBorder="1" applyAlignment="1" applyProtection="1">
      <alignment wrapText="1"/>
      <protection locked="0"/>
    </xf>
    <xf numFmtId="0" fontId="4" fillId="36" borderId="80" xfId="0" applyFont="1" applyFill="1" applyBorder="1" applyAlignment="1" applyProtection="1">
      <alignment horizontal="center" vertical="center" textRotation="255" wrapText="1"/>
      <protection locked="0"/>
    </xf>
    <xf numFmtId="0" fontId="4" fillId="36" borderId="70" xfId="0" applyFont="1" applyFill="1" applyBorder="1" applyAlignment="1" applyProtection="1">
      <alignment horizontal="center" vertical="center" textRotation="255" wrapText="1"/>
      <protection locked="0"/>
    </xf>
    <xf numFmtId="0" fontId="19" fillId="36" borderId="81" xfId="0" applyFont="1" applyFill="1" applyBorder="1" applyAlignment="1" applyProtection="1">
      <alignment horizontal="center" vertical="center" textRotation="255" wrapText="1"/>
      <protection locked="0"/>
    </xf>
    <xf numFmtId="0" fontId="19" fillId="36" borderId="71" xfId="0" applyFont="1" applyFill="1" applyBorder="1" applyAlignment="1" applyProtection="1">
      <alignment horizontal="center" vertical="center" textRotation="255" wrapText="1"/>
      <protection locked="0"/>
    </xf>
    <xf numFmtId="0" fontId="4" fillId="37" borderId="33" xfId="0" applyFont="1" applyFill="1" applyBorder="1" applyAlignment="1" applyProtection="1">
      <alignment horizontal="center" wrapText="1"/>
      <protection locked="0"/>
    </xf>
    <xf numFmtId="0" fontId="4" fillId="37" borderId="29" xfId="0" applyFont="1" applyFill="1" applyBorder="1" applyAlignment="1" applyProtection="1">
      <alignment horizontal="center" wrapText="1"/>
      <protection locked="0"/>
    </xf>
    <xf numFmtId="0" fontId="4" fillId="0" borderId="69" xfId="0" applyFont="1" applyBorder="1" applyAlignment="1" applyProtection="1">
      <alignment horizontal="center" vertical="center" textRotation="255" wrapText="1"/>
      <protection locked="0"/>
    </xf>
    <xf numFmtId="0" fontId="4" fillId="0" borderId="82" xfId="0" applyFont="1" applyBorder="1" applyAlignment="1" applyProtection="1">
      <alignment horizontal="center" vertical="center" textRotation="255" wrapText="1"/>
      <protection locked="0"/>
    </xf>
    <xf numFmtId="0" fontId="4" fillId="0" borderId="42" xfId="0" applyFont="1" applyBorder="1" applyAlignment="1" applyProtection="1">
      <alignment horizontal="center" vertical="center" textRotation="255" wrapText="1"/>
      <protection locked="0"/>
    </xf>
    <xf numFmtId="0" fontId="4" fillId="0" borderId="83" xfId="0" applyFont="1" applyBorder="1" applyAlignment="1" applyProtection="1">
      <alignment wrapText="1"/>
      <protection locked="0"/>
    </xf>
    <xf numFmtId="0" fontId="4" fillId="0" borderId="84" xfId="0" applyFont="1" applyBorder="1" applyAlignment="1" applyProtection="1">
      <alignment wrapText="1"/>
      <protection locked="0"/>
    </xf>
    <xf numFmtId="0" fontId="5" fillId="35" borderId="16" xfId="0" applyFont="1" applyFill="1" applyBorder="1" applyAlignment="1">
      <alignment horizontal="left"/>
    </xf>
    <xf numFmtId="0" fontId="5" fillId="35" borderId="56" xfId="0" applyFont="1" applyFill="1" applyBorder="1" applyAlignment="1">
      <alignment horizontal="left"/>
    </xf>
    <xf numFmtId="0" fontId="5" fillId="35" borderId="23" xfId="0" applyFont="1" applyFill="1" applyBorder="1" applyAlignment="1">
      <alignment horizontal="left"/>
    </xf>
    <xf numFmtId="0" fontId="5" fillId="0" borderId="65" xfId="0" applyFont="1" applyBorder="1" applyAlignment="1">
      <alignment horizontal="left" wrapText="1"/>
    </xf>
    <xf numFmtId="0" fontId="5" fillId="0" borderId="57" xfId="0" applyFont="1" applyBorder="1" applyAlignment="1">
      <alignment horizontal="left" wrapText="1"/>
    </xf>
    <xf numFmtId="0" fontId="5" fillId="0" borderId="25" xfId="0" applyFont="1" applyBorder="1" applyAlignment="1">
      <alignment horizontal="left" wrapText="1"/>
    </xf>
    <xf numFmtId="0" fontId="12" fillId="0" borderId="29" xfId="0" applyFont="1" applyFill="1" applyBorder="1" applyAlignment="1" applyProtection="1">
      <alignment horizontal="left" wrapText="1"/>
      <protection locked="0"/>
    </xf>
    <xf numFmtId="0" fontId="5" fillId="0" borderId="57" xfId="0" applyFont="1" applyBorder="1" applyAlignment="1">
      <alignment horizontal="left"/>
    </xf>
    <xf numFmtId="0" fontId="5" fillId="0" borderId="25" xfId="0" applyFont="1" applyBorder="1" applyAlignment="1">
      <alignment horizontal="left"/>
    </xf>
    <xf numFmtId="0" fontId="18" fillId="0" borderId="53" xfId="0" applyFont="1" applyBorder="1" applyAlignment="1" applyProtection="1">
      <alignment horizontal="center" wrapText="1"/>
      <protection/>
    </xf>
    <xf numFmtId="0" fontId="1" fillId="0" borderId="53" xfId="36" applyBorder="1" applyAlignment="1" applyProtection="1">
      <alignment horizontal="left"/>
      <protection/>
    </xf>
    <xf numFmtId="0" fontId="1" fillId="0" borderId="20" xfId="36" applyBorder="1" applyAlignment="1" applyProtection="1">
      <alignment horizontal="left"/>
      <protection/>
    </xf>
    <xf numFmtId="0" fontId="1" fillId="0" borderId="17" xfId="36" applyBorder="1" applyAlignment="1" applyProtection="1">
      <alignment horizontal="left"/>
      <protection/>
    </xf>
    <xf numFmtId="0" fontId="12" fillId="0" borderId="29" xfId="0" applyFont="1" applyBorder="1" applyAlignment="1" applyProtection="1">
      <alignment horizontal="left" wrapText="1"/>
      <protection locked="0"/>
    </xf>
    <xf numFmtId="0" fontId="4" fillId="0" borderId="29" xfId="0" applyFont="1" applyBorder="1" applyAlignment="1" applyProtection="1">
      <alignment horizontal="left" wrapText="1"/>
      <protection locked="0"/>
    </xf>
    <xf numFmtId="2" fontId="96" fillId="0" borderId="79" xfId="0" applyNumberFormat="1" applyFont="1" applyBorder="1" applyAlignment="1" applyProtection="1">
      <alignment horizontal="center" wrapText="1"/>
      <protection/>
    </xf>
    <xf numFmtId="2" fontId="96" fillId="0" borderId="47" xfId="0" applyNumberFormat="1" applyFont="1" applyBorder="1" applyAlignment="1" applyProtection="1">
      <alignment horizontal="center" wrapText="1"/>
      <protection/>
    </xf>
    <xf numFmtId="0" fontId="12" fillId="0" borderId="33" xfId="0" applyFont="1" applyBorder="1" applyAlignment="1" applyProtection="1">
      <alignment horizontal="left" wrapText="1"/>
      <protection locked="0"/>
    </xf>
    <xf numFmtId="0" fontId="4" fillId="0" borderId="33" xfId="0" applyFont="1" applyFill="1" applyBorder="1" applyAlignment="1" applyProtection="1">
      <alignment wrapText="1"/>
      <protection locked="0"/>
    </xf>
    <xf numFmtId="0" fontId="4" fillId="0" borderId="29" xfId="0" applyFont="1" applyFill="1" applyBorder="1" applyAlignment="1" applyProtection="1">
      <alignment wrapText="1"/>
      <protection locked="0"/>
    </xf>
    <xf numFmtId="4" fontId="96" fillId="0" borderId="17" xfId="0" applyNumberFormat="1" applyFont="1" applyBorder="1" applyAlignment="1" applyProtection="1">
      <alignment horizontal="center" wrapText="1"/>
      <protection/>
    </xf>
    <xf numFmtId="4" fontId="96" fillId="0" borderId="53" xfId="0" applyNumberFormat="1" applyFont="1" applyBorder="1" applyAlignment="1" applyProtection="1">
      <alignment horizontal="center" wrapText="1"/>
      <protection/>
    </xf>
    <xf numFmtId="4" fontId="48" fillId="0" borderId="28" xfId="0" applyNumberFormat="1" applyFont="1" applyFill="1" applyBorder="1" applyAlignment="1" applyProtection="1">
      <alignment horizontal="center" wrapText="1"/>
      <protection/>
    </xf>
    <xf numFmtId="4" fontId="48" fillId="0" borderId="75" xfId="0" applyNumberFormat="1" applyFont="1" applyFill="1" applyBorder="1" applyAlignment="1" applyProtection="1">
      <alignment horizontal="center" wrapText="1"/>
      <protection/>
    </xf>
    <xf numFmtId="0" fontId="19" fillId="37" borderId="29" xfId="0" applyFont="1" applyFill="1" applyBorder="1" applyAlignment="1">
      <alignment horizontal="left" wrapText="1"/>
    </xf>
    <xf numFmtId="0" fontId="19" fillId="37" borderId="12" xfId="0" applyFont="1" applyFill="1" applyBorder="1" applyAlignment="1">
      <alignment horizontal="left" wrapText="1"/>
    </xf>
    <xf numFmtId="0" fontId="19" fillId="8" borderId="29" xfId="0" applyFont="1" applyFill="1" applyBorder="1" applyAlignment="1">
      <alignment horizontal="left" wrapText="1"/>
    </xf>
    <xf numFmtId="0" fontId="19" fillId="8" borderId="12" xfId="0" applyFont="1" applyFill="1" applyBorder="1" applyAlignment="1">
      <alignment horizontal="left" wrapText="1"/>
    </xf>
    <xf numFmtId="0" fontId="18" fillId="0" borderId="11" xfId="0" applyFont="1" applyBorder="1" applyAlignment="1">
      <alignment horizontal="left" wrapText="1"/>
    </xf>
    <xf numFmtId="0" fontId="18" fillId="0" borderId="0" xfId="0" applyFont="1" applyAlignment="1">
      <alignment horizontal="left" wrapText="1"/>
    </xf>
    <xf numFmtId="0" fontId="18" fillId="43" borderId="31" xfId="0" applyFont="1" applyFill="1" applyBorder="1" applyAlignment="1">
      <alignment horizontal="center"/>
    </xf>
    <xf numFmtId="0" fontId="18" fillId="43" borderId="34" xfId="0" applyFont="1" applyFill="1" applyBorder="1" applyAlignment="1">
      <alignment horizontal="center"/>
    </xf>
    <xf numFmtId="0" fontId="18" fillId="0" borderId="31" xfId="0" applyFont="1" applyBorder="1" applyAlignment="1">
      <alignment horizontal="center"/>
    </xf>
    <xf numFmtId="0" fontId="18" fillId="0" borderId="34" xfId="0" applyFont="1" applyBorder="1" applyAlignment="1">
      <alignment horizontal="center"/>
    </xf>
    <xf numFmtId="0" fontId="93" fillId="0" borderId="0" xfId="0" applyFont="1" applyAlignment="1">
      <alignment wrapText="1"/>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Followed Hyperlink" xfId="46"/>
    <cellStyle name="Poznámka" xfId="47"/>
    <cellStyle name="Percent" xfId="48"/>
    <cellStyle name="Propojená buňka" xfId="49"/>
    <cellStyle name="Správně" xfId="50"/>
    <cellStyle name="Špat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0</xdr:row>
      <xdr:rowOff>47625</xdr:rowOff>
    </xdr:from>
    <xdr:to>
      <xdr:col>9</xdr:col>
      <xdr:colOff>9525</xdr:colOff>
      <xdr:row>14</xdr:row>
      <xdr:rowOff>180975</xdr:rowOff>
    </xdr:to>
    <xdr:sp>
      <xdr:nvSpPr>
        <xdr:cNvPr id="1" name="Přímá spojnice 1"/>
        <xdr:cNvSpPr>
          <a:spLocks/>
        </xdr:cNvSpPr>
      </xdr:nvSpPr>
      <xdr:spPr>
        <a:xfrm flipV="1">
          <a:off x="7924800" y="47625"/>
          <a:ext cx="2943225" cy="2476500"/>
        </a:xfrm>
        <a:prstGeom prst="line">
          <a:avLst/>
        </a:prstGeom>
        <a:noFill/>
        <a:ln w="6350" cmpd="sng">
          <a:solidFill>
            <a:srgbClr val="5B9BD5"/>
          </a:solidFill>
          <a:headEnd type="none"/>
          <a:tailEnd type="none"/>
        </a:ln>
      </xdr:spPr>
      <xdr:txBody>
        <a:bodyPr vertOverflow="clip" wrap="square" lIns="91440" tIns="45720" rIns="91440" bIns="45720"/>
        <a:p>
          <a:pPr algn="l">
            <a:defRPr/>
          </a:pPr>
          <a:r>
            <a:rPr lang="en-US" cap="none" u="none" baseline="0">
              <a:latin typeface="Arial CE"/>
              <a:ea typeface="Arial CE"/>
              <a:cs typeface="Arial CE"/>
            </a:rPr>
            <a:t/>
          </a:r>
        </a:p>
      </xdr:txBody>
    </xdr:sp>
    <xdr:clientData/>
  </xdr:twoCellAnchor>
  <xdr:twoCellAnchor>
    <xdr:from>
      <xdr:col>6</xdr:col>
      <xdr:colOff>666750</xdr:colOff>
      <xdr:row>0</xdr:row>
      <xdr:rowOff>0</xdr:rowOff>
    </xdr:from>
    <xdr:to>
      <xdr:col>8</xdr:col>
      <xdr:colOff>1514475</xdr:colOff>
      <xdr:row>14</xdr:row>
      <xdr:rowOff>133350</xdr:rowOff>
    </xdr:to>
    <xdr:sp>
      <xdr:nvSpPr>
        <xdr:cNvPr id="2" name="Přímá spojnice 2"/>
        <xdr:cNvSpPr>
          <a:spLocks/>
        </xdr:cNvSpPr>
      </xdr:nvSpPr>
      <xdr:spPr>
        <a:xfrm>
          <a:off x="7896225" y="0"/>
          <a:ext cx="2962275" cy="2476500"/>
        </a:xfrm>
        <a:prstGeom prst="line">
          <a:avLst/>
        </a:prstGeom>
        <a:noFill/>
        <a:ln w="6350" cmpd="sng">
          <a:solidFill>
            <a:srgbClr val="5B9BD5"/>
          </a:solidFill>
          <a:headEnd type="none"/>
          <a:tailEnd type="none"/>
        </a:ln>
      </xdr:spPr>
      <xdr:txBody>
        <a:bodyPr vertOverflow="clip" wrap="square" lIns="91440" tIns="45720" rIns="91440" bIns="45720"/>
        <a:p>
          <a:pPr algn="l">
            <a:defRPr/>
          </a:pPr>
          <a:r>
            <a:rPr lang="en-US" cap="none" u="none" baseline="0">
              <a:latin typeface="Arial CE"/>
              <a:ea typeface="Arial CE"/>
              <a:cs typeface="Arial CE"/>
            </a:rPr>
            <a:t/>
          </a:r>
        </a:p>
      </xdr:txBody>
    </xdr:sp>
    <xdr:clientData/>
  </xdr:twoCellAnchor>
</xdr:wsDr>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s://www.mdcr.cz/Dokumenty/Verejna-doprava/Jizdni-rady,-kalendare-pro-jizdni-rady,-metodi-(1)/Metodika-postupu-pro-stanoveni-maximalni-vyse-komp" TargetMode="External" /><Relationship Id="rId2" Type="http://schemas.openxmlformats.org/officeDocument/2006/relationships/comments" Target="../comments10.xml" /><Relationship Id="rId3" Type="http://schemas.openxmlformats.org/officeDocument/2006/relationships/vmlDrawing" Target="../drawings/vmlDrawing7.vml" /><Relationship Id="rId4"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hyperlink" Target="https://www.mdcr.cz/Dokumenty/Verejna-doprava/Jizdni-rady,-kalendare-pro-jizdni-rady,-metodi-(1)/Metodika-postupu-pro-stanoveni-maximalni-vyse-komp" TargetMode="External" /><Relationship Id="rId2" Type="http://schemas.openxmlformats.org/officeDocument/2006/relationships/comments" Target="../comments11.xml" /><Relationship Id="rId3" Type="http://schemas.openxmlformats.org/officeDocument/2006/relationships/vmlDrawing" Target="../drawings/vmlDrawing8.vml" /><Relationship Id="rId4"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9.vml" /><Relationship Id="rId3"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https://www.mdcr.cz/Dokumenty/Verejna-doprava/Jizdni-rady,-kalendare-pro-jizdni-rady,-metodi-(1)/Metodika-postupu-pro-stanoveni-maximalni-vyse-komp" TargetMode="External" /><Relationship Id="rId2" Type="http://schemas.openxmlformats.org/officeDocument/2006/relationships/comments" Target="../comments4.xml" /><Relationship Id="rId3" Type="http://schemas.openxmlformats.org/officeDocument/2006/relationships/vmlDrawing" Target="../drawings/vmlDrawing1.v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hyperlink" Target="https://www.mdcr.cz/Dokumenty/Verejna-doprava/Jizdni-rady,-kalendare-pro-jizdni-rady,-metodi-(1)/Metodika-postupu-pro-stanoveni-maximalni-vyse-komp" TargetMode="External" /><Relationship Id="rId2" Type="http://schemas.openxmlformats.org/officeDocument/2006/relationships/comments" Target="../comments5.xml" /><Relationship Id="rId3" Type="http://schemas.openxmlformats.org/officeDocument/2006/relationships/vmlDrawing" Target="../drawings/vmlDrawing2.v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hyperlink" Target="https://www.mdcr.cz/Dokumenty/Verejna-doprava/Jizdni-rady,-kalendare-pro-jizdni-rady,-metodi-(1)/Metodika-postupu-pro-stanoveni-maximalni-vyse-komp" TargetMode="External" /><Relationship Id="rId2" Type="http://schemas.openxmlformats.org/officeDocument/2006/relationships/comments" Target="../comments6.xml" /><Relationship Id="rId3" Type="http://schemas.openxmlformats.org/officeDocument/2006/relationships/vmlDrawing" Target="../drawings/vmlDrawing3.vml" /><Relationship Id="rId4"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s://www.mdcr.cz/Dokumenty/Verejna-doprava/Jizdni-rady,-kalendare-pro-jizdni-rady,-metodi-(1)/Metodika-postupu-pro-stanoveni-maximalni-vyse-komp" TargetMode="External" /><Relationship Id="rId2" Type="http://schemas.openxmlformats.org/officeDocument/2006/relationships/comments" Target="../comments7.xml" /><Relationship Id="rId3" Type="http://schemas.openxmlformats.org/officeDocument/2006/relationships/vmlDrawing" Target="../drawings/vmlDrawing4.vml" /><Relationship Id="rId4"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mdcr.cz/Dokumenty/Verejna-doprava/Jizdni-rady,-kalendare-pro-jizdni-rady,-metodi-(1)/Metodika-postupu-pro-stanoveni-maximalni-vyse-komp" TargetMode="External" /><Relationship Id="rId2" Type="http://schemas.openxmlformats.org/officeDocument/2006/relationships/comments" Target="../comments8.xml" /><Relationship Id="rId3" Type="http://schemas.openxmlformats.org/officeDocument/2006/relationships/vmlDrawing" Target="../drawings/vmlDrawing5.vml" /><Relationship Id="rId4"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s://www.mdcr.cz/Dokumenty/Verejna-doprava/Jizdni-rady,-kalendare-pro-jizdni-rady,-metodi-(1)/Metodika-postupu-pro-stanoveni-maximalni-vyse-komp" TargetMode="External" /><Relationship Id="rId2" Type="http://schemas.openxmlformats.org/officeDocument/2006/relationships/comments" Target="../comments9.xml" /><Relationship Id="rId3" Type="http://schemas.openxmlformats.org/officeDocument/2006/relationships/vmlDrawing" Target="../drawings/vmlDrawing6.vml" /><Relationship Id="rId4"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M18"/>
  <sheetViews>
    <sheetView zoomScalePageLayoutView="0" workbookViewId="0" topLeftCell="A1">
      <selection activeCell="B4" sqref="B4"/>
    </sheetView>
  </sheetViews>
  <sheetFormatPr defaultColWidth="9.00390625" defaultRowHeight="12.75"/>
  <cols>
    <col min="1" max="1" width="25.625" style="0" customWidth="1"/>
    <col min="2" max="2" width="23.00390625" style="0" customWidth="1"/>
    <col min="3" max="6" width="14.25390625" style="0" customWidth="1"/>
    <col min="7" max="7" width="22.625" style="0" customWidth="1"/>
    <col min="8" max="11" width="13.25390625" style="0" customWidth="1"/>
  </cols>
  <sheetData>
    <row r="1" spans="1:11" ht="12.75">
      <c r="A1" s="120" t="s">
        <v>138</v>
      </c>
      <c r="B1" s="412" t="s">
        <v>270</v>
      </c>
      <c r="C1" s="2"/>
      <c r="D1" s="2"/>
      <c r="E1" s="2"/>
      <c r="F1" s="2"/>
      <c r="G1" s="2"/>
      <c r="H1" s="2"/>
      <c r="I1" s="2"/>
      <c r="J1" s="2"/>
      <c r="K1" s="2"/>
    </row>
    <row r="2" spans="1:11" ht="21">
      <c r="A2" s="2"/>
      <c r="B2" s="412"/>
      <c r="C2" s="2"/>
      <c r="D2" s="2"/>
      <c r="E2" s="2"/>
      <c r="F2" s="2"/>
      <c r="G2" s="2"/>
      <c r="H2" s="2"/>
      <c r="I2" s="2"/>
      <c r="J2" s="2"/>
      <c r="K2" s="121" t="s">
        <v>156</v>
      </c>
    </row>
    <row r="3" spans="1:11" ht="13.5" thickBot="1">
      <c r="A3" s="2"/>
      <c r="B3" s="413"/>
      <c r="C3" s="2"/>
      <c r="D3" s="2"/>
      <c r="E3" s="2"/>
      <c r="F3" s="2"/>
      <c r="G3" s="2"/>
      <c r="H3" s="2"/>
      <c r="I3" s="2"/>
      <c r="J3" s="2"/>
      <c r="K3" s="2"/>
    </row>
    <row r="4" spans="1:11" ht="13.5" thickBot="1">
      <c r="A4" s="410" t="s">
        <v>100</v>
      </c>
      <c r="B4" s="122" t="s">
        <v>83</v>
      </c>
      <c r="C4" s="123"/>
      <c r="D4" s="123"/>
      <c r="E4" s="123"/>
      <c r="F4" s="124"/>
      <c r="G4" s="125" t="s">
        <v>84</v>
      </c>
      <c r="H4" s="126"/>
      <c r="I4" s="126"/>
      <c r="J4" s="126"/>
      <c r="K4" s="127"/>
    </row>
    <row r="5" spans="1:11" ht="26.25" thickBot="1">
      <c r="A5" s="411"/>
      <c r="B5" s="128" t="s">
        <v>108</v>
      </c>
      <c r="C5" s="129" t="s">
        <v>105</v>
      </c>
      <c r="D5" s="129" t="s">
        <v>106</v>
      </c>
      <c r="E5" s="129" t="s">
        <v>107</v>
      </c>
      <c r="F5" s="130" t="s">
        <v>109</v>
      </c>
      <c r="G5" s="128" t="s">
        <v>108</v>
      </c>
      <c r="H5" s="129" t="s">
        <v>105</v>
      </c>
      <c r="I5" s="129" t="s">
        <v>106</v>
      </c>
      <c r="J5" s="129" t="s">
        <v>107</v>
      </c>
      <c r="K5" s="130" t="s">
        <v>109</v>
      </c>
    </row>
    <row r="6" spans="1:13" ht="30" customHeight="1" thickBot="1">
      <c r="A6" s="131" t="s">
        <v>64</v>
      </c>
      <c r="B6" s="132">
        <f>+Mn!D34</f>
        <v>0</v>
      </c>
      <c r="C6" s="133">
        <f>+Mn!E34</f>
        <v>0</v>
      </c>
      <c r="D6" s="134">
        <f>+Mn!H34</f>
        <v>0</v>
      </c>
      <c r="E6" s="133">
        <f>+Mn!D44</f>
        <v>1.03</v>
      </c>
      <c r="F6" s="135">
        <f>+Mn!G45</f>
        <v>1.03</v>
      </c>
      <c r="G6" s="132">
        <f>+Mn!J34</f>
        <v>0</v>
      </c>
      <c r="H6" s="133">
        <f>+Mn!K34</f>
        <v>0</v>
      </c>
      <c r="I6" s="134">
        <f>+Mn!N34</f>
        <v>0</v>
      </c>
      <c r="J6" s="133">
        <f>+Mn!J44</f>
        <v>0.78</v>
      </c>
      <c r="K6" s="135">
        <f>Mn!$M$45</f>
        <v>0.78</v>
      </c>
      <c r="M6" s="80"/>
    </row>
    <row r="7" spans="1:13" ht="30" customHeight="1" thickBot="1">
      <c r="A7" s="136" t="s">
        <v>66</v>
      </c>
      <c r="B7" s="137">
        <f>+Md!D34</f>
        <v>0</v>
      </c>
      <c r="C7" s="138">
        <f>+Md!E34</f>
        <v>0</v>
      </c>
      <c r="D7" s="134">
        <f>+Md!H34</f>
        <v>0</v>
      </c>
      <c r="E7" s="138">
        <f>+Md!D44</f>
        <v>1.03</v>
      </c>
      <c r="F7" s="139">
        <f>+Md!G45</f>
        <v>1.03</v>
      </c>
      <c r="G7" s="137">
        <f>+Md!J34</f>
        <v>0</v>
      </c>
      <c r="H7" s="140">
        <f>+Md!K34</f>
        <v>0</v>
      </c>
      <c r="I7" s="138">
        <f>+Md!N34</f>
        <v>0</v>
      </c>
      <c r="J7" s="138">
        <f>+Md!J44</f>
        <v>0.78</v>
      </c>
      <c r="K7" s="139">
        <f>+Md!M45</f>
        <v>0.78</v>
      </c>
      <c r="M7" s="80"/>
    </row>
    <row r="8" spans="1:13" ht="30" customHeight="1" thickBot="1">
      <c r="A8" s="141" t="s">
        <v>69</v>
      </c>
      <c r="B8" s="137">
        <f>+'Md+'!D34</f>
        <v>0</v>
      </c>
      <c r="C8" s="138">
        <f>+'Md+'!E34</f>
        <v>0</v>
      </c>
      <c r="D8" s="140">
        <f>+'Md+'!H34</f>
        <v>0</v>
      </c>
      <c r="E8" s="142">
        <f>'Md+'!$D$44</f>
        <v>1.03</v>
      </c>
      <c r="F8" s="139">
        <f>+'Md+'!G45</f>
        <v>1.03</v>
      </c>
      <c r="G8" s="137">
        <f>+'Md+'!J34</f>
        <v>0</v>
      </c>
      <c r="H8" s="138">
        <f>+'Md+'!K34</f>
        <v>0</v>
      </c>
      <c r="I8" s="140">
        <f>+'Md+'!N34</f>
        <v>0</v>
      </c>
      <c r="J8" s="138">
        <f>+'Md+'!J44</f>
        <v>0.78</v>
      </c>
      <c r="K8" s="139">
        <f>+'Md+'!M45</f>
        <v>0.78</v>
      </c>
      <c r="M8" s="80"/>
    </row>
    <row r="9" spans="1:11" ht="30" customHeight="1" thickBot="1">
      <c r="A9" s="143" t="s">
        <v>72</v>
      </c>
      <c r="B9" s="137">
        <f>+Sd!D34</f>
        <v>0</v>
      </c>
      <c r="C9" s="138">
        <f>+Sd!E34</f>
        <v>0</v>
      </c>
      <c r="D9" s="140">
        <f>+Sd!H34</f>
        <v>0</v>
      </c>
      <c r="E9" s="138">
        <f>+Sd!D44</f>
        <v>1.03</v>
      </c>
      <c r="F9" s="139">
        <f>+Sd!G45</f>
        <v>1.03</v>
      </c>
      <c r="G9" s="137">
        <f>+Sd!J34</f>
        <v>0</v>
      </c>
      <c r="H9" s="140">
        <f>+Sd!K34</f>
        <v>0</v>
      </c>
      <c r="I9" s="140">
        <f>+Sd!N34</f>
        <v>0</v>
      </c>
      <c r="J9" s="138">
        <f>+Sd!J44</f>
        <v>0.78</v>
      </c>
      <c r="K9" s="139">
        <f>+Sd!M45</f>
        <v>0.78</v>
      </c>
    </row>
    <row r="10" spans="1:13" ht="30" customHeight="1" thickBot="1">
      <c r="A10" s="144" t="s">
        <v>74</v>
      </c>
      <c r="B10" s="137">
        <f>+'Sd+'!D34</f>
        <v>0</v>
      </c>
      <c r="C10" s="138">
        <f>+'Sd+'!E34</f>
        <v>0</v>
      </c>
      <c r="D10" s="140">
        <f>+'Sd+'!H34</f>
        <v>0</v>
      </c>
      <c r="E10" s="138">
        <f>+'Sd+'!D44</f>
        <v>1.03</v>
      </c>
      <c r="F10" s="139">
        <f>+'Sd+'!G45</f>
        <v>1.03</v>
      </c>
      <c r="G10" s="137">
        <f>+'Sd+'!J34</f>
        <v>0</v>
      </c>
      <c r="H10" s="138">
        <f>+'Sd+'!K34</f>
        <v>0</v>
      </c>
      <c r="I10" s="140">
        <f>+'Sd+'!N34</f>
        <v>0</v>
      </c>
      <c r="J10" s="138">
        <f>+'Sd+'!J44</f>
        <v>0.78</v>
      </c>
      <c r="K10" s="139">
        <f>+'Sd+'!M45</f>
        <v>0.78</v>
      </c>
      <c r="M10" s="80"/>
    </row>
    <row r="11" spans="1:11" ht="30" customHeight="1" thickBot="1">
      <c r="A11" s="145" t="s">
        <v>77</v>
      </c>
      <c r="B11" s="137">
        <f>+Kb!D34</f>
        <v>0</v>
      </c>
      <c r="C11" s="138">
        <f>+Kb!E34</f>
        <v>0</v>
      </c>
      <c r="D11" s="140">
        <f>+Kb!H34</f>
        <v>0</v>
      </c>
      <c r="E11" s="138">
        <f>+Kb!D44</f>
        <v>1.03</v>
      </c>
      <c r="F11" s="139">
        <f>+Kb!G45</f>
        <v>1.03</v>
      </c>
      <c r="G11" s="137">
        <f>+Kb!J34</f>
        <v>0</v>
      </c>
      <c r="H11" s="138">
        <f>+Kb!K34</f>
        <v>0</v>
      </c>
      <c r="I11" s="140">
        <f>+Kb!N34</f>
        <v>0</v>
      </c>
      <c r="J11" s="138">
        <f>+Kb!J44</f>
        <v>0.78</v>
      </c>
      <c r="K11" s="139">
        <f>+Kb!M45</f>
        <v>0.78</v>
      </c>
    </row>
    <row r="12" spans="1:13" ht="30" customHeight="1" thickBot="1">
      <c r="A12" s="146" t="s">
        <v>78</v>
      </c>
      <c r="B12" s="147">
        <f>+'KB+'!D34</f>
        <v>0</v>
      </c>
      <c r="C12" s="148">
        <f>+'KB+'!E34</f>
        <v>0</v>
      </c>
      <c r="D12" s="149">
        <f>+'KB+'!H34</f>
        <v>0</v>
      </c>
      <c r="E12" s="148">
        <f>+'KB+'!D44</f>
        <v>1.03</v>
      </c>
      <c r="F12" s="150">
        <f>+'KB+'!G45</f>
        <v>1.03</v>
      </c>
      <c r="G12" s="147">
        <f>+'KB+'!J34</f>
        <v>0</v>
      </c>
      <c r="H12" s="148">
        <f>+'KB+'!K34</f>
        <v>0</v>
      </c>
      <c r="I12" s="149">
        <f>+'KB+'!N34</f>
        <v>0</v>
      </c>
      <c r="J12" s="148">
        <f>+'KB+'!J44</f>
        <v>0.78</v>
      </c>
      <c r="K12" s="150">
        <f>+'KB+'!M45</f>
        <v>0.78</v>
      </c>
      <c r="M12" s="80"/>
    </row>
    <row r="13" spans="1:11" ht="30" customHeight="1" thickBot="1">
      <c r="A13" s="151" t="s">
        <v>152</v>
      </c>
      <c r="B13" s="152">
        <f>SUM(B6:B12)</f>
        <v>0</v>
      </c>
      <c r="C13" s="129"/>
      <c r="D13" s="129"/>
      <c r="E13" s="129"/>
      <c r="F13" s="130"/>
      <c r="G13" s="152">
        <f>SUM(G6:G12)</f>
        <v>0</v>
      </c>
      <c r="H13" s="129"/>
      <c r="I13" s="129"/>
      <c r="J13" s="129"/>
      <c r="K13" s="130"/>
    </row>
    <row r="14" spans="1:11" ht="27" customHeight="1" thickBot="1">
      <c r="A14" s="151" t="s">
        <v>153</v>
      </c>
      <c r="B14" s="153">
        <f>+souhrn!D34</f>
        <v>0</v>
      </c>
      <c r="C14" s="154"/>
      <c r="D14" s="154"/>
      <c r="E14" s="154"/>
      <c r="F14" s="155"/>
      <c r="G14" s="156">
        <f>+souhrn!J34</f>
        <v>0</v>
      </c>
      <c r="H14" s="154"/>
      <c r="I14" s="154"/>
      <c r="J14" s="154"/>
      <c r="K14" s="155"/>
    </row>
    <row r="15" spans="1:11" ht="55.5" customHeight="1" thickBot="1">
      <c r="A15" s="157" t="s">
        <v>186</v>
      </c>
      <c r="B15" s="414">
        <f>+B14+G14</f>
        <v>0</v>
      </c>
      <c r="C15" s="415"/>
      <c r="D15" s="415"/>
      <c r="E15" s="415"/>
      <c r="F15" s="415"/>
      <c r="G15" s="415"/>
      <c r="H15" s="415"/>
      <c r="I15" s="415"/>
      <c r="J15" s="415"/>
      <c r="K15" s="416"/>
    </row>
    <row r="16" spans="1:11" ht="12.75">
      <c r="A16" s="2"/>
      <c r="B16" s="2"/>
      <c r="C16" s="2"/>
      <c r="D16" s="2"/>
      <c r="E16" s="2"/>
      <c r="F16" s="2"/>
      <c r="G16" s="2"/>
      <c r="H16" s="2"/>
      <c r="I16" s="2"/>
      <c r="J16" s="2"/>
      <c r="K16" s="2"/>
    </row>
    <row r="17" spans="1:11" ht="12.75">
      <c r="A17" s="244" t="s">
        <v>159</v>
      </c>
      <c r="B17" s="8"/>
      <c r="C17" s="2"/>
      <c r="D17" s="2"/>
      <c r="E17" s="2"/>
      <c r="F17" s="2"/>
      <c r="G17" s="2"/>
      <c r="H17" s="2"/>
      <c r="I17" s="2"/>
      <c r="J17" s="2"/>
      <c r="K17" s="2"/>
    </row>
    <row r="18" ht="12.75">
      <c r="A18" t="s">
        <v>187</v>
      </c>
    </row>
  </sheetData>
  <sheetProtection/>
  <mergeCells count="3">
    <mergeCell ref="A4:A5"/>
    <mergeCell ref="B1:B3"/>
    <mergeCell ref="B15:K15"/>
  </mergeCells>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rgb="FF0070C0"/>
    <pageSetUpPr fitToPage="1"/>
  </sheetPr>
  <dimension ref="A1:N79"/>
  <sheetViews>
    <sheetView zoomScalePageLayoutView="0" workbookViewId="0" topLeftCell="A1">
      <selection activeCell="F81" sqref="F81"/>
    </sheetView>
  </sheetViews>
  <sheetFormatPr defaultColWidth="9.00390625" defaultRowHeight="12.75"/>
  <cols>
    <col min="1" max="1" width="11.75390625" style="2" customWidth="1"/>
    <col min="2" max="2" width="53.125" style="2" customWidth="1"/>
    <col min="3" max="3" width="6.375" style="3" customWidth="1"/>
    <col min="4" max="4" width="19.125" style="2" customWidth="1"/>
    <col min="5" max="6" width="21.125" style="2" customWidth="1"/>
    <col min="7" max="7" width="22.625" style="2" customWidth="1"/>
    <col min="8" max="8" width="23.75390625" style="2" customWidth="1"/>
    <col min="9" max="9" width="0.6171875" style="2" customWidth="1"/>
    <col min="10" max="14" width="23.875" style="2" customWidth="1"/>
    <col min="15" max="16384" width="9.125" style="2" customWidth="1"/>
  </cols>
  <sheetData>
    <row r="1" spans="8:14" ht="21" customHeight="1">
      <c r="H1" s="1" t="s">
        <v>89</v>
      </c>
      <c r="I1" s="1"/>
      <c r="N1" s="1" t="s">
        <v>90</v>
      </c>
    </row>
    <row r="2" spans="1:2" ht="36" customHeight="1" thickBot="1">
      <c r="A2" s="15" t="s">
        <v>46</v>
      </c>
      <c r="B2" s="9"/>
    </row>
    <row r="3" spans="1:9" ht="31.5" customHeight="1" thickBot="1">
      <c r="A3" s="14" t="s">
        <v>138</v>
      </c>
      <c r="B3" s="18" t="s">
        <v>270</v>
      </c>
      <c r="D3" s="406"/>
      <c r="E3" s="407" t="s">
        <v>280</v>
      </c>
      <c r="F3" s="4"/>
      <c r="G3" s="4"/>
      <c r="H3" s="4"/>
      <c r="I3" s="4"/>
    </row>
    <row r="4" spans="1:9" s="8" customFormat="1" ht="31.5" customHeight="1" thickBot="1">
      <c r="A4" s="13" t="s">
        <v>33</v>
      </c>
      <c r="B4" s="74" t="s">
        <v>82</v>
      </c>
      <c r="C4" s="10"/>
      <c r="E4" s="11"/>
      <c r="F4" s="11"/>
      <c r="G4" s="11"/>
      <c r="H4" s="11"/>
      <c r="I4" s="11"/>
    </row>
    <row r="5" spans="2:14" ht="19.5" thickBot="1">
      <c r="B5" s="50" t="s">
        <v>91</v>
      </c>
      <c r="C5" s="51"/>
      <c r="D5" s="435" t="s">
        <v>124</v>
      </c>
      <c r="E5" s="436"/>
      <c r="F5" s="436"/>
      <c r="G5" s="436"/>
      <c r="H5" s="436"/>
      <c r="I5" s="61"/>
      <c r="J5" s="436" t="s">
        <v>125</v>
      </c>
      <c r="K5" s="436"/>
      <c r="L5" s="436"/>
      <c r="M5" s="436"/>
      <c r="N5" s="437"/>
    </row>
    <row r="6" spans="1:14" ht="97.5" customHeight="1" thickBot="1">
      <c r="A6" s="497" t="s">
        <v>17</v>
      </c>
      <c r="B6" s="25" t="s">
        <v>18</v>
      </c>
      <c r="C6" s="499" t="s">
        <v>15</v>
      </c>
      <c r="D6" s="501" t="s">
        <v>30</v>
      </c>
      <c r="E6" s="502"/>
      <c r="F6" s="254"/>
      <c r="G6" s="501" t="s">
        <v>49</v>
      </c>
      <c r="H6" s="502"/>
      <c r="I6" s="62"/>
      <c r="J6" s="456" t="s">
        <v>30</v>
      </c>
      <c r="K6" s="456"/>
      <c r="L6" s="256"/>
      <c r="M6" s="457" t="s">
        <v>49</v>
      </c>
      <c r="N6" s="458"/>
    </row>
    <row r="7" spans="1:14" ht="30" customHeight="1" thickBot="1">
      <c r="A7" s="498" t="s">
        <v>0</v>
      </c>
      <c r="B7" s="26"/>
      <c r="C7" s="500"/>
      <c r="D7" s="47" t="s">
        <v>57</v>
      </c>
      <c r="E7" s="299" t="s">
        <v>25</v>
      </c>
      <c r="F7" s="254" t="s">
        <v>201</v>
      </c>
      <c r="G7" s="47" t="s">
        <v>58</v>
      </c>
      <c r="H7" s="60" t="s">
        <v>2</v>
      </c>
      <c r="I7" s="62"/>
      <c r="J7" s="52" t="s">
        <v>57</v>
      </c>
      <c r="K7" s="300" t="s">
        <v>25</v>
      </c>
      <c r="L7" s="45" t="s">
        <v>201</v>
      </c>
      <c r="M7" s="300" t="s">
        <v>58</v>
      </c>
      <c r="N7" s="323" t="s">
        <v>2</v>
      </c>
    </row>
    <row r="8" spans="1:14" ht="30" customHeight="1" thickBot="1">
      <c r="A8" s="27" t="s">
        <v>50</v>
      </c>
      <c r="B8" s="310" t="s">
        <v>51</v>
      </c>
      <c r="C8" s="311" t="s">
        <v>52</v>
      </c>
      <c r="D8" s="48" t="s">
        <v>53</v>
      </c>
      <c r="E8" s="304" t="s">
        <v>54</v>
      </c>
      <c r="F8" s="259" t="s">
        <v>202</v>
      </c>
      <c r="G8" s="305" t="s">
        <v>55</v>
      </c>
      <c r="H8" s="305" t="s">
        <v>56</v>
      </c>
      <c r="I8" s="306"/>
      <c r="J8" s="307" t="s">
        <v>85</v>
      </c>
      <c r="K8" s="308" t="s">
        <v>86</v>
      </c>
      <c r="L8" s="257" t="s">
        <v>202</v>
      </c>
      <c r="M8" s="46" t="s">
        <v>87</v>
      </c>
      <c r="N8" s="327" t="s">
        <v>88</v>
      </c>
    </row>
    <row r="9" spans="1:14" ht="26.25" customHeight="1">
      <c r="A9" s="503" t="s">
        <v>16</v>
      </c>
      <c r="B9" s="28" t="s">
        <v>3</v>
      </c>
      <c r="C9" s="29">
        <v>1</v>
      </c>
      <c r="D9" s="30">
        <f>+D10+D11+D12+D13+D14</f>
        <v>0</v>
      </c>
      <c r="E9" s="287">
        <f aca="true" t="shared" si="0" ref="E9:E34">+IF($D$35=0,0,D9/$D$35)</f>
        <v>0</v>
      </c>
      <c r="F9" s="260">
        <f>+F10+F11+F12+F13</f>
        <v>0</v>
      </c>
      <c r="G9" s="301">
        <f>+G10+G11+G12+G13+G14</f>
        <v>0</v>
      </c>
      <c r="H9" s="302">
        <f aca="true" t="shared" si="1" ref="H9:H34">+IF($G$35=0,0,G9/$G$35)</f>
        <v>0</v>
      </c>
      <c r="I9" s="63"/>
      <c r="J9" s="301">
        <f>+J10+J11+J12+J13+J14</f>
        <v>0</v>
      </c>
      <c r="K9" s="408">
        <f>+IF($J$35=0,0,J9/$J$35)</f>
        <v>0</v>
      </c>
      <c r="L9" s="260">
        <f>+L10+L11+L12+L13</f>
        <v>0</v>
      </c>
      <c r="M9" s="332">
        <f>+M10+M11+M12+M13+M14</f>
        <v>0</v>
      </c>
      <c r="N9" s="328">
        <f aca="true" t="shared" si="2" ref="N9:N34">+IF($M$35=0,0,M9/$M$35)</f>
        <v>0</v>
      </c>
    </row>
    <row r="10" spans="1:14" ht="22.5" customHeight="1">
      <c r="A10" s="504"/>
      <c r="B10" s="231" t="s">
        <v>4</v>
      </c>
      <c r="C10" s="232" t="s">
        <v>5</v>
      </c>
      <c r="D10" s="233"/>
      <c r="E10" s="362">
        <f>+IF(F10=0,0,D10/F10)</f>
        <v>0</v>
      </c>
      <c r="F10" s="361"/>
      <c r="G10" s="234"/>
      <c r="H10" s="251">
        <f t="shared" si="1"/>
        <v>0</v>
      </c>
      <c r="I10" s="235"/>
      <c r="J10" s="236"/>
      <c r="K10" s="362">
        <f>+IF(L10=0,0,J10/L10)</f>
        <v>0</v>
      </c>
      <c r="L10" s="361"/>
      <c r="M10" s="333"/>
      <c r="N10" s="329">
        <f t="shared" si="2"/>
        <v>0</v>
      </c>
    </row>
    <row r="11" spans="1:14" ht="22.5" customHeight="1">
      <c r="A11" s="504"/>
      <c r="B11" s="231" t="s">
        <v>26</v>
      </c>
      <c r="C11" s="232" t="s">
        <v>260</v>
      </c>
      <c r="D11" s="237"/>
      <c r="E11" s="362">
        <f>+IF(F11=0,0,D11/F11)</f>
        <v>0</v>
      </c>
      <c r="F11" s="361"/>
      <c r="G11" s="234"/>
      <c r="H11" s="251">
        <f t="shared" si="1"/>
        <v>0</v>
      </c>
      <c r="I11" s="235"/>
      <c r="J11" s="238"/>
      <c r="K11" s="362">
        <f>+IF(L11=0,0,J11/L11)</f>
        <v>0</v>
      </c>
      <c r="L11" s="361"/>
      <c r="M11" s="333"/>
      <c r="N11" s="329">
        <f t="shared" si="2"/>
        <v>0</v>
      </c>
    </row>
    <row r="12" spans="1:14" ht="22.5" customHeight="1">
      <c r="A12" s="504"/>
      <c r="B12" s="231" t="s">
        <v>174</v>
      </c>
      <c r="C12" s="232" t="s">
        <v>27</v>
      </c>
      <c r="D12" s="237"/>
      <c r="E12" s="362">
        <f>+IF(F12=0,0,D12/F12)</f>
        <v>0</v>
      </c>
      <c r="F12" s="361"/>
      <c r="G12" s="234"/>
      <c r="H12" s="251">
        <f t="shared" si="1"/>
        <v>0</v>
      </c>
      <c r="I12" s="235"/>
      <c r="J12" s="238"/>
      <c r="K12" s="362">
        <f>+IF(L12=0,0,J12/L12)</f>
        <v>0</v>
      </c>
      <c r="L12" s="361"/>
      <c r="M12" s="333"/>
      <c r="N12" s="329">
        <f t="shared" si="2"/>
        <v>0</v>
      </c>
    </row>
    <row r="13" spans="1:14" ht="22.5" customHeight="1">
      <c r="A13" s="504"/>
      <c r="B13" s="231" t="s">
        <v>175</v>
      </c>
      <c r="C13" s="232" t="s">
        <v>28</v>
      </c>
      <c r="D13" s="237"/>
      <c r="E13" s="362">
        <f>+IF(F13=0,0,D13/F13)</f>
        <v>0</v>
      </c>
      <c r="F13" s="361"/>
      <c r="G13" s="234"/>
      <c r="H13" s="251">
        <f t="shared" si="1"/>
        <v>0</v>
      </c>
      <c r="I13" s="235"/>
      <c r="J13" s="238"/>
      <c r="K13" s="362">
        <f>+IF(L13=0,0,J13/L13)</f>
        <v>0</v>
      </c>
      <c r="L13" s="361"/>
      <c r="M13" s="333"/>
      <c r="N13" s="329">
        <f t="shared" si="2"/>
        <v>0</v>
      </c>
    </row>
    <row r="14" spans="1:14" ht="22.5" customHeight="1">
      <c r="A14" s="504"/>
      <c r="B14" s="231" t="s">
        <v>177</v>
      </c>
      <c r="C14" s="232" t="s">
        <v>176</v>
      </c>
      <c r="D14" s="237"/>
      <c r="E14" s="282">
        <f t="shared" si="0"/>
        <v>0</v>
      </c>
      <c r="F14" s="312"/>
      <c r="G14" s="234"/>
      <c r="H14" s="251">
        <f t="shared" si="1"/>
        <v>0</v>
      </c>
      <c r="I14" s="235"/>
      <c r="J14" s="238"/>
      <c r="K14" s="283">
        <f aca="true" t="shared" si="3" ref="K14:K34">+IF($J$35=0,0,J14/$J$35)</f>
        <v>0</v>
      </c>
      <c r="L14" s="312"/>
      <c r="M14" s="333"/>
      <c r="N14" s="329">
        <f t="shared" si="2"/>
        <v>0</v>
      </c>
    </row>
    <row r="15" spans="1:14" ht="21.75" customHeight="1">
      <c r="A15" s="504"/>
      <c r="B15" s="35" t="s">
        <v>6</v>
      </c>
      <c r="C15" s="36">
        <v>2</v>
      </c>
      <c r="D15" s="34"/>
      <c r="E15" s="282">
        <f t="shared" si="0"/>
        <v>0</v>
      </c>
      <c r="F15" s="274"/>
      <c r="G15" s="33"/>
      <c r="H15" s="230">
        <f t="shared" si="1"/>
        <v>0</v>
      </c>
      <c r="I15" s="63"/>
      <c r="J15" s="53"/>
      <c r="K15" s="282">
        <f t="shared" si="3"/>
        <v>0</v>
      </c>
      <c r="L15" s="274"/>
      <c r="M15" s="334"/>
      <c r="N15" s="328">
        <f t="shared" si="2"/>
        <v>0</v>
      </c>
    </row>
    <row r="16" spans="1:14" ht="25.5" customHeight="1">
      <c r="A16" s="504"/>
      <c r="B16" s="35" t="s">
        <v>7</v>
      </c>
      <c r="C16" s="36">
        <v>3</v>
      </c>
      <c r="D16" s="34"/>
      <c r="E16" s="282">
        <f t="shared" si="0"/>
        <v>0</v>
      </c>
      <c r="F16" s="274"/>
      <c r="G16" s="33"/>
      <c r="H16" s="230">
        <f t="shared" si="1"/>
        <v>0</v>
      </c>
      <c r="I16" s="63"/>
      <c r="J16" s="53"/>
      <c r="K16" s="282">
        <f t="shared" si="3"/>
        <v>0</v>
      </c>
      <c r="L16" s="274"/>
      <c r="M16" s="334"/>
      <c r="N16" s="328">
        <f t="shared" si="2"/>
        <v>0</v>
      </c>
    </row>
    <row r="17" spans="1:14" ht="25.5" customHeight="1">
      <c r="A17" s="504"/>
      <c r="B17" s="35" t="s">
        <v>242</v>
      </c>
      <c r="C17" s="36">
        <v>4</v>
      </c>
      <c r="D17" s="247">
        <f>+D18+D19+D20</f>
        <v>0</v>
      </c>
      <c r="E17" s="282">
        <f t="shared" si="0"/>
        <v>0</v>
      </c>
      <c r="F17" s="274"/>
      <c r="G17" s="247">
        <f>+G18+G19+G20</f>
        <v>0</v>
      </c>
      <c r="H17" s="230">
        <f t="shared" si="1"/>
        <v>0</v>
      </c>
      <c r="I17" s="63"/>
      <c r="J17" s="247">
        <f>+J18+J19+J20</f>
        <v>0</v>
      </c>
      <c r="K17" s="282">
        <f t="shared" si="3"/>
        <v>0</v>
      </c>
      <c r="L17" s="274"/>
      <c r="M17" s="335">
        <f>+M18+M19+M20</f>
        <v>0</v>
      </c>
      <c r="N17" s="328">
        <f t="shared" si="2"/>
        <v>0</v>
      </c>
    </row>
    <row r="18" spans="1:14" ht="34.5" customHeight="1">
      <c r="A18" s="504"/>
      <c r="B18" s="231" t="s">
        <v>199</v>
      </c>
      <c r="C18" s="249" t="s">
        <v>136</v>
      </c>
      <c r="D18" s="237"/>
      <c r="E18" s="283">
        <f t="shared" si="0"/>
        <v>0</v>
      </c>
      <c r="F18" s="273"/>
      <c r="G18" s="252"/>
      <c r="H18" s="251">
        <f t="shared" si="1"/>
        <v>0</v>
      </c>
      <c r="I18" s="235"/>
      <c r="J18" s="238"/>
      <c r="K18" s="283">
        <f t="shared" si="3"/>
        <v>0</v>
      </c>
      <c r="L18" s="273"/>
      <c r="M18" s="336"/>
      <c r="N18" s="329">
        <f t="shared" si="2"/>
        <v>0</v>
      </c>
    </row>
    <row r="19" spans="1:14" ht="26.25" customHeight="1">
      <c r="A19" s="504"/>
      <c r="B19" s="231" t="s">
        <v>206</v>
      </c>
      <c r="C19" s="249" t="s">
        <v>137</v>
      </c>
      <c r="D19" s="237"/>
      <c r="E19" s="283">
        <f t="shared" si="0"/>
        <v>0</v>
      </c>
      <c r="F19" s="273"/>
      <c r="G19" s="252"/>
      <c r="H19" s="251">
        <f t="shared" si="1"/>
        <v>0</v>
      </c>
      <c r="I19" s="235"/>
      <c r="J19" s="238"/>
      <c r="K19" s="283">
        <f t="shared" si="3"/>
        <v>0</v>
      </c>
      <c r="L19" s="273"/>
      <c r="M19" s="336"/>
      <c r="N19" s="329">
        <f t="shared" si="2"/>
        <v>0</v>
      </c>
    </row>
    <row r="20" spans="1:14" ht="26.25" customHeight="1">
      <c r="A20" s="504"/>
      <c r="B20" s="231" t="s">
        <v>243</v>
      </c>
      <c r="C20" s="249" t="s">
        <v>173</v>
      </c>
      <c r="D20" s="237"/>
      <c r="E20" s="283">
        <f t="shared" si="0"/>
        <v>0</v>
      </c>
      <c r="F20" s="273"/>
      <c r="G20" s="252"/>
      <c r="H20" s="251">
        <f t="shared" si="1"/>
        <v>0</v>
      </c>
      <c r="I20" s="235"/>
      <c r="J20" s="238"/>
      <c r="K20" s="283">
        <f t="shared" si="3"/>
        <v>0</v>
      </c>
      <c r="L20" s="273"/>
      <c r="M20" s="336"/>
      <c r="N20" s="329">
        <f t="shared" si="2"/>
        <v>0</v>
      </c>
    </row>
    <row r="21" spans="1:14" ht="37.5" customHeight="1">
      <c r="A21" s="504"/>
      <c r="B21" s="35" t="s">
        <v>200</v>
      </c>
      <c r="C21" s="36" t="s">
        <v>137</v>
      </c>
      <c r="D21" s="34"/>
      <c r="E21" s="282">
        <f t="shared" si="0"/>
        <v>0</v>
      </c>
      <c r="F21" s="274"/>
      <c r="G21" s="37"/>
      <c r="H21" s="230">
        <f t="shared" si="1"/>
        <v>0</v>
      </c>
      <c r="I21" s="63"/>
      <c r="J21" s="53"/>
      <c r="K21" s="282">
        <f t="shared" si="3"/>
        <v>0</v>
      </c>
      <c r="L21" s="274"/>
      <c r="M21" s="337"/>
      <c r="N21" s="328">
        <f t="shared" si="2"/>
        <v>0</v>
      </c>
    </row>
    <row r="22" spans="1:14" ht="25.5" customHeight="1">
      <c r="A22" s="504"/>
      <c r="B22" s="35" t="s">
        <v>8</v>
      </c>
      <c r="C22" s="36">
        <v>5</v>
      </c>
      <c r="D22" s="34"/>
      <c r="E22" s="282">
        <f t="shared" si="0"/>
        <v>0</v>
      </c>
      <c r="F22" s="274"/>
      <c r="G22" s="37"/>
      <c r="H22" s="230">
        <f t="shared" si="1"/>
        <v>0</v>
      </c>
      <c r="I22" s="63"/>
      <c r="J22" s="53"/>
      <c r="K22" s="282">
        <f t="shared" si="3"/>
        <v>0</v>
      </c>
      <c r="L22" s="274"/>
      <c r="M22" s="337"/>
      <c r="N22" s="328">
        <f t="shared" si="2"/>
        <v>0</v>
      </c>
    </row>
    <row r="23" spans="1:14" ht="25.5" customHeight="1">
      <c r="A23" s="504"/>
      <c r="B23" s="35" t="s">
        <v>9</v>
      </c>
      <c r="C23" s="36">
        <v>6</v>
      </c>
      <c r="D23" s="34"/>
      <c r="E23" s="282">
        <f t="shared" si="0"/>
        <v>0</v>
      </c>
      <c r="F23" s="274"/>
      <c r="G23" s="33"/>
      <c r="H23" s="230">
        <f t="shared" si="1"/>
        <v>0</v>
      </c>
      <c r="I23" s="63"/>
      <c r="J23" s="53"/>
      <c r="K23" s="282">
        <f t="shared" si="3"/>
        <v>0</v>
      </c>
      <c r="L23" s="274"/>
      <c r="M23" s="334"/>
      <c r="N23" s="328">
        <f t="shared" si="2"/>
        <v>0</v>
      </c>
    </row>
    <row r="24" spans="1:14" ht="24.75" customHeight="1">
      <c r="A24" s="504"/>
      <c r="B24" s="35" t="s">
        <v>10</v>
      </c>
      <c r="C24" s="36">
        <v>7</v>
      </c>
      <c r="D24" s="34"/>
      <c r="E24" s="282">
        <f t="shared" si="0"/>
        <v>0</v>
      </c>
      <c r="F24" s="274"/>
      <c r="G24" s="33"/>
      <c r="H24" s="230">
        <f t="shared" si="1"/>
        <v>0</v>
      </c>
      <c r="I24" s="63"/>
      <c r="J24" s="53"/>
      <c r="K24" s="282">
        <f t="shared" si="3"/>
        <v>0</v>
      </c>
      <c r="L24" s="274"/>
      <c r="M24" s="334"/>
      <c r="N24" s="328">
        <f t="shared" si="2"/>
        <v>0</v>
      </c>
    </row>
    <row r="25" spans="1:14" ht="24" customHeight="1">
      <c r="A25" s="504"/>
      <c r="B25" s="35" t="s">
        <v>11</v>
      </c>
      <c r="C25" s="36">
        <v>8</v>
      </c>
      <c r="D25" s="34"/>
      <c r="E25" s="282">
        <f t="shared" si="0"/>
        <v>0</v>
      </c>
      <c r="F25" s="274"/>
      <c r="G25" s="37"/>
      <c r="H25" s="230">
        <f t="shared" si="1"/>
        <v>0</v>
      </c>
      <c r="I25" s="63"/>
      <c r="J25" s="53"/>
      <c r="K25" s="282">
        <f t="shared" si="3"/>
        <v>0</v>
      </c>
      <c r="L25" s="274"/>
      <c r="M25" s="337"/>
      <c r="N25" s="328">
        <f t="shared" si="2"/>
        <v>0</v>
      </c>
    </row>
    <row r="26" spans="1:14" ht="21" customHeight="1">
      <c r="A26" s="504"/>
      <c r="B26" s="35" t="s">
        <v>12</v>
      </c>
      <c r="C26" s="36">
        <v>9</v>
      </c>
      <c r="D26" s="34"/>
      <c r="E26" s="282">
        <f t="shared" si="0"/>
        <v>0</v>
      </c>
      <c r="F26" s="274"/>
      <c r="G26" s="37"/>
      <c r="H26" s="230">
        <f t="shared" si="1"/>
        <v>0</v>
      </c>
      <c r="I26" s="63"/>
      <c r="J26" s="53"/>
      <c r="K26" s="282">
        <f t="shared" si="3"/>
        <v>0</v>
      </c>
      <c r="L26" s="274"/>
      <c r="M26" s="337"/>
      <c r="N26" s="328">
        <f t="shared" si="2"/>
        <v>0</v>
      </c>
    </row>
    <row r="27" spans="1:14" ht="26.25" customHeight="1">
      <c r="A27" s="504"/>
      <c r="B27" s="35" t="s">
        <v>29</v>
      </c>
      <c r="C27" s="36">
        <v>10</v>
      </c>
      <c r="D27" s="34"/>
      <c r="E27" s="282">
        <f t="shared" si="0"/>
        <v>0</v>
      </c>
      <c r="F27" s="274"/>
      <c r="G27" s="33"/>
      <c r="H27" s="230">
        <f t="shared" si="1"/>
        <v>0</v>
      </c>
      <c r="I27" s="63"/>
      <c r="J27" s="53"/>
      <c r="K27" s="282">
        <f t="shared" si="3"/>
        <v>0</v>
      </c>
      <c r="L27" s="274"/>
      <c r="M27" s="334"/>
      <c r="N27" s="328">
        <f t="shared" si="2"/>
        <v>0</v>
      </c>
    </row>
    <row r="28" spans="1:14" ht="28.5" customHeight="1">
      <c r="A28" s="504"/>
      <c r="B28" s="81" t="s">
        <v>130</v>
      </c>
      <c r="C28" s="36">
        <v>11</v>
      </c>
      <c r="D28" s="34"/>
      <c r="E28" s="282">
        <f t="shared" si="0"/>
        <v>0</v>
      </c>
      <c r="F28" s="274"/>
      <c r="G28" s="37"/>
      <c r="H28" s="230">
        <f t="shared" si="1"/>
        <v>0</v>
      </c>
      <c r="I28" s="63"/>
      <c r="J28" s="53"/>
      <c r="K28" s="282">
        <f t="shared" si="3"/>
        <v>0</v>
      </c>
      <c r="L28" s="274"/>
      <c r="M28" s="337"/>
      <c r="N28" s="328">
        <f t="shared" si="2"/>
        <v>0</v>
      </c>
    </row>
    <row r="29" spans="1:14" s="77" customFormat="1" ht="30.75" customHeight="1" hidden="1">
      <c r="A29" s="504"/>
      <c r="B29" s="79" t="s">
        <v>103</v>
      </c>
      <c r="C29" s="78"/>
      <c r="E29" s="282">
        <f t="shared" si="0"/>
        <v>0</v>
      </c>
      <c r="F29" s="275"/>
      <c r="H29" s="230">
        <f t="shared" si="1"/>
        <v>0</v>
      </c>
      <c r="K29" s="282">
        <f t="shared" si="3"/>
        <v>0</v>
      </c>
      <c r="L29" s="275"/>
      <c r="M29" s="343"/>
      <c r="N29" s="328">
        <f t="shared" si="2"/>
        <v>0</v>
      </c>
    </row>
    <row r="30" spans="1:14" ht="27" customHeight="1">
      <c r="A30" s="504"/>
      <c r="B30" s="35" t="s">
        <v>131</v>
      </c>
      <c r="C30" s="36">
        <v>12</v>
      </c>
      <c r="D30" s="34"/>
      <c r="E30" s="282">
        <f t="shared" si="0"/>
        <v>0</v>
      </c>
      <c r="F30" s="274"/>
      <c r="G30" s="37"/>
      <c r="H30" s="230">
        <f t="shared" si="1"/>
        <v>0</v>
      </c>
      <c r="I30" s="63"/>
      <c r="J30" s="53"/>
      <c r="K30" s="282">
        <f t="shared" si="3"/>
        <v>0</v>
      </c>
      <c r="L30" s="274"/>
      <c r="M30" s="337"/>
      <c r="N30" s="328">
        <f t="shared" si="2"/>
        <v>0</v>
      </c>
    </row>
    <row r="31" spans="1:14" ht="27" customHeight="1">
      <c r="A31" s="504"/>
      <c r="B31" s="35" t="s">
        <v>13</v>
      </c>
      <c r="C31" s="36">
        <v>13</v>
      </c>
      <c r="D31" s="34"/>
      <c r="E31" s="282">
        <f t="shared" si="0"/>
        <v>0</v>
      </c>
      <c r="F31" s="274"/>
      <c r="G31" s="37"/>
      <c r="H31" s="230">
        <f t="shared" si="1"/>
        <v>0</v>
      </c>
      <c r="I31" s="63"/>
      <c r="J31" s="53"/>
      <c r="K31" s="282">
        <f t="shared" si="3"/>
        <v>0</v>
      </c>
      <c r="L31" s="274"/>
      <c r="M31" s="337"/>
      <c r="N31" s="328">
        <f t="shared" si="2"/>
        <v>0</v>
      </c>
    </row>
    <row r="32" spans="1:14" ht="27" customHeight="1">
      <c r="A32" s="504"/>
      <c r="B32" s="38" t="s">
        <v>38</v>
      </c>
      <c r="C32" s="36">
        <v>14</v>
      </c>
      <c r="D32" s="37"/>
      <c r="E32" s="282">
        <f t="shared" si="0"/>
        <v>0</v>
      </c>
      <c r="F32" s="274"/>
      <c r="G32" s="33"/>
      <c r="H32" s="230">
        <f t="shared" si="1"/>
        <v>0</v>
      </c>
      <c r="I32" s="63"/>
      <c r="J32" s="55"/>
      <c r="K32" s="282">
        <f t="shared" si="3"/>
        <v>0</v>
      </c>
      <c r="L32" s="274"/>
      <c r="M32" s="334"/>
      <c r="N32" s="328">
        <f t="shared" si="2"/>
        <v>0</v>
      </c>
    </row>
    <row r="33" spans="1:14" ht="31.5" customHeight="1" thickBot="1">
      <c r="A33" s="504"/>
      <c r="B33" s="39" t="s">
        <v>14</v>
      </c>
      <c r="C33" s="36">
        <v>15</v>
      </c>
      <c r="D33" s="288"/>
      <c r="E33" s="292">
        <f t="shared" si="0"/>
        <v>0</v>
      </c>
      <c r="F33" s="293"/>
      <c r="G33" s="40"/>
      <c r="H33" s="345">
        <f t="shared" si="1"/>
        <v>0</v>
      </c>
      <c r="I33" s="63"/>
      <c r="J33" s="56"/>
      <c r="K33" s="296">
        <f t="shared" si="3"/>
        <v>0</v>
      </c>
      <c r="L33" s="276"/>
      <c r="M33" s="338"/>
      <c r="N33" s="349">
        <f t="shared" si="2"/>
        <v>0</v>
      </c>
    </row>
    <row r="34" spans="1:14" ht="28.5" customHeight="1" thickBot="1">
      <c r="A34" s="505"/>
      <c r="B34" s="41" t="s">
        <v>31</v>
      </c>
      <c r="C34" s="36">
        <v>16</v>
      </c>
      <c r="D34" s="285">
        <f>SUM(D9:D33)-D17-D9</f>
        <v>0</v>
      </c>
      <c r="E34" s="297">
        <f t="shared" si="0"/>
        <v>0</v>
      </c>
      <c r="F34" s="294">
        <f>SUM(F9:F33)-F9-F14</f>
        <v>0</v>
      </c>
      <c r="G34" s="43">
        <f>SUM(G9:G33)-G17-G9</f>
        <v>0</v>
      </c>
      <c r="H34" s="347">
        <f t="shared" si="1"/>
        <v>0</v>
      </c>
      <c r="I34" s="344"/>
      <c r="J34" s="43">
        <f>SUM(J9:J33)-J17-J9</f>
        <v>0</v>
      </c>
      <c r="K34" s="297">
        <f t="shared" si="3"/>
        <v>0</v>
      </c>
      <c r="L34" s="278">
        <f>SUM(L9:L33)-L9-L14</f>
        <v>0</v>
      </c>
      <c r="M34" s="326">
        <f>SUM(M9:M33)-M17-M9</f>
        <v>0</v>
      </c>
      <c r="N34" s="347">
        <f t="shared" si="2"/>
        <v>0</v>
      </c>
    </row>
    <row r="35" spans="1:14" ht="30.75" customHeight="1">
      <c r="A35" s="506" t="s">
        <v>134</v>
      </c>
      <c r="B35" s="507"/>
      <c r="C35" s="36">
        <v>17</v>
      </c>
      <c r="D35" s="459">
        <f>+'výkony-vozidla-odkupy'!I12</f>
        <v>0</v>
      </c>
      <c r="E35" s="459"/>
      <c r="F35" s="255"/>
      <c r="G35" s="488">
        <f>+D35</f>
        <v>0</v>
      </c>
      <c r="H35" s="489"/>
      <c r="I35" s="64"/>
      <c r="J35" s="459">
        <f>+'výkony-vozidla-odkupy'!J12</f>
        <v>0</v>
      </c>
      <c r="K35" s="459"/>
      <c r="L35" s="258"/>
      <c r="M35" s="460">
        <f>+J35</f>
        <v>0</v>
      </c>
      <c r="N35" s="461"/>
    </row>
    <row r="36" spans="1:14" ht="30.75" customHeight="1" thickBot="1">
      <c r="A36" s="495" t="s">
        <v>126</v>
      </c>
      <c r="B36" s="496"/>
      <c r="C36" s="36">
        <v>18</v>
      </c>
      <c r="D36" s="490"/>
      <c r="E36" s="463"/>
      <c r="F36" s="384"/>
      <c r="G36" s="464"/>
      <c r="H36" s="491"/>
      <c r="I36" s="65"/>
      <c r="J36" s="462"/>
      <c r="K36" s="463"/>
      <c r="L36" s="384"/>
      <c r="M36" s="464"/>
      <c r="N36" s="465"/>
    </row>
    <row r="37" spans="1:14" ht="32.25" customHeight="1" thickBot="1">
      <c r="A37" s="468" t="s">
        <v>47</v>
      </c>
      <c r="B37" s="469"/>
      <c r="C37" s="36">
        <v>19</v>
      </c>
      <c r="D37" s="441">
        <f>+E34</f>
        <v>0</v>
      </c>
      <c r="E37" s="472"/>
      <c r="F37" s="264"/>
      <c r="G37" s="466"/>
      <c r="H37" s="492"/>
      <c r="I37" s="66"/>
      <c r="J37" s="482">
        <f>+K34</f>
        <v>0</v>
      </c>
      <c r="K37" s="472"/>
      <c r="L37" s="264"/>
      <c r="M37" s="466"/>
      <c r="N37" s="467"/>
    </row>
    <row r="38" spans="1:14" ht="46.5" customHeight="1" thickBot="1">
      <c r="A38" s="468" t="s">
        <v>32</v>
      </c>
      <c r="B38" s="469"/>
      <c r="C38" s="36">
        <v>20</v>
      </c>
      <c r="D38" s="470"/>
      <c r="E38" s="471"/>
      <c r="F38" s="265"/>
      <c r="G38" s="441">
        <f>+H34</f>
        <v>0</v>
      </c>
      <c r="H38" s="472"/>
      <c r="I38" s="67"/>
      <c r="J38" s="470"/>
      <c r="K38" s="471"/>
      <c r="L38" s="265"/>
      <c r="M38" s="441">
        <f>+N34</f>
        <v>0</v>
      </c>
      <c r="N38" s="442"/>
    </row>
    <row r="39" spans="1:14" s="8" customFormat="1" ht="20.25" customHeight="1">
      <c r="A39" s="353"/>
      <c r="B39" s="353"/>
      <c r="C39" s="354"/>
      <c r="D39" s="352"/>
      <c r="E39" s="352"/>
      <c r="F39" s="352"/>
      <c r="G39" s="351"/>
      <c r="H39" s="351"/>
      <c r="I39" s="351"/>
      <c r="J39" s="352"/>
      <c r="K39" s="352"/>
      <c r="L39" s="352"/>
      <c r="M39" s="351"/>
      <c r="N39" s="351"/>
    </row>
    <row r="40" spans="1:14" s="8" customFormat="1" ht="20.25" customHeight="1" thickBot="1">
      <c r="A40" s="353"/>
      <c r="B40" s="353"/>
      <c r="C40" s="354"/>
      <c r="D40" s="352"/>
      <c r="E40" s="352"/>
      <c r="F40" s="352"/>
      <c r="G40" s="351"/>
      <c r="H40" s="351"/>
      <c r="I40" s="351"/>
      <c r="J40" s="352"/>
      <c r="K40" s="352"/>
      <c r="L40" s="352"/>
      <c r="M40" s="351"/>
      <c r="N40" s="351"/>
    </row>
    <row r="41" spans="1:14" ht="60.75" customHeight="1" thickBot="1">
      <c r="A41" s="525" t="s">
        <v>135</v>
      </c>
      <c r="B41" s="522"/>
      <c r="C41" s="355" t="s">
        <v>101</v>
      </c>
      <c r="D41" s="92"/>
      <c r="E41" s="86"/>
      <c r="F41" s="86"/>
      <c r="G41" s="95"/>
      <c r="H41" s="87"/>
      <c r="I41" s="94"/>
      <c r="J41" s="92"/>
      <c r="K41" s="86"/>
      <c r="L41" s="86"/>
      <c r="M41" s="95"/>
      <c r="N41" s="87"/>
    </row>
    <row r="42" spans="1:14" ht="142.5" customHeight="1" thickBot="1">
      <c r="A42" s="525" t="s">
        <v>189</v>
      </c>
      <c r="B42" s="522"/>
      <c r="C42" s="356" t="s">
        <v>102</v>
      </c>
      <c r="D42" s="88"/>
      <c r="E42" s="89"/>
      <c r="F42" s="89"/>
      <c r="G42" s="96"/>
      <c r="H42" s="89"/>
      <c r="I42" s="90"/>
      <c r="J42" s="88"/>
      <c r="K42" s="89"/>
      <c r="L42" s="89"/>
      <c r="M42" s="95"/>
      <c r="N42" s="87"/>
    </row>
    <row r="43" spans="1:14" ht="27" customHeight="1" thickBot="1">
      <c r="A43" s="473" t="s">
        <v>99</v>
      </c>
      <c r="B43" s="474"/>
      <c r="C43" s="356" t="s">
        <v>132</v>
      </c>
      <c r="D43" s="444">
        <f>0.85+0.18</f>
        <v>1.03</v>
      </c>
      <c r="E43" s="443"/>
      <c r="F43" s="324"/>
      <c r="G43" s="444">
        <f>+D43</f>
        <v>1.03</v>
      </c>
      <c r="H43" s="443"/>
      <c r="I43" s="101"/>
      <c r="J43" s="443">
        <f>0.48+0.3</f>
        <v>0.78</v>
      </c>
      <c r="K43" s="443"/>
      <c r="L43" s="324"/>
      <c r="M43" s="444">
        <f>+J43</f>
        <v>0.78</v>
      </c>
      <c r="N43" s="445"/>
    </row>
    <row r="44" spans="1:14" ht="46.5" customHeight="1">
      <c r="A44" s="493" t="s">
        <v>140</v>
      </c>
      <c r="B44" s="494"/>
      <c r="C44" s="357">
        <v>22</v>
      </c>
      <c r="D44" s="448">
        <f>+D37+E41+D43</f>
        <v>1.03</v>
      </c>
      <c r="E44" s="449"/>
      <c r="F44" s="266"/>
      <c r="G44" s="430"/>
      <c r="H44" s="517"/>
      <c r="I44" s="68"/>
      <c r="J44" s="448">
        <f>+J37+J43+K41</f>
        <v>0.78</v>
      </c>
      <c r="K44" s="449"/>
      <c r="L44" s="266"/>
      <c r="M44" s="430"/>
      <c r="N44" s="431"/>
    </row>
    <row r="45" spans="1:14" ht="46.5" customHeight="1" thickBot="1">
      <c r="A45" s="475" t="s">
        <v>141</v>
      </c>
      <c r="B45" s="476"/>
      <c r="C45" s="358" t="s">
        <v>34</v>
      </c>
      <c r="D45" s="477"/>
      <c r="E45" s="478"/>
      <c r="F45" s="359"/>
      <c r="G45" s="433">
        <f>+H34+G43</f>
        <v>1.03</v>
      </c>
      <c r="H45" s="479"/>
      <c r="I45" s="360"/>
      <c r="J45" s="477"/>
      <c r="K45" s="478"/>
      <c r="L45" s="359"/>
      <c r="M45" s="433">
        <f>+N34+M43</f>
        <v>0.78</v>
      </c>
      <c r="N45" s="434"/>
    </row>
    <row r="48" spans="1:6" ht="46.5" customHeight="1">
      <c r="A48" s="5"/>
      <c r="B48" s="5"/>
      <c r="C48" s="6"/>
      <c r="D48" s="5"/>
      <c r="E48" s="5"/>
      <c r="F48" s="5"/>
    </row>
    <row r="49" spans="1:9" ht="25.5" customHeight="1">
      <c r="A49" s="19" t="s">
        <v>35</v>
      </c>
      <c r="B49" s="16"/>
      <c r="C49" s="17"/>
      <c r="D49" s="16"/>
      <c r="E49" s="16"/>
      <c r="F49" s="16"/>
      <c r="G49" s="7"/>
      <c r="H49" s="7"/>
      <c r="I49" s="7"/>
    </row>
    <row r="50" spans="1:9" ht="35.25" customHeight="1">
      <c r="A50" s="511" t="s">
        <v>257</v>
      </c>
      <c r="B50" s="512"/>
      <c r="C50" s="512"/>
      <c r="D50" s="512"/>
      <c r="E50" s="512"/>
      <c r="F50" s="512"/>
      <c r="G50" s="512"/>
      <c r="H50" s="513"/>
      <c r="I50" s="7"/>
    </row>
    <row r="51" spans="1:9" ht="18.75" customHeight="1">
      <c r="A51" s="518" t="s">
        <v>151</v>
      </c>
      <c r="B51" s="519"/>
      <c r="C51" s="519"/>
      <c r="D51" s="519"/>
      <c r="E51" s="519"/>
      <c r="F51" s="519"/>
      <c r="G51" s="519"/>
      <c r="H51" s="520"/>
      <c r="I51" s="7"/>
    </row>
    <row r="52" spans="1:9" ht="36.75" customHeight="1">
      <c r="A52" s="484" t="s">
        <v>256</v>
      </c>
      <c r="B52" s="484"/>
      <c r="C52" s="484"/>
      <c r="D52" s="484"/>
      <c r="E52" s="484"/>
      <c r="F52" s="484"/>
      <c r="G52" s="484"/>
      <c r="H52" s="484"/>
      <c r="I52" s="7"/>
    </row>
    <row r="53" spans="1:9" ht="39.75" customHeight="1">
      <c r="A53" s="485" t="s">
        <v>254</v>
      </c>
      <c r="B53" s="486"/>
      <c r="C53" s="486"/>
      <c r="D53" s="486"/>
      <c r="E53" s="486"/>
      <c r="F53" s="486"/>
      <c r="G53" s="486"/>
      <c r="H53" s="487"/>
      <c r="I53" s="7"/>
    </row>
    <row r="54" spans="1:9" ht="39" customHeight="1">
      <c r="A54" s="485" t="s">
        <v>255</v>
      </c>
      <c r="B54" s="486"/>
      <c r="C54" s="486"/>
      <c r="D54" s="486"/>
      <c r="E54" s="486"/>
      <c r="F54" s="486"/>
      <c r="G54" s="486"/>
      <c r="H54" s="487"/>
      <c r="I54" s="7"/>
    </row>
    <row r="55" spans="1:9" ht="20.25" customHeight="1">
      <c r="A55" s="484" t="s">
        <v>20</v>
      </c>
      <c r="B55" s="484"/>
      <c r="C55" s="484"/>
      <c r="D55" s="484"/>
      <c r="E55" s="484"/>
      <c r="F55" s="484"/>
      <c r="G55" s="484"/>
      <c r="H55" s="484"/>
      <c r="I55" s="57"/>
    </row>
    <row r="56" spans="1:9" ht="21.75" customHeight="1">
      <c r="A56" s="432" t="s">
        <v>258</v>
      </c>
      <c r="B56" s="432"/>
      <c r="C56" s="432"/>
      <c r="D56" s="432"/>
      <c r="E56" s="432"/>
      <c r="F56" s="432"/>
      <c r="G56" s="432"/>
      <c r="H56" s="432"/>
      <c r="I56" s="57"/>
    </row>
    <row r="57" spans="1:9" ht="33" customHeight="1">
      <c r="A57" s="485" t="s">
        <v>248</v>
      </c>
      <c r="B57" s="486"/>
      <c r="C57" s="486"/>
      <c r="D57" s="486"/>
      <c r="E57" s="486"/>
      <c r="F57" s="486"/>
      <c r="G57" s="486"/>
      <c r="H57" s="487"/>
      <c r="I57" s="57"/>
    </row>
    <row r="58" spans="1:9" ht="22.5" customHeight="1">
      <c r="A58" s="515" t="s">
        <v>259</v>
      </c>
      <c r="B58" s="515"/>
      <c r="C58" s="515"/>
      <c r="D58" s="515"/>
      <c r="E58" s="515"/>
      <c r="F58" s="515"/>
      <c r="G58" s="515"/>
      <c r="H58" s="516"/>
      <c r="I58" s="57"/>
    </row>
    <row r="59" spans="1:9" ht="22.5" customHeight="1">
      <c r="A59" s="450" t="s">
        <v>237</v>
      </c>
      <c r="B59" s="451"/>
      <c r="C59" s="451"/>
      <c r="D59" s="451"/>
      <c r="E59" s="451"/>
      <c r="F59" s="451"/>
      <c r="G59" s="451"/>
      <c r="H59" s="452"/>
      <c r="I59" s="57"/>
    </row>
    <row r="60" spans="1:9" ht="22.5" customHeight="1">
      <c r="A60" s="450" t="s">
        <v>238</v>
      </c>
      <c r="B60" s="451"/>
      <c r="C60" s="451"/>
      <c r="D60" s="451"/>
      <c r="E60" s="451"/>
      <c r="F60" s="451"/>
      <c r="G60" s="451"/>
      <c r="H60" s="452"/>
      <c r="I60" s="57"/>
    </row>
    <row r="61" spans="1:9" ht="48.75" customHeight="1">
      <c r="A61" s="480" t="s">
        <v>205</v>
      </c>
      <c r="B61" s="480"/>
      <c r="C61" s="480"/>
      <c r="D61" s="480"/>
      <c r="E61" s="480"/>
      <c r="F61" s="480"/>
      <c r="G61" s="480"/>
      <c r="H61" s="481"/>
      <c r="I61" s="57"/>
    </row>
    <row r="62" spans="1:9" ht="35.25" customHeight="1">
      <c r="A62" s="432" t="s">
        <v>245</v>
      </c>
      <c r="B62" s="432"/>
      <c r="C62" s="432"/>
      <c r="D62" s="432"/>
      <c r="E62" s="432"/>
      <c r="F62" s="432"/>
      <c r="G62" s="432"/>
      <c r="H62" s="432"/>
      <c r="I62" s="57"/>
    </row>
    <row r="63" spans="1:9" ht="33.75" customHeight="1">
      <c r="A63" s="432" t="s">
        <v>191</v>
      </c>
      <c r="B63" s="432"/>
      <c r="C63" s="432"/>
      <c r="D63" s="432"/>
      <c r="E63" s="432"/>
      <c r="F63" s="432"/>
      <c r="G63" s="432"/>
      <c r="H63" s="432"/>
      <c r="I63" s="57"/>
    </row>
    <row r="64" spans="1:14" ht="24.75" customHeight="1">
      <c r="A64" s="432" t="s">
        <v>128</v>
      </c>
      <c r="B64" s="432"/>
      <c r="C64" s="432"/>
      <c r="D64" s="432"/>
      <c r="E64" s="432"/>
      <c r="F64" s="432"/>
      <c r="G64" s="432"/>
      <c r="H64" s="432"/>
      <c r="I64" s="57"/>
      <c r="J64" s="12"/>
      <c r="K64" s="12"/>
      <c r="L64" s="12"/>
      <c r="M64" s="12"/>
      <c r="N64" s="12"/>
    </row>
    <row r="65" spans="1:9" ht="30" customHeight="1">
      <c r="A65" s="432" t="s">
        <v>263</v>
      </c>
      <c r="B65" s="432"/>
      <c r="C65" s="432"/>
      <c r="D65" s="432"/>
      <c r="E65" s="432"/>
      <c r="F65" s="432"/>
      <c r="G65" s="432"/>
      <c r="H65" s="432"/>
      <c r="I65" s="57"/>
    </row>
    <row r="66" spans="1:9" ht="52.5" customHeight="1">
      <c r="A66" s="432" t="s">
        <v>48</v>
      </c>
      <c r="B66" s="432"/>
      <c r="C66" s="432"/>
      <c r="D66" s="432"/>
      <c r="E66" s="432"/>
      <c r="F66" s="432"/>
      <c r="G66" s="432"/>
      <c r="H66" s="432"/>
      <c r="I66" s="57"/>
    </row>
    <row r="67" spans="1:9" ht="42.75" customHeight="1">
      <c r="A67" s="483" t="s">
        <v>133</v>
      </c>
      <c r="B67" s="483"/>
      <c r="C67" s="483"/>
      <c r="D67" s="483"/>
      <c r="E67" s="483"/>
      <c r="F67" s="483"/>
      <c r="G67" s="483"/>
      <c r="H67" s="483"/>
      <c r="I67" s="58"/>
    </row>
    <row r="68" spans="1:9" ht="34.5" customHeight="1">
      <c r="A68" s="483" t="s">
        <v>36</v>
      </c>
      <c r="B68" s="483"/>
      <c r="C68" s="483"/>
      <c r="D68" s="483"/>
      <c r="E68" s="483"/>
      <c r="F68" s="483"/>
      <c r="G68" s="483"/>
      <c r="H68" s="483"/>
      <c r="I68" s="58"/>
    </row>
    <row r="69" spans="1:9" ht="32.25" customHeight="1">
      <c r="A69" s="453" t="s">
        <v>247</v>
      </c>
      <c r="B69" s="454"/>
      <c r="C69" s="454"/>
      <c r="D69" s="454"/>
      <c r="E69" s="454"/>
      <c r="F69" s="454"/>
      <c r="G69" s="454"/>
      <c r="H69" s="455"/>
      <c r="I69" s="59"/>
    </row>
    <row r="70" spans="1:9" ht="20.25" customHeight="1">
      <c r="A70" s="438" t="s">
        <v>281</v>
      </c>
      <c r="B70" s="439"/>
      <c r="C70" s="439"/>
      <c r="D70" s="439"/>
      <c r="E70" s="439"/>
      <c r="F70" s="439"/>
      <c r="G70" s="439"/>
      <c r="H70" s="440"/>
      <c r="I70" s="59"/>
    </row>
    <row r="71" spans="1:8" ht="23.25" customHeight="1">
      <c r="A71" s="508" t="s">
        <v>282</v>
      </c>
      <c r="B71" s="509"/>
      <c r="C71" s="509"/>
      <c r="D71" s="509"/>
      <c r="E71" s="509"/>
      <c r="F71" s="509"/>
      <c r="G71" s="509"/>
      <c r="H71" s="510"/>
    </row>
    <row r="72" ht="15.75">
      <c r="A72" s="20"/>
    </row>
    <row r="73" spans="1:2" ht="15.75">
      <c r="A73" s="21"/>
      <c r="B73" s="7" t="s">
        <v>19</v>
      </c>
    </row>
    <row r="74" spans="1:2" ht="15.75">
      <c r="A74" s="22"/>
      <c r="B74" s="23" t="s">
        <v>37</v>
      </c>
    </row>
    <row r="75" spans="1:2" ht="15.75">
      <c r="A75" s="24"/>
      <c r="B75" s="23" t="s">
        <v>37</v>
      </c>
    </row>
    <row r="76" spans="1:2" ht="17.25" customHeight="1">
      <c r="A76" s="283"/>
      <c r="B76" s="23" t="s">
        <v>37</v>
      </c>
    </row>
    <row r="78" ht="12.75">
      <c r="A78" s="83"/>
    </row>
    <row r="79" ht="15">
      <c r="A79" s="82"/>
    </row>
  </sheetData>
  <sheetProtection/>
  <mergeCells count="68">
    <mergeCell ref="A71:H71"/>
    <mergeCell ref="A41:B41"/>
    <mergeCell ref="D5:H5"/>
    <mergeCell ref="J5:N5"/>
    <mergeCell ref="A6:A7"/>
    <mergeCell ref="C6:C7"/>
    <mergeCell ref="D6:E6"/>
    <mergeCell ref="G6:H6"/>
    <mergeCell ref="J6:K6"/>
    <mergeCell ref="M6:N6"/>
    <mergeCell ref="A9:A34"/>
    <mergeCell ref="A35:B35"/>
    <mergeCell ref="D35:E35"/>
    <mergeCell ref="G35:H35"/>
    <mergeCell ref="J35:K35"/>
    <mergeCell ref="M35:N35"/>
    <mergeCell ref="A36:B36"/>
    <mergeCell ref="D36:E36"/>
    <mergeCell ref="G36:H36"/>
    <mergeCell ref="J36:K36"/>
    <mergeCell ref="M36:N36"/>
    <mergeCell ref="A37:B37"/>
    <mergeCell ref="D37:E37"/>
    <mergeCell ref="G37:H37"/>
    <mergeCell ref="J37:K37"/>
    <mergeCell ref="M37:N37"/>
    <mergeCell ref="A38:B38"/>
    <mergeCell ref="D38:E38"/>
    <mergeCell ref="G38:H38"/>
    <mergeCell ref="J38:K38"/>
    <mergeCell ref="M38:N38"/>
    <mergeCell ref="A43:B43"/>
    <mergeCell ref="D43:E43"/>
    <mergeCell ref="G43:H43"/>
    <mergeCell ref="J43:K43"/>
    <mergeCell ref="M43:N43"/>
    <mergeCell ref="A42:B42"/>
    <mergeCell ref="J44:K44"/>
    <mergeCell ref="M44:N44"/>
    <mergeCell ref="A45:B45"/>
    <mergeCell ref="D45:E45"/>
    <mergeCell ref="G45:H45"/>
    <mergeCell ref="J45:K45"/>
    <mergeCell ref="M45:N45"/>
    <mergeCell ref="A50:H50"/>
    <mergeCell ref="A51:H51"/>
    <mergeCell ref="A54:H54"/>
    <mergeCell ref="A55:H55"/>
    <mergeCell ref="A56:H56"/>
    <mergeCell ref="A44:B44"/>
    <mergeCell ref="D44:E44"/>
    <mergeCell ref="G44:H44"/>
    <mergeCell ref="A62:H62"/>
    <mergeCell ref="A52:H52"/>
    <mergeCell ref="A61:H61"/>
    <mergeCell ref="A53:H53"/>
    <mergeCell ref="A58:H58"/>
    <mergeCell ref="A59:H59"/>
    <mergeCell ref="A60:H60"/>
    <mergeCell ref="A57:H57"/>
    <mergeCell ref="A69:H69"/>
    <mergeCell ref="A70:H70"/>
    <mergeCell ref="A63:H63"/>
    <mergeCell ref="A64:H64"/>
    <mergeCell ref="A65:H65"/>
    <mergeCell ref="A66:H66"/>
    <mergeCell ref="A67:H67"/>
    <mergeCell ref="A68:H68"/>
  </mergeCells>
  <hyperlinks>
    <hyperlink ref="A51" r:id="rId1" display="https://www.mdcr.cz/Dokumenty/Verejna-doprava/Jizdni-rady,-kalendare-pro-jizdni-rady,-metodi-(1)/Metodika-postupu-pro-stanoveni-maximalni-vyse-komp"/>
  </hyperlinks>
  <printOptions/>
  <pageMargins left="0.7086614173228347" right="0.7086614173228347" top="0.7874015748031497" bottom="0.7874015748031497" header="0.31496062992125984" footer="0.31496062992125984"/>
  <pageSetup fitToHeight="1" fitToWidth="1" horizontalDpi="600" verticalDpi="600" orientation="portrait" paperSize="8" scale="44" r:id="rId4"/>
  <legacyDrawing r:id="rId3"/>
</worksheet>
</file>

<file path=xl/worksheets/sheet11.xml><?xml version="1.0" encoding="utf-8"?>
<worksheet xmlns="http://schemas.openxmlformats.org/spreadsheetml/2006/main" xmlns:r="http://schemas.openxmlformats.org/officeDocument/2006/relationships">
  <sheetPr>
    <pageSetUpPr fitToPage="1"/>
  </sheetPr>
  <dimension ref="A1:N79"/>
  <sheetViews>
    <sheetView zoomScalePageLayoutView="0" workbookViewId="0" topLeftCell="A1">
      <selection activeCell="F81" sqref="F81"/>
    </sheetView>
  </sheetViews>
  <sheetFormatPr defaultColWidth="9.00390625" defaultRowHeight="12.75"/>
  <cols>
    <col min="1" max="1" width="11.75390625" style="2" customWidth="1"/>
    <col min="2" max="2" width="53.125" style="2" customWidth="1"/>
    <col min="3" max="3" width="6.375" style="3" customWidth="1"/>
    <col min="4" max="4" width="19.125" style="2" customWidth="1"/>
    <col min="5" max="6" width="21.125" style="2" customWidth="1"/>
    <col min="7" max="7" width="22.625" style="2" customWidth="1"/>
    <col min="8" max="8" width="23.75390625" style="2" customWidth="1"/>
    <col min="9" max="9" width="0.6171875" style="2" customWidth="1"/>
    <col min="10" max="14" width="23.875" style="2" customWidth="1"/>
    <col min="15" max="16384" width="9.125" style="2" customWidth="1"/>
  </cols>
  <sheetData>
    <row r="1" spans="8:14" ht="21" customHeight="1">
      <c r="H1" s="1" t="s">
        <v>89</v>
      </c>
      <c r="I1" s="1"/>
      <c r="N1" s="1" t="s">
        <v>90</v>
      </c>
    </row>
    <row r="2" spans="1:2" ht="36" customHeight="1" thickBot="1">
      <c r="A2" s="15" t="s">
        <v>46</v>
      </c>
      <c r="B2" s="9"/>
    </row>
    <row r="3" spans="1:9" ht="31.5" customHeight="1" thickBot="1">
      <c r="A3" s="14" t="s">
        <v>138</v>
      </c>
      <c r="B3" s="18" t="s">
        <v>270</v>
      </c>
      <c r="D3" s="406"/>
      <c r="E3" s="407" t="s">
        <v>280</v>
      </c>
      <c r="F3" s="4"/>
      <c r="G3" s="4"/>
      <c r="H3" s="4"/>
      <c r="I3" s="4"/>
    </row>
    <row r="4" spans="1:9" s="8" customFormat="1" ht="31.5" customHeight="1" thickBot="1">
      <c r="A4" s="13" t="s">
        <v>33</v>
      </c>
      <c r="B4" s="49" t="s">
        <v>92</v>
      </c>
      <c r="C4" s="10"/>
      <c r="E4" s="11"/>
      <c r="F4" s="11"/>
      <c r="G4" s="11"/>
      <c r="H4" s="11"/>
      <c r="I4" s="11"/>
    </row>
    <row r="5" spans="2:14" ht="19.5" thickBot="1">
      <c r="B5" s="50" t="s">
        <v>91</v>
      </c>
      <c r="C5" s="51"/>
      <c r="D5" s="435" t="s">
        <v>124</v>
      </c>
      <c r="E5" s="436"/>
      <c r="F5" s="436"/>
      <c r="G5" s="436"/>
      <c r="H5" s="436"/>
      <c r="I5" s="61"/>
      <c r="J5" s="436" t="s">
        <v>125</v>
      </c>
      <c r="K5" s="436"/>
      <c r="L5" s="436"/>
      <c r="M5" s="436"/>
      <c r="N5" s="437"/>
    </row>
    <row r="6" spans="1:14" ht="97.5" customHeight="1" thickBot="1">
      <c r="A6" s="497" t="s">
        <v>17</v>
      </c>
      <c r="B6" s="25" t="s">
        <v>18</v>
      </c>
      <c r="C6" s="499" t="s">
        <v>15</v>
      </c>
      <c r="D6" s="501" t="s">
        <v>30</v>
      </c>
      <c r="E6" s="502"/>
      <c r="F6" s="254"/>
      <c r="G6" s="501" t="s">
        <v>49</v>
      </c>
      <c r="H6" s="502"/>
      <c r="I6" s="62"/>
      <c r="J6" s="456" t="s">
        <v>30</v>
      </c>
      <c r="K6" s="456"/>
      <c r="L6" s="256"/>
      <c r="M6" s="457" t="s">
        <v>49</v>
      </c>
      <c r="N6" s="458"/>
    </row>
    <row r="7" spans="1:14" ht="30" customHeight="1" thickBot="1">
      <c r="A7" s="498" t="s">
        <v>0</v>
      </c>
      <c r="B7" s="26"/>
      <c r="C7" s="500"/>
      <c r="D7" s="47" t="s">
        <v>57</v>
      </c>
      <c r="E7" s="299" t="s">
        <v>25</v>
      </c>
      <c r="F7" s="254" t="s">
        <v>201</v>
      </c>
      <c r="G7" s="47" t="s">
        <v>58</v>
      </c>
      <c r="H7" s="60" t="s">
        <v>2</v>
      </c>
      <c r="I7" s="62"/>
      <c r="J7" s="52" t="s">
        <v>57</v>
      </c>
      <c r="K7" s="300" t="s">
        <v>25</v>
      </c>
      <c r="L7" s="45" t="s">
        <v>201</v>
      </c>
      <c r="M7" s="300" t="s">
        <v>58</v>
      </c>
      <c r="N7" s="323" t="s">
        <v>2</v>
      </c>
    </row>
    <row r="8" spans="1:14" ht="30" customHeight="1" thickBot="1">
      <c r="A8" s="27" t="s">
        <v>50</v>
      </c>
      <c r="B8" s="310" t="s">
        <v>51</v>
      </c>
      <c r="C8" s="311" t="s">
        <v>52</v>
      </c>
      <c r="D8" s="48" t="s">
        <v>53</v>
      </c>
      <c r="E8" s="304" t="s">
        <v>54</v>
      </c>
      <c r="F8" s="259" t="s">
        <v>202</v>
      </c>
      <c r="G8" s="305" t="s">
        <v>55</v>
      </c>
      <c r="H8" s="305" t="s">
        <v>56</v>
      </c>
      <c r="I8" s="306"/>
      <c r="J8" s="307" t="s">
        <v>85</v>
      </c>
      <c r="K8" s="308" t="s">
        <v>86</v>
      </c>
      <c r="L8" s="257" t="s">
        <v>202</v>
      </c>
      <c r="M8" s="46" t="s">
        <v>87</v>
      </c>
      <c r="N8" s="327" t="s">
        <v>88</v>
      </c>
    </row>
    <row r="9" spans="1:14" ht="26.25" customHeight="1">
      <c r="A9" s="503" t="s">
        <v>16</v>
      </c>
      <c r="B9" s="28" t="s">
        <v>3</v>
      </c>
      <c r="C9" s="29">
        <v>1</v>
      </c>
      <c r="D9" s="402">
        <f>+D10+D11+D12+D13+D14</f>
        <v>0</v>
      </c>
      <c r="E9" s="403">
        <f>+IF($D$35=0,0,D9/$D$35)</f>
        <v>0</v>
      </c>
      <c r="F9" s="260">
        <f>+F10+F11+F12+F13</f>
        <v>0</v>
      </c>
      <c r="G9" s="402">
        <f>+G10+G11+G12+G13+G14</f>
        <v>0</v>
      </c>
      <c r="H9" s="303">
        <f>+H10+H11+H12+H13</f>
        <v>0</v>
      </c>
      <c r="I9" s="63"/>
      <c r="J9" s="402">
        <f>+J10+J11+J12+J13+J14</f>
        <v>0</v>
      </c>
      <c r="K9" s="403">
        <f>+IF($J$35=0,0,J9/$J$35)</f>
        <v>0</v>
      </c>
      <c r="L9" s="260">
        <f>+L10+L11+L12+L13</f>
        <v>0</v>
      </c>
      <c r="M9" s="404">
        <f>+M10+M11+M12+M13+M14</f>
        <v>0</v>
      </c>
      <c r="N9" s="405">
        <f>+IF($M$35=0,0,M9/$M$35)</f>
        <v>0</v>
      </c>
    </row>
    <row r="10" spans="1:14" ht="22.5" customHeight="1">
      <c r="A10" s="504"/>
      <c r="B10" s="231" t="s">
        <v>4</v>
      </c>
      <c r="C10" s="232" t="s">
        <v>5</v>
      </c>
      <c r="D10" s="233">
        <f>+Mn!D10+Md!D10+'Md+'!D10+Sd!D10+'Sd+'!D10+Kb!D10+'KB+'!D10</f>
        <v>0</v>
      </c>
      <c r="E10" s="362">
        <f>+IF(F10=0,0,D10/F10)</f>
        <v>0</v>
      </c>
      <c r="F10" s="233">
        <f>+Mn!F10+Md!F10+'Md+'!F10+Sd!F10+'Sd+'!F10+Kb!F10+'KB+'!F10</f>
        <v>0</v>
      </c>
      <c r="G10" s="233">
        <f>+Mn!G10+Md!G10+'Md+'!G10+Sd!G10+'Sd+'!G10+Kb!G10+'KB+'!G10</f>
        <v>0</v>
      </c>
      <c r="H10" s="251">
        <f aca="true" t="shared" si="0" ref="H10:H34">+IF($G$35=0,0,G10/$G$35)</f>
        <v>0</v>
      </c>
      <c r="I10" s="235"/>
      <c r="J10" s="32">
        <f>+Mn!J10+Md!J10+'Md+'!J10+Sd!J10+'Sd+'!J10+Kb!J10+'KB+'!J10</f>
        <v>0</v>
      </c>
      <c r="K10" s="362">
        <f>+IF(L10=0,0,J10/L10)</f>
        <v>0</v>
      </c>
      <c r="L10" s="233">
        <f>+Mn!L10+Md!L10+'Md+'!L10+Sd!L10+'Sd+'!L10+Kb!L10+'KB+'!L10</f>
        <v>0</v>
      </c>
      <c r="M10" s="339">
        <f>+Mn!M10+Md!M10+'Md+'!M10+Sd!M10+'Sd+'!M10+Kb!M10+'KB+'!M10</f>
        <v>0</v>
      </c>
      <c r="N10" s="329">
        <f aca="true" t="shared" si="1" ref="N10:N34">+IF($M$35=0,0,M10/$M$35)</f>
        <v>0</v>
      </c>
    </row>
    <row r="11" spans="1:14" ht="22.5" customHeight="1">
      <c r="A11" s="504"/>
      <c r="B11" s="231" t="s">
        <v>26</v>
      </c>
      <c r="C11" s="232" t="s">
        <v>260</v>
      </c>
      <c r="D11" s="233">
        <f>+Mn!D11+Md!D11+'Md+'!D11+Sd!D11+'Sd+'!D11+Kb!D11+'KB+'!D11</f>
        <v>0</v>
      </c>
      <c r="E11" s="362">
        <f>+IF(F11=0,0,D11/F11)</f>
        <v>0</v>
      </c>
      <c r="F11" s="233">
        <f>+Mn!F11+Md!F11+'Md+'!F11+Sd!F11+'Sd+'!F11+Kb!F11+'KB+'!F11</f>
        <v>0</v>
      </c>
      <c r="G11" s="233">
        <f>+Mn!G11+Md!G11+'Md+'!G11+Sd!G11+'Sd+'!G11+Kb!G11+'KB+'!G11</f>
        <v>0</v>
      </c>
      <c r="H11" s="251">
        <f t="shared" si="0"/>
        <v>0</v>
      </c>
      <c r="I11" s="235"/>
      <c r="J11" s="32">
        <f>+Mn!J11+Md!J11+'Md+'!J11+Sd!J11+'Sd+'!J11+Kb!J11+'KB+'!J11</f>
        <v>0</v>
      </c>
      <c r="K11" s="362">
        <f>+IF(L11=0,0,J11/L11)</f>
        <v>0</v>
      </c>
      <c r="L11" s="233">
        <f>+Mn!L11+Md!L11+'Md+'!L11+Sd!L11+'Sd+'!L11+Kb!L11+'KB+'!L11</f>
        <v>0</v>
      </c>
      <c r="M11" s="339">
        <f>+Mn!M11+Md!M11+'Md+'!M11+Sd!M11+'Sd+'!M11+Kb!M11+'KB+'!M11</f>
        <v>0</v>
      </c>
      <c r="N11" s="329">
        <f t="shared" si="1"/>
        <v>0</v>
      </c>
    </row>
    <row r="12" spans="1:14" ht="22.5" customHeight="1">
      <c r="A12" s="504"/>
      <c r="B12" s="231" t="s">
        <v>174</v>
      </c>
      <c r="C12" s="232" t="s">
        <v>27</v>
      </c>
      <c r="D12" s="233">
        <f>+Mn!D12+Md!D12+'Md+'!D12+Sd!D12+'Sd+'!D12+Kb!D12+'KB+'!D12</f>
        <v>0</v>
      </c>
      <c r="E12" s="362">
        <f>+IF(F12=0,0,D12/F12)</f>
        <v>0</v>
      </c>
      <c r="F12" s="233">
        <f>+Mn!F12+Md!F12+'Md+'!F12+Sd!F12+'Sd+'!F12+Kb!F12+'KB+'!F12</f>
        <v>0</v>
      </c>
      <c r="G12" s="233">
        <f>+Mn!G12+Md!G12+'Md+'!G12+Sd!G12+'Sd+'!G12+Kb!G12+'KB+'!G12</f>
        <v>0</v>
      </c>
      <c r="H12" s="251">
        <f t="shared" si="0"/>
        <v>0</v>
      </c>
      <c r="I12" s="235"/>
      <c r="J12" s="32">
        <f>+Mn!J12+Md!J12+'Md+'!J12+Sd!J12+'Sd+'!J12+Kb!J12+'KB+'!J12</f>
        <v>0</v>
      </c>
      <c r="K12" s="362">
        <f>+IF(L12=0,0,J12/L12)</f>
        <v>0</v>
      </c>
      <c r="L12" s="233">
        <f>+Mn!L12+Md!L12+'Md+'!L12+Sd!L12+'Sd+'!L12+Kb!L12+'KB+'!L12</f>
        <v>0</v>
      </c>
      <c r="M12" s="339">
        <f>+Mn!M12+Md!M12+'Md+'!M12+Sd!M12+'Sd+'!M12+Kb!M12+'KB+'!M12</f>
        <v>0</v>
      </c>
      <c r="N12" s="329">
        <f t="shared" si="1"/>
        <v>0</v>
      </c>
    </row>
    <row r="13" spans="1:14" ht="22.5" customHeight="1">
      <c r="A13" s="504"/>
      <c r="B13" s="231" t="s">
        <v>175</v>
      </c>
      <c r="C13" s="232" t="s">
        <v>28</v>
      </c>
      <c r="D13" s="233">
        <f>+Mn!D13+Md!D13+'Md+'!D13+Sd!D13+'Sd+'!D13+Kb!D13+'KB+'!D13</f>
        <v>0</v>
      </c>
      <c r="E13" s="362">
        <f>+IF(F13=0,0,D13/F13)</f>
        <v>0</v>
      </c>
      <c r="F13" s="233">
        <f>+Mn!F13+Md!F13+'Md+'!F13+Sd!F13+'Sd+'!F13+Kb!F13+'KB+'!F13</f>
        <v>0</v>
      </c>
      <c r="G13" s="233">
        <f>+Mn!G13+Md!G13+'Md+'!G13+Sd!G13+'Sd+'!G13+Kb!G13+'KB+'!G13</f>
        <v>0</v>
      </c>
      <c r="H13" s="251">
        <f t="shared" si="0"/>
        <v>0</v>
      </c>
      <c r="I13" s="235"/>
      <c r="J13" s="32">
        <f>+Mn!J13+Md!J13+'Md+'!J13+Sd!J13+'Sd+'!J13+Kb!J13+'KB+'!J13</f>
        <v>0</v>
      </c>
      <c r="K13" s="362">
        <f>+IF(L13=0,0,J13/L13)</f>
        <v>0</v>
      </c>
      <c r="L13" s="233">
        <f>+Mn!L13+Md!L13+'Md+'!L13+Sd!L13+'Sd+'!L13+Kb!L13+'KB+'!L13</f>
        <v>0</v>
      </c>
      <c r="M13" s="339">
        <f>+Mn!M13+Md!M13+'Md+'!M13+Sd!M13+'Sd+'!M13+Kb!M13+'KB+'!M13</f>
        <v>0</v>
      </c>
      <c r="N13" s="329">
        <f t="shared" si="1"/>
        <v>0</v>
      </c>
    </row>
    <row r="14" spans="1:14" ht="22.5" customHeight="1">
      <c r="A14" s="504"/>
      <c r="B14" s="231" t="s">
        <v>177</v>
      </c>
      <c r="C14" s="232" t="s">
        <v>176</v>
      </c>
      <c r="D14" s="233">
        <f>+Mn!D14+Md!D14+'Md+'!D14+Sd!D14+'Sd+'!D14+Kb!D14+'KB+'!D14</f>
        <v>0</v>
      </c>
      <c r="E14" s="282">
        <f aca="true" t="shared" si="2" ref="E14:E34">+IF($D$35=0,0,D14/$D$35)</f>
        <v>0</v>
      </c>
      <c r="F14" s="312"/>
      <c r="G14" s="233">
        <f>+Mn!G14+Md!G14+'Md+'!G14+Sd!G14+'Sd+'!G14+Kb!G14+'KB+'!G14</f>
        <v>0</v>
      </c>
      <c r="H14" s="251">
        <f t="shared" si="0"/>
        <v>0</v>
      </c>
      <c r="I14" s="235"/>
      <c r="J14" s="32">
        <f>+Mn!J14+Md!J14+'Md+'!J14+Sd!J14+'Sd+'!J14+Kb!J14+'KB+'!J14</f>
        <v>0</v>
      </c>
      <c r="K14" s="283">
        <f aca="true" t="shared" si="3" ref="K14:K34">+IF($J$35=0,0,J14/$J$35)</f>
        <v>0</v>
      </c>
      <c r="L14" s="312"/>
      <c r="M14" s="339">
        <f>+Mn!M14+Md!M14+'Md+'!M14+Sd!M14+'Sd+'!M14+Kb!M14+'KB+'!M14</f>
        <v>0</v>
      </c>
      <c r="N14" s="329">
        <f t="shared" si="1"/>
        <v>0</v>
      </c>
    </row>
    <row r="15" spans="1:14" ht="21.75" customHeight="1">
      <c r="A15" s="504"/>
      <c r="B15" s="35" t="s">
        <v>6</v>
      </c>
      <c r="C15" s="36">
        <v>2</v>
      </c>
      <c r="D15" s="233">
        <f>+Mn!D15+Md!D15+'Md+'!D15+Sd!D15+'Sd+'!D15+Kb!D15+'KB+'!D15</f>
        <v>0</v>
      </c>
      <c r="E15" s="282">
        <f t="shared" si="2"/>
        <v>0</v>
      </c>
      <c r="F15" s="31"/>
      <c r="G15" s="32">
        <f>+Mn!G15+Md!G15+'Md+'!G15+Sd!G15+'Sd+'!G15+Kb!G15+'KB+'!G15</f>
        <v>0</v>
      </c>
      <c r="H15" s="230">
        <f t="shared" si="0"/>
        <v>0</v>
      </c>
      <c r="I15" s="63"/>
      <c r="J15" s="32">
        <f>+Mn!J15+Md!J15+'Md+'!J15+Sd!J15+'Sd+'!J15+Kb!J15+'KB+'!J15</f>
        <v>0</v>
      </c>
      <c r="K15" s="282">
        <f t="shared" si="3"/>
        <v>0</v>
      </c>
      <c r="L15" s="31"/>
      <c r="M15" s="340">
        <f>+Mn!M15+Md!M15+'Md+'!M15+Sd!M15+'Sd+'!M15+Kb!M15+'KB+'!M15</f>
        <v>0</v>
      </c>
      <c r="N15" s="328">
        <f t="shared" si="1"/>
        <v>0</v>
      </c>
    </row>
    <row r="16" spans="1:14" ht="25.5" customHeight="1">
      <c r="A16" s="504"/>
      <c r="B16" s="35" t="s">
        <v>7</v>
      </c>
      <c r="C16" s="36">
        <v>3</v>
      </c>
      <c r="D16" s="233">
        <f>+Mn!D16+Md!D16+'Md+'!D16+Sd!D16+'Sd+'!D16+Kb!D16+'KB+'!D16</f>
        <v>0</v>
      </c>
      <c r="E16" s="282">
        <f t="shared" si="2"/>
        <v>0</v>
      </c>
      <c r="F16" s="31"/>
      <c r="G16" s="32">
        <f>+Mn!G16+Md!G16+'Md+'!G16+Sd!G16+'Sd+'!G16+Kb!G16+'KB+'!G16</f>
        <v>0</v>
      </c>
      <c r="H16" s="230">
        <f t="shared" si="0"/>
        <v>0</v>
      </c>
      <c r="I16" s="63"/>
      <c r="J16" s="32">
        <f>+Mn!J16+Md!J16+'Md+'!J16+Sd!J16+'Sd+'!J16+Kb!J16+'KB+'!J16</f>
        <v>0</v>
      </c>
      <c r="K16" s="282">
        <f t="shared" si="3"/>
        <v>0</v>
      </c>
      <c r="L16" s="31"/>
      <c r="M16" s="340">
        <f>+Mn!M16+Md!M16+'Md+'!M16+Sd!M16+'Sd+'!M16+Kb!M16+'KB+'!M16</f>
        <v>0</v>
      </c>
      <c r="N16" s="328">
        <f t="shared" si="1"/>
        <v>0</v>
      </c>
    </row>
    <row r="17" spans="1:14" ht="25.5" customHeight="1">
      <c r="A17" s="504"/>
      <c r="B17" s="35" t="s">
        <v>242</v>
      </c>
      <c r="C17" s="36">
        <v>4</v>
      </c>
      <c r="D17" s="248">
        <f>+D18+D19+D20</f>
        <v>0</v>
      </c>
      <c r="E17" s="282">
        <f t="shared" si="2"/>
        <v>0</v>
      </c>
      <c r="F17" s="31"/>
      <c r="G17" s="248">
        <f>+G18+G19+G20</f>
        <v>0</v>
      </c>
      <c r="H17" s="230">
        <f t="shared" si="0"/>
        <v>0</v>
      </c>
      <c r="I17" s="63"/>
      <c r="J17" s="248">
        <f>+J18+J19+J20</f>
        <v>0</v>
      </c>
      <c r="K17" s="282">
        <f t="shared" si="3"/>
        <v>0</v>
      </c>
      <c r="L17" s="31"/>
      <c r="M17" s="341">
        <f>+M18+M19+M20</f>
        <v>0</v>
      </c>
      <c r="N17" s="328">
        <f t="shared" si="1"/>
        <v>0</v>
      </c>
    </row>
    <row r="18" spans="1:14" ht="34.5" customHeight="1">
      <c r="A18" s="504"/>
      <c r="B18" s="231" t="s">
        <v>199</v>
      </c>
      <c r="C18" s="249" t="s">
        <v>136</v>
      </c>
      <c r="D18" s="233">
        <f>+Mn!D18+Md!D18+'Md+'!D18+Sd!D18+'Sd+'!D18+Kb!D18+'KB+'!D18</f>
        <v>0</v>
      </c>
      <c r="E18" s="283">
        <f t="shared" si="2"/>
        <v>0</v>
      </c>
      <c r="F18" s="267"/>
      <c r="G18" s="253"/>
      <c r="H18" s="251">
        <f t="shared" si="0"/>
        <v>0</v>
      </c>
      <c r="I18" s="235"/>
      <c r="J18" s="233">
        <f>+Mn!J18+Md!J18+'Md+'!J18+Sd!J18+'Sd+'!J18+Kb!J18+'KB+'!J18</f>
        <v>0</v>
      </c>
      <c r="K18" s="283">
        <f t="shared" si="3"/>
        <v>0</v>
      </c>
      <c r="L18" s="267"/>
      <c r="M18" s="342"/>
      <c r="N18" s="329">
        <f t="shared" si="1"/>
        <v>0</v>
      </c>
    </row>
    <row r="19" spans="1:14" ht="26.25" customHeight="1">
      <c r="A19" s="504"/>
      <c r="B19" s="231" t="s">
        <v>206</v>
      </c>
      <c r="C19" s="249" t="s">
        <v>137</v>
      </c>
      <c r="D19" s="233">
        <f>+Mn!D19+Md!D19+'Md+'!D19+Sd!D19+'Sd+'!D19+Kb!D19+'KB+'!D19</f>
        <v>0</v>
      </c>
      <c r="E19" s="283">
        <f t="shared" si="2"/>
        <v>0</v>
      </c>
      <c r="F19" s="268"/>
      <c r="G19" s="252"/>
      <c r="H19" s="251">
        <f t="shared" si="0"/>
        <v>0</v>
      </c>
      <c r="I19" s="235"/>
      <c r="J19" s="233">
        <f>+Mn!J19+Md!J19+'Md+'!J19+Sd!J19+'Sd+'!J19+Kb!J19+'KB+'!J19</f>
        <v>0</v>
      </c>
      <c r="K19" s="283">
        <f t="shared" si="3"/>
        <v>0</v>
      </c>
      <c r="L19" s="268"/>
      <c r="M19" s="336"/>
      <c r="N19" s="329">
        <f t="shared" si="1"/>
        <v>0</v>
      </c>
    </row>
    <row r="20" spans="1:14" ht="26.25" customHeight="1">
      <c r="A20" s="504"/>
      <c r="B20" s="231" t="s">
        <v>243</v>
      </c>
      <c r="C20" s="249" t="s">
        <v>173</v>
      </c>
      <c r="D20" s="233">
        <f>+Mn!D20+Md!D20+'Md+'!D20+Sd!D20+'Sd+'!D20+Kb!D20+'KB+'!D20</f>
        <v>0</v>
      </c>
      <c r="E20" s="283">
        <f t="shared" si="2"/>
        <v>0</v>
      </c>
      <c r="F20" s="268"/>
      <c r="G20" s="252"/>
      <c r="H20" s="251">
        <f t="shared" si="0"/>
        <v>0</v>
      </c>
      <c r="I20" s="235"/>
      <c r="J20" s="233">
        <f>+Mn!J20+Md!J20+'Md+'!J20+Sd!J20+'Sd+'!J20+Kb!J20+'KB+'!J20</f>
        <v>0</v>
      </c>
      <c r="K20" s="283">
        <f t="shared" si="3"/>
        <v>0</v>
      </c>
      <c r="L20" s="268"/>
      <c r="M20" s="336"/>
      <c r="N20" s="329">
        <f t="shared" si="1"/>
        <v>0</v>
      </c>
    </row>
    <row r="21" spans="1:14" ht="37.5" customHeight="1">
      <c r="A21" s="504"/>
      <c r="B21" s="35" t="s">
        <v>200</v>
      </c>
      <c r="C21" s="36" t="s">
        <v>137</v>
      </c>
      <c r="D21" s="233">
        <f>+Mn!D21+Md!D21+'Md+'!D21+Sd!D21+'Sd+'!D21+Kb!D21+'KB+'!D21</f>
        <v>0</v>
      </c>
      <c r="E21" s="282">
        <f t="shared" si="2"/>
        <v>0</v>
      </c>
      <c r="F21" s="269"/>
      <c r="G21" s="37"/>
      <c r="H21" s="230">
        <f t="shared" si="0"/>
        <v>0</v>
      </c>
      <c r="I21" s="63"/>
      <c r="J21" s="32">
        <f>+Mn!J21+Md!J21+'Md+'!J21+Sd!J21+'Sd+'!J21+Kb!J21+'KB+'!J21</f>
        <v>0</v>
      </c>
      <c r="K21" s="282">
        <f t="shared" si="3"/>
        <v>0</v>
      </c>
      <c r="L21" s="269"/>
      <c r="M21" s="337"/>
      <c r="N21" s="328">
        <f t="shared" si="1"/>
        <v>0</v>
      </c>
    </row>
    <row r="22" spans="1:14" ht="25.5" customHeight="1">
      <c r="A22" s="504"/>
      <c r="B22" s="35" t="s">
        <v>8</v>
      </c>
      <c r="C22" s="36">
        <v>5</v>
      </c>
      <c r="D22" s="233">
        <f>+Mn!D22+Md!D22+'Md+'!D22+Sd!D22+'Sd+'!D22+Kb!D22+'KB+'!D22</f>
        <v>0</v>
      </c>
      <c r="E22" s="282">
        <f t="shared" si="2"/>
        <v>0</v>
      </c>
      <c r="F22" s="269"/>
      <c r="G22" s="37"/>
      <c r="H22" s="230">
        <f t="shared" si="0"/>
        <v>0</v>
      </c>
      <c r="I22" s="63"/>
      <c r="J22" s="32">
        <f>+Mn!J22+Md!J22+'Md+'!J22+Sd!J22+'Sd+'!J22+Kb!J22+'KB+'!J22</f>
        <v>0</v>
      </c>
      <c r="K22" s="282">
        <f t="shared" si="3"/>
        <v>0</v>
      </c>
      <c r="L22" s="269"/>
      <c r="M22" s="337"/>
      <c r="N22" s="328">
        <f t="shared" si="1"/>
        <v>0</v>
      </c>
    </row>
    <row r="23" spans="1:14" ht="25.5" customHeight="1">
      <c r="A23" s="504"/>
      <c r="B23" s="35" t="s">
        <v>9</v>
      </c>
      <c r="C23" s="36">
        <v>6</v>
      </c>
      <c r="D23" s="233">
        <f>+Mn!D23+Md!D23+'Md+'!D23+Sd!D23+'Sd+'!D23+Kb!D23+'KB+'!D23</f>
        <v>0</v>
      </c>
      <c r="E23" s="282">
        <f t="shared" si="2"/>
        <v>0</v>
      </c>
      <c r="F23" s="31"/>
      <c r="G23" s="32">
        <f>+Mn!G23+Md!G23+'Md+'!G23+Sd!G23+'Sd+'!G23+Kb!G23+'KB+'!G23</f>
        <v>0</v>
      </c>
      <c r="H23" s="230">
        <f t="shared" si="0"/>
        <v>0</v>
      </c>
      <c r="I23" s="63"/>
      <c r="J23" s="32">
        <f>+Mn!J23+Md!J23+'Md+'!J23+Sd!J23+'Sd+'!J23+Kb!J23+'KB+'!J23</f>
        <v>0</v>
      </c>
      <c r="K23" s="282">
        <f t="shared" si="3"/>
        <v>0</v>
      </c>
      <c r="L23" s="31"/>
      <c r="M23" s="340">
        <f>+Mn!M23+Md!M23+'Md+'!M23+Sd!M23+'Sd+'!M23+Kb!M23+'KB+'!M23</f>
        <v>0</v>
      </c>
      <c r="N23" s="328">
        <f t="shared" si="1"/>
        <v>0</v>
      </c>
    </row>
    <row r="24" spans="1:14" ht="24.75" customHeight="1">
      <c r="A24" s="504"/>
      <c r="B24" s="35" t="s">
        <v>10</v>
      </c>
      <c r="C24" s="36">
        <v>7</v>
      </c>
      <c r="D24" s="233">
        <f>+Mn!D24+Md!D24+'Md+'!D24+Sd!D24+'Sd+'!D24+Kb!D24+'KB+'!D24</f>
        <v>0</v>
      </c>
      <c r="E24" s="282">
        <f t="shared" si="2"/>
        <v>0</v>
      </c>
      <c r="F24" s="31"/>
      <c r="G24" s="32">
        <f>+Mn!G24+Md!G24+'Md+'!G24+Sd!G24+'Sd+'!G24+Kb!G24+'KB+'!G24</f>
        <v>0</v>
      </c>
      <c r="H24" s="230">
        <f t="shared" si="0"/>
        <v>0</v>
      </c>
      <c r="I24" s="63"/>
      <c r="J24" s="32">
        <f>+Mn!J24+Md!J24+'Md+'!J24+Sd!J24+'Sd+'!J24+Kb!J24+'KB+'!J24</f>
        <v>0</v>
      </c>
      <c r="K24" s="282">
        <f t="shared" si="3"/>
        <v>0</v>
      </c>
      <c r="L24" s="31"/>
      <c r="M24" s="340">
        <f>+Mn!M24+Md!M24+'Md+'!M24+Sd!M24+'Sd+'!M24+Kb!M24+'KB+'!M24</f>
        <v>0</v>
      </c>
      <c r="N24" s="328">
        <f t="shared" si="1"/>
        <v>0</v>
      </c>
    </row>
    <row r="25" spans="1:14" ht="24" customHeight="1">
      <c r="A25" s="504"/>
      <c r="B25" s="35" t="s">
        <v>11</v>
      </c>
      <c r="C25" s="36">
        <v>8</v>
      </c>
      <c r="D25" s="233">
        <f>+Mn!D25+Md!D25+'Md+'!D25+Sd!D25+'Sd+'!D25+Kb!D25+'KB+'!D25</f>
        <v>0</v>
      </c>
      <c r="E25" s="282">
        <f t="shared" si="2"/>
        <v>0</v>
      </c>
      <c r="F25" s="269"/>
      <c r="G25" s="37"/>
      <c r="H25" s="230">
        <f t="shared" si="0"/>
        <v>0</v>
      </c>
      <c r="I25" s="63"/>
      <c r="J25" s="32">
        <f>+Mn!J25+Md!J25+'Md+'!J25+Sd!J25+'Sd+'!J25+Kb!J25+'KB+'!J25</f>
        <v>0</v>
      </c>
      <c r="K25" s="282">
        <f t="shared" si="3"/>
        <v>0</v>
      </c>
      <c r="L25" s="269"/>
      <c r="M25" s="337"/>
      <c r="N25" s="328">
        <f t="shared" si="1"/>
        <v>0</v>
      </c>
    </row>
    <row r="26" spans="1:14" ht="21" customHeight="1">
      <c r="A26" s="504"/>
      <c r="B26" s="35" t="s">
        <v>12</v>
      </c>
      <c r="C26" s="36">
        <v>9</v>
      </c>
      <c r="D26" s="233">
        <f>+Mn!D26+Md!D26+'Md+'!D26+Sd!D26+'Sd+'!D26+Kb!D26+'KB+'!D26</f>
        <v>0</v>
      </c>
      <c r="E26" s="282">
        <f t="shared" si="2"/>
        <v>0</v>
      </c>
      <c r="F26" s="269"/>
      <c r="G26" s="37"/>
      <c r="H26" s="230">
        <f t="shared" si="0"/>
        <v>0</v>
      </c>
      <c r="I26" s="63"/>
      <c r="J26" s="32">
        <f>+Mn!J26+Md!J26+'Md+'!J26+Sd!J26+'Sd+'!J26+Kb!J26+'KB+'!J26</f>
        <v>0</v>
      </c>
      <c r="K26" s="282">
        <f t="shared" si="3"/>
        <v>0</v>
      </c>
      <c r="L26" s="269"/>
      <c r="M26" s="337"/>
      <c r="N26" s="328">
        <f t="shared" si="1"/>
        <v>0</v>
      </c>
    </row>
    <row r="27" spans="1:14" ht="26.25" customHeight="1">
      <c r="A27" s="504"/>
      <c r="B27" s="35" t="s">
        <v>29</v>
      </c>
      <c r="C27" s="36">
        <v>10</v>
      </c>
      <c r="D27" s="233">
        <f>+Mn!D27+Md!D27+'Md+'!D27+Sd!D27+'Sd+'!D27+Kb!D27+'KB+'!D27</f>
        <v>0</v>
      </c>
      <c r="E27" s="282">
        <f t="shared" si="2"/>
        <v>0</v>
      </c>
      <c r="F27" s="31"/>
      <c r="G27" s="32">
        <f>+Mn!G27+Md!G27+'Md+'!G27+Sd!G27+'Sd+'!G27+Kb!G27+'KB+'!G27</f>
        <v>0</v>
      </c>
      <c r="H27" s="230">
        <f t="shared" si="0"/>
        <v>0</v>
      </c>
      <c r="I27" s="63"/>
      <c r="J27" s="32">
        <f>+Mn!J27+Md!J27+'Md+'!J27+Sd!J27+'Sd+'!J27+Kb!J27+'KB+'!J27</f>
        <v>0</v>
      </c>
      <c r="K27" s="282">
        <f t="shared" si="3"/>
        <v>0</v>
      </c>
      <c r="L27" s="31"/>
      <c r="M27" s="340">
        <f>+Mn!M27+Md!M27+'Md+'!M27+Sd!M27+'Sd+'!M27+Kb!M27+'KB+'!M27</f>
        <v>0</v>
      </c>
      <c r="N27" s="328">
        <f t="shared" si="1"/>
        <v>0</v>
      </c>
    </row>
    <row r="28" spans="1:14" ht="28.5" customHeight="1">
      <c r="A28" s="504"/>
      <c r="B28" s="81" t="s">
        <v>130</v>
      </c>
      <c r="C28" s="36">
        <v>11</v>
      </c>
      <c r="D28" s="233">
        <f>+Mn!D28+Md!D28+'Md+'!D28+Sd!D28+'Sd+'!D28+Kb!D28+'KB+'!D28</f>
        <v>0</v>
      </c>
      <c r="E28" s="282">
        <f t="shared" si="2"/>
        <v>0</v>
      </c>
      <c r="F28" s="269"/>
      <c r="G28" s="37"/>
      <c r="H28" s="230">
        <f t="shared" si="0"/>
        <v>0</v>
      </c>
      <c r="I28" s="63"/>
      <c r="J28" s="32">
        <f>+Mn!J28+Md!J28+'Md+'!J28+Sd!J28+'Sd+'!J28+Kb!J28+'KB+'!J28</f>
        <v>0</v>
      </c>
      <c r="K28" s="282">
        <f t="shared" si="3"/>
        <v>0</v>
      </c>
      <c r="L28" s="269"/>
      <c r="M28" s="337"/>
      <c r="N28" s="328">
        <f t="shared" si="1"/>
        <v>0</v>
      </c>
    </row>
    <row r="29" spans="1:14" ht="30.75" customHeight="1" hidden="1">
      <c r="A29" s="504"/>
      <c r="D29" s="233">
        <f>+Mn!D29+Md!D29+'Md+'!D29+Sd!D29+'Sd+'!D29+Kb!D29+'KB+'!D29</f>
        <v>0</v>
      </c>
      <c r="E29" s="282">
        <f t="shared" si="2"/>
        <v>0</v>
      </c>
      <c r="H29" s="230">
        <f t="shared" si="0"/>
        <v>0</v>
      </c>
      <c r="K29" s="282">
        <f t="shared" si="3"/>
        <v>0</v>
      </c>
      <c r="M29" s="281"/>
      <c r="N29" s="328">
        <f t="shared" si="1"/>
        <v>0</v>
      </c>
    </row>
    <row r="30" spans="1:14" ht="27" customHeight="1">
      <c r="A30" s="504"/>
      <c r="B30" s="35" t="s">
        <v>131</v>
      </c>
      <c r="C30" s="36">
        <v>12</v>
      </c>
      <c r="D30" s="233">
        <f>+Mn!D30+Md!D30+'Md+'!D30+Sd!D30+'Sd+'!D30+Kb!D30+'KB+'!D30</f>
        <v>0</v>
      </c>
      <c r="E30" s="282">
        <f t="shared" si="2"/>
        <v>0</v>
      </c>
      <c r="F30" s="269"/>
      <c r="G30" s="37"/>
      <c r="H30" s="230">
        <f t="shared" si="0"/>
        <v>0</v>
      </c>
      <c r="I30" s="63"/>
      <c r="J30" s="32">
        <f>+Mn!J30+Md!J30+'Md+'!J30+Sd!J30+'Sd+'!J30+Kb!J30+'KB+'!J30</f>
        <v>0</v>
      </c>
      <c r="K30" s="282">
        <f t="shared" si="3"/>
        <v>0</v>
      </c>
      <c r="L30" s="269"/>
      <c r="M30" s="337"/>
      <c r="N30" s="328">
        <f t="shared" si="1"/>
        <v>0</v>
      </c>
    </row>
    <row r="31" spans="1:14" ht="27" customHeight="1">
      <c r="A31" s="504"/>
      <c r="B31" s="35" t="s">
        <v>13</v>
      </c>
      <c r="C31" s="36">
        <v>13</v>
      </c>
      <c r="D31" s="233">
        <f>+Mn!D31+Md!D31+'Md+'!D31+Sd!D31+'Sd+'!D31+Kb!D31+'KB+'!D31</f>
        <v>0</v>
      </c>
      <c r="E31" s="282">
        <f t="shared" si="2"/>
        <v>0</v>
      </c>
      <c r="F31" s="269"/>
      <c r="G31" s="37"/>
      <c r="H31" s="230">
        <f t="shared" si="0"/>
        <v>0</v>
      </c>
      <c r="I31" s="63"/>
      <c r="J31" s="32">
        <f>+Mn!J31+Md!J31+'Md+'!J31+Sd!J31+'Sd+'!J31+Kb!J31+'KB+'!J31</f>
        <v>0</v>
      </c>
      <c r="K31" s="282">
        <f t="shared" si="3"/>
        <v>0</v>
      </c>
      <c r="L31" s="269"/>
      <c r="M31" s="337"/>
      <c r="N31" s="328">
        <f t="shared" si="1"/>
        <v>0</v>
      </c>
    </row>
    <row r="32" spans="1:14" ht="27" customHeight="1">
      <c r="A32" s="504"/>
      <c r="B32" s="38" t="s">
        <v>38</v>
      </c>
      <c r="C32" s="36">
        <v>14</v>
      </c>
      <c r="D32" s="76"/>
      <c r="E32" s="282">
        <f t="shared" si="2"/>
        <v>0</v>
      </c>
      <c r="F32" s="270"/>
      <c r="G32" s="32">
        <f>+Mn!G32+Md!G32+'Md+'!G32+Sd!G32+'Sd+'!G32+Kb!G32+'KB+'!G32</f>
        <v>0</v>
      </c>
      <c r="H32" s="230">
        <f t="shared" si="0"/>
        <v>0</v>
      </c>
      <c r="I32" s="63"/>
      <c r="J32" s="76"/>
      <c r="K32" s="282">
        <f t="shared" si="3"/>
        <v>0</v>
      </c>
      <c r="L32" s="270"/>
      <c r="M32" s="340">
        <f>+Mn!M32+Md!M32+'Md+'!M32+Sd!M32+'Sd+'!M32+Kb!M32+'KB+'!M32</f>
        <v>0</v>
      </c>
      <c r="N32" s="328">
        <f t="shared" si="1"/>
        <v>0</v>
      </c>
    </row>
    <row r="33" spans="1:14" ht="31.5" customHeight="1" thickBot="1">
      <c r="A33" s="504"/>
      <c r="B33" s="39" t="s">
        <v>14</v>
      </c>
      <c r="C33" s="36">
        <v>15</v>
      </c>
      <c r="D33" s="233">
        <f>+Mn!D33+Md!D33+'Md+'!D33+Sd!D33+'Sd+'!D33+Kb!D33+'KB+'!D33</f>
        <v>0</v>
      </c>
      <c r="E33" s="292">
        <f t="shared" si="2"/>
        <v>0</v>
      </c>
      <c r="F33" s="291"/>
      <c r="G33" s="32">
        <f>+Mn!G33+Md!G33+'Md+'!G33+Sd!G33+'Sd+'!G33+Kb!G33+'KB+'!G33</f>
        <v>0</v>
      </c>
      <c r="H33" s="345">
        <f t="shared" si="0"/>
        <v>0</v>
      </c>
      <c r="I33" s="63"/>
      <c r="J33" s="32">
        <f>+Mn!J33+Md!J33+'Md+'!J33+Sd!J33+'Sd+'!J33+Kb!J33+'KB+'!J33</f>
        <v>0</v>
      </c>
      <c r="K33" s="296">
        <f t="shared" si="3"/>
        <v>0</v>
      </c>
      <c r="L33" s="270"/>
      <c r="M33" s="340">
        <f>+Mn!M33+Md!M33+'Md+'!M33+Sd!M33+'Sd+'!M33+Kb!M33+'KB+'!M33</f>
        <v>0</v>
      </c>
      <c r="N33" s="349">
        <f t="shared" si="1"/>
        <v>0</v>
      </c>
    </row>
    <row r="34" spans="1:14" ht="28.5" customHeight="1" thickBot="1">
      <c r="A34" s="505"/>
      <c r="B34" s="41" t="s">
        <v>31</v>
      </c>
      <c r="C34" s="36">
        <v>16</v>
      </c>
      <c r="D34" s="285">
        <f>SUM(D9:D33)-D17-D9</f>
        <v>0</v>
      </c>
      <c r="E34" s="297">
        <f t="shared" si="2"/>
        <v>0</v>
      </c>
      <c r="F34" s="294">
        <f>SUM(F9:F33)-F9-F14</f>
        <v>0</v>
      </c>
      <c r="G34" s="43">
        <f>SUM(G9:G33)-G17-G9</f>
        <v>0</v>
      </c>
      <c r="H34" s="347">
        <f t="shared" si="0"/>
        <v>0</v>
      </c>
      <c r="I34" s="344"/>
      <c r="J34" s="43">
        <f>SUM(J9:J33)-J17-J9</f>
        <v>0</v>
      </c>
      <c r="K34" s="297">
        <f t="shared" si="3"/>
        <v>0</v>
      </c>
      <c r="L34" s="278">
        <f>SUM(L9:L33)-L9-L14</f>
        <v>0</v>
      </c>
      <c r="M34" s="326">
        <f>SUM(M9:M33)-M17-M9</f>
        <v>0</v>
      </c>
      <c r="N34" s="347">
        <f t="shared" si="1"/>
        <v>0</v>
      </c>
    </row>
    <row r="35" spans="1:14" ht="30.75" customHeight="1">
      <c r="A35" s="506" t="s">
        <v>134</v>
      </c>
      <c r="B35" s="507"/>
      <c r="C35" s="36">
        <v>17</v>
      </c>
      <c r="D35" s="459">
        <f>+Mn!D35+Md!D35+'Md+'!D35+Sd!D35+'Sd+'!D35+Kb!D35+'KB+'!D35</f>
        <v>0</v>
      </c>
      <c r="E35" s="459"/>
      <c r="F35" s="255"/>
      <c r="G35" s="488">
        <f>+D35</f>
        <v>0</v>
      </c>
      <c r="H35" s="489"/>
      <c r="I35" s="64"/>
      <c r="J35" s="459">
        <f>+Mn!J35+Md!J35+'Md+'!J35+Sd!J35+'Sd+'!J35+Kb!J35+'KB+'!J35</f>
        <v>1400681.1800000002</v>
      </c>
      <c r="K35" s="459"/>
      <c r="L35" s="258"/>
      <c r="M35" s="460">
        <f>+J35</f>
        <v>1400681.1800000002</v>
      </c>
      <c r="N35" s="461"/>
    </row>
    <row r="36" spans="1:14" ht="30.75" customHeight="1" thickBot="1">
      <c r="A36" s="495" t="s">
        <v>126</v>
      </c>
      <c r="B36" s="496"/>
      <c r="C36" s="36">
        <v>18</v>
      </c>
      <c r="D36" s="490">
        <f>+Mn!D36+Md!D36+'Md+'!D36:E36+Sd!D36+'Sd+'!D36:E36+Kb!D36+'KB+'!D36:E36</f>
        <v>0</v>
      </c>
      <c r="E36" s="463"/>
      <c r="F36" s="384"/>
      <c r="G36" s="464"/>
      <c r="H36" s="491"/>
      <c r="I36" s="65"/>
      <c r="J36" s="490">
        <f>+Mn!J36+Md!J36+'Md+'!J36:K36+Sd!J36+'Sd+'!J36:K36+Kb!J36+'KB+'!J36:K36</f>
        <v>0</v>
      </c>
      <c r="K36" s="463"/>
      <c r="L36" s="384"/>
      <c r="M36" s="464"/>
      <c r="N36" s="465"/>
    </row>
    <row r="37" spans="1:14" ht="32.25" customHeight="1" thickBot="1">
      <c r="A37" s="468" t="s">
        <v>47</v>
      </c>
      <c r="B37" s="469"/>
      <c r="C37" s="36">
        <v>19</v>
      </c>
      <c r="D37" s="530">
        <f>+E34</f>
        <v>0</v>
      </c>
      <c r="E37" s="531"/>
      <c r="F37" s="271"/>
      <c r="G37" s="466"/>
      <c r="H37" s="492"/>
      <c r="I37" s="66"/>
      <c r="J37" s="482">
        <f>+K34</f>
        <v>0</v>
      </c>
      <c r="K37" s="472"/>
      <c r="L37" s="264"/>
      <c r="M37" s="466"/>
      <c r="N37" s="467"/>
    </row>
    <row r="38" spans="1:14" ht="46.5" customHeight="1" thickBot="1">
      <c r="A38" s="468" t="s">
        <v>32</v>
      </c>
      <c r="B38" s="469"/>
      <c r="C38" s="36">
        <v>20</v>
      </c>
      <c r="D38" s="470"/>
      <c r="E38" s="471"/>
      <c r="F38" s="265"/>
      <c r="G38" s="441">
        <f>+H34</f>
        <v>0</v>
      </c>
      <c r="H38" s="472"/>
      <c r="I38" s="67"/>
      <c r="J38" s="470"/>
      <c r="K38" s="471"/>
      <c r="L38" s="265"/>
      <c r="M38" s="441">
        <f>+N34</f>
        <v>0</v>
      </c>
      <c r="N38" s="442"/>
    </row>
    <row r="39" spans="1:14" s="8" customFormat="1" ht="20.25" customHeight="1">
      <c r="A39" s="353"/>
      <c r="B39" s="353"/>
      <c r="C39" s="354"/>
      <c r="D39" s="352"/>
      <c r="E39" s="352"/>
      <c r="F39" s="352"/>
      <c r="G39" s="351"/>
      <c r="H39" s="351"/>
      <c r="I39" s="351"/>
      <c r="J39" s="352"/>
      <c r="K39" s="352"/>
      <c r="L39" s="352"/>
      <c r="M39" s="351"/>
      <c r="N39" s="351"/>
    </row>
    <row r="40" spans="1:14" s="8" customFormat="1" ht="20.25" customHeight="1" thickBot="1">
      <c r="A40" s="353"/>
      <c r="B40" s="353"/>
      <c r="C40" s="354"/>
      <c r="D40" s="352"/>
      <c r="E40" s="352"/>
      <c r="F40" s="352"/>
      <c r="G40" s="351"/>
      <c r="H40" s="351"/>
      <c r="I40" s="351"/>
      <c r="J40" s="352"/>
      <c r="K40" s="352"/>
      <c r="L40" s="352"/>
      <c r="M40" s="351"/>
      <c r="N40" s="351"/>
    </row>
    <row r="41" spans="1:14" ht="60.75" customHeight="1" thickBot="1">
      <c r="A41" s="521" t="s">
        <v>135</v>
      </c>
      <c r="B41" s="522"/>
      <c r="C41" s="355" t="s">
        <v>101</v>
      </c>
      <c r="D41" s="93"/>
      <c r="E41" s="86"/>
      <c r="F41" s="86"/>
      <c r="G41" s="95"/>
      <c r="H41" s="87"/>
      <c r="I41" s="94"/>
      <c r="J41" s="93"/>
      <c r="K41" s="86"/>
      <c r="L41" s="86"/>
      <c r="M41" s="95"/>
      <c r="N41" s="87"/>
    </row>
    <row r="42" spans="1:14" ht="142.5" customHeight="1" thickBot="1">
      <c r="A42" s="521" t="s">
        <v>189</v>
      </c>
      <c r="B42" s="522"/>
      <c r="C42" s="356" t="s">
        <v>102</v>
      </c>
      <c r="D42" s="91"/>
      <c r="E42" s="89"/>
      <c r="F42" s="89"/>
      <c r="G42" s="96"/>
      <c r="H42" s="89"/>
      <c r="I42" s="90"/>
      <c r="J42" s="91"/>
      <c r="K42" s="89"/>
      <c r="L42" s="89"/>
      <c r="M42" s="95"/>
      <c r="N42" s="87"/>
    </row>
    <row r="43" spans="1:14" ht="27" customHeight="1" thickBot="1">
      <c r="A43" s="473" t="s">
        <v>99</v>
      </c>
      <c r="B43" s="474"/>
      <c r="C43" s="356" t="s">
        <v>132</v>
      </c>
      <c r="D43" s="444">
        <f>0.85+0.18</f>
        <v>1.03</v>
      </c>
      <c r="E43" s="443"/>
      <c r="F43" s="324"/>
      <c r="G43" s="444">
        <f>+D43</f>
        <v>1.03</v>
      </c>
      <c r="H43" s="443"/>
      <c r="I43" s="101"/>
      <c r="J43" s="443">
        <f>0.48+0.3</f>
        <v>0.78</v>
      </c>
      <c r="K43" s="443"/>
      <c r="L43" s="324"/>
      <c r="M43" s="444">
        <f>+J43</f>
        <v>0.78</v>
      </c>
      <c r="N43" s="445"/>
    </row>
    <row r="44" spans="1:14" ht="46.5" customHeight="1">
      <c r="A44" s="493" t="s">
        <v>140</v>
      </c>
      <c r="B44" s="494"/>
      <c r="C44" s="357">
        <v>22</v>
      </c>
      <c r="D44" s="528">
        <f>+D37+D43+E41</f>
        <v>1.03</v>
      </c>
      <c r="E44" s="529"/>
      <c r="F44" s="272"/>
      <c r="G44" s="430"/>
      <c r="H44" s="517"/>
      <c r="I44" s="68"/>
      <c r="J44" s="448">
        <f>+J37+J43+K41</f>
        <v>0.78</v>
      </c>
      <c r="K44" s="449"/>
      <c r="L44" s="266"/>
      <c r="M44" s="430"/>
      <c r="N44" s="431"/>
    </row>
    <row r="45" spans="1:14" ht="46.5" customHeight="1" thickBot="1">
      <c r="A45" s="475" t="s">
        <v>141</v>
      </c>
      <c r="B45" s="476"/>
      <c r="C45" s="358" t="s">
        <v>34</v>
      </c>
      <c r="D45" s="477"/>
      <c r="E45" s="478"/>
      <c r="F45" s="359"/>
      <c r="G45" s="433">
        <f>+H34+G43</f>
        <v>1.03</v>
      </c>
      <c r="H45" s="479"/>
      <c r="I45" s="360"/>
      <c r="J45" s="477"/>
      <c r="K45" s="478"/>
      <c r="L45" s="359"/>
      <c r="M45" s="433">
        <f>+N34+M43</f>
        <v>0.78</v>
      </c>
      <c r="N45" s="434"/>
    </row>
    <row r="48" spans="1:6" ht="46.5" customHeight="1">
      <c r="A48" s="5"/>
      <c r="B48" s="5"/>
      <c r="C48" s="6"/>
      <c r="D48" s="5"/>
      <c r="E48" s="5"/>
      <c r="F48" s="5"/>
    </row>
    <row r="49" spans="1:9" ht="25.5" customHeight="1">
      <c r="A49" s="19" t="s">
        <v>35</v>
      </c>
      <c r="B49" s="16"/>
      <c r="C49" s="17"/>
      <c r="D49" s="16"/>
      <c r="E49" s="16"/>
      <c r="F49" s="16"/>
      <c r="G49" s="7"/>
      <c r="H49" s="7"/>
      <c r="I49" s="7"/>
    </row>
    <row r="50" spans="1:9" ht="35.25" customHeight="1">
      <c r="A50" s="511" t="s">
        <v>257</v>
      </c>
      <c r="B50" s="512"/>
      <c r="C50" s="512"/>
      <c r="D50" s="512"/>
      <c r="E50" s="512"/>
      <c r="F50" s="512"/>
      <c r="G50" s="512"/>
      <c r="H50" s="513"/>
      <c r="I50" s="7"/>
    </row>
    <row r="51" spans="1:9" ht="18.75" customHeight="1">
      <c r="A51" s="518" t="s">
        <v>151</v>
      </c>
      <c r="B51" s="519"/>
      <c r="C51" s="519"/>
      <c r="D51" s="519"/>
      <c r="E51" s="519"/>
      <c r="F51" s="519"/>
      <c r="G51" s="519"/>
      <c r="H51" s="520"/>
      <c r="I51" s="7"/>
    </row>
    <row r="52" spans="1:9" ht="36.75" customHeight="1">
      <c r="A52" s="484" t="s">
        <v>256</v>
      </c>
      <c r="B52" s="484"/>
      <c r="C52" s="484"/>
      <c r="D52" s="484"/>
      <c r="E52" s="484"/>
      <c r="F52" s="484"/>
      <c r="G52" s="484"/>
      <c r="H52" s="484"/>
      <c r="I52" s="7"/>
    </row>
    <row r="53" spans="1:9" ht="39.75" customHeight="1">
      <c r="A53" s="485" t="s">
        <v>254</v>
      </c>
      <c r="B53" s="486"/>
      <c r="C53" s="486"/>
      <c r="D53" s="486"/>
      <c r="E53" s="486"/>
      <c r="F53" s="486"/>
      <c r="G53" s="486"/>
      <c r="H53" s="487"/>
      <c r="I53" s="7"/>
    </row>
    <row r="54" spans="1:9" ht="39" customHeight="1">
      <c r="A54" s="485" t="s">
        <v>255</v>
      </c>
      <c r="B54" s="486"/>
      <c r="C54" s="486"/>
      <c r="D54" s="486"/>
      <c r="E54" s="486"/>
      <c r="F54" s="486"/>
      <c r="G54" s="486"/>
      <c r="H54" s="487"/>
      <c r="I54" s="7"/>
    </row>
    <row r="55" spans="1:9" ht="20.25" customHeight="1">
      <c r="A55" s="484" t="s">
        <v>20</v>
      </c>
      <c r="B55" s="484"/>
      <c r="C55" s="484"/>
      <c r="D55" s="484"/>
      <c r="E55" s="484"/>
      <c r="F55" s="484"/>
      <c r="G55" s="484"/>
      <c r="H55" s="484"/>
      <c r="I55" s="57"/>
    </row>
    <row r="56" spans="1:9" ht="21.75" customHeight="1">
      <c r="A56" s="432" t="s">
        <v>258</v>
      </c>
      <c r="B56" s="432"/>
      <c r="C56" s="432"/>
      <c r="D56" s="432"/>
      <c r="E56" s="432"/>
      <c r="F56" s="432"/>
      <c r="G56" s="432"/>
      <c r="H56" s="432"/>
      <c r="I56" s="57"/>
    </row>
    <row r="57" spans="1:9" ht="33" customHeight="1">
      <c r="A57" s="485" t="s">
        <v>248</v>
      </c>
      <c r="B57" s="486"/>
      <c r="C57" s="486"/>
      <c r="D57" s="486"/>
      <c r="E57" s="486"/>
      <c r="F57" s="486"/>
      <c r="G57" s="486"/>
      <c r="H57" s="487"/>
      <c r="I57" s="57"/>
    </row>
    <row r="58" spans="1:9" ht="22.5" customHeight="1">
      <c r="A58" s="515" t="s">
        <v>259</v>
      </c>
      <c r="B58" s="515"/>
      <c r="C58" s="515"/>
      <c r="D58" s="515"/>
      <c r="E58" s="515"/>
      <c r="F58" s="515"/>
      <c r="G58" s="515"/>
      <c r="H58" s="516"/>
      <c r="I58" s="57"/>
    </row>
    <row r="59" spans="1:9" ht="22.5" customHeight="1">
      <c r="A59" s="450" t="s">
        <v>237</v>
      </c>
      <c r="B59" s="451"/>
      <c r="C59" s="451"/>
      <c r="D59" s="451"/>
      <c r="E59" s="451"/>
      <c r="F59" s="451"/>
      <c r="G59" s="451"/>
      <c r="H59" s="452"/>
      <c r="I59" s="57"/>
    </row>
    <row r="60" spans="1:9" ht="22.5" customHeight="1">
      <c r="A60" s="450" t="s">
        <v>238</v>
      </c>
      <c r="B60" s="451"/>
      <c r="C60" s="451"/>
      <c r="D60" s="451"/>
      <c r="E60" s="451"/>
      <c r="F60" s="451"/>
      <c r="G60" s="451"/>
      <c r="H60" s="452"/>
      <c r="I60" s="57"/>
    </row>
    <row r="61" spans="1:9" ht="48.75" customHeight="1">
      <c r="A61" s="480" t="s">
        <v>205</v>
      </c>
      <c r="B61" s="480"/>
      <c r="C61" s="480"/>
      <c r="D61" s="480"/>
      <c r="E61" s="480"/>
      <c r="F61" s="480"/>
      <c r="G61" s="480"/>
      <c r="H61" s="481"/>
      <c r="I61" s="57"/>
    </row>
    <row r="62" spans="1:9" ht="35.25" customHeight="1">
      <c r="A62" s="432" t="s">
        <v>245</v>
      </c>
      <c r="B62" s="432"/>
      <c r="C62" s="432"/>
      <c r="D62" s="432"/>
      <c r="E62" s="432"/>
      <c r="F62" s="432"/>
      <c r="G62" s="432"/>
      <c r="H62" s="432"/>
      <c r="I62" s="57"/>
    </row>
    <row r="63" spans="1:9" ht="33.75" customHeight="1">
      <c r="A63" s="432" t="s">
        <v>191</v>
      </c>
      <c r="B63" s="432"/>
      <c r="C63" s="432"/>
      <c r="D63" s="432"/>
      <c r="E63" s="432"/>
      <c r="F63" s="432"/>
      <c r="G63" s="432"/>
      <c r="H63" s="432"/>
      <c r="I63" s="57"/>
    </row>
    <row r="64" spans="1:14" ht="24.75" customHeight="1">
      <c r="A64" s="432" t="s">
        <v>128</v>
      </c>
      <c r="B64" s="432"/>
      <c r="C64" s="432"/>
      <c r="D64" s="432"/>
      <c r="E64" s="432"/>
      <c r="F64" s="432"/>
      <c r="G64" s="432"/>
      <c r="H64" s="432"/>
      <c r="I64" s="57"/>
      <c r="J64" s="12"/>
      <c r="K64" s="12"/>
      <c r="L64" s="12"/>
      <c r="M64" s="12"/>
      <c r="N64" s="12"/>
    </row>
    <row r="65" spans="1:9" ht="30" customHeight="1">
      <c r="A65" s="432" t="s">
        <v>263</v>
      </c>
      <c r="B65" s="432"/>
      <c r="C65" s="432"/>
      <c r="D65" s="432"/>
      <c r="E65" s="432"/>
      <c r="F65" s="432"/>
      <c r="G65" s="432"/>
      <c r="H65" s="432"/>
      <c r="I65" s="57"/>
    </row>
    <row r="66" spans="1:9" ht="52.5" customHeight="1">
      <c r="A66" s="432" t="s">
        <v>195</v>
      </c>
      <c r="B66" s="432"/>
      <c r="C66" s="432"/>
      <c r="D66" s="432"/>
      <c r="E66" s="432"/>
      <c r="F66" s="432"/>
      <c r="G66" s="432"/>
      <c r="H66" s="432"/>
      <c r="I66" s="57"/>
    </row>
    <row r="67" spans="1:9" ht="42.75" customHeight="1">
      <c r="A67" s="483" t="s">
        <v>133</v>
      </c>
      <c r="B67" s="483"/>
      <c r="C67" s="483"/>
      <c r="D67" s="483"/>
      <c r="E67" s="483"/>
      <c r="F67" s="483"/>
      <c r="G67" s="483"/>
      <c r="H67" s="483"/>
      <c r="I67" s="58"/>
    </row>
    <row r="68" spans="1:9" ht="34.5" customHeight="1">
      <c r="A68" s="483" t="s">
        <v>36</v>
      </c>
      <c r="B68" s="483"/>
      <c r="C68" s="483"/>
      <c r="D68" s="483"/>
      <c r="E68" s="483"/>
      <c r="F68" s="483"/>
      <c r="G68" s="483"/>
      <c r="H68" s="483"/>
      <c r="I68" s="58"/>
    </row>
    <row r="69" spans="1:9" ht="32.25" customHeight="1">
      <c r="A69" s="453" t="s">
        <v>247</v>
      </c>
      <c r="B69" s="454"/>
      <c r="C69" s="454"/>
      <c r="D69" s="454"/>
      <c r="E69" s="454"/>
      <c r="F69" s="454"/>
      <c r="G69" s="454"/>
      <c r="H69" s="455"/>
      <c r="I69" s="59"/>
    </row>
    <row r="70" spans="1:9" ht="20.25" customHeight="1">
      <c r="A70" s="438" t="s">
        <v>281</v>
      </c>
      <c r="B70" s="439"/>
      <c r="C70" s="439"/>
      <c r="D70" s="439"/>
      <c r="E70" s="439"/>
      <c r="F70" s="439"/>
      <c r="G70" s="439"/>
      <c r="H70" s="440"/>
      <c r="I70" s="59"/>
    </row>
    <row r="71" spans="1:8" ht="23.25" customHeight="1">
      <c r="A71" s="508" t="s">
        <v>282</v>
      </c>
      <c r="B71" s="509"/>
      <c r="C71" s="509"/>
      <c r="D71" s="509"/>
      <c r="E71" s="509"/>
      <c r="F71" s="509"/>
      <c r="G71" s="509"/>
      <c r="H71" s="510"/>
    </row>
    <row r="72" ht="15.75">
      <c r="A72" s="20"/>
    </row>
    <row r="73" spans="1:2" ht="15.75">
      <c r="A73" s="21"/>
      <c r="B73" s="7" t="s">
        <v>276</v>
      </c>
    </row>
    <row r="74" spans="1:2" ht="15.75">
      <c r="A74" s="22"/>
      <c r="B74" s="23" t="s">
        <v>37</v>
      </c>
    </row>
    <row r="75" spans="1:2" ht="15.75">
      <c r="A75" s="24"/>
      <c r="B75" s="23" t="s">
        <v>37</v>
      </c>
    </row>
    <row r="76" spans="1:2" ht="17.25" customHeight="1">
      <c r="A76" s="280"/>
      <c r="B76" s="23" t="s">
        <v>37</v>
      </c>
    </row>
    <row r="78" ht="12.75">
      <c r="A78" s="83"/>
    </row>
    <row r="79" ht="15">
      <c r="A79" s="82"/>
    </row>
  </sheetData>
  <sheetProtection/>
  <mergeCells count="68">
    <mergeCell ref="A41:B41"/>
    <mergeCell ref="A71:H71"/>
    <mergeCell ref="A61:H61"/>
    <mergeCell ref="A50:H50"/>
    <mergeCell ref="A51:H51"/>
    <mergeCell ref="A68:H68"/>
    <mergeCell ref="A55:H55"/>
    <mergeCell ref="A56:H56"/>
    <mergeCell ref="A62:H62"/>
    <mergeCell ref="A63:H63"/>
    <mergeCell ref="A65:H65"/>
    <mergeCell ref="A66:H66"/>
    <mergeCell ref="A67:H67"/>
    <mergeCell ref="A57:H57"/>
    <mergeCell ref="A43:B43"/>
    <mergeCell ref="D43:E43"/>
    <mergeCell ref="G43:H43"/>
    <mergeCell ref="A64:H64"/>
    <mergeCell ref="A42:B42"/>
    <mergeCell ref="A36:B36"/>
    <mergeCell ref="D36:E36"/>
    <mergeCell ref="G36:H36"/>
    <mergeCell ref="A37:B37"/>
    <mergeCell ref="D37:E37"/>
    <mergeCell ref="G37:H37"/>
    <mergeCell ref="D38:E38"/>
    <mergeCell ref="G38:H38"/>
    <mergeCell ref="A38:B38"/>
    <mergeCell ref="A6:A7"/>
    <mergeCell ref="C6:C7"/>
    <mergeCell ref="D6:E6"/>
    <mergeCell ref="G6:H6"/>
    <mergeCell ref="A9:A34"/>
    <mergeCell ref="A35:B35"/>
    <mergeCell ref="D35:E35"/>
    <mergeCell ref="G35:H35"/>
    <mergeCell ref="D5:H5"/>
    <mergeCell ref="J5:N5"/>
    <mergeCell ref="J6:K6"/>
    <mergeCell ref="M6:N6"/>
    <mergeCell ref="J35:K35"/>
    <mergeCell ref="M35:N35"/>
    <mergeCell ref="J36:K36"/>
    <mergeCell ref="M36:N36"/>
    <mergeCell ref="J37:K37"/>
    <mergeCell ref="M37:N37"/>
    <mergeCell ref="J38:K38"/>
    <mergeCell ref="M38:N38"/>
    <mergeCell ref="A70:H70"/>
    <mergeCell ref="J43:K43"/>
    <mergeCell ref="M43:N43"/>
    <mergeCell ref="J44:K44"/>
    <mergeCell ref="M44:N44"/>
    <mergeCell ref="A69:H69"/>
    <mergeCell ref="A44:B44"/>
    <mergeCell ref="D44:E44"/>
    <mergeCell ref="D45:E45"/>
    <mergeCell ref="G44:H44"/>
    <mergeCell ref="A58:H58"/>
    <mergeCell ref="A59:H59"/>
    <mergeCell ref="A60:H60"/>
    <mergeCell ref="J45:K45"/>
    <mergeCell ref="M45:N45"/>
    <mergeCell ref="G45:H45"/>
    <mergeCell ref="A45:B45"/>
    <mergeCell ref="A52:H52"/>
    <mergeCell ref="A54:H54"/>
    <mergeCell ref="A53:H53"/>
  </mergeCells>
  <hyperlinks>
    <hyperlink ref="A51" r:id="rId1" display="https://www.mdcr.cz/Dokumenty/Verejna-doprava/Jizdni-rady,-kalendare-pro-jizdni-rady,-metodi-(1)/Metodika-postupu-pro-stanoveni-maximalni-vyse-komp"/>
  </hyperlinks>
  <printOptions/>
  <pageMargins left="0.7086614173228347" right="0.7086614173228347" top="0.7874015748031497" bottom="0.7874015748031497" header="0.31496062992125984" footer="0.31496062992125984"/>
  <pageSetup fitToHeight="1" fitToWidth="1" horizontalDpi="600" verticalDpi="600" orientation="portrait" paperSize="8" scale="51" r:id="rId4"/>
  <rowBreaks count="1" manualBreakCount="1">
    <brk id="47" max="6" man="1"/>
  </rowBreaks>
  <legacyDrawing r:id="rId3"/>
</worksheet>
</file>

<file path=xl/worksheets/sheet12.xml><?xml version="1.0" encoding="utf-8"?>
<worksheet xmlns="http://schemas.openxmlformats.org/spreadsheetml/2006/main" xmlns:r="http://schemas.openxmlformats.org/officeDocument/2006/relationships">
  <dimension ref="A1:N25"/>
  <sheetViews>
    <sheetView zoomScalePageLayoutView="0" workbookViewId="0" topLeftCell="A1">
      <selection activeCell="A1" sqref="A1"/>
    </sheetView>
  </sheetViews>
  <sheetFormatPr defaultColWidth="9.00390625" defaultRowHeight="12.75"/>
  <cols>
    <col min="1" max="1" width="11.375" style="2" customWidth="1"/>
    <col min="2" max="2" width="21.125" style="2" customWidth="1"/>
    <col min="3" max="3" width="9.25390625" style="2" customWidth="1"/>
    <col min="4" max="4" width="23.25390625" style="2" customWidth="1"/>
    <col min="5" max="5" width="7.375" style="2" customWidth="1"/>
    <col min="6" max="6" width="23.125" style="2" customWidth="1"/>
    <col min="7" max="7" width="8.125" style="2" customWidth="1"/>
    <col min="8" max="8" width="22.625" style="2" customWidth="1"/>
    <col min="9" max="9" width="9.125" style="2" customWidth="1"/>
    <col min="10" max="10" width="24.125" style="2" customWidth="1"/>
    <col min="11" max="11" width="9.125" style="2" customWidth="1"/>
    <col min="12" max="12" width="24.75390625" style="2" customWidth="1"/>
    <col min="13" max="13" width="9.125" style="2" customWidth="1"/>
    <col min="14" max="14" width="26.00390625" style="2" customWidth="1"/>
    <col min="15" max="16384" width="9.125" style="2" customWidth="1"/>
  </cols>
  <sheetData>
    <row r="1" ht="16.5" thickBot="1">
      <c r="A1" s="158" t="s">
        <v>39</v>
      </c>
    </row>
    <row r="2" spans="1:14" ht="13.5" thickBot="1">
      <c r="A2" s="159" t="s">
        <v>94</v>
      </c>
      <c r="B2" s="532" t="s">
        <v>93</v>
      </c>
      <c r="C2" s="532"/>
      <c r="D2" s="532"/>
      <c r="E2" s="532"/>
      <c r="F2" s="532"/>
      <c r="G2" s="532"/>
      <c r="H2" s="532"/>
      <c r="I2" s="532"/>
      <c r="J2" s="532"/>
      <c r="K2" s="532"/>
      <c r="L2" s="532"/>
      <c r="M2" s="532"/>
      <c r="N2" s="533"/>
    </row>
    <row r="3" spans="1:14" ht="20.25" customHeight="1">
      <c r="A3" s="160" t="s">
        <v>23</v>
      </c>
      <c r="B3" s="161"/>
      <c r="C3" s="162" t="s">
        <v>24</v>
      </c>
      <c r="D3" s="163"/>
      <c r="E3" s="164" t="s">
        <v>21</v>
      </c>
      <c r="F3" s="165"/>
      <c r="G3" s="166" t="s">
        <v>22</v>
      </c>
      <c r="H3" s="167"/>
      <c r="I3" s="168" t="s">
        <v>80</v>
      </c>
      <c r="J3" s="169"/>
      <c r="K3" s="170" t="s">
        <v>81</v>
      </c>
      <c r="L3" s="171"/>
      <c r="M3" s="172" t="s">
        <v>82</v>
      </c>
      <c r="N3" s="173"/>
    </row>
    <row r="4" spans="1:14" ht="12.75">
      <c r="A4" s="118" t="s">
        <v>40</v>
      </c>
      <c r="B4" s="118" t="s">
        <v>41</v>
      </c>
      <c r="C4" s="118" t="s">
        <v>40</v>
      </c>
      <c r="D4" s="118" t="s">
        <v>41</v>
      </c>
      <c r="E4" s="118" t="s">
        <v>40</v>
      </c>
      <c r="F4" s="118" t="s">
        <v>41</v>
      </c>
      <c r="G4" s="118" t="s">
        <v>40</v>
      </c>
      <c r="H4" s="118" t="s">
        <v>41</v>
      </c>
      <c r="I4" s="118" t="s">
        <v>40</v>
      </c>
      <c r="J4" s="118" t="s">
        <v>41</v>
      </c>
      <c r="K4" s="118" t="s">
        <v>40</v>
      </c>
      <c r="L4" s="118" t="s">
        <v>41</v>
      </c>
      <c r="M4" s="118" t="s">
        <v>40</v>
      </c>
      <c r="N4" s="118" t="s">
        <v>41</v>
      </c>
    </row>
    <row r="5" spans="1:14" ht="43.5" customHeight="1">
      <c r="A5" s="118"/>
      <c r="B5" s="174"/>
      <c r="C5" s="118"/>
      <c r="D5" s="174"/>
      <c r="E5" s="118"/>
      <c r="F5" s="174"/>
      <c r="G5" s="118"/>
      <c r="H5" s="174"/>
      <c r="I5" s="118"/>
      <c r="J5" s="174"/>
      <c r="K5" s="118"/>
      <c r="L5" s="174"/>
      <c r="M5" s="118"/>
      <c r="N5" s="174"/>
    </row>
    <row r="6" spans="1:14" ht="43.5" customHeight="1">
      <c r="A6" s="118"/>
      <c r="B6" s="174"/>
      <c r="C6" s="118"/>
      <c r="D6" s="174"/>
      <c r="E6" s="118"/>
      <c r="F6" s="174"/>
      <c r="G6" s="118"/>
      <c r="H6" s="174"/>
      <c r="I6" s="118"/>
      <c r="J6" s="174"/>
      <c r="K6" s="118"/>
      <c r="L6" s="174"/>
      <c r="M6" s="118"/>
      <c r="N6" s="174"/>
    </row>
    <row r="7" spans="1:14" ht="43.5" customHeight="1">
      <c r="A7" s="118"/>
      <c r="B7" s="174"/>
      <c r="C7" s="118"/>
      <c r="D7" s="174"/>
      <c r="E7" s="118"/>
      <c r="F7" s="174"/>
      <c r="G7" s="118"/>
      <c r="H7" s="174"/>
      <c r="I7" s="118"/>
      <c r="J7" s="174"/>
      <c r="K7" s="118"/>
      <c r="L7" s="174"/>
      <c r="M7" s="118"/>
      <c r="N7" s="174"/>
    </row>
    <row r="8" spans="1:14" ht="43.5" customHeight="1">
      <c r="A8" s="118"/>
      <c r="B8" s="174"/>
      <c r="C8" s="118"/>
      <c r="D8" s="174"/>
      <c r="E8" s="118"/>
      <c r="F8" s="174"/>
      <c r="G8" s="118"/>
      <c r="H8" s="174"/>
      <c r="I8" s="118"/>
      <c r="J8" s="174"/>
      <c r="K8" s="118"/>
      <c r="L8" s="174"/>
      <c r="M8" s="118"/>
      <c r="N8" s="174"/>
    </row>
    <row r="9" spans="1:14" ht="43.5" customHeight="1">
      <c r="A9" s="118"/>
      <c r="B9" s="174"/>
      <c r="C9" s="118"/>
      <c r="D9" s="174"/>
      <c r="E9" s="118"/>
      <c r="F9" s="174"/>
      <c r="G9" s="118"/>
      <c r="H9" s="174"/>
      <c r="I9" s="118"/>
      <c r="J9" s="174"/>
      <c r="K9" s="118"/>
      <c r="L9" s="174"/>
      <c r="M9" s="118"/>
      <c r="N9" s="174"/>
    </row>
    <row r="10" spans="1:14" ht="43.5" customHeight="1">
      <c r="A10" s="118"/>
      <c r="B10" s="174"/>
      <c r="C10" s="118"/>
      <c r="D10" s="174"/>
      <c r="E10" s="118"/>
      <c r="F10" s="174"/>
      <c r="G10" s="118"/>
      <c r="H10" s="174"/>
      <c r="I10" s="118"/>
      <c r="J10" s="174"/>
      <c r="K10" s="118"/>
      <c r="L10" s="174"/>
      <c r="M10" s="118"/>
      <c r="N10" s="174"/>
    </row>
    <row r="11" spans="1:14" ht="43.5" customHeight="1">
      <c r="A11" s="118"/>
      <c r="B11" s="174"/>
      <c r="C11" s="118"/>
      <c r="D11" s="174"/>
      <c r="E11" s="118"/>
      <c r="F11" s="174"/>
      <c r="G11" s="118"/>
      <c r="H11" s="174"/>
      <c r="I11" s="118"/>
      <c r="J11" s="174"/>
      <c r="K11" s="118"/>
      <c r="L11" s="174"/>
      <c r="M11" s="118"/>
      <c r="N11" s="174"/>
    </row>
    <row r="12" spans="1:14" ht="43.5" customHeight="1">
      <c r="A12" s="118"/>
      <c r="B12" s="174"/>
      <c r="C12" s="118"/>
      <c r="D12" s="174"/>
      <c r="E12" s="118"/>
      <c r="F12" s="174"/>
      <c r="G12" s="118"/>
      <c r="H12" s="174"/>
      <c r="I12" s="118"/>
      <c r="J12" s="174"/>
      <c r="K12" s="118"/>
      <c r="L12" s="174"/>
      <c r="M12" s="118"/>
      <c r="N12" s="174"/>
    </row>
    <row r="13" ht="12.75">
      <c r="B13" s="5"/>
    </row>
    <row r="14" ht="13.5" thickBot="1">
      <c r="B14" s="5"/>
    </row>
    <row r="15" spans="1:14" ht="20.25" customHeight="1" thickBot="1">
      <c r="A15" s="175" t="s">
        <v>94</v>
      </c>
      <c r="B15" s="534" t="s">
        <v>95</v>
      </c>
      <c r="C15" s="534"/>
      <c r="D15" s="534"/>
      <c r="E15" s="534"/>
      <c r="F15" s="534"/>
      <c r="G15" s="534"/>
      <c r="H15" s="534"/>
      <c r="I15" s="534"/>
      <c r="J15" s="534"/>
      <c r="K15" s="534"/>
      <c r="L15" s="534"/>
      <c r="M15" s="534"/>
      <c r="N15" s="535"/>
    </row>
    <row r="16" spans="1:14" ht="12.75">
      <c r="A16" s="160" t="s">
        <v>23</v>
      </c>
      <c r="B16" s="161"/>
      <c r="C16" s="162" t="s">
        <v>24</v>
      </c>
      <c r="D16" s="163"/>
      <c r="E16" s="164" t="s">
        <v>21</v>
      </c>
      <c r="F16" s="165"/>
      <c r="G16" s="166" t="s">
        <v>22</v>
      </c>
      <c r="H16" s="167"/>
      <c r="I16" s="168" t="s">
        <v>80</v>
      </c>
      <c r="J16" s="169"/>
      <c r="K16" s="170" t="s">
        <v>81</v>
      </c>
      <c r="L16" s="171"/>
      <c r="M16" s="172" t="s">
        <v>82</v>
      </c>
      <c r="N16" s="173"/>
    </row>
    <row r="17" spans="1:14" ht="43.5" customHeight="1">
      <c r="A17" s="118" t="s">
        <v>40</v>
      </c>
      <c r="B17" s="118" t="s">
        <v>41</v>
      </c>
      <c r="C17" s="118" t="s">
        <v>40</v>
      </c>
      <c r="D17" s="118" t="s">
        <v>41</v>
      </c>
      <c r="E17" s="118" t="s">
        <v>40</v>
      </c>
      <c r="F17" s="118" t="s">
        <v>41</v>
      </c>
      <c r="G17" s="118" t="s">
        <v>40</v>
      </c>
      <c r="H17" s="118" t="s">
        <v>41</v>
      </c>
      <c r="I17" s="118" t="s">
        <v>40</v>
      </c>
      <c r="J17" s="118" t="s">
        <v>41</v>
      </c>
      <c r="K17" s="118" t="s">
        <v>40</v>
      </c>
      <c r="L17" s="118" t="s">
        <v>41</v>
      </c>
      <c r="M17" s="118" t="s">
        <v>40</v>
      </c>
      <c r="N17" s="118" t="s">
        <v>41</v>
      </c>
    </row>
    <row r="18" spans="1:14" ht="43.5" customHeight="1">
      <c r="A18" s="118"/>
      <c r="B18" s="174"/>
      <c r="C18" s="118"/>
      <c r="D18" s="174"/>
      <c r="E18" s="118"/>
      <c r="F18" s="174"/>
      <c r="G18" s="118"/>
      <c r="H18" s="174"/>
      <c r="I18" s="118"/>
      <c r="J18" s="174"/>
      <c r="K18" s="118"/>
      <c r="L18" s="174"/>
      <c r="M18" s="118"/>
      <c r="N18" s="174"/>
    </row>
    <row r="19" spans="1:14" ht="43.5" customHeight="1">
      <c r="A19" s="118"/>
      <c r="B19" s="174"/>
      <c r="C19" s="118"/>
      <c r="D19" s="174"/>
      <c r="E19" s="118"/>
      <c r="F19" s="174"/>
      <c r="G19" s="118"/>
      <c r="H19" s="174"/>
      <c r="I19" s="118"/>
      <c r="J19" s="174"/>
      <c r="K19" s="118"/>
      <c r="L19" s="174"/>
      <c r="M19" s="118"/>
      <c r="N19" s="174"/>
    </row>
    <row r="20" spans="1:14" ht="43.5" customHeight="1">
      <c r="A20" s="118"/>
      <c r="B20" s="174"/>
      <c r="C20" s="118"/>
      <c r="D20" s="174"/>
      <c r="E20" s="118"/>
      <c r="F20" s="174"/>
      <c r="G20" s="118"/>
      <c r="H20" s="174"/>
      <c r="I20" s="118"/>
      <c r="J20" s="174"/>
      <c r="K20" s="118"/>
      <c r="L20" s="174"/>
      <c r="M20" s="118"/>
      <c r="N20" s="174"/>
    </row>
    <row r="21" spans="1:14" ht="43.5" customHeight="1">
      <c r="A21" s="118"/>
      <c r="B21" s="174"/>
      <c r="C21" s="118"/>
      <c r="D21" s="174"/>
      <c r="E21" s="118"/>
      <c r="F21" s="174"/>
      <c r="G21" s="118"/>
      <c r="H21" s="174"/>
      <c r="I21" s="118"/>
      <c r="J21" s="174"/>
      <c r="K21" s="118"/>
      <c r="L21" s="174"/>
      <c r="M21" s="118"/>
      <c r="N21" s="174"/>
    </row>
    <row r="22" spans="1:14" ht="43.5" customHeight="1">
      <c r="A22" s="118"/>
      <c r="B22" s="174"/>
      <c r="C22" s="118"/>
      <c r="D22" s="174"/>
      <c r="E22" s="118"/>
      <c r="F22" s="174"/>
      <c r="G22" s="118"/>
      <c r="H22" s="174"/>
      <c r="I22" s="118"/>
      <c r="J22" s="174"/>
      <c r="K22" s="118"/>
      <c r="L22" s="174"/>
      <c r="M22" s="118"/>
      <c r="N22" s="174"/>
    </row>
    <row r="23" spans="1:14" ht="43.5" customHeight="1">
      <c r="A23" s="118"/>
      <c r="B23" s="174"/>
      <c r="C23" s="118"/>
      <c r="D23" s="174"/>
      <c r="E23" s="118"/>
      <c r="F23" s="174"/>
      <c r="G23" s="118"/>
      <c r="H23" s="174"/>
      <c r="I23" s="118"/>
      <c r="J23" s="174"/>
      <c r="K23" s="118"/>
      <c r="L23" s="174"/>
      <c r="M23" s="118"/>
      <c r="N23" s="174"/>
    </row>
    <row r="24" spans="1:14" ht="43.5" customHeight="1">
      <c r="A24" s="118"/>
      <c r="B24" s="174"/>
      <c r="C24" s="118"/>
      <c r="D24" s="174"/>
      <c r="E24" s="118"/>
      <c r="F24" s="174"/>
      <c r="G24" s="118"/>
      <c r="H24" s="174"/>
      <c r="I24" s="118"/>
      <c r="J24" s="174"/>
      <c r="K24" s="118"/>
      <c r="L24" s="174"/>
      <c r="M24" s="118"/>
      <c r="N24" s="174"/>
    </row>
    <row r="25" spans="1:14" ht="12.75">
      <c r="A25" s="118"/>
      <c r="B25" s="174"/>
      <c r="C25" s="118"/>
      <c r="D25" s="174"/>
      <c r="E25" s="118"/>
      <c r="F25" s="174"/>
      <c r="G25" s="118"/>
      <c r="H25" s="174"/>
      <c r="I25" s="118"/>
      <c r="J25" s="174"/>
      <c r="K25" s="118"/>
      <c r="L25" s="174"/>
      <c r="M25" s="118"/>
      <c r="N25" s="174"/>
    </row>
  </sheetData>
  <sheetProtection/>
  <mergeCells count="2">
    <mergeCell ref="B2:N2"/>
    <mergeCell ref="B15:N15"/>
  </mergeCells>
  <printOptions/>
  <pageMargins left="0.7" right="0.7" top="0.787401575" bottom="0.7874015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pageSetUpPr fitToPage="1"/>
  </sheetPr>
  <dimension ref="A1:O49"/>
  <sheetViews>
    <sheetView zoomScalePageLayoutView="0" workbookViewId="0" topLeftCell="A1">
      <selection activeCell="A1" sqref="A1"/>
    </sheetView>
  </sheetViews>
  <sheetFormatPr defaultColWidth="9.00390625" defaultRowHeight="12.75"/>
  <cols>
    <col min="1" max="1" width="15.75390625" style="2" customWidth="1"/>
    <col min="2" max="15" width="17.75390625" style="2" customWidth="1"/>
    <col min="16" max="16" width="16.625" style="2" customWidth="1"/>
    <col min="17" max="16384" width="9.125" style="2" customWidth="1"/>
  </cols>
  <sheetData>
    <row r="1" spans="1:15" ht="18.75">
      <c r="A1" s="176" t="s">
        <v>42</v>
      </c>
      <c r="N1" s="177"/>
      <c r="O1" s="119"/>
    </row>
    <row r="2" spans="1:15" ht="21.75" customHeight="1" thickBot="1">
      <c r="A2" s="536" t="s">
        <v>250</v>
      </c>
      <c r="B2" s="536"/>
      <c r="C2" s="536"/>
      <c r="D2" s="536"/>
      <c r="E2" s="536"/>
      <c r="F2" s="536"/>
      <c r="G2" s="536"/>
      <c r="H2" s="536"/>
      <c r="I2" s="536"/>
      <c r="J2" s="536"/>
      <c r="K2" s="536"/>
      <c r="L2" s="536"/>
      <c r="M2" s="536"/>
      <c r="N2" s="536"/>
      <c r="O2" s="536"/>
    </row>
    <row r="3" spans="1:15" ht="23.25" customHeight="1" thickBot="1">
      <c r="A3" s="159" t="s">
        <v>94</v>
      </c>
      <c r="B3" s="178" t="s">
        <v>93</v>
      </c>
      <c r="C3" s="179"/>
      <c r="D3" s="180"/>
      <c r="E3" s="180"/>
      <c r="F3" s="180"/>
      <c r="G3" s="180"/>
      <c r="H3" s="180"/>
      <c r="I3" s="180"/>
      <c r="J3" s="180"/>
      <c r="K3" s="180"/>
      <c r="L3" s="180"/>
      <c r="M3" s="180"/>
      <c r="N3" s="180"/>
      <c r="O3" s="181"/>
    </row>
    <row r="4" spans="1:15" ht="29.25" customHeight="1">
      <c r="A4" s="182" t="s">
        <v>45</v>
      </c>
      <c r="B4" s="183" t="s">
        <v>23</v>
      </c>
      <c r="C4" s="184"/>
      <c r="D4" s="185" t="s">
        <v>24</v>
      </c>
      <c r="E4" s="186"/>
      <c r="F4" s="187" t="s">
        <v>21</v>
      </c>
      <c r="G4" s="188"/>
      <c r="H4" s="187" t="s">
        <v>22</v>
      </c>
      <c r="I4" s="188"/>
      <c r="J4" s="189" t="s">
        <v>80</v>
      </c>
      <c r="K4" s="190"/>
      <c r="L4" s="191" t="s">
        <v>81</v>
      </c>
      <c r="M4" s="192"/>
      <c r="N4" s="193" t="s">
        <v>82</v>
      </c>
      <c r="O4" s="194"/>
    </row>
    <row r="5" spans="1:15" ht="13.5" customHeight="1">
      <c r="A5" s="118"/>
      <c r="B5" s="118" t="s">
        <v>43</v>
      </c>
      <c r="C5" s="195">
        <f>+'výkony-vozidla-odkupy'!I6</f>
        <v>0</v>
      </c>
      <c r="D5" s="118" t="s">
        <v>43</v>
      </c>
      <c r="E5" s="195">
        <f>+'výkony-vozidla-odkupy'!I7</f>
        <v>0</v>
      </c>
      <c r="F5" s="118" t="s">
        <v>43</v>
      </c>
      <c r="G5" s="195">
        <f>+'výkony-vozidla-odkupy'!I8</f>
        <v>0</v>
      </c>
      <c r="H5" s="118" t="s">
        <v>43</v>
      </c>
      <c r="I5" s="195">
        <f>+'výkony-vozidla-odkupy'!I9</f>
        <v>0</v>
      </c>
      <c r="J5" s="118" t="s">
        <v>43</v>
      </c>
      <c r="K5" s="195">
        <f>+'výkony-vozidla-odkupy'!I10</f>
        <v>0</v>
      </c>
      <c r="L5" s="118" t="s">
        <v>43</v>
      </c>
      <c r="M5" s="195">
        <f>+'výkony-vozidla-odkupy'!I11</f>
        <v>0</v>
      </c>
      <c r="N5" s="118" t="s">
        <v>43</v>
      </c>
      <c r="O5" s="195">
        <f>+'výkony-vozidla-odkupy'!I12</f>
        <v>0</v>
      </c>
    </row>
    <row r="6" spans="1:15" ht="12.75">
      <c r="A6" s="118" t="s">
        <v>96</v>
      </c>
      <c r="B6" s="118" t="s">
        <v>1</v>
      </c>
      <c r="C6" s="118" t="s">
        <v>25</v>
      </c>
      <c r="D6" s="118" t="s">
        <v>1</v>
      </c>
      <c r="E6" s="118" t="s">
        <v>25</v>
      </c>
      <c r="F6" s="118" t="s">
        <v>1</v>
      </c>
      <c r="G6" s="118" t="s">
        <v>25</v>
      </c>
      <c r="H6" s="118" t="s">
        <v>1</v>
      </c>
      <c r="I6" s="118" t="s">
        <v>25</v>
      </c>
      <c r="J6" s="118" t="s">
        <v>1</v>
      </c>
      <c r="K6" s="118" t="s">
        <v>25</v>
      </c>
      <c r="L6" s="118" t="s">
        <v>1</v>
      </c>
      <c r="M6" s="118" t="s">
        <v>25</v>
      </c>
      <c r="N6" s="118" t="s">
        <v>1</v>
      </c>
      <c r="O6" s="118" t="s">
        <v>25</v>
      </c>
    </row>
    <row r="7" spans="1:15" ht="12.75">
      <c r="A7" s="118"/>
      <c r="B7" s="140"/>
      <c r="C7" s="140">
        <f>IF($C$5=0,0,B7/$C$5)</f>
        <v>0</v>
      </c>
      <c r="D7" s="140"/>
      <c r="E7" s="140">
        <f>IF($E$5=0,0,D7/$E$5)</f>
        <v>0</v>
      </c>
      <c r="F7" s="140"/>
      <c r="G7" s="140">
        <f>IF($G$5=0,0,F7/$G$5)</f>
        <v>0</v>
      </c>
      <c r="H7" s="140"/>
      <c r="I7" s="140">
        <f>IF($I$5=0,0,H7/$I$5)</f>
        <v>0</v>
      </c>
      <c r="J7" s="140"/>
      <c r="K7" s="140">
        <f>IF($K$5=0,0,J7/$K$5)</f>
        <v>0</v>
      </c>
      <c r="L7" s="140"/>
      <c r="M7" s="140">
        <f>IF($M$5=0,0,L7/$M$5)</f>
        <v>0</v>
      </c>
      <c r="N7" s="140"/>
      <c r="O7" s="140">
        <f>IF($O$5=0,0,N7/$O$5)</f>
        <v>0</v>
      </c>
    </row>
    <row r="8" spans="1:15" ht="12.75">
      <c r="A8" s="118"/>
      <c r="B8" s="140"/>
      <c r="C8" s="140">
        <f aca="true" t="shared" si="0" ref="C8:C25">IF($C$5=0,0,B8/$C$5)</f>
        <v>0</v>
      </c>
      <c r="D8" s="140"/>
      <c r="E8" s="140">
        <f aca="true" t="shared" si="1" ref="E8:E25">IF($E$5=0,0,D8/$E$5)</f>
        <v>0</v>
      </c>
      <c r="F8" s="140"/>
      <c r="G8" s="140">
        <f aca="true" t="shared" si="2" ref="G8:G25">IF($G$5=0,0,F8/$G$5)</f>
        <v>0</v>
      </c>
      <c r="H8" s="140"/>
      <c r="I8" s="140">
        <f aca="true" t="shared" si="3" ref="I8:I24">IF($I$5=0,0,H8/$I$5)</f>
        <v>0</v>
      </c>
      <c r="J8" s="140"/>
      <c r="K8" s="140">
        <f aca="true" t="shared" si="4" ref="K8:K24">IF($K$5=0,0,J8/$K$5)</f>
        <v>0</v>
      </c>
      <c r="L8" s="140"/>
      <c r="M8" s="140">
        <f aca="true" t="shared" si="5" ref="M8:M25">IF($M$5=0,0,L8/$M$5)</f>
        <v>0</v>
      </c>
      <c r="N8" s="140"/>
      <c r="O8" s="140">
        <f aca="true" t="shared" si="6" ref="O8:O25">IF($O$5=0,0,N8/$O$5)</f>
        <v>0</v>
      </c>
    </row>
    <row r="9" spans="1:15" ht="12.75">
      <c r="A9" s="118"/>
      <c r="B9" s="140"/>
      <c r="C9" s="140">
        <f t="shared" si="0"/>
        <v>0</v>
      </c>
      <c r="D9" s="140"/>
      <c r="E9" s="140">
        <f t="shared" si="1"/>
        <v>0</v>
      </c>
      <c r="F9" s="140"/>
      <c r="G9" s="140">
        <f t="shared" si="2"/>
        <v>0</v>
      </c>
      <c r="H9" s="140"/>
      <c r="I9" s="140">
        <f t="shared" si="3"/>
        <v>0</v>
      </c>
      <c r="J9" s="140"/>
      <c r="K9" s="140">
        <f t="shared" si="4"/>
        <v>0</v>
      </c>
      <c r="L9" s="140"/>
      <c r="M9" s="140">
        <f t="shared" si="5"/>
        <v>0</v>
      </c>
      <c r="N9" s="140"/>
      <c r="O9" s="140">
        <f t="shared" si="6"/>
        <v>0</v>
      </c>
    </row>
    <row r="10" spans="1:15" ht="12.75">
      <c r="A10" s="118"/>
      <c r="B10" s="140"/>
      <c r="C10" s="140">
        <f t="shared" si="0"/>
        <v>0</v>
      </c>
      <c r="D10" s="140"/>
      <c r="E10" s="140">
        <f t="shared" si="1"/>
        <v>0</v>
      </c>
      <c r="F10" s="140"/>
      <c r="G10" s="140">
        <f t="shared" si="2"/>
        <v>0</v>
      </c>
      <c r="H10" s="140"/>
      <c r="I10" s="140">
        <f t="shared" si="3"/>
        <v>0</v>
      </c>
      <c r="J10" s="140"/>
      <c r="K10" s="140">
        <f t="shared" si="4"/>
        <v>0</v>
      </c>
      <c r="L10" s="140"/>
      <c r="M10" s="140">
        <f t="shared" si="5"/>
        <v>0</v>
      </c>
      <c r="N10" s="140"/>
      <c r="O10" s="140">
        <f t="shared" si="6"/>
        <v>0</v>
      </c>
    </row>
    <row r="11" spans="1:15" ht="12.75">
      <c r="A11" s="118"/>
      <c r="B11" s="140"/>
      <c r="C11" s="140">
        <f t="shared" si="0"/>
        <v>0</v>
      </c>
      <c r="D11" s="140"/>
      <c r="E11" s="140">
        <f t="shared" si="1"/>
        <v>0</v>
      </c>
      <c r="F11" s="140"/>
      <c r="G11" s="140">
        <f t="shared" si="2"/>
        <v>0</v>
      </c>
      <c r="H11" s="140"/>
      <c r="I11" s="140">
        <f t="shared" si="3"/>
        <v>0</v>
      </c>
      <c r="J11" s="140"/>
      <c r="K11" s="140">
        <f t="shared" si="4"/>
        <v>0</v>
      </c>
      <c r="L11" s="140"/>
      <c r="M11" s="140">
        <f t="shared" si="5"/>
        <v>0</v>
      </c>
      <c r="N11" s="140"/>
      <c r="O11" s="140">
        <f t="shared" si="6"/>
        <v>0</v>
      </c>
    </row>
    <row r="12" spans="1:15" ht="12.75">
      <c r="A12" s="118"/>
      <c r="B12" s="140"/>
      <c r="C12" s="140">
        <f t="shared" si="0"/>
        <v>0</v>
      </c>
      <c r="D12" s="140"/>
      <c r="E12" s="140">
        <f t="shared" si="1"/>
        <v>0</v>
      </c>
      <c r="F12" s="140"/>
      <c r="G12" s="140">
        <f t="shared" si="2"/>
        <v>0</v>
      </c>
      <c r="H12" s="140"/>
      <c r="I12" s="140">
        <f t="shared" si="3"/>
        <v>0</v>
      </c>
      <c r="J12" s="140"/>
      <c r="K12" s="140">
        <f t="shared" si="4"/>
        <v>0</v>
      </c>
      <c r="L12" s="140"/>
      <c r="M12" s="140">
        <f t="shared" si="5"/>
        <v>0</v>
      </c>
      <c r="N12" s="140"/>
      <c r="O12" s="140">
        <f t="shared" si="6"/>
        <v>0</v>
      </c>
    </row>
    <row r="13" spans="1:15" ht="12.75">
      <c r="A13" s="118"/>
      <c r="B13" s="140"/>
      <c r="C13" s="140">
        <f t="shared" si="0"/>
        <v>0</v>
      </c>
      <c r="D13" s="140"/>
      <c r="E13" s="140">
        <f t="shared" si="1"/>
        <v>0</v>
      </c>
      <c r="F13" s="140"/>
      <c r="G13" s="140">
        <f t="shared" si="2"/>
        <v>0</v>
      </c>
      <c r="H13" s="140"/>
      <c r="I13" s="140">
        <f t="shared" si="3"/>
        <v>0</v>
      </c>
      <c r="J13" s="140"/>
      <c r="K13" s="140">
        <f t="shared" si="4"/>
        <v>0</v>
      </c>
      <c r="L13" s="140"/>
      <c r="M13" s="140">
        <f t="shared" si="5"/>
        <v>0</v>
      </c>
      <c r="N13" s="140"/>
      <c r="O13" s="140">
        <f t="shared" si="6"/>
        <v>0</v>
      </c>
    </row>
    <row r="14" spans="1:15" ht="12.75">
      <c r="A14" s="118"/>
      <c r="B14" s="140"/>
      <c r="C14" s="140">
        <f t="shared" si="0"/>
        <v>0</v>
      </c>
      <c r="D14" s="140"/>
      <c r="E14" s="140">
        <f t="shared" si="1"/>
        <v>0</v>
      </c>
      <c r="F14" s="140"/>
      <c r="G14" s="140">
        <f t="shared" si="2"/>
        <v>0</v>
      </c>
      <c r="H14" s="140"/>
      <c r="I14" s="140">
        <f t="shared" si="3"/>
        <v>0</v>
      </c>
      <c r="J14" s="140"/>
      <c r="K14" s="140">
        <f t="shared" si="4"/>
        <v>0</v>
      </c>
      <c r="L14" s="140"/>
      <c r="M14" s="140">
        <f t="shared" si="5"/>
        <v>0</v>
      </c>
      <c r="N14" s="140"/>
      <c r="O14" s="140">
        <f t="shared" si="6"/>
        <v>0</v>
      </c>
    </row>
    <row r="15" spans="1:15" ht="12.75">
      <c r="A15" s="118"/>
      <c r="B15" s="140"/>
      <c r="C15" s="140">
        <f t="shared" si="0"/>
        <v>0</v>
      </c>
      <c r="D15" s="140"/>
      <c r="E15" s="140">
        <f t="shared" si="1"/>
        <v>0</v>
      </c>
      <c r="F15" s="140"/>
      <c r="G15" s="140">
        <f t="shared" si="2"/>
        <v>0</v>
      </c>
      <c r="H15" s="140"/>
      <c r="I15" s="140">
        <f t="shared" si="3"/>
        <v>0</v>
      </c>
      <c r="J15" s="140"/>
      <c r="K15" s="140">
        <f t="shared" si="4"/>
        <v>0</v>
      </c>
      <c r="L15" s="140"/>
      <c r="M15" s="140">
        <f t="shared" si="5"/>
        <v>0</v>
      </c>
      <c r="N15" s="140"/>
      <c r="O15" s="140">
        <f t="shared" si="6"/>
        <v>0</v>
      </c>
    </row>
    <row r="16" spans="1:15" ht="12.75">
      <c r="A16" s="118"/>
      <c r="B16" s="140"/>
      <c r="C16" s="140">
        <f t="shared" si="0"/>
        <v>0</v>
      </c>
      <c r="D16" s="140"/>
      <c r="E16" s="140">
        <f t="shared" si="1"/>
        <v>0</v>
      </c>
      <c r="F16" s="140"/>
      <c r="G16" s="140">
        <f t="shared" si="2"/>
        <v>0</v>
      </c>
      <c r="H16" s="140"/>
      <c r="I16" s="140">
        <f t="shared" si="3"/>
        <v>0</v>
      </c>
      <c r="J16" s="140"/>
      <c r="K16" s="140">
        <f t="shared" si="4"/>
        <v>0</v>
      </c>
      <c r="L16" s="140"/>
      <c r="M16" s="140">
        <f t="shared" si="5"/>
        <v>0</v>
      </c>
      <c r="N16" s="140"/>
      <c r="O16" s="140">
        <f t="shared" si="6"/>
        <v>0</v>
      </c>
    </row>
    <row r="17" spans="1:15" ht="12.75">
      <c r="A17" s="118"/>
      <c r="B17" s="140"/>
      <c r="C17" s="140">
        <f t="shared" si="0"/>
        <v>0</v>
      </c>
      <c r="D17" s="140"/>
      <c r="E17" s="140">
        <f t="shared" si="1"/>
        <v>0</v>
      </c>
      <c r="F17" s="140"/>
      <c r="G17" s="140">
        <f t="shared" si="2"/>
        <v>0</v>
      </c>
      <c r="H17" s="140"/>
      <c r="I17" s="140">
        <f t="shared" si="3"/>
        <v>0</v>
      </c>
      <c r="J17" s="140"/>
      <c r="K17" s="140">
        <f t="shared" si="4"/>
        <v>0</v>
      </c>
      <c r="L17" s="140"/>
      <c r="M17" s="140">
        <f t="shared" si="5"/>
        <v>0</v>
      </c>
      <c r="N17" s="140"/>
      <c r="O17" s="140">
        <f t="shared" si="6"/>
        <v>0</v>
      </c>
    </row>
    <row r="18" spans="1:15" ht="12.75">
      <c r="A18" s="118"/>
      <c r="B18" s="140"/>
      <c r="C18" s="140">
        <f t="shared" si="0"/>
        <v>0</v>
      </c>
      <c r="D18" s="140"/>
      <c r="E18" s="140">
        <f t="shared" si="1"/>
        <v>0</v>
      </c>
      <c r="F18" s="140"/>
      <c r="G18" s="140">
        <f t="shared" si="2"/>
        <v>0</v>
      </c>
      <c r="H18" s="140"/>
      <c r="I18" s="140">
        <f t="shared" si="3"/>
        <v>0</v>
      </c>
      <c r="J18" s="140"/>
      <c r="K18" s="140">
        <f t="shared" si="4"/>
        <v>0</v>
      </c>
      <c r="L18" s="140"/>
      <c r="M18" s="140">
        <f t="shared" si="5"/>
        <v>0</v>
      </c>
      <c r="N18" s="140"/>
      <c r="O18" s="140">
        <f t="shared" si="6"/>
        <v>0</v>
      </c>
    </row>
    <row r="19" spans="1:15" ht="12.75">
      <c r="A19" s="118"/>
      <c r="B19" s="140"/>
      <c r="C19" s="140">
        <f t="shared" si="0"/>
        <v>0</v>
      </c>
      <c r="D19" s="140"/>
      <c r="E19" s="140">
        <f t="shared" si="1"/>
        <v>0</v>
      </c>
      <c r="F19" s="140"/>
      <c r="G19" s="140">
        <f t="shared" si="2"/>
        <v>0</v>
      </c>
      <c r="H19" s="140"/>
      <c r="I19" s="140">
        <f t="shared" si="3"/>
        <v>0</v>
      </c>
      <c r="J19" s="140"/>
      <c r="K19" s="140">
        <f t="shared" si="4"/>
        <v>0</v>
      </c>
      <c r="L19" s="140"/>
      <c r="M19" s="140">
        <f t="shared" si="5"/>
        <v>0</v>
      </c>
      <c r="N19" s="140"/>
      <c r="O19" s="140">
        <f t="shared" si="6"/>
        <v>0</v>
      </c>
    </row>
    <row r="20" spans="1:15" ht="12.75">
      <c r="A20" s="118"/>
      <c r="B20" s="140"/>
      <c r="C20" s="140">
        <f t="shared" si="0"/>
        <v>0</v>
      </c>
      <c r="D20" s="140"/>
      <c r="E20" s="140">
        <f t="shared" si="1"/>
        <v>0</v>
      </c>
      <c r="F20" s="140"/>
      <c r="G20" s="140">
        <f t="shared" si="2"/>
        <v>0</v>
      </c>
      <c r="H20" s="140"/>
      <c r="I20" s="140">
        <f t="shared" si="3"/>
        <v>0</v>
      </c>
      <c r="J20" s="140"/>
      <c r="K20" s="140">
        <f t="shared" si="4"/>
        <v>0</v>
      </c>
      <c r="L20" s="140"/>
      <c r="M20" s="140">
        <f t="shared" si="5"/>
        <v>0</v>
      </c>
      <c r="N20" s="140"/>
      <c r="O20" s="140">
        <f t="shared" si="6"/>
        <v>0</v>
      </c>
    </row>
    <row r="21" spans="1:15" ht="12.75">
      <c r="A21" s="118"/>
      <c r="B21" s="140"/>
      <c r="C21" s="140">
        <f t="shared" si="0"/>
        <v>0</v>
      </c>
      <c r="D21" s="140"/>
      <c r="E21" s="140">
        <f t="shared" si="1"/>
        <v>0</v>
      </c>
      <c r="F21" s="140"/>
      <c r="G21" s="140">
        <f t="shared" si="2"/>
        <v>0</v>
      </c>
      <c r="H21" s="140"/>
      <c r="I21" s="140">
        <f t="shared" si="3"/>
        <v>0</v>
      </c>
      <c r="J21" s="140"/>
      <c r="K21" s="140">
        <f t="shared" si="4"/>
        <v>0</v>
      </c>
      <c r="L21" s="140"/>
      <c r="M21" s="140">
        <f t="shared" si="5"/>
        <v>0</v>
      </c>
      <c r="N21" s="140"/>
      <c r="O21" s="140">
        <f t="shared" si="6"/>
        <v>0</v>
      </c>
    </row>
    <row r="22" spans="1:15" ht="12.75">
      <c r="A22" s="118"/>
      <c r="B22" s="140"/>
      <c r="C22" s="140">
        <f t="shared" si="0"/>
        <v>0</v>
      </c>
      <c r="D22" s="140"/>
      <c r="E22" s="140">
        <f t="shared" si="1"/>
        <v>0</v>
      </c>
      <c r="F22" s="140"/>
      <c r="G22" s="140">
        <f t="shared" si="2"/>
        <v>0</v>
      </c>
      <c r="H22" s="140"/>
      <c r="I22" s="140">
        <f t="shared" si="3"/>
        <v>0</v>
      </c>
      <c r="J22" s="140"/>
      <c r="K22" s="140">
        <f t="shared" si="4"/>
        <v>0</v>
      </c>
      <c r="L22" s="140"/>
      <c r="M22" s="140">
        <f t="shared" si="5"/>
        <v>0</v>
      </c>
      <c r="N22" s="140"/>
      <c r="O22" s="140">
        <f t="shared" si="6"/>
        <v>0</v>
      </c>
    </row>
    <row r="23" spans="1:15" ht="12.75">
      <c r="A23" s="118"/>
      <c r="B23" s="140"/>
      <c r="C23" s="140">
        <f t="shared" si="0"/>
        <v>0</v>
      </c>
      <c r="D23" s="140"/>
      <c r="E23" s="140">
        <f t="shared" si="1"/>
        <v>0</v>
      </c>
      <c r="F23" s="140"/>
      <c r="G23" s="140">
        <f t="shared" si="2"/>
        <v>0</v>
      </c>
      <c r="H23" s="140"/>
      <c r="I23" s="140">
        <f t="shared" si="3"/>
        <v>0</v>
      </c>
      <c r="J23" s="140"/>
      <c r="K23" s="140">
        <f t="shared" si="4"/>
        <v>0</v>
      </c>
      <c r="L23" s="140"/>
      <c r="M23" s="140">
        <f t="shared" si="5"/>
        <v>0</v>
      </c>
      <c r="N23" s="140"/>
      <c r="O23" s="140">
        <f t="shared" si="6"/>
        <v>0</v>
      </c>
    </row>
    <row r="24" spans="1:15" ht="12.75">
      <c r="A24" s="118"/>
      <c r="B24" s="140"/>
      <c r="C24" s="140">
        <f t="shared" si="0"/>
        <v>0</v>
      </c>
      <c r="D24" s="140"/>
      <c r="E24" s="140">
        <f t="shared" si="1"/>
        <v>0</v>
      </c>
      <c r="F24" s="140"/>
      <c r="G24" s="140">
        <f t="shared" si="2"/>
        <v>0</v>
      </c>
      <c r="H24" s="140"/>
      <c r="I24" s="140">
        <f t="shared" si="3"/>
        <v>0</v>
      </c>
      <c r="J24" s="140"/>
      <c r="K24" s="140">
        <f t="shared" si="4"/>
        <v>0</v>
      </c>
      <c r="L24" s="140"/>
      <c r="M24" s="140">
        <f t="shared" si="5"/>
        <v>0</v>
      </c>
      <c r="N24" s="140"/>
      <c r="O24" s="140">
        <f t="shared" si="6"/>
        <v>0</v>
      </c>
    </row>
    <row r="25" spans="1:15" ht="12.75">
      <c r="A25" s="196" t="s">
        <v>44</v>
      </c>
      <c r="B25" s="197">
        <f aca="true" t="shared" si="7" ref="B25:N25">SUM(B7:B24)</f>
        <v>0</v>
      </c>
      <c r="C25" s="140">
        <f t="shared" si="0"/>
        <v>0</v>
      </c>
      <c r="D25" s="197">
        <f t="shared" si="7"/>
        <v>0</v>
      </c>
      <c r="E25" s="140">
        <f t="shared" si="1"/>
        <v>0</v>
      </c>
      <c r="F25" s="197">
        <f t="shared" si="7"/>
        <v>0</v>
      </c>
      <c r="G25" s="140">
        <f t="shared" si="2"/>
        <v>0</v>
      </c>
      <c r="H25" s="197">
        <f t="shared" si="7"/>
        <v>0</v>
      </c>
      <c r="I25" s="197">
        <f t="shared" si="7"/>
        <v>0</v>
      </c>
      <c r="J25" s="197">
        <f t="shared" si="7"/>
        <v>0</v>
      </c>
      <c r="K25" s="197">
        <f t="shared" si="7"/>
        <v>0</v>
      </c>
      <c r="L25" s="197">
        <f t="shared" si="7"/>
        <v>0</v>
      </c>
      <c r="M25" s="140">
        <f t="shared" si="5"/>
        <v>0</v>
      </c>
      <c r="N25" s="197">
        <f t="shared" si="7"/>
        <v>0</v>
      </c>
      <c r="O25" s="140">
        <f t="shared" si="6"/>
        <v>0</v>
      </c>
    </row>
    <row r="26" ht="13.5" thickBot="1"/>
    <row r="27" spans="1:15" ht="22.5" customHeight="1" thickBot="1">
      <c r="A27" s="175" t="s">
        <v>94</v>
      </c>
      <c r="B27" s="198" t="s">
        <v>95</v>
      </c>
      <c r="C27" s="123"/>
      <c r="D27" s="123"/>
      <c r="E27" s="123"/>
      <c r="F27" s="123"/>
      <c r="G27" s="123"/>
      <c r="H27" s="123"/>
      <c r="I27" s="123"/>
      <c r="J27" s="123"/>
      <c r="K27" s="123"/>
      <c r="L27" s="123"/>
      <c r="M27" s="123"/>
      <c r="N27" s="123"/>
      <c r="O27" s="124"/>
    </row>
    <row r="28" spans="1:15" ht="29.25" customHeight="1">
      <c r="A28" s="199" t="s">
        <v>45</v>
      </c>
      <c r="B28" s="183" t="s">
        <v>23</v>
      </c>
      <c r="C28" s="184"/>
      <c r="D28" s="185" t="s">
        <v>24</v>
      </c>
      <c r="E28" s="186"/>
      <c r="F28" s="187" t="s">
        <v>21</v>
      </c>
      <c r="G28" s="188"/>
      <c r="H28" s="187" t="s">
        <v>22</v>
      </c>
      <c r="I28" s="188"/>
      <c r="J28" s="189" t="s">
        <v>80</v>
      </c>
      <c r="K28" s="190"/>
      <c r="L28" s="191" t="s">
        <v>81</v>
      </c>
      <c r="M28" s="192"/>
      <c r="N28" s="193" t="s">
        <v>82</v>
      </c>
      <c r="O28" s="194"/>
    </row>
    <row r="29" spans="1:15" ht="13.5" customHeight="1">
      <c r="A29" s="118"/>
      <c r="B29" s="118" t="s">
        <v>43</v>
      </c>
      <c r="C29" s="195">
        <f>+'výkony-vozidla-odkupy'!J6</f>
        <v>0</v>
      </c>
      <c r="D29" s="118" t="s">
        <v>43</v>
      </c>
      <c r="E29" s="195">
        <f>+'výkony-vozidla-odkupy'!J7</f>
        <v>481187.62</v>
      </c>
      <c r="F29" s="118" t="s">
        <v>43</v>
      </c>
      <c r="G29" s="195">
        <f>+'výkony-vozidla-odkupy'!J8</f>
        <v>0</v>
      </c>
      <c r="H29" s="118" t="s">
        <v>43</v>
      </c>
      <c r="I29" s="195">
        <f>+'výkony-vozidla-odkupy'!J9</f>
        <v>919493.56</v>
      </c>
      <c r="J29" s="118" t="s">
        <v>43</v>
      </c>
      <c r="K29" s="195">
        <f>+'výkony-vozidla-odkupy'!J10</f>
        <v>0</v>
      </c>
      <c r="L29" s="118" t="s">
        <v>43</v>
      </c>
      <c r="M29" s="195">
        <f>+'výkony-vozidla-odkupy'!J11</f>
        <v>0</v>
      </c>
      <c r="N29" s="118" t="s">
        <v>43</v>
      </c>
      <c r="O29" s="195">
        <f>+'výkony-vozidla-odkupy'!J12</f>
        <v>0</v>
      </c>
    </row>
    <row r="30" spans="1:15" ht="12.75">
      <c r="A30" s="118" t="s">
        <v>96</v>
      </c>
      <c r="B30" s="118" t="s">
        <v>1</v>
      </c>
      <c r="C30" s="118" t="s">
        <v>25</v>
      </c>
      <c r="D30" s="118" t="s">
        <v>1</v>
      </c>
      <c r="E30" s="118" t="s">
        <v>25</v>
      </c>
      <c r="F30" s="118" t="s">
        <v>1</v>
      </c>
      <c r="G30" s="118" t="s">
        <v>25</v>
      </c>
      <c r="H30" s="118" t="s">
        <v>1</v>
      </c>
      <c r="I30" s="118" t="s">
        <v>25</v>
      </c>
      <c r="J30" s="118" t="s">
        <v>1</v>
      </c>
      <c r="K30" s="118" t="s">
        <v>25</v>
      </c>
      <c r="L30" s="118" t="s">
        <v>1</v>
      </c>
      <c r="M30" s="118" t="s">
        <v>25</v>
      </c>
      <c r="N30" s="118" t="s">
        <v>1</v>
      </c>
      <c r="O30" s="118" t="s">
        <v>25</v>
      </c>
    </row>
    <row r="31" spans="1:15" ht="12.75">
      <c r="A31" s="118"/>
      <c r="B31" s="140"/>
      <c r="C31" s="140">
        <f>IF($C$29=0,0,B31/$C$29)</f>
        <v>0</v>
      </c>
      <c r="D31" s="140"/>
      <c r="E31" s="140">
        <f>IF($E$29=0,0,D31/$E$29)</f>
        <v>0</v>
      </c>
      <c r="F31" s="140"/>
      <c r="G31" s="140">
        <f>IF($G$29=0,0,F31/$G$29)</f>
        <v>0</v>
      </c>
      <c r="H31" s="140"/>
      <c r="I31" s="140">
        <f>IF($I$29=0,0,H31/$I$29)</f>
        <v>0</v>
      </c>
      <c r="J31" s="140"/>
      <c r="K31" s="140">
        <f>IF($K$29=0,0,J31/$K$29)</f>
        <v>0</v>
      </c>
      <c r="L31" s="140"/>
      <c r="M31" s="140">
        <f>IF($M$29=0,0,L31/$M$29)</f>
        <v>0</v>
      </c>
      <c r="N31" s="140"/>
      <c r="O31" s="140">
        <f>IF($O$29=0,0,N31/$O$29)</f>
        <v>0</v>
      </c>
    </row>
    <row r="32" spans="1:15" ht="12.75">
      <c r="A32" s="118"/>
      <c r="B32" s="140"/>
      <c r="C32" s="140">
        <f aca="true" t="shared" si="8" ref="C32:C49">IF($C$29=0,0,B32/$C$29)</f>
        <v>0</v>
      </c>
      <c r="D32" s="140"/>
      <c r="E32" s="140">
        <f aca="true" t="shared" si="9" ref="E32:E49">IF($E$29=0,0,D32/$E$29)</f>
        <v>0</v>
      </c>
      <c r="F32" s="140"/>
      <c r="G32" s="140">
        <f aca="true" t="shared" si="10" ref="G32:G49">IF($G$29=0,0,F32/$G$29)</f>
        <v>0</v>
      </c>
      <c r="H32" s="140"/>
      <c r="I32" s="140">
        <f aca="true" t="shared" si="11" ref="I32:I49">IF($I$29=0,0,H32/$I$29)</f>
        <v>0</v>
      </c>
      <c r="J32" s="140"/>
      <c r="K32" s="140">
        <f aca="true" t="shared" si="12" ref="K32:K49">IF($K$29=0,0,J32/$K$29)</f>
        <v>0</v>
      </c>
      <c r="L32" s="140"/>
      <c r="M32" s="140">
        <f aca="true" t="shared" si="13" ref="M32:M49">IF($M$29=0,0,L32/$M$29)</f>
        <v>0</v>
      </c>
      <c r="N32" s="140"/>
      <c r="O32" s="140">
        <f aca="true" t="shared" si="14" ref="O32:O49">IF($O$29=0,0,N32/$O$29)</f>
        <v>0</v>
      </c>
    </row>
    <row r="33" spans="1:15" ht="12.75">
      <c r="A33" s="118"/>
      <c r="B33" s="140"/>
      <c r="C33" s="140">
        <f t="shared" si="8"/>
        <v>0</v>
      </c>
      <c r="D33" s="140"/>
      <c r="E33" s="140">
        <f t="shared" si="9"/>
        <v>0</v>
      </c>
      <c r="F33" s="140"/>
      <c r="G33" s="140">
        <f t="shared" si="10"/>
        <v>0</v>
      </c>
      <c r="H33" s="140"/>
      <c r="I33" s="140">
        <f t="shared" si="11"/>
        <v>0</v>
      </c>
      <c r="J33" s="140"/>
      <c r="K33" s="140">
        <f t="shared" si="12"/>
        <v>0</v>
      </c>
      <c r="L33" s="140"/>
      <c r="M33" s="140">
        <f t="shared" si="13"/>
        <v>0</v>
      </c>
      <c r="N33" s="140"/>
      <c r="O33" s="140">
        <f t="shared" si="14"/>
        <v>0</v>
      </c>
    </row>
    <row r="34" spans="1:15" ht="12.75">
      <c r="A34" s="118"/>
      <c r="B34" s="140"/>
      <c r="C34" s="140">
        <f t="shared" si="8"/>
        <v>0</v>
      </c>
      <c r="D34" s="140"/>
      <c r="E34" s="140">
        <f t="shared" si="9"/>
        <v>0</v>
      </c>
      <c r="F34" s="140"/>
      <c r="G34" s="140">
        <f t="shared" si="10"/>
        <v>0</v>
      </c>
      <c r="H34" s="140"/>
      <c r="I34" s="140">
        <f t="shared" si="11"/>
        <v>0</v>
      </c>
      <c r="J34" s="140"/>
      <c r="K34" s="140">
        <f t="shared" si="12"/>
        <v>0</v>
      </c>
      <c r="L34" s="140"/>
      <c r="M34" s="140">
        <f t="shared" si="13"/>
        <v>0</v>
      </c>
      <c r="N34" s="140"/>
      <c r="O34" s="140">
        <f t="shared" si="14"/>
        <v>0</v>
      </c>
    </row>
    <row r="35" spans="1:15" ht="12.75">
      <c r="A35" s="118"/>
      <c r="B35" s="140"/>
      <c r="C35" s="140">
        <f t="shared" si="8"/>
        <v>0</v>
      </c>
      <c r="D35" s="140"/>
      <c r="E35" s="140">
        <f t="shared" si="9"/>
        <v>0</v>
      </c>
      <c r="F35" s="140"/>
      <c r="G35" s="140">
        <f t="shared" si="10"/>
        <v>0</v>
      </c>
      <c r="H35" s="140"/>
      <c r="I35" s="140">
        <f t="shared" si="11"/>
        <v>0</v>
      </c>
      <c r="J35" s="140"/>
      <c r="K35" s="140">
        <f t="shared" si="12"/>
        <v>0</v>
      </c>
      <c r="L35" s="140"/>
      <c r="M35" s="140">
        <f t="shared" si="13"/>
        <v>0</v>
      </c>
      <c r="N35" s="140"/>
      <c r="O35" s="140">
        <f t="shared" si="14"/>
        <v>0</v>
      </c>
    </row>
    <row r="36" spans="1:15" ht="12.75">
      <c r="A36" s="118"/>
      <c r="B36" s="140"/>
      <c r="C36" s="140">
        <f t="shared" si="8"/>
        <v>0</v>
      </c>
      <c r="D36" s="140"/>
      <c r="E36" s="140">
        <f t="shared" si="9"/>
        <v>0</v>
      </c>
      <c r="F36" s="140"/>
      <c r="G36" s="140">
        <f t="shared" si="10"/>
        <v>0</v>
      </c>
      <c r="H36" s="140"/>
      <c r="I36" s="140">
        <f t="shared" si="11"/>
        <v>0</v>
      </c>
      <c r="J36" s="140"/>
      <c r="K36" s="140">
        <f t="shared" si="12"/>
        <v>0</v>
      </c>
      <c r="L36" s="140"/>
      <c r="M36" s="140">
        <f t="shared" si="13"/>
        <v>0</v>
      </c>
      <c r="N36" s="140"/>
      <c r="O36" s="140">
        <f t="shared" si="14"/>
        <v>0</v>
      </c>
    </row>
    <row r="37" spans="1:15" ht="12.75">
      <c r="A37" s="118"/>
      <c r="B37" s="140"/>
      <c r="C37" s="140">
        <f t="shared" si="8"/>
        <v>0</v>
      </c>
      <c r="D37" s="140"/>
      <c r="E37" s="140">
        <f t="shared" si="9"/>
        <v>0</v>
      </c>
      <c r="F37" s="140"/>
      <c r="G37" s="140">
        <f t="shared" si="10"/>
        <v>0</v>
      </c>
      <c r="H37" s="140"/>
      <c r="I37" s="140">
        <f t="shared" si="11"/>
        <v>0</v>
      </c>
      <c r="J37" s="140"/>
      <c r="K37" s="140">
        <f t="shared" si="12"/>
        <v>0</v>
      </c>
      <c r="L37" s="140"/>
      <c r="M37" s="140">
        <f t="shared" si="13"/>
        <v>0</v>
      </c>
      <c r="N37" s="140"/>
      <c r="O37" s="140">
        <f t="shared" si="14"/>
        <v>0</v>
      </c>
    </row>
    <row r="38" spans="1:15" ht="12.75">
      <c r="A38" s="118"/>
      <c r="B38" s="140"/>
      <c r="C38" s="140">
        <f t="shared" si="8"/>
        <v>0</v>
      </c>
      <c r="D38" s="140"/>
      <c r="E38" s="140">
        <f t="shared" si="9"/>
        <v>0</v>
      </c>
      <c r="F38" s="140"/>
      <c r="G38" s="140">
        <f t="shared" si="10"/>
        <v>0</v>
      </c>
      <c r="H38" s="140"/>
      <c r="I38" s="140">
        <f t="shared" si="11"/>
        <v>0</v>
      </c>
      <c r="J38" s="140"/>
      <c r="K38" s="140">
        <f t="shared" si="12"/>
        <v>0</v>
      </c>
      <c r="L38" s="140"/>
      <c r="M38" s="140">
        <f t="shared" si="13"/>
        <v>0</v>
      </c>
      <c r="N38" s="140"/>
      <c r="O38" s="140">
        <f t="shared" si="14"/>
        <v>0</v>
      </c>
    </row>
    <row r="39" spans="1:15" ht="12.75">
      <c r="A39" s="118"/>
      <c r="B39" s="140"/>
      <c r="C39" s="140">
        <f t="shared" si="8"/>
        <v>0</v>
      </c>
      <c r="D39" s="140"/>
      <c r="E39" s="140">
        <f t="shared" si="9"/>
        <v>0</v>
      </c>
      <c r="F39" s="140"/>
      <c r="G39" s="140">
        <f t="shared" si="10"/>
        <v>0</v>
      </c>
      <c r="H39" s="140"/>
      <c r="I39" s="140">
        <f t="shared" si="11"/>
        <v>0</v>
      </c>
      <c r="J39" s="140"/>
      <c r="K39" s="140">
        <f t="shared" si="12"/>
        <v>0</v>
      </c>
      <c r="L39" s="140"/>
      <c r="M39" s="140">
        <f t="shared" si="13"/>
        <v>0</v>
      </c>
      <c r="N39" s="140"/>
      <c r="O39" s="140">
        <f t="shared" si="14"/>
        <v>0</v>
      </c>
    </row>
    <row r="40" spans="1:15" ht="12.75">
      <c r="A40" s="118"/>
      <c r="B40" s="140"/>
      <c r="C40" s="140">
        <f t="shared" si="8"/>
        <v>0</v>
      </c>
      <c r="D40" s="140"/>
      <c r="E40" s="140">
        <f t="shared" si="9"/>
        <v>0</v>
      </c>
      <c r="F40" s="140"/>
      <c r="G40" s="140">
        <f t="shared" si="10"/>
        <v>0</v>
      </c>
      <c r="H40" s="140"/>
      <c r="I40" s="140">
        <f t="shared" si="11"/>
        <v>0</v>
      </c>
      <c r="J40" s="140"/>
      <c r="K40" s="140">
        <f t="shared" si="12"/>
        <v>0</v>
      </c>
      <c r="L40" s="140"/>
      <c r="M40" s="140">
        <f t="shared" si="13"/>
        <v>0</v>
      </c>
      <c r="N40" s="140"/>
      <c r="O40" s="140">
        <f t="shared" si="14"/>
        <v>0</v>
      </c>
    </row>
    <row r="41" spans="1:15" ht="12.75">
      <c r="A41" s="118"/>
      <c r="B41" s="140"/>
      <c r="C41" s="140">
        <f t="shared" si="8"/>
        <v>0</v>
      </c>
      <c r="D41" s="140"/>
      <c r="E41" s="140">
        <f t="shared" si="9"/>
        <v>0</v>
      </c>
      <c r="F41" s="140"/>
      <c r="G41" s="140">
        <f t="shared" si="10"/>
        <v>0</v>
      </c>
      <c r="H41" s="140"/>
      <c r="I41" s="140">
        <f t="shared" si="11"/>
        <v>0</v>
      </c>
      <c r="J41" s="140"/>
      <c r="K41" s="140">
        <f t="shared" si="12"/>
        <v>0</v>
      </c>
      <c r="L41" s="140"/>
      <c r="M41" s="140">
        <f t="shared" si="13"/>
        <v>0</v>
      </c>
      <c r="N41" s="140"/>
      <c r="O41" s="140">
        <f t="shared" si="14"/>
        <v>0</v>
      </c>
    </row>
    <row r="42" spans="1:15" ht="12.75">
      <c r="A42" s="118"/>
      <c r="B42" s="140"/>
      <c r="C42" s="140">
        <f t="shared" si="8"/>
        <v>0</v>
      </c>
      <c r="D42" s="140"/>
      <c r="E42" s="140">
        <f t="shared" si="9"/>
        <v>0</v>
      </c>
      <c r="F42" s="140"/>
      <c r="G42" s="140">
        <f t="shared" si="10"/>
        <v>0</v>
      </c>
      <c r="H42" s="140"/>
      <c r="I42" s="140">
        <f t="shared" si="11"/>
        <v>0</v>
      </c>
      <c r="J42" s="140"/>
      <c r="K42" s="140">
        <f t="shared" si="12"/>
        <v>0</v>
      </c>
      <c r="L42" s="140"/>
      <c r="M42" s="140">
        <f t="shared" si="13"/>
        <v>0</v>
      </c>
      <c r="N42" s="140"/>
      <c r="O42" s="140">
        <f t="shared" si="14"/>
        <v>0</v>
      </c>
    </row>
    <row r="43" spans="1:15" ht="12.75">
      <c r="A43" s="118"/>
      <c r="B43" s="140"/>
      <c r="C43" s="140">
        <f t="shared" si="8"/>
        <v>0</v>
      </c>
      <c r="D43" s="140"/>
      <c r="E43" s="140">
        <f t="shared" si="9"/>
        <v>0</v>
      </c>
      <c r="F43" s="140"/>
      <c r="G43" s="140">
        <f t="shared" si="10"/>
        <v>0</v>
      </c>
      <c r="H43" s="140"/>
      <c r="I43" s="140">
        <f t="shared" si="11"/>
        <v>0</v>
      </c>
      <c r="J43" s="140"/>
      <c r="K43" s="140">
        <f t="shared" si="12"/>
        <v>0</v>
      </c>
      <c r="L43" s="140"/>
      <c r="M43" s="140">
        <f t="shared" si="13"/>
        <v>0</v>
      </c>
      <c r="N43" s="140"/>
      <c r="O43" s="140">
        <f t="shared" si="14"/>
        <v>0</v>
      </c>
    </row>
    <row r="44" spans="1:15" ht="12.75">
      <c r="A44" s="118"/>
      <c r="B44" s="140"/>
      <c r="C44" s="140">
        <f t="shared" si="8"/>
        <v>0</v>
      </c>
      <c r="D44" s="140"/>
      <c r="E44" s="140">
        <f t="shared" si="9"/>
        <v>0</v>
      </c>
      <c r="F44" s="140"/>
      <c r="G44" s="140">
        <f t="shared" si="10"/>
        <v>0</v>
      </c>
      <c r="H44" s="140"/>
      <c r="I44" s="140">
        <f t="shared" si="11"/>
        <v>0</v>
      </c>
      <c r="J44" s="140"/>
      <c r="K44" s="140">
        <f t="shared" si="12"/>
        <v>0</v>
      </c>
      <c r="L44" s="140"/>
      <c r="M44" s="140">
        <f t="shared" si="13"/>
        <v>0</v>
      </c>
      <c r="N44" s="140"/>
      <c r="O44" s="140">
        <f t="shared" si="14"/>
        <v>0</v>
      </c>
    </row>
    <row r="45" spans="1:15" ht="12.75">
      <c r="A45" s="118"/>
      <c r="B45" s="140"/>
      <c r="C45" s="140">
        <f t="shared" si="8"/>
        <v>0</v>
      </c>
      <c r="D45" s="140"/>
      <c r="E45" s="140">
        <f t="shared" si="9"/>
        <v>0</v>
      </c>
      <c r="F45" s="140"/>
      <c r="G45" s="140">
        <f t="shared" si="10"/>
        <v>0</v>
      </c>
      <c r="H45" s="140"/>
      <c r="I45" s="140">
        <f t="shared" si="11"/>
        <v>0</v>
      </c>
      <c r="J45" s="140"/>
      <c r="K45" s="140">
        <f t="shared" si="12"/>
        <v>0</v>
      </c>
      <c r="L45" s="140"/>
      <c r="M45" s="140">
        <f t="shared" si="13"/>
        <v>0</v>
      </c>
      <c r="N45" s="140"/>
      <c r="O45" s="140">
        <f t="shared" si="14"/>
        <v>0</v>
      </c>
    </row>
    <row r="46" spans="1:15" ht="12.75">
      <c r="A46" s="118"/>
      <c r="B46" s="140"/>
      <c r="C46" s="140">
        <f t="shared" si="8"/>
        <v>0</v>
      </c>
      <c r="D46" s="140"/>
      <c r="E46" s="140">
        <f t="shared" si="9"/>
        <v>0</v>
      </c>
      <c r="F46" s="140"/>
      <c r="G46" s="140">
        <f t="shared" si="10"/>
        <v>0</v>
      </c>
      <c r="H46" s="140"/>
      <c r="I46" s="140">
        <f t="shared" si="11"/>
        <v>0</v>
      </c>
      <c r="J46" s="140"/>
      <c r="K46" s="140">
        <f t="shared" si="12"/>
        <v>0</v>
      </c>
      <c r="L46" s="140"/>
      <c r="M46" s="140">
        <f t="shared" si="13"/>
        <v>0</v>
      </c>
      <c r="N46" s="140"/>
      <c r="O46" s="140">
        <f t="shared" si="14"/>
        <v>0</v>
      </c>
    </row>
    <row r="47" spans="1:15" ht="12.75">
      <c r="A47" s="118"/>
      <c r="B47" s="140"/>
      <c r="C47" s="140">
        <f t="shared" si="8"/>
        <v>0</v>
      </c>
      <c r="D47" s="140"/>
      <c r="E47" s="140">
        <f t="shared" si="9"/>
        <v>0</v>
      </c>
      <c r="F47" s="140"/>
      <c r="G47" s="140">
        <f t="shared" si="10"/>
        <v>0</v>
      </c>
      <c r="H47" s="140"/>
      <c r="I47" s="140">
        <f t="shared" si="11"/>
        <v>0</v>
      </c>
      <c r="J47" s="140"/>
      <c r="K47" s="140">
        <f t="shared" si="12"/>
        <v>0</v>
      </c>
      <c r="L47" s="140"/>
      <c r="M47" s="140">
        <f t="shared" si="13"/>
        <v>0</v>
      </c>
      <c r="N47" s="140"/>
      <c r="O47" s="140">
        <f t="shared" si="14"/>
        <v>0</v>
      </c>
    </row>
    <row r="48" spans="1:15" ht="12.75">
      <c r="A48" s="118"/>
      <c r="B48" s="140"/>
      <c r="C48" s="140">
        <f t="shared" si="8"/>
        <v>0</v>
      </c>
      <c r="D48" s="140"/>
      <c r="E48" s="140">
        <f t="shared" si="9"/>
        <v>0</v>
      </c>
      <c r="F48" s="140"/>
      <c r="G48" s="140">
        <f t="shared" si="10"/>
        <v>0</v>
      </c>
      <c r="H48" s="140"/>
      <c r="I48" s="140">
        <f t="shared" si="11"/>
        <v>0</v>
      </c>
      <c r="J48" s="140"/>
      <c r="K48" s="140">
        <f t="shared" si="12"/>
        <v>0</v>
      </c>
      <c r="L48" s="140"/>
      <c r="M48" s="140">
        <f t="shared" si="13"/>
        <v>0</v>
      </c>
      <c r="N48" s="140"/>
      <c r="O48" s="140">
        <f t="shared" si="14"/>
        <v>0</v>
      </c>
    </row>
    <row r="49" spans="1:15" ht="12.75">
      <c r="A49" s="196" t="s">
        <v>44</v>
      </c>
      <c r="B49" s="197">
        <f aca="true" t="shared" si="15" ref="B49:N49">SUM(B31:B48)</f>
        <v>0</v>
      </c>
      <c r="C49" s="140">
        <f t="shared" si="8"/>
        <v>0</v>
      </c>
      <c r="D49" s="197">
        <f t="shared" si="15"/>
        <v>0</v>
      </c>
      <c r="E49" s="140">
        <f t="shared" si="9"/>
        <v>0</v>
      </c>
      <c r="F49" s="197">
        <f t="shared" si="15"/>
        <v>0</v>
      </c>
      <c r="G49" s="140">
        <f t="shared" si="10"/>
        <v>0</v>
      </c>
      <c r="H49" s="197">
        <f t="shared" si="15"/>
        <v>0</v>
      </c>
      <c r="I49" s="140">
        <f t="shared" si="11"/>
        <v>0</v>
      </c>
      <c r="J49" s="197">
        <f t="shared" si="15"/>
        <v>0</v>
      </c>
      <c r="K49" s="140">
        <f t="shared" si="12"/>
        <v>0</v>
      </c>
      <c r="L49" s="197">
        <f t="shared" si="15"/>
        <v>0</v>
      </c>
      <c r="M49" s="140">
        <f t="shared" si="13"/>
        <v>0</v>
      </c>
      <c r="N49" s="197">
        <f t="shared" si="15"/>
        <v>0</v>
      </c>
      <c r="O49" s="140">
        <f t="shared" si="14"/>
        <v>0</v>
      </c>
    </row>
  </sheetData>
  <sheetProtection/>
  <mergeCells count="1">
    <mergeCell ref="A2:O2"/>
  </mergeCells>
  <printOptions/>
  <pageMargins left="0.7086614173228347" right="0.7086614173228347" top="0.7874015748031497" bottom="0.7874015748031497" header="0.31496062992125984" footer="0.31496062992125984"/>
  <pageSetup fitToHeight="1" fitToWidth="1"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W35"/>
  <sheetViews>
    <sheetView zoomScalePageLayoutView="0" workbookViewId="0" topLeftCell="A1">
      <selection activeCell="H1" sqref="H1:I15"/>
    </sheetView>
  </sheetViews>
  <sheetFormatPr defaultColWidth="9.00390625" defaultRowHeight="12.75"/>
  <cols>
    <col min="1" max="1" width="25.875" style="0" customWidth="1"/>
    <col min="2" max="2" width="28.00390625" style="0" customWidth="1"/>
    <col min="3" max="3" width="14.00390625" style="0" customWidth="1"/>
    <col min="8" max="8" width="18.75390625" style="0" customWidth="1"/>
    <col min="9" max="9" width="19.875" style="0" customWidth="1"/>
  </cols>
  <sheetData>
    <row r="1" spans="1:9" ht="15.75" thickBot="1">
      <c r="A1" s="388" t="s">
        <v>274</v>
      </c>
      <c r="C1" s="318"/>
      <c r="H1" s="396" t="s">
        <v>277</v>
      </c>
      <c r="I1" s="397"/>
    </row>
    <row r="2" spans="1:9" ht="15">
      <c r="A2" s="388"/>
      <c r="B2" s="389">
        <v>2021</v>
      </c>
      <c r="C2" s="318"/>
      <c r="H2" s="398"/>
      <c r="I2" s="399">
        <v>2021</v>
      </c>
    </row>
    <row r="3" spans="1:9" ht="12.75">
      <c r="A3" s="390" t="s">
        <v>165</v>
      </c>
      <c r="B3" s="391">
        <v>20.332413252923498</v>
      </c>
      <c r="C3" s="318"/>
      <c r="H3" s="398" t="s">
        <v>165</v>
      </c>
      <c r="I3" s="400">
        <v>19.7672397587705</v>
      </c>
    </row>
    <row r="4" spans="1:9" ht="12.75">
      <c r="A4" s="390" t="s">
        <v>160</v>
      </c>
      <c r="B4" s="391">
        <v>20.33019631459049</v>
      </c>
      <c r="C4" s="318"/>
      <c r="H4" s="398" t="s">
        <v>160</v>
      </c>
      <c r="I4" s="400">
        <v>19.760588943771463</v>
      </c>
    </row>
    <row r="5" spans="1:9" ht="12.75">
      <c r="A5" s="390" t="s">
        <v>161</v>
      </c>
      <c r="B5" s="391">
        <v>20.53545127744604</v>
      </c>
      <c r="C5" s="318"/>
      <c r="H5" s="398" t="s">
        <v>161</v>
      </c>
      <c r="I5" s="400">
        <v>19.966353832338115</v>
      </c>
    </row>
    <row r="6" spans="1:9" ht="12.75">
      <c r="A6" s="390" t="s">
        <v>162</v>
      </c>
      <c r="B6" s="391">
        <v>20.64546743339353</v>
      </c>
      <c r="C6" s="318"/>
      <c r="H6" s="398" t="s">
        <v>162</v>
      </c>
      <c r="I6" s="400">
        <v>19.796402300180585</v>
      </c>
    </row>
    <row r="7" spans="1:9" ht="12.75">
      <c r="A7" s="390" t="s">
        <v>163</v>
      </c>
      <c r="B7" s="391">
        <v>20.671505150863947</v>
      </c>
      <c r="C7" s="318"/>
      <c r="H7" s="398" t="s">
        <v>163</v>
      </c>
      <c r="I7" s="400">
        <v>19.87451545259184</v>
      </c>
    </row>
    <row r="8" spans="1:9" ht="12.75">
      <c r="A8" s="390" t="s">
        <v>164</v>
      </c>
      <c r="B8" s="391">
        <v>20.647075661481335</v>
      </c>
      <c r="C8" s="318"/>
      <c r="H8" s="398" t="s">
        <v>164</v>
      </c>
      <c r="I8" s="400">
        <v>19.801226984443996</v>
      </c>
    </row>
    <row r="9" spans="1:9" ht="12.75">
      <c r="A9" s="390" t="s">
        <v>166</v>
      </c>
      <c r="B9" s="391">
        <v>20.622454573880123</v>
      </c>
      <c r="C9" s="318"/>
      <c r="H9" s="398" t="s">
        <v>166</v>
      </c>
      <c r="I9" s="400">
        <v>19.727363721640366</v>
      </c>
    </row>
    <row r="10" spans="1:9" ht="12.75">
      <c r="A10" s="390" t="s">
        <v>167</v>
      </c>
      <c r="B10" s="391">
        <v>20.79770016343696</v>
      </c>
      <c r="C10" s="318"/>
      <c r="H10" s="398" t="s">
        <v>167</v>
      </c>
      <c r="I10" s="400">
        <v>20.25310049031088</v>
      </c>
    </row>
    <row r="11" spans="1:9" ht="12.75">
      <c r="A11" s="390" t="s">
        <v>168</v>
      </c>
      <c r="B11" s="391">
        <v>22.285881580227738</v>
      </c>
      <c r="C11" s="318"/>
      <c r="H11" s="398" t="s">
        <v>168</v>
      </c>
      <c r="I11" s="400">
        <v>22.567644740683207</v>
      </c>
    </row>
    <row r="12" spans="1:9" ht="12.75">
      <c r="A12" s="390" t="s">
        <v>169</v>
      </c>
      <c r="B12" s="391">
        <v>27.538362269882118</v>
      </c>
      <c r="C12" s="318"/>
      <c r="H12" s="398" t="s">
        <v>169</v>
      </c>
      <c r="I12" s="400">
        <v>29.66508680964635</v>
      </c>
    </row>
    <row r="13" spans="1:9" ht="12.75">
      <c r="A13" s="390" t="s">
        <v>170</v>
      </c>
      <c r="B13" s="391">
        <v>28.802360010686154</v>
      </c>
      <c r="C13" s="318"/>
      <c r="H13" s="398" t="s">
        <v>170</v>
      </c>
      <c r="I13" s="400">
        <v>27.907080032058463</v>
      </c>
    </row>
    <row r="14" spans="1:23" ht="13.5" thickBot="1">
      <c r="A14" s="392" t="s">
        <v>171</v>
      </c>
      <c r="B14" s="393">
        <v>28.841290321274027</v>
      </c>
      <c r="C14" s="318"/>
      <c r="H14" s="398" t="s">
        <v>171</v>
      </c>
      <c r="I14" s="400">
        <v>28.623870963822082</v>
      </c>
      <c r="W14" t="s">
        <v>104</v>
      </c>
    </row>
    <row r="15" spans="1:9" ht="15">
      <c r="A15" s="394" t="s">
        <v>275</v>
      </c>
      <c r="B15" s="395">
        <f>SUM(B3:B14)/12</f>
        <v>22.670846500840497</v>
      </c>
      <c r="H15" s="397"/>
      <c r="I15" s="397"/>
    </row>
    <row r="16" spans="1:3" ht="12.75">
      <c r="A16" s="317" t="s">
        <v>234</v>
      </c>
      <c r="B16" s="319"/>
      <c r="C16" s="320">
        <v>27.95</v>
      </c>
    </row>
    <row r="17" spans="1:3" ht="12.75">
      <c r="A17" s="317" t="s">
        <v>233</v>
      </c>
      <c r="B17" s="319"/>
      <c r="C17" s="321">
        <v>39.5</v>
      </c>
    </row>
    <row r="20" ht="15">
      <c r="A20" s="313" t="s">
        <v>172</v>
      </c>
    </row>
    <row r="21" spans="1:2" ht="12.75">
      <c r="A21" s="228" t="s">
        <v>207</v>
      </c>
      <c r="B21" s="228" t="s">
        <v>208</v>
      </c>
    </row>
    <row r="22" spans="1:2" ht="20.25" customHeight="1">
      <c r="A22" s="314" t="s">
        <v>209</v>
      </c>
      <c r="B22" s="314" t="s">
        <v>210</v>
      </c>
    </row>
    <row r="23" spans="1:2" ht="27" customHeight="1">
      <c r="A23" s="314" t="s">
        <v>209</v>
      </c>
      <c r="B23" s="314" t="s">
        <v>211</v>
      </c>
    </row>
    <row r="24" spans="1:2" ht="24" customHeight="1">
      <c r="A24" s="314" t="s">
        <v>212</v>
      </c>
      <c r="B24" s="314" t="s">
        <v>213</v>
      </c>
    </row>
    <row r="25" spans="1:2" ht="21.75" customHeight="1">
      <c r="A25" s="314" t="s">
        <v>212</v>
      </c>
      <c r="B25" s="314" t="s">
        <v>214</v>
      </c>
    </row>
    <row r="26" spans="1:2" ht="33" customHeight="1">
      <c r="A26" s="314" t="s">
        <v>212</v>
      </c>
      <c r="B26" s="314" t="s">
        <v>215</v>
      </c>
    </row>
    <row r="27" spans="1:2" ht="20.25" customHeight="1">
      <c r="A27" s="314" t="s">
        <v>216</v>
      </c>
      <c r="B27" s="314" t="s">
        <v>217</v>
      </c>
    </row>
    <row r="28" spans="1:2" ht="31.5" customHeight="1">
      <c r="A28" s="314" t="s">
        <v>218</v>
      </c>
      <c r="B28" s="314" t="s">
        <v>219</v>
      </c>
    </row>
    <row r="29" spans="1:2" ht="20.25" customHeight="1">
      <c r="A29" s="314" t="s">
        <v>220</v>
      </c>
      <c r="B29" s="314" t="s">
        <v>221</v>
      </c>
    </row>
    <row r="30" spans="1:2" ht="20.25" customHeight="1">
      <c r="A30" s="314" t="s">
        <v>222</v>
      </c>
      <c r="B30" s="314" t="s">
        <v>223</v>
      </c>
    </row>
    <row r="31" spans="1:2" ht="20.25" customHeight="1">
      <c r="A31" s="314" t="s">
        <v>224</v>
      </c>
      <c r="B31" s="314" t="s">
        <v>225</v>
      </c>
    </row>
    <row r="32" spans="1:2" ht="20.25" customHeight="1">
      <c r="A32" s="315" t="s">
        <v>251</v>
      </c>
      <c r="B32" s="316" t="s">
        <v>226</v>
      </c>
    </row>
    <row r="33" spans="1:2" ht="20.25" customHeight="1">
      <c r="A33" s="316" t="s">
        <v>227</v>
      </c>
      <c r="B33" s="316" t="s">
        <v>228</v>
      </c>
    </row>
    <row r="34" spans="1:2" ht="20.25" customHeight="1">
      <c r="A34" s="316" t="s">
        <v>229</v>
      </c>
      <c r="B34" s="316" t="s">
        <v>230</v>
      </c>
    </row>
    <row r="35" spans="1:2" ht="20.25" customHeight="1">
      <c r="A35" s="314" t="s">
        <v>231</v>
      </c>
      <c r="B35" s="314" t="s">
        <v>232</v>
      </c>
    </row>
    <row r="36" ht="20.25" customHeight="1"/>
  </sheetData>
  <sheetProtection/>
  <printOptions/>
  <pageMargins left="0.7" right="0.7" top="0.787401575" bottom="0.787401575" header="0.3" footer="0.3"/>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P37"/>
  <sheetViews>
    <sheetView zoomScalePageLayoutView="0" workbookViewId="0" topLeftCell="A1">
      <selection activeCell="K12" sqref="K12"/>
    </sheetView>
  </sheetViews>
  <sheetFormatPr defaultColWidth="9.00390625" defaultRowHeight="12.75"/>
  <cols>
    <col min="1" max="1" width="32.875" style="2" customWidth="1"/>
    <col min="2" max="2" width="20.375" style="2" customWidth="1"/>
    <col min="3" max="3" width="18.625" style="2" customWidth="1"/>
    <col min="4" max="4" width="18.375" style="2" customWidth="1"/>
    <col min="5" max="5" width="16.00390625" style="2" customWidth="1"/>
    <col min="6" max="6" width="16.375" style="2" customWidth="1"/>
    <col min="7" max="7" width="15.375" style="2" customWidth="1"/>
    <col min="8" max="8" width="16.00390625" style="2" customWidth="1"/>
    <col min="9" max="9" width="15.125" style="2" customWidth="1"/>
    <col min="10" max="10" width="14.25390625" style="2" customWidth="1"/>
    <col min="11" max="12" width="13.875" style="2" customWidth="1"/>
    <col min="13" max="13" width="14.00390625" style="2" customWidth="1"/>
    <col min="14" max="14" width="15.00390625" style="2" customWidth="1"/>
    <col min="15" max="15" width="13.875" style="2" customWidth="1"/>
    <col min="16" max="16" width="13.125" style="2" customWidth="1"/>
    <col min="17" max="16384" width="9.125" style="2" customWidth="1"/>
  </cols>
  <sheetData>
    <row r="1" ht="23.25" customHeight="1">
      <c r="A1" s="176" t="s">
        <v>279</v>
      </c>
    </row>
    <row r="2" ht="2.25" customHeight="1"/>
    <row r="3" spans="1:4" ht="66.75" customHeight="1" thickBot="1">
      <c r="A3" s="542" t="s">
        <v>196</v>
      </c>
      <c r="B3" s="542"/>
      <c r="C3" s="542"/>
      <c r="D3" s="542"/>
    </row>
    <row r="4" spans="2:16" ht="24.75" customHeight="1" thickBot="1">
      <c r="B4" s="159" t="s">
        <v>94</v>
      </c>
      <c r="C4" s="385" t="s">
        <v>93</v>
      </c>
      <c r="D4" s="179"/>
      <c r="E4" s="180"/>
      <c r="F4" s="180"/>
      <c r="G4" s="180"/>
      <c r="H4" s="180"/>
      <c r="I4" s="180"/>
      <c r="J4" s="180"/>
      <c r="K4" s="180"/>
      <c r="L4" s="180"/>
      <c r="M4" s="180"/>
      <c r="N4" s="180"/>
      <c r="O4" s="180"/>
      <c r="P4" s="181"/>
    </row>
    <row r="5" spans="3:16" ht="12.75">
      <c r="C5" s="200" t="s">
        <v>23</v>
      </c>
      <c r="D5" s="201"/>
      <c r="E5" s="202" t="s">
        <v>24</v>
      </c>
      <c r="F5" s="203"/>
      <c r="G5" s="204" t="s">
        <v>21</v>
      </c>
      <c r="H5" s="205"/>
      <c r="I5" s="206" t="s">
        <v>22</v>
      </c>
      <c r="J5" s="207"/>
      <c r="K5" s="208" t="s">
        <v>80</v>
      </c>
      <c r="L5" s="209"/>
      <c r="M5" s="210" t="s">
        <v>81</v>
      </c>
      <c r="N5" s="211"/>
      <c r="O5" s="212" t="s">
        <v>117</v>
      </c>
      <c r="P5" s="213"/>
    </row>
    <row r="6" spans="1:16" ht="12.75">
      <c r="A6" s="118" t="s">
        <v>18</v>
      </c>
      <c r="B6" s="214" t="s">
        <v>112</v>
      </c>
      <c r="C6" s="540" t="s">
        <v>113</v>
      </c>
      <c r="D6" s="541"/>
      <c r="E6" s="540" t="s">
        <v>113</v>
      </c>
      <c r="F6" s="541"/>
      <c r="G6" s="540" t="s">
        <v>113</v>
      </c>
      <c r="H6" s="541"/>
      <c r="I6" s="540" t="s">
        <v>113</v>
      </c>
      <c r="J6" s="541"/>
      <c r="K6" s="540" t="s">
        <v>113</v>
      </c>
      <c r="L6" s="541"/>
      <c r="M6" s="540" t="s">
        <v>113</v>
      </c>
      <c r="N6" s="541"/>
      <c r="O6" s="540" t="s">
        <v>113</v>
      </c>
      <c r="P6" s="541"/>
    </row>
    <row r="7" spans="1:16" ht="38.25">
      <c r="A7" s="174" t="s">
        <v>111</v>
      </c>
      <c r="B7" s="214" t="s">
        <v>120</v>
      </c>
      <c r="C7" s="538"/>
      <c r="D7" s="539"/>
      <c r="E7" s="538"/>
      <c r="F7" s="539"/>
      <c r="G7" s="538"/>
      <c r="H7" s="539"/>
      <c r="I7" s="538"/>
      <c r="J7" s="539"/>
      <c r="K7" s="538"/>
      <c r="L7" s="539"/>
      <c r="M7" s="538"/>
      <c r="N7" s="539"/>
      <c r="O7" s="538"/>
      <c r="P7" s="539"/>
    </row>
    <row r="8" spans="1:16" ht="27.75" customHeight="1">
      <c r="A8" s="174" t="s">
        <v>198</v>
      </c>
      <c r="B8" s="216" t="s">
        <v>197</v>
      </c>
      <c r="C8" s="538"/>
      <c r="D8" s="539"/>
      <c r="E8" s="538"/>
      <c r="F8" s="539"/>
      <c r="G8" s="538"/>
      <c r="H8" s="539"/>
      <c r="I8" s="538"/>
      <c r="J8" s="539"/>
      <c r="K8" s="538"/>
      <c r="L8" s="539"/>
      <c r="M8" s="538"/>
      <c r="N8" s="539"/>
      <c r="O8" s="538"/>
      <c r="P8" s="539"/>
    </row>
    <row r="9" spans="1:16" ht="25.5">
      <c r="A9" s="174" t="s">
        <v>273</v>
      </c>
      <c r="B9" s="214" t="s">
        <v>57</v>
      </c>
      <c r="C9" s="217"/>
      <c r="D9" s="215"/>
      <c r="E9" s="217"/>
      <c r="F9" s="215">
        <f>+E7*E9</f>
        <v>0</v>
      </c>
      <c r="G9" s="217"/>
      <c r="H9" s="215">
        <f>+G7*G9</f>
        <v>0</v>
      </c>
      <c r="I9" s="217"/>
      <c r="J9" s="215">
        <f>+I7*I9</f>
        <v>0</v>
      </c>
      <c r="K9" s="217"/>
      <c r="L9" s="215">
        <f>+K7*K9</f>
        <v>0</v>
      </c>
      <c r="M9" s="217"/>
      <c r="N9" s="215">
        <f>+M7*M9</f>
        <v>0</v>
      </c>
      <c r="O9" s="217"/>
      <c r="P9" s="215">
        <f>+O7*O9</f>
        <v>0</v>
      </c>
    </row>
    <row r="10" spans="1:16" ht="72.75" customHeight="1">
      <c r="A10" s="401" t="s">
        <v>278</v>
      </c>
      <c r="B10" s="214" t="s">
        <v>57</v>
      </c>
      <c r="C10" s="217"/>
      <c r="D10" s="215"/>
      <c r="E10" s="217"/>
      <c r="F10" s="215">
        <f>+E8*E10</f>
        <v>0</v>
      </c>
      <c r="G10" s="217"/>
      <c r="H10" s="215">
        <f>+G8*G10</f>
        <v>0</v>
      </c>
      <c r="I10" s="217"/>
      <c r="J10" s="215">
        <f>+I8*I10</f>
        <v>0</v>
      </c>
      <c r="K10" s="217"/>
      <c r="L10" s="215">
        <f>+K8*K10</f>
        <v>0</v>
      </c>
      <c r="M10" s="217"/>
      <c r="N10" s="215">
        <f>+M8*M10</f>
        <v>0</v>
      </c>
      <c r="O10" s="217"/>
      <c r="P10" s="215">
        <f>+O8*O10</f>
        <v>0</v>
      </c>
    </row>
    <row r="11" spans="1:16" ht="24.75" customHeight="1">
      <c r="A11" s="174" t="s">
        <v>114</v>
      </c>
      <c r="B11" s="214" t="s">
        <v>57</v>
      </c>
      <c r="C11" s="217"/>
      <c r="D11" s="215"/>
      <c r="E11" s="217"/>
      <c r="F11" s="215">
        <f>SUM(F9:F10)</f>
        <v>0</v>
      </c>
      <c r="G11" s="217"/>
      <c r="H11" s="215">
        <f>SUM(H9:H10)</f>
        <v>0</v>
      </c>
      <c r="I11" s="217"/>
      <c r="J11" s="215">
        <f>SUM(J9:J10)</f>
        <v>0</v>
      </c>
      <c r="K11" s="217"/>
      <c r="L11" s="215">
        <f>SUM(L9:L10)</f>
        <v>0</v>
      </c>
      <c r="M11" s="217"/>
      <c r="N11" s="215">
        <f>SUM(N9:N10)</f>
        <v>0</v>
      </c>
      <c r="O11" s="217"/>
      <c r="P11" s="215">
        <f>SUM(P9:P10)</f>
        <v>0</v>
      </c>
    </row>
    <row r="12" spans="1:16" ht="20.25" customHeight="1" thickBot="1">
      <c r="A12" s="174" t="s">
        <v>115</v>
      </c>
      <c r="B12" s="214" t="s">
        <v>57</v>
      </c>
      <c r="C12" s="218"/>
      <c r="D12" s="219"/>
      <c r="E12" s="218"/>
      <c r="F12" s="219"/>
      <c r="G12" s="218"/>
      <c r="H12" s="219"/>
      <c r="I12" s="218"/>
      <c r="J12" s="219"/>
      <c r="K12" s="218"/>
      <c r="L12" s="219"/>
      <c r="M12" s="218"/>
      <c r="N12" s="219"/>
      <c r="O12" s="218"/>
      <c r="P12" s="219"/>
    </row>
    <row r="13" spans="1:2" ht="12.75">
      <c r="A13" s="220"/>
      <c r="B13" s="221" t="s">
        <v>118</v>
      </c>
    </row>
    <row r="14" ht="6" customHeight="1"/>
    <row r="15" spans="1:5" ht="28.5" customHeight="1">
      <c r="A15" s="537" t="s">
        <v>116</v>
      </c>
      <c r="B15" s="537"/>
      <c r="C15" s="537"/>
      <c r="D15" s="537"/>
      <c r="E15" s="5"/>
    </row>
    <row r="16" ht="5.25" customHeight="1"/>
    <row r="17" spans="1:4" ht="41.25" customHeight="1">
      <c r="A17" s="537" t="s">
        <v>127</v>
      </c>
      <c r="B17" s="537"/>
      <c r="C17" s="537"/>
      <c r="D17" s="537"/>
    </row>
    <row r="18" ht="4.5" customHeight="1"/>
    <row r="19" spans="1:4" ht="25.5" customHeight="1">
      <c r="A19" s="537" t="s">
        <v>119</v>
      </c>
      <c r="B19" s="537"/>
      <c r="C19" s="537"/>
      <c r="D19" s="537"/>
    </row>
    <row r="20" ht="12.75"/>
    <row r="21" ht="13.5" thickBot="1"/>
    <row r="22" spans="2:16" ht="21" customHeight="1" thickBot="1">
      <c r="B22" s="222" t="s">
        <v>94</v>
      </c>
      <c r="C22" s="223" t="s">
        <v>95</v>
      </c>
      <c r="D22" s="224"/>
      <c r="E22" s="225"/>
      <c r="F22" s="225"/>
      <c r="G22" s="225"/>
      <c r="H22" s="225"/>
      <c r="I22" s="225"/>
      <c r="J22" s="225"/>
      <c r="K22" s="225"/>
      <c r="L22" s="225"/>
      <c r="M22" s="225"/>
      <c r="N22" s="225"/>
      <c r="O22" s="225"/>
      <c r="P22" s="226"/>
    </row>
    <row r="23" spans="3:16" ht="12.75">
      <c r="C23" s="200" t="s">
        <v>23</v>
      </c>
      <c r="D23" s="201"/>
      <c r="E23" s="202" t="s">
        <v>24</v>
      </c>
      <c r="F23" s="203"/>
      <c r="G23" s="204" t="s">
        <v>21</v>
      </c>
      <c r="H23" s="205"/>
      <c r="I23" s="206" t="s">
        <v>22</v>
      </c>
      <c r="J23" s="207"/>
      <c r="K23" s="208" t="s">
        <v>80</v>
      </c>
      <c r="L23" s="209"/>
      <c r="M23" s="210" t="s">
        <v>81</v>
      </c>
      <c r="N23" s="211"/>
      <c r="O23" s="227" t="s">
        <v>117</v>
      </c>
      <c r="P23" s="213"/>
    </row>
    <row r="24" spans="1:16" ht="12.75">
      <c r="A24" s="118" t="s">
        <v>18</v>
      </c>
      <c r="B24" s="214" t="s">
        <v>112</v>
      </c>
      <c r="C24" s="540" t="s">
        <v>113</v>
      </c>
      <c r="D24" s="541"/>
      <c r="E24" s="540" t="s">
        <v>113</v>
      </c>
      <c r="F24" s="541"/>
      <c r="G24" s="540" t="s">
        <v>113</v>
      </c>
      <c r="H24" s="541"/>
      <c r="I24" s="540" t="s">
        <v>113</v>
      </c>
      <c r="J24" s="541"/>
      <c r="K24" s="540" t="s">
        <v>113</v>
      </c>
      <c r="L24" s="541"/>
      <c r="M24" s="540" t="s">
        <v>113</v>
      </c>
      <c r="N24" s="541"/>
      <c r="O24" s="540" t="s">
        <v>113</v>
      </c>
      <c r="P24" s="541"/>
    </row>
    <row r="25" spans="1:16" ht="38.25">
      <c r="A25" s="174" t="s">
        <v>111</v>
      </c>
      <c r="B25" s="214" t="s">
        <v>120</v>
      </c>
      <c r="C25" s="386"/>
      <c r="D25" s="387"/>
      <c r="E25" s="386"/>
      <c r="F25" s="387"/>
      <c r="G25" s="386"/>
      <c r="H25" s="387"/>
      <c r="I25" s="386"/>
      <c r="J25" s="387"/>
      <c r="K25" s="386"/>
      <c r="L25" s="387"/>
      <c r="M25" s="386"/>
      <c r="N25" s="387"/>
      <c r="O25" s="386"/>
      <c r="P25" s="387"/>
    </row>
    <row r="26" spans="1:16" ht="38.25">
      <c r="A26" s="174" t="s">
        <v>198</v>
      </c>
      <c r="B26" s="216" t="s">
        <v>197</v>
      </c>
      <c r="C26" s="386"/>
      <c r="D26" s="387"/>
      <c r="E26" s="386"/>
      <c r="F26" s="387"/>
      <c r="G26" s="386"/>
      <c r="H26" s="387"/>
      <c r="I26" s="386"/>
      <c r="J26" s="387"/>
      <c r="K26" s="386"/>
      <c r="L26" s="387"/>
      <c r="M26" s="386"/>
      <c r="N26" s="387"/>
      <c r="O26" s="386"/>
      <c r="P26" s="387"/>
    </row>
    <row r="27" spans="1:16" ht="25.5">
      <c r="A27" s="174" t="s">
        <v>273</v>
      </c>
      <c r="B27" s="214" t="s">
        <v>57</v>
      </c>
      <c r="C27" s="217"/>
      <c r="D27" s="215">
        <f>+C25*C27</f>
        <v>0</v>
      </c>
      <c r="E27" s="217"/>
      <c r="F27" s="215">
        <f>+E25*E27</f>
        <v>0</v>
      </c>
      <c r="G27" s="217"/>
      <c r="H27" s="215">
        <f>+G25*G27</f>
        <v>0</v>
      </c>
      <c r="I27" s="217"/>
      <c r="J27" s="215">
        <f>+I25*I27</f>
        <v>0</v>
      </c>
      <c r="K27" s="217"/>
      <c r="L27" s="215">
        <f>+K25*K27</f>
        <v>0</v>
      </c>
      <c r="M27" s="217"/>
      <c r="N27" s="215">
        <f>+M25*M27</f>
        <v>0</v>
      </c>
      <c r="O27" s="217"/>
      <c r="P27" s="215">
        <f>+O25*O27</f>
        <v>0</v>
      </c>
    </row>
    <row r="28" spans="1:16" ht="51">
      <c r="A28" s="401" t="s">
        <v>278</v>
      </c>
      <c r="B28" s="214" t="s">
        <v>57</v>
      </c>
      <c r="C28" s="217"/>
      <c r="D28" s="215">
        <f>+C26*C28</f>
        <v>0</v>
      </c>
      <c r="E28" s="217"/>
      <c r="F28" s="215">
        <f>+E26*E28</f>
        <v>0</v>
      </c>
      <c r="G28" s="217"/>
      <c r="H28" s="215">
        <f>+G26*G28</f>
        <v>0</v>
      </c>
      <c r="I28" s="217"/>
      <c r="J28" s="215">
        <f>+I26*I28</f>
        <v>0</v>
      </c>
      <c r="K28" s="217"/>
      <c r="L28" s="215">
        <f>+K26*K28</f>
        <v>0</v>
      </c>
      <c r="M28" s="217"/>
      <c r="N28" s="215">
        <f>+M26*M28</f>
        <v>0</v>
      </c>
      <c r="O28" s="217"/>
      <c r="P28" s="215">
        <f>+O26*O28</f>
        <v>0</v>
      </c>
    </row>
    <row r="29" spans="1:16" ht="12.75">
      <c r="A29" s="174" t="s">
        <v>114</v>
      </c>
      <c r="B29" s="214" t="s">
        <v>57</v>
      </c>
      <c r="C29" s="217"/>
      <c r="D29" s="215">
        <f>SUM(D27:D28)</f>
        <v>0</v>
      </c>
      <c r="E29" s="217"/>
      <c r="F29" s="215">
        <f>SUM(F27:F28)</f>
        <v>0</v>
      </c>
      <c r="G29" s="217"/>
      <c r="H29" s="215">
        <f>SUM(H27:H28)</f>
        <v>0</v>
      </c>
      <c r="I29" s="217"/>
      <c r="J29" s="215">
        <f>SUM(J27:J28)</f>
        <v>0</v>
      </c>
      <c r="K29" s="217"/>
      <c r="L29" s="215">
        <f>SUM(L27:L28)</f>
        <v>0</v>
      </c>
      <c r="M29" s="217"/>
      <c r="N29" s="215">
        <f>SUM(N27:N28)</f>
        <v>0</v>
      </c>
      <c r="O29" s="217"/>
      <c r="P29" s="215">
        <f>SUM(P27:P28)</f>
        <v>0</v>
      </c>
    </row>
    <row r="30" spans="1:16" ht="13.5" thickBot="1">
      <c r="A30" s="174" t="s">
        <v>115</v>
      </c>
      <c r="B30" s="214"/>
      <c r="C30" s="218"/>
      <c r="D30" s="219"/>
      <c r="E30" s="218"/>
      <c r="F30" s="219"/>
      <c r="G30" s="218"/>
      <c r="H30" s="219"/>
      <c r="I30" s="218"/>
      <c r="J30" s="219"/>
      <c r="K30" s="218"/>
      <c r="L30" s="219"/>
      <c r="M30" s="218"/>
      <c r="N30" s="219"/>
      <c r="O30" s="218"/>
      <c r="P30" s="219"/>
    </row>
    <row r="31" spans="1:2" ht="12.75">
      <c r="A31" s="220"/>
      <c r="B31" s="221" t="s">
        <v>118</v>
      </c>
    </row>
    <row r="33" spans="1:16" ht="12.75" customHeight="1">
      <c r="A33" s="537" t="s">
        <v>116</v>
      </c>
      <c r="B33" s="537"/>
      <c r="C33" s="537"/>
      <c r="D33" s="537"/>
      <c r="E33" s="537"/>
      <c r="F33" s="537"/>
      <c r="G33" s="537"/>
      <c r="H33" s="537"/>
      <c r="I33" s="537"/>
      <c r="J33" s="537"/>
      <c r="K33" s="537"/>
      <c r="L33" s="537"/>
      <c r="M33" s="537"/>
      <c r="N33" s="537"/>
      <c r="O33" s="537"/>
      <c r="P33" s="537"/>
    </row>
    <row r="35" spans="1:16" ht="12.75" customHeight="1">
      <c r="A35" s="537" t="s">
        <v>129</v>
      </c>
      <c r="B35" s="537"/>
      <c r="C35" s="537"/>
      <c r="D35" s="537"/>
      <c r="E35" s="537"/>
      <c r="F35" s="537"/>
      <c r="G35" s="537"/>
      <c r="H35" s="537"/>
      <c r="I35" s="537"/>
      <c r="J35" s="537"/>
      <c r="K35" s="537"/>
      <c r="L35" s="537"/>
      <c r="M35" s="537"/>
      <c r="N35" s="537"/>
      <c r="O35" s="537"/>
      <c r="P35" s="537"/>
    </row>
    <row r="37" spans="1:16" ht="12.75" customHeight="1">
      <c r="A37" s="537" t="s">
        <v>119</v>
      </c>
      <c r="B37" s="537"/>
      <c r="C37" s="537"/>
      <c r="D37" s="537"/>
      <c r="E37" s="537"/>
      <c r="F37" s="537"/>
      <c r="G37" s="537"/>
      <c r="H37" s="537"/>
      <c r="I37" s="537"/>
      <c r="J37" s="537"/>
      <c r="K37" s="537"/>
      <c r="L37" s="537"/>
      <c r="M37" s="537"/>
      <c r="N37" s="537"/>
      <c r="O37" s="537"/>
      <c r="P37" s="537"/>
    </row>
  </sheetData>
  <sheetProtection/>
  <mergeCells count="35">
    <mergeCell ref="G24:H24"/>
    <mergeCell ref="I24:J24"/>
    <mergeCell ref="K24:L24"/>
    <mergeCell ref="M24:N24"/>
    <mergeCell ref="I8:J8"/>
    <mergeCell ref="M6:N6"/>
    <mergeCell ref="G6:H6"/>
    <mergeCell ref="I6:J6"/>
    <mergeCell ref="K6:L6"/>
    <mergeCell ref="A35:P35"/>
    <mergeCell ref="A33:P33"/>
    <mergeCell ref="K8:L8"/>
    <mergeCell ref="G8:H8"/>
    <mergeCell ref="E8:F8"/>
    <mergeCell ref="O6:P6"/>
    <mergeCell ref="C6:D6"/>
    <mergeCell ref="O24:P24"/>
    <mergeCell ref="O7:P7"/>
    <mergeCell ref="E6:F6"/>
    <mergeCell ref="A3:D3"/>
    <mergeCell ref="A17:D17"/>
    <mergeCell ref="A15:D15"/>
    <mergeCell ref="C7:D7"/>
    <mergeCell ref="I7:J7"/>
    <mergeCell ref="E7:F7"/>
    <mergeCell ref="A37:P37"/>
    <mergeCell ref="K7:L7"/>
    <mergeCell ref="C8:D8"/>
    <mergeCell ref="M7:N7"/>
    <mergeCell ref="M8:N8"/>
    <mergeCell ref="O8:P8"/>
    <mergeCell ref="G7:H7"/>
    <mergeCell ref="A19:D19"/>
    <mergeCell ref="C24:D24"/>
    <mergeCell ref="E24:F24"/>
  </mergeCells>
  <printOptions/>
  <pageMargins left="0.7086614173228347" right="0.7086614173228347" top="0.7874015748031497" bottom="0.7874015748031497" header="0.31496062992125984" footer="0.31496062992125984"/>
  <pageSetup fitToHeight="1" fitToWidth="1" horizontalDpi="600" verticalDpi="600" orientation="landscape" paperSize="9" scale="57" r:id="rId3"/>
  <legacyDrawing r:id="rId2"/>
</worksheet>
</file>

<file path=xl/worksheets/sheet16.xml><?xml version="1.0" encoding="utf-8"?>
<worksheet xmlns="http://schemas.openxmlformats.org/spreadsheetml/2006/main" xmlns:r="http://schemas.openxmlformats.org/officeDocument/2006/relationships">
  <dimension ref="A1:F59"/>
  <sheetViews>
    <sheetView zoomScalePageLayoutView="0" workbookViewId="0" topLeftCell="A1">
      <selection activeCell="F5" sqref="F5"/>
    </sheetView>
  </sheetViews>
  <sheetFormatPr defaultColWidth="9.00390625" defaultRowHeight="12.75"/>
  <cols>
    <col min="1" max="1" width="28.875" style="2" customWidth="1"/>
    <col min="2" max="2" width="16.00390625" style="2" customWidth="1"/>
    <col min="3" max="3" width="37.875" style="2" customWidth="1"/>
    <col min="4" max="5" width="24.75390625" style="2" customWidth="1"/>
    <col min="6" max="6" width="21.875" style="2" customWidth="1"/>
    <col min="7" max="16384" width="9.125" style="2" customWidth="1"/>
  </cols>
  <sheetData>
    <row r="1" ht="12.75">
      <c r="A1" s="120" t="s">
        <v>110</v>
      </c>
    </row>
    <row r="3" ht="12.75">
      <c r="A3" s="2" t="s">
        <v>253</v>
      </c>
    </row>
    <row r="5" spans="1:6" ht="25.5">
      <c r="A5" s="174" t="s">
        <v>178</v>
      </c>
      <c r="B5" s="118" t="s">
        <v>45</v>
      </c>
      <c r="C5" s="118" t="s">
        <v>236</v>
      </c>
      <c r="D5" s="325" t="s">
        <v>252</v>
      </c>
      <c r="E5" s="325" t="s">
        <v>235</v>
      </c>
      <c r="F5" s="118" t="s">
        <v>272</v>
      </c>
    </row>
    <row r="6" spans="1:6" ht="22.5" customHeight="1">
      <c r="A6" s="118"/>
      <c r="B6" s="118"/>
      <c r="C6" s="174"/>
      <c r="D6" s="118"/>
      <c r="E6" s="118"/>
      <c r="F6" s="118"/>
    </row>
    <row r="7" spans="1:6" ht="22.5" customHeight="1">
      <c r="A7" s="118"/>
      <c r="B7" s="118"/>
      <c r="C7" s="174"/>
      <c r="D7" s="118"/>
      <c r="E7" s="118"/>
      <c r="F7" s="118"/>
    </row>
    <row r="8" spans="1:6" ht="22.5" customHeight="1">
      <c r="A8" s="118"/>
      <c r="B8" s="118"/>
      <c r="C8" s="174"/>
      <c r="D8" s="118"/>
      <c r="E8" s="118"/>
      <c r="F8" s="118"/>
    </row>
    <row r="9" spans="1:6" ht="22.5" customHeight="1">
      <c r="A9" s="118"/>
      <c r="B9" s="118"/>
      <c r="C9" s="174"/>
      <c r="D9" s="118"/>
      <c r="E9" s="118"/>
      <c r="F9" s="118"/>
    </row>
    <row r="10" spans="1:6" ht="22.5" customHeight="1">
      <c r="A10" s="118"/>
      <c r="B10" s="118"/>
      <c r="C10" s="174"/>
      <c r="D10" s="118"/>
      <c r="E10" s="118"/>
      <c r="F10" s="118"/>
    </row>
    <row r="11" spans="1:6" ht="22.5" customHeight="1">
      <c r="A11" s="118"/>
      <c r="B11" s="118"/>
      <c r="C11" s="174"/>
      <c r="D11" s="118"/>
      <c r="E11" s="118"/>
      <c r="F11" s="118"/>
    </row>
    <row r="12" spans="1:6" ht="22.5" customHeight="1">
      <c r="A12" s="118"/>
      <c r="B12" s="118"/>
      <c r="C12" s="174"/>
      <c r="D12" s="118"/>
      <c r="E12" s="118"/>
      <c r="F12" s="118"/>
    </row>
    <row r="13" spans="1:6" ht="22.5" customHeight="1">
      <c r="A13" s="118"/>
      <c r="B13" s="118"/>
      <c r="C13" s="174"/>
      <c r="D13" s="118"/>
      <c r="E13" s="118"/>
      <c r="F13" s="118"/>
    </row>
    <row r="14" spans="1:6" ht="22.5" customHeight="1">
      <c r="A14" s="118"/>
      <c r="B14" s="118"/>
      <c r="C14" s="174"/>
      <c r="D14" s="118"/>
      <c r="E14" s="118"/>
      <c r="F14" s="118"/>
    </row>
    <row r="15" spans="1:6" ht="22.5" customHeight="1">
      <c r="A15" s="118"/>
      <c r="B15" s="118"/>
      <c r="C15" s="174"/>
      <c r="D15" s="118"/>
      <c r="E15" s="118"/>
      <c r="F15" s="118"/>
    </row>
    <row r="16" spans="1:6" ht="22.5" customHeight="1">
      <c r="A16" s="118"/>
      <c r="B16" s="118"/>
      <c r="C16" s="174"/>
      <c r="D16" s="118"/>
      <c r="E16" s="118"/>
      <c r="F16" s="118"/>
    </row>
    <row r="17" spans="1:6" ht="22.5" customHeight="1">
      <c r="A17" s="118"/>
      <c r="B17" s="118"/>
      <c r="C17" s="174"/>
      <c r="D17" s="118"/>
      <c r="E17" s="118"/>
      <c r="F17" s="118"/>
    </row>
    <row r="18" spans="1:6" ht="22.5" customHeight="1">
      <c r="A18" s="118"/>
      <c r="B18" s="118"/>
      <c r="C18" s="174"/>
      <c r="D18" s="118"/>
      <c r="E18" s="118"/>
      <c r="F18" s="118"/>
    </row>
    <row r="19" spans="1:6" ht="22.5" customHeight="1">
      <c r="A19" s="118"/>
      <c r="B19" s="118"/>
      <c r="C19" s="174"/>
      <c r="D19" s="118"/>
      <c r="E19" s="118"/>
      <c r="F19" s="118"/>
    </row>
    <row r="20" spans="1:6" ht="22.5" customHeight="1">
      <c r="A20" s="118"/>
      <c r="B20" s="118"/>
      <c r="C20" s="174"/>
      <c r="D20" s="118"/>
      <c r="E20" s="118"/>
      <c r="F20" s="118"/>
    </row>
    <row r="21" spans="1:6" ht="22.5" customHeight="1">
      <c r="A21" s="118"/>
      <c r="B21" s="118"/>
      <c r="C21" s="174"/>
      <c r="D21" s="118"/>
      <c r="E21" s="118"/>
      <c r="F21" s="118"/>
    </row>
    <row r="22" spans="1:6" ht="22.5" customHeight="1">
      <c r="A22" s="118"/>
      <c r="B22" s="118"/>
      <c r="C22" s="174"/>
      <c r="D22" s="118"/>
      <c r="E22" s="118"/>
      <c r="F22" s="118"/>
    </row>
    <row r="23" spans="1:6" ht="22.5" customHeight="1">
      <c r="A23" s="118"/>
      <c r="B23" s="118"/>
      <c r="C23" s="174"/>
      <c r="D23" s="118"/>
      <c r="E23" s="118"/>
      <c r="F23" s="118"/>
    </row>
    <row r="24" spans="1:6" ht="22.5" customHeight="1">
      <c r="A24" s="118"/>
      <c r="B24" s="118"/>
      <c r="C24" s="174"/>
      <c r="D24" s="118"/>
      <c r="E24" s="118"/>
      <c r="F24" s="118"/>
    </row>
    <row r="25" spans="1:6" ht="22.5" customHeight="1">
      <c r="A25" s="118"/>
      <c r="B25" s="118"/>
      <c r="C25" s="174"/>
      <c r="D25" s="118"/>
      <c r="E25" s="118"/>
      <c r="F25" s="118"/>
    </row>
    <row r="26" spans="1:6" ht="22.5" customHeight="1">
      <c r="A26" s="118"/>
      <c r="B26" s="118"/>
      <c r="C26" s="174"/>
      <c r="D26" s="118"/>
      <c r="E26" s="118"/>
      <c r="F26" s="118"/>
    </row>
    <row r="27" spans="1:6" ht="22.5" customHeight="1">
      <c r="A27" s="118"/>
      <c r="B27" s="118"/>
      <c r="C27" s="174"/>
      <c r="D27" s="118"/>
      <c r="E27" s="118"/>
      <c r="F27" s="118"/>
    </row>
    <row r="28" spans="1:6" ht="22.5" customHeight="1">
      <c r="A28" s="118"/>
      <c r="B28" s="118"/>
      <c r="C28" s="174"/>
      <c r="D28" s="118"/>
      <c r="E28" s="118"/>
      <c r="F28" s="118"/>
    </row>
    <row r="29" spans="1:6" ht="22.5" customHeight="1">
      <c r="A29" s="118"/>
      <c r="B29" s="118"/>
      <c r="C29" s="174"/>
      <c r="D29" s="118"/>
      <c r="E29" s="118"/>
      <c r="F29" s="118"/>
    </row>
    <row r="30" spans="1:6" ht="22.5" customHeight="1">
      <c r="A30" s="118"/>
      <c r="B30" s="118"/>
      <c r="C30" s="174"/>
      <c r="D30" s="118"/>
      <c r="E30" s="118"/>
      <c r="F30" s="118"/>
    </row>
    <row r="31" spans="1:6" ht="22.5" customHeight="1">
      <c r="A31" s="118"/>
      <c r="B31" s="118"/>
      <c r="C31" s="174"/>
      <c r="D31" s="118"/>
      <c r="E31" s="118"/>
      <c r="F31" s="118"/>
    </row>
    <row r="32" spans="1:6" ht="22.5" customHeight="1">
      <c r="A32" s="118"/>
      <c r="B32" s="118"/>
      <c r="C32" s="174"/>
      <c r="D32" s="118"/>
      <c r="E32" s="118"/>
      <c r="F32" s="118"/>
    </row>
    <row r="33" spans="1:6" ht="22.5" customHeight="1">
      <c r="A33" s="118"/>
      <c r="B33" s="118"/>
      <c r="C33" s="174"/>
      <c r="D33" s="118"/>
      <c r="E33" s="118"/>
      <c r="F33" s="118"/>
    </row>
    <row r="34" spans="1:6" ht="22.5" customHeight="1">
      <c r="A34" s="118"/>
      <c r="B34" s="118"/>
      <c r="C34" s="174"/>
      <c r="D34" s="118"/>
      <c r="E34" s="118"/>
      <c r="F34" s="118"/>
    </row>
    <row r="35" spans="1:6" ht="22.5" customHeight="1">
      <c r="A35" s="118"/>
      <c r="B35" s="118"/>
      <c r="C35" s="174"/>
      <c r="D35" s="118"/>
      <c r="E35" s="118"/>
      <c r="F35" s="118"/>
    </row>
    <row r="36" spans="1:6" ht="22.5" customHeight="1">
      <c r="A36" s="118"/>
      <c r="B36" s="118"/>
      <c r="C36" s="174"/>
      <c r="D36" s="118"/>
      <c r="E36" s="118"/>
      <c r="F36" s="118"/>
    </row>
    <row r="37" spans="1:6" ht="22.5" customHeight="1">
      <c r="A37" s="118"/>
      <c r="B37" s="118"/>
      <c r="C37" s="174"/>
      <c r="D37" s="118"/>
      <c r="E37" s="118"/>
      <c r="F37" s="118"/>
    </row>
    <row r="38" spans="1:6" ht="22.5" customHeight="1">
      <c r="A38" s="118"/>
      <c r="B38" s="118"/>
      <c r="C38" s="174"/>
      <c r="D38" s="118"/>
      <c r="E38" s="118"/>
      <c r="F38" s="118"/>
    </row>
    <row r="39" spans="1:6" ht="22.5" customHeight="1">
      <c r="A39" s="118"/>
      <c r="B39" s="118"/>
      <c r="C39" s="174"/>
      <c r="D39" s="118"/>
      <c r="E39" s="118"/>
      <c r="F39" s="118"/>
    </row>
    <row r="40" spans="1:6" ht="22.5" customHeight="1">
      <c r="A40" s="118"/>
      <c r="B40" s="118"/>
      <c r="C40" s="174"/>
      <c r="D40" s="118"/>
      <c r="E40" s="118"/>
      <c r="F40" s="118"/>
    </row>
    <row r="41" spans="1:6" ht="22.5" customHeight="1">
      <c r="A41" s="118"/>
      <c r="B41" s="118"/>
      <c r="C41" s="174"/>
      <c r="D41" s="118"/>
      <c r="E41" s="118"/>
      <c r="F41" s="118"/>
    </row>
    <row r="42" spans="1:6" ht="22.5" customHeight="1">
      <c r="A42" s="118"/>
      <c r="B42" s="118"/>
      <c r="C42" s="174"/>
      <c r="D42" s="118"/>
      <c r="E42" s="118"/>
      <c r="F42" s="118"/>
    </row>
    <row r="43" spans="1:6" ht="22.5" customHeight="1">
      <c r="A43" s="118"/>
      <c r="B43" s="118"/>
      <c r="C43" s="174"/>
      <c r="D43" s="118"/>
      <c r="E43" s="118"/>
      <c r="F43" s="118"/>
    </row>
    <row r="44" spans="1:6" ht="22.5" customHeight="1">
      <c r="A44" s="118"/>
      <c r="B44" s="118"/>
      <c r="C44" s="174"/>
      <c r="D44" s="118"/>
      <c r="E44" s="118"/>
      <c r="F44" s="118"/>
    </row>
    <row r="45" spans="1:6" ht="22.5" customHeight="1">
      <c r="A45" s="118"/>
      <c r="B45" s="118"/>
      <c r="C45" s="174"/>
      <c r="D45" s="118"/>
      <c r="E45" s="118"/>
      <c r="F45" s="118"/>
    </row>
    <row r="46" spans="1:6" ht="22.5" customHeight="1">
      <c r="A46" s="118"/>
      <c r="B46" s="118"/>
      <c r="C46" s="174"/>
      <c r="D46" s="118"/>
      <c r="E46" s="118"/>
      <c r="F46" s="118"/>
    </row>
    <row r="47" spans="1:6" ht="22.5" customHeight="1">
      <c r="A47" s="118"/>
      <c r="B47" s="118"/>
      <c r="C47" s="174"/>
      <c r="D47" s="118"/>
      <c r="E47" s="118"/>
      <c r="F47" s="118"/>
    </row>
    <row r="48" spans="1:6" ht="22.5" customHeight="1">
      <c r="A48" s="118"/>
      <c r="B48" s="118"/>
      <c r="C48" s="174"/>
      <c r="D48" s="118"/>
      <c r="E48" s="118"/>
      <c r="F48" s="118"/>
    </row>
    <row r="49" spans="1:6" ht="22.5" customHeight="1">
      <c r="A49" s="118"/>
      <c r="B49" s="118"/>
      <c r="C49" s="174"/>
      <c r="D49" s="118"/>
      <c r="E49" s="118"/>
      <c r="F49" s="118"/>
    </row>
    <row r="50" spans="1:6" ht="22.5" customHeight="1">
      <c r="A50" s="118"/>
      <c r="B50" s="118"/>
      <c r="C50" s="174"/>
      <c r="D50" s="118"/>
      <c r="E50" s="118"/>
      <c r="F50" s="118"/>
    </row>
    <row r="51" spans="1:6" ht="22.5" customHeight="1">
      <c r="A51" s="118"/>
      <c r="B51" s="118"/>
      <c r="C51" s="174"/>
      <c r="D51" s="118"/>
      <c r="E51" s="118"/>
      <c r="F51" s="118"/>
    </row>
    <row r="52" spans="1:6" ht="22.5" customHeight="1">
      <c r="A52" s="118"/>
      <c r="B52" s="118"/>
      <c r="C52" s="174"/>
      <c r="D52" s="118"/>
      <c r="E52" s="118"/>
      <c r="F52" s="118"/>
    </row>
    <row r="53" spans="1:6" ht="22.5" customHeight="1">
      <c r="A53" s="118"/>
      <c r="B53" s="118"/>
      <c r="C53" s="174"/>
      <c r="D53" s="118"/>
      <c r="E53" s="118"/>
      <c r="F53" s="118"/>
    </row>
    <row r="54" spans="1:6" ht="22.5" customHeight="1">
      <c r="A54" s="118"/>
      <c r="B54" s="118"/>
      <c r="C54" s="174"/>
      <c r="D54" s="118"/>
      <c r="E54" s="118"/>
      <c r="F54" s="118"/>
    </row>
    <row r="55" spans="1:6" ht="22.5" customHeight="1">
      <c r="A55" s="118"/>
      <c r="B55" s="118"/>
      <c r="C55" s="174"/>
      <c r="D55" s="118"/>
      <c r="E55" s="118"/>
      <c r="F55" s="118"/>
    </row>
    <row r="56" spans="1:6" ht="22.5" customHeight="1">
      <c r="A56" s="118"/>
      <c r="B56" s="118"/>
      <c r="C56" s="174"/>
      <c r="D56" s="118"/>
      <c r="E56" s="118"/>
      <c r="F56" s="118"/>
    </row>
    <row r="57" spans="1:6" ht="22.5" customHeight="1">
      <c r="A57" s="118"/>
      <c r="B57" s="118"/>
      <c r="C57" s="174"/>
      <c r="D57" s="118"/>
      <c r="E57" s="118"/>
      <c r="F57" s="118"/>
    </row>
    <row r="58" spans="1:6" ht="22.5" customHeight="1">
      <c r="A58" s="118"/>
      <c r="B58" s="118"/>
      <c r="C58" s="174"/>
      <c r="D58" s="118"/>
      <c r="E58" s="118"/>
      <c r="F58" s="118"/>
    </row>
    <row r="59" spans="1:6" ht="22.5" customHeight="1">
      <c r="A59" s="118"/>
      <c r="B59" s="118"/>
      <c r="C59" s="174"/>
      <c r="D59" s="118"/>
      <c r="E59" s="118"/>
      <c r="F59" s="118"/>
    </row>
  </sheetData>
  <sheetProtection/>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C10"/>
  <sheetViews>
    <sheetView zoomScalePageLayoutView="0" workbookViewId="0" topLeftCell="A1">
      <selection activeCell="B5" sqref="B5:C5"/>
    </sheetView>
  </sheetViews>
  <sheetFormatPr defaultColWidth="9.00390625" defaultRowHeight="12.75"/>
  <cols>
    <col min="1" max="1" width="12.25390625" style="0" customWidth="1"/>
    <col min="2" max="2" width="23.125" style="0" customWidth="1"/>
    <col min="3" max="3" width="25.75390625" style="0" customWidth="1"/>
  </cols>
  <sheetData>
    <row r="1" ht="12.75">
      <c r="A1" t="s">
        <v>154</v>
      </c>
    </row>
    <row r="3" spans="1:3" ht="13.5" thickBot="1">
      <c r="A3" t="s">
        <v>121</v>
      </c>
      <c r="B3" t="s">
        <v>122</v>
      </c>
      <c r="C3" t="s">
        <v>123</v>
      </c>
    </row>
    <row r="4" spans="1:3" ht="78" customHeight="1" thickBot="1">
      <c r="A4" s="85" t="s">
        <v>138</v>
      </c>
      <c r="B4" s="363" t="s">
        <v>240</v>
      </c>
      <c r="C4" s="363" t="s">
        <v>239</v>
      </c>
    </row>
    <row r="5" spans="1:3" ht="33" customHeight="1" thickBot="1">
      <c r="A5" s="100" t="s">
        <v>270</v>
      </c>
      <c r="B5" s="364">
        <v>0</v>
      </c>
      <c r="C5" s="365">
        <v>1400000</v>
      </c>
    </row>
    <row r="7" spans="1:3" ht="45" customHeight="1">
      <c r="A7" s="417" t="s">
        <v>261</v>
      </c>
      <c r="B7" s="417"/>
      <c r="C7" s="417"/>
    </row>
    <row r="10" ht="12.75">
      <c r="B10" s="99"/>
    </row>
  </sheetData>
  <sheetProtection/>
  <mergeCells count="1">
    <mergeCell ref="A7:C7"/>
  </mergeCell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J281"/>
  <sheetViews>
    <sheetView zoomScalePageLayoutView="0" workbookViewId="0" topLeftCell="A19">
      <selection activeCell="A50" sqref="A50"/>
    </sheetView>
  </sheetViews>
  <sheetFormatPr defaultColWidth="9.00390625" defaultRowHeight="12.75"/>
  <cols>
    <col min="1" max="1" width="24.00390625" style="0" customWidth="1"/>
    <col min="6" max="6" width="12.25390625" style="0" customWidth="1"/>
    <col min="7" max="7" width="13.25390625" style="0" customWidth="1"/>
    <col min="8" max="8" width="14.00390625" style="0" customWidth="1"/>
    <col min="9" max="9" width="17.75390625" style="0" customWidth="1"/>
    <col min="10" max="10" width="13.375" style="0" customWidth="1"/>
  </cols>
  <sheetData>
    <row r="1" spans="1:2" ht="23.25" customHeight="1">
      <c r="A1" s="44" t="s">
        <v>138</v>
      </c>
      <c r="B1" s="98" t="s">
        <v>270</v>
      </c>
    </row>
    <row r="3" ht="13.5" thickBot="1"/>
    <row r="4" spans="1:10" ht="68.25" customHeight="1" thickBot="1">
      <c r="A4" s="410" t="s">
        <v>100</v>
      </c>
      <c r="B4" s="420" t="s">
        <v>59</v>
      </c>
      <c r="C4" s="422"/>
      <c r="D4" s="420" t="s">
        <v>157</v>
      </c>
      <c r="E4" s="422"/>
      <c r="F4" s="420" t="s">
        <v>158</v>
      </c>
      <c r="G4" s="422"/>
      <c r="H4" s="420" t="s">
        <v>241</v>
      </c>
      <c r="I4" s="421"/>
      <c r="J4" s="422"/>
    </row>
    <row r="5" spans="1:10" ht="106.5" customHeight="1" thickBot="1">
      <c r="A5" s="426"/>
      <c r="B5" s="102" t="s">
        <v>60</v>
      </c>
      <c r="C5" s="102" t="s">
        <v>61</v>
      </c>
      <c r="D5" s="103" t="s">
        <v>62</v>
      </c>
      <c r="E5" s="103" t="s">
        <v>63</v>
      </c>
      <c r="F5" s="103" t="s">
        <v>62</v>
      </c>
      <c r="G5" s="103" t="s">
        <v>63</v>
      </c>
      <c r="H5" s="103" t="s">
        <v>44</v>
      </c>
      <c r="I5" s="104" t="s">
        <v>83</v>
      </c>
      <c r="J5" s="104" t="s">
        <v>84</v>
      </c>
    </row>
    <row r="6" spans="1:10" ht="32.25" customHeight="1" thickBot="1">
      <c r="A6" s="105" t="s">
        <v>64</v>
      </c>
      <c r="B6" s="106"/>
      <c r="C6" s="107">
        <v>8000</v>
      </c>
      <c r="D6" s="107" t="s">
        <v>98</v>
      </c>
      <c r="E6" s="107" t="s">
        <v>98</v>
      </c>
      <c r="F6" s="107" t="s">
        <v>97</v>
      </c>
      <c r="G6" s="107" t="s">
        <v>65</v>
      </c>
      <c r="H6" s="108">
        <f>+B37</f>
        <v>0</v>
      </c>
      <c r="I6" s="108">
        <f>+B35</f>
        <v>0</v>
      </c>
      <c r="J6" s="108">
        <f>+B36</f>
        <v>0</v>
      </c>
    </row>
    <row r="7" spans="1:10" ht="31.5" customHeight="1" thickBot="1">
      <c r="A7" s="109" t="s">
        <v>66</v>
      </c>
      <c r="B7" s="107">
        <v>8001</v>
      </c>
      <c r="C7" s="107">
        <v>10000</v>
      </c>
      <c r="D7" s="107">
        <v>2</v>
      </c>
      <c r="E7" s="107">
        <v>2</v>
      </c>
      <c r="F7" s="107" t="s">
        <v>67</v>
      </c>
      <c r="G7" s="107" t="s">
        <v>68</v>
      </c>
      <c r="H7" s="381">
        <f>+C37</f>
        <v>481187.62</v>
      </c>
      <c r="I7" s="382">
        <f>+C35</f>
        <v>0</v>
      </c>
      <c r="J7" s="382">
        <f>+C36</f>
        <v>481187.62</v>
      </c>
    </row>
    <row r="8" spans="1:10" ht="31.5" customHeight="1" thickBot="1">
      <c r="A8" s="110" t="s">
        <v>69</v>
      </c>
      <c r="B8" s="107">
        <v>10001</v>
      </c>
      <c r="C8" s="107">
        <v>11000</v>
      </c>
      <c r="D8" s="107">
        <v>3</v>
      </c>
      <c r="E8" s="107">
        <v>2</v>
      </c>
      <c r="F8" s="107" t="s">
        <v>70</v>
      </c>
      <c r="G8" s="107" t="s">
        <v>71</v>
      </c>
      <c r="H8" s="381">
        <f>+D37</f>
        <v>0</v>
      </c>
      <c r="I8" s="381">
        <f>+D35</f>
        <v>0</v>
      </c>
      <c r="J8" s="381">
        <f>+D36</f>
        <v>0</v>
      </c>
    </row>
    <row r="9" spans="1:10" ht="31.5" customHeight="1" thickBot="1">
      <c r="A9" s="111" t="s">
        <v>72</v>
      </c>
      <c r="B9" s="107">
        <v>11001</v>
      </c>
      <c r="C9" s="107">
        <v>14000</v>
      </c>
      <c r="D9" s="107">
        <v>3</v>
      </c>
      <c r="E9" s="107">
        <v>2</v>
      </c>
      <c r="F9" s="107" t="s">
        <v>68</v>
      </c>
      <c r="G9" s="107" t="s">
        <v>73</v>
      </c>
      <c r="H9" s="381">
        <f>+E37</f>
        <v>919493.56</v>
      </c>
      <c r="I9" s="382">
        <f>+E35</f>
        <v>0</v>
      </c>
      <c r="J9" s="382">
        <f>+E36</f>
        <v>919493.56</v>
      </c>
    </row>
    <row r="10" spans="1:10" ht="31.5" customHeight="1" thickBot="1">
      <c r="A10" s="112" t="s">
        <v>74</v>
      </c>
      <c r="B10" s="107">
        <v>14001</v>
      </c>
      <c r="C10" s="107">
        <v>17000</v>
      </c>
      <c r="D10" s="107">
        <v>3</v>
      </c>
      <c r="E10" s="107">
        <v>2</v>
      </c>
      <c r="F10" s="107" t="s">
        <v>75</v>
      </c>
      <c r="G10" s="107" t="s">
        <v>76</v>
      </c>
      <c r="H10" s="381">
        <f>+F37</f>
        <v>0</v>
      </c>
      <c r="I10" s="381">
        <f>+F35</f>
        <v>0</v>
      </c>
      <c r="J10" s="381">
        <f>+F36</f>
        <v>0</v>
      </c>
    </row>
    <row r="11" spans="1:10" ht="31.5" customHeight="1" thickBot="1">
      <c r="A11" s="113" t="s">
        <v>77</v>
      </c>
      <c r="B11" s="107">
        <v>17001</v>
      </c>
      <c r="C11" s="107">
        <v>19000</v>
      </c>
      <c r="D11" s="107">
        <v>4</v>
      </c>
      <c r="E11" s="107">
        <v>3</v>
      </c>
      <c r="F11" s="107" t="s">
        <v>75</v>
      </c>
      <c r="G11" s="107" t="s">
        <v>76</v>
      </c>
      <c r="H11" s="381">
        <f>+G37</f>
        <v>0</v>
      </c>
      <c r="I11" s="381">
        <f>+G35</f>
        <v>0</v>
      </c>
      <c r="J11" s="381">
        <f>+G36</f>
        <v>0</v>
      </c>
    </row>
    <row r="12" spans="1:10" ht="31.5" customHeight="1" thickBot="1">
      <c r="A12" s="114" t="s">
        <v>78</v>
      </c>
      <c r="B12" s="107">
        <v>19001</v>
      </c>
      <c r="C12" s="106"/>
      <c r="D12" s="107">
        <v>5</v>
      </c>
      <c r="E12" s="107">
        <v>4</v>
      </c>
      <c r="F12" s="107" t="s">
        <v>73</v>
      </c>
      <c r="G12" s="107" t="s">
        <v>79</v>
      </c>
      <c r="H12" s="381">
        <f>+I12+J12</f>
        <v>0</v>
      </c>
      <c r="I12" s="381">
        <v>0</v>
      </c>
      <c r="J12" s="381">
        <v>0</v>
      </c>
    </row>
    <row r="13" spans="1:10" ht="32.25" customHeight="1" thickBot="1">
      <c r="A13" s="115" t="s">
        <v>155</v>
      </c>
      <c r="B13" s="107"/>
      <c r="C13" s="106"/>
      <c r="D13" s="107"/>
      <c r="E13" s="107"/>
      <c r="F13" s="107"/>
      <c r="G13" s="107"/>
      <c r="H13" s="383">
        <f>SUM(H6:H12)</f>
        <v>1400681.1800000002</v>
      </c>
      <c r="I13" s="383">
        <f>SUM(I6:I12)</f>
        <v>0</v>
      </c>
      <c r="J13" s="383">
        <f>SUM(J6:J12)</f>
        <v>1400681.1800000002</v>
      </c>
    </row>
    <row r="14" spans="1:10" ht="15">
      <c r="A14" s="322" t="s">
        <v>188</v>
      </c>
      <c r="B14" s="2"/>
      <c r="C14" s="2"/>
      <c r="D14" s="2"/>
      <c r="E14" s="2"/>
      <c r="F14" s="2"/>
      <c r="G14" s="2"/>
      <c r="H14" s="2"/>
      <c r="I14" s="116"/>
      <c r="J14" s="2"/>
    </row>
    <row r="15" spans="1:10" ht="12.75">
      <c r="A15" s="2"/>
      <c r="B15" s="2"/>
      <c r="C15" s="2"/>
      <c r="D15" s="2"/>
      <c r="E15" s="2"/>
      <c r="F15" s="2"/>
      <c r="G15" s="2"/>
      <c r="H15" s="2"/>
      <c r="I15" s="2"/>
      <c r="J15" s="2"/>
    </row>
    <row r="16" spans="1:10" ht="12.75">
      <c r="A16" s="2"/>
      <c r="B16" s="2"/>
      <c r="C16" s="2"/>
      <c r="D16" s="2"/>
      <c r="E16" s="2"/>
      <c r="F16" s="2"/>
      <c r="G16" s="2"/>
      <c r="H16" s="2"/>
      <c r="I16" s="2"/>
      <c r="J16" s="2"/>
    </row>
    <row r="17" spans="1:10" ht="12.75">
      <c r="A17" s="2"/>
      <c r="B17" s="2"/>
      <c r="C17" s="2"/>
      <c r="D17" s="2"/>
      <c r="E17" s="2"/>
      <c r="F17" s="2"/>
      <c r="G17" s="2"/>
      <c r="H17" s="2"/>
      <c r="I17" s="2"/>
      <c r="J17" s="2"/>
    </row>
    <row r="18" spans="1:10" ht="12.75">
      <c r="A18" s="427" t="s">
        <v>142</v>
      </c>
      <c r="B18" s="428"/>
      <c r="C18" s="428"/>
      <c r="D18" s="428"/>
      <c r="E18" s="428"/>
      <c r="F18" s="429"/>
      <c r="G18" s="97"/>
      <c r="H18" s="97"/>
      <c r="I18" s="97"/>
      <c r="J18" s="2"/>
    </row>
    <row r="19" spans="1:10" ht="12.75">
      <c r="A19" s="366"/>
      <c r="B19" s="366" t="s">
        <v>143</v>
      </c>
      <c r="C19" s="366" t="s">
        <v>144</v>
      </c>
      <c r="D19" s="366" t="s">
        <v>145</v>
      </c>
      <c r="E19" s="366" t="s">
        <v>146</v>
      </c>
      <c r="F19" s="366" t="s">
        <v>147</v>
      </c>
      <c r="G19" s="97"/>
      <c r="H19" s="97"/>
      <c r="I19" s="97"/>
      <c r="J19" s="2"/>
    </row>
    <row r="20" spans="1:10" ht="12.75">
      <c r="A20" s="373" t="s">
        <v>148</v>
      </c>
      <c r="B20" s="374" t="s">
        <v>23</v>
      </c>
      <c r="C20" s="375"/>
      <c r="D20" s="375"/>
      <c r="E20" s="375"/>
      <c r="F20" s="375"/>
      <c r="G20" s="97"/>
      <c r="H20" s="97"/>
      <c r="I20" s="97"/>
      <c r="J20" s="2"/>
    </row>
    <row r="21" spans="1:10" ht="12.75">
      <c r="A21" s="376"/>
      <c r="B21" s="374" t="s">
        <v>24</v>
      </c>
      <c r="C21" s="375"/>
      <c r="D21" s="375"/>
      <c r="E21" s="375"/>
      <c r="F21" s="375"/>
      <c r="G21" s="97"/>
      <c r="H21" s="97"/>
      <c r="I21" s="97"/>
      <c r="J21" s="2"/>
    </row>
    <row r="22" spans="1:10" ht="12.75">
      <c r="A22" s="376"/>
      <c r="B22" s="374" t="s">
        <v>21</v>
      </c>
      <c r="C22" s="375"/>
      <c r="D22" s="375"/>
      <c r="E22" s="375"/>
      <c r="F22" s="375"/>
      <c r="G22" s="97"/>
      <c r="H22" s="97"/>
      <c r="I22" s="97"/>
      <c r="J22" s="2"/>
    </row>
    <row r="23" spans="1:10" ht="12.75">
      <c r="A23" s="376"/>
      <c r="B23" s="374" t="s">
        <v>264</v>
      </c>
      <c r="C23" s="375"/>
      <c r="D23" s="375"/>
      <c r="E23" s="375"/>
      <c r="F23" s="375"/>
      <c r="G23" s="97"/>
      <c r="H23" s="97"/>
      <c r="I23" s="97"/>
      <c r="J23" s="2"/>
    </row>
    <row r="24" spans="1:10" ht="12.75">
      <c r="A24" s="376"/>
      <c r="B24" s="374" t="s">
        <v>265</v>
      </c>
      <c r="C24" s="375"/>
      <c r="D24" s="375"/>
      <c r="E24" s="375"/>
      <c r="F24" s="375"/>
      <c r="G24" s="97"/>
      <c r="H24" s="97"/>
      <c r="I24" s="97"/>
      <c r="J24" s="2"/>
    </row>
    <row r="25" spans="1:10" ht="12.75">
      <c r="A25" s="377"/>
      <c r="B25" s="374" t="s">
        <v>266</v>
      </c>
      <c r="C25" s="375"/>
      <c r="D25" s="375"/>
      <c r="E25" s="375"/>
      <c r="F25" s="375"/>
      <c r="G25" s="97"/>
      <c r="H25" s="97"/>
      <c r="I25" s="97"/>
      <c r="J25" s="2"/>
    </row>
    <row r="26" spans="1:10" ht="12.75">
      <c r="A26" s="373" t="s">
        <v>269</v>
      </c>
      <c r="B26" s="374" t="s">
        <v>23</v>
      </c>
      <c r="C26" s="375"/>
      <c r="D26" s="375"/>
      <c r="E26" s="375"/>
      <c r="F26" s="375"/>
      <c r="G26" s="97"/>
      <c r="H26" s="97"/>
      <c r="I26" s="97"/>
      <c r="J26" s="2"/>
    </row>
    <row r="27" spans="1:10" ht="12.75">
      <c r="A27" s="376"/>
      <c r="B27" s="374" t="s">
        <v>24</v>
      </c>
      <c r="C27" s="375">
        <v>1837.23</v>
      </c>
      <c r="D27" s="375">
        <v>158.97</v>
      </c>
      <c r="E27" s="375">
        <v>158.97</v>
      </c>
      <c r="F27" s="375">
        <v>1842.38</v>
      </c>
      <c r="G27" s="97"/>
      <c r="H27" s="97"/>
      <c r="I27" s="97"/>
      <c r="J27" s="2"/>
    </row>
    <row r="28" spans="1:10" ht="12.75">
      <c r="A28" s="376"/>
      <c r="B28" s="374" t="s">
        <v>21</v>
      </c>
      <c r="C28" s="375"/>
      <c r="D28" s="375"/>
      <c r="E28" s="375"/>
      <c r="F28" s="375"/>
      <c r="G28" s="97"/>
      <c r="H28" s="97"/>
      <c r="I28" s="97"/>
      <c r="J28" s="2"/>
    </row>
    <row r="29" spans="1:10" ht="12.75">
      <c r="A29" s="376"/>
      <c r="B29" s="374" t="s">
        <v>264</v>
      </c>
      <c r="C29" s="375">
        <v>3650</v>
      </c>
      <c r="D29" s="375"/>
      <c r="E29" s="375"/>
      <c r="F29" s="375">
        <v>3643.48</v>
      </c>
      <c r="G29" s="97"/>
      <c r="H29" s="97"/>
      <c r="I29" s="97"/>
      <c r="J29" s="2"/>
    </row>
    <row r="30" spans="1:10" ht="12.75">
      <c r="A30" s="376"/>
      <c r="B30" s="374" t="s">
        <v>265</v>
      </c>
      <c r="C30" s="375"/>
      <c r="D30" s="375"/>
      <c r="E30" s="375"/>
      <c r="F30" s="375"/>
      <c r="G30" s="97"/>
      <c r="H30" s="97"/>
      <c r="I30" s="97"/>
      <c r="J30" s="2"/>
    </row>
    <row r="31" spans="1:10" ht="12.75">
      <c r="A31" s="377"/>
      <c r="B31" s="374" t="s">
        <v>266</v>
      </c>
      <c r="C31" s="375"/>
      <c r="D31" s="375"/>
      <c r="E31" s="375"/>
      <c r="F31" s="375"/>
      <c r="G31" s="97"/>
      <c r="H31" s="97"/>
      <c r="I31" s="97"/>
      <c r="J31" s="2"/>
    </row>
    <row r="32" spans="1:10" ht="12.75">
      <c r="A32" s="97"/>
      <c r="B32" s="97"/>
      <c r="C32" s="97"/>
      <c r="D32" s="97"/>
      <c r="E32" s="97"/>
      <c r="F32" s="97"/>
      <c r="G32" s="97"/>
      <c r="H32" s="97"/>
      <c r="I32" s="97"/>
      <c r="J32" s="2"/>
    </row>
    <row r="33" spans="1:10" ht="12.75">
      <c r="A33" s="423" t="s">
        <v>267</v>
      </c>
      <c r="B33" s="424"/>
      <c r="C33" s="424"/>
      <c r="D33" s="424"/>
      <c r="E33" s="424"/>
      <c r="F33" s="424"/>
      <c r="G33" s="424"/>
      <c r="H33" s="425"/>
      <c r="I33" s="366"/>
      <c r="J33" s="2"/>
    </row>
    <row r="34" spans="1:10" ht="12.75">
      <c r="A34" s="378"/>
      <c r="B34" s="374" t="s">
        <v>23</v>
      </c>
      <c r="C34" s="374" t="s">
        <v>24</v>
      </c>
      <c r="D34" s="374" t="s">
        <v>21</v>
      </c>
      <c r="E34" s="374" t="s">
        <v>264</v>
      </c>
      <c r="F34" s="374" t="s">
        <v>265</v>
      </c>
      <c r="G34" s="374" t="s">
        <v>266</v>
      </c>
      <c r="H34" s="366" t="s">
        <v>44</v>
      </c>
      <c r="I34" s="366" t="s">
        <v>268</v>
      </c>
      <c r="J34" s="2"/>
    </row>
    <row r="35" spans="1:10" ht="12.75">
      <c r="A35" s="118" t="s">
        <v>148</v>
      </c>
      <c r="B35" s="379">
        <f>205*C20+56*D20+57*E20+47*F20</f>
        <v>0</v>
      </c>
      <c r="C35" s="379">
        <f>205*C21+56*D21+57*E21+47*F21</f>
        <v>0</v>
      </c>
      <c r="D35" s="379">
        <f>205*C22+56*D22+57*E22+47*F22</f>
        <v>0</v>
      </c>
      <c r="E35" s="380">
        <f>205*C23+56*D23+57*E23+47*F23</f>
        <v>0</v>
      </c>
      <c r="F35" s="379">
        <f>205*C24+56*D24+57*E24+47*F24</f>
        <v>0</v>
      </c>
      <c r="G35" s="379">
        <f>205*C25+56*D25+57*E25+47*F25</f>
        <v>0</v>
      </c>
      <c r="H35" s="380">
        <f>SUM(B35:G35)</f>
        <v>0</v>
      </c>
      <c r="I35" s="380">
        <f>+H35*10</f>
        <v>0</v>
      </c>
      <c r="J35" s="2"/>
    </row>
    <row r="36" spans="1:10" ht="12.75">
      <c r="A36" s="118" t="s">
        <v>149</v>
      </c>
      <c r="B36" s="379">
        <f>205*C26+56*D26+57*E26+47*F26</f>
        <v>0</v>
      </c>
      <c r="C36" s="379">
        <f>205*C27+56*D27+57*E27+47*F27</f>
        <v>481187.62</v>
      </c>
      <c r="D36" s="379">
        <f>205*C28+56*D28+57*E28+47*F28</f>
        <v>0</v>
      </c>
      <c r="E36" s="379">
        <f>205*C29+56*D29+57*E29+47*F29</f>
        <v>919493.56</v>
      </c>
      <c r="F36" s="379">
        <f>205*C30+56*D30+57*E30+47*F30</f>
        <v>0</v>
      </c>
      <c r="G36" s="379">
        <f>205*C31+56*D31+57*E31+47*F31</f>
        <v>0</v>
      </c>
      <c r="H36" s="380">
        <f>SUM(B36:G36)</f>
        <v>1400681.1800000002</v>
      </c>
      <c r="I36" s="380">
        <f>+H36*10</f>
        <v>14006811.8</v>
      </c>
      <c r="J36" s="2"/>
    </row>
    <row r="37" spans="1:10" ht="12.75">
      <c r="A37" s="118" t="s">
        <v>44</v>
      </c>
      <c r="B37" s="379">
        <f>SUM(B35:B36)</f>
        <v>0</v>
      </c>
      <c r="C37" s="379">
        <f aca="true" t="shared" si="0" ref="C37:H37">SUM(C35:C36)</f>
        <v>481187.62</v>
      </c>
      <c r="D37" s="379">
        <f t="shared" si="0"/>
        <v>0</v>
      </c>
      <c r="E37" s="379">
        <f t="shared" si="0"/>
        <v>919493.56</v>
      </c>
      <c r="F37" s="379">
        <f t="shared" si="0"/>
        <v>0</v>
      </c>
      <c r="G37" s="379">
        <f t="shared" si="0"/>
        <v>0</v>
      </c>
      <c r="H37" s="379">
        <f t="shared" si="0"/>
        <v>1400681.1800000002</v>
      </c>
      <c r="I37" s="379">
        <f>+H37*10</f>
        <v>14006811.8</v>
      </c>
      <c r="J37" s="2"/>
    </row>
    <row r="38" spans="1:10" ht="12.75">
      <c r="A38" s="2"/>
      <c r="B38" s="2"/>
      <c r="C38" s="2"/>
      <c r="D38" s="2"/>
      <c r="E38" s="2"/>
      <c r="F38" s="2"/>
      <c r="G38" s="2"/>
      <c r="H38" s="2"/>
      <c r="I38" s="2"/>
      <c r="J38" s="2"/>
    </row>
    <row r="39" spans="1:10" s="246" customFormat="1" ht="12.75">
      <c r="A39" s="9" t="s">
        <v>183</v>
      </c>
      <c r="B39" s="9"/>
      <c r="C39" s="9"/>
      <c r="D39" s="9"/>
      <c r="E39" s="9"/>
      <c r="F39" s="9"/>
      <c r="G39" s="9"/>
      <c r="H39" s="9"/>
      <c r="I39" s="9"/>
      <c r="J39" s="9"/>
    </row>
    <row r="40" spans="1:10" ht="12.75">
      <c r="A40" s="118" t="s">
        <v>144</v>
      </c>
      <c r="B40" s="239" t="s">
        <v>179</v>
      </c>
      <c r="C40" s="239"/>
      <c r="D40" s="240"/>
      <c r="E40" s="2"/>
      <c r="F40" s="2"/>
      <c r="G40" s="2"/>
      <c r="H40" s="2"/>
      <c r="I40" s="2"/>
      <c r="J40" s="2"/>
    </row>
    <row r="41" spans="1:10" ht="12.75">
      <c r="A41" s="118" t="s">
        <v>145</v>
      </c>
      <c r="B41" s="239" t="s">
        <v>180</v>
      </c>
      <c r="C41" s="239"/>
      <c r="D41" s="240"/>
      <c r="E41" s="2"/>
      <c r="F41" s="2"/>
      <c r="G41" s="2"/>
      <c r="H41" s="2"/>
      <c r="I41" s="2"/>
      <c r="J41" s="2"/>
    </row>
    <row r="42" spans="1:10" ht="12.75">
      <c r="A42" s="118" t="s">
        <v>146</v>
      </c>
      <c r="B42" s="239" t="s">
        <v>181</v>
      </c>
      <c r="C42" s="239"/>
      <c r="D42" s="240"/>
      <c r="E42" s="2"/>
      <c r="F42" s="2"/>
      <c r="G42" s="2"/>
      <c r="H42" s="2"/>
      <c r="I42" s="2"/>
      <c r="J42" s="2"/>
    </row>
    <row r="43" spans="1:10" ht="12.75">
      <c r="A43" s="241" t="s">
        <v>147</v>
      </c>
      <c r="B43" s="242" t="s">
        <v>182</v>
      </c>
      <c r="C43" s="242"/>
      <c r="D43" s="243"/>
      <c r="E43" s="2"/>
      <c r="F43" s="2"/>
      <c r="G43" s="2"/>
      <c r="H43" s="2"/>
      <c r="I43" s="2"/>
      <c r="J43" s="2"/>
    </row>
    <row r="44" spans="1:10" ht="12.75">
      <c r="A44" s="117" t="s">
        <v>148</v>
      </c>
      <c r="B44" s="117" t="s">
        <v>184</v>
      </c>
      <c r="C44" s="239"/>
      <c r="D44" s="239"/>
      <c r="E44" s="239"/>
      <c r="F44" s="239"/>
      <c r="G44" s="240"/>
      <c r="H44" s="2"/>
      <c r="I44" s="2"/>
      <c r="J44" s="2"/>
    </row>
    <row r="45" spans="1:10" ht="12.75">
      <c r="A45" s="118" t="s">
        <v>84</v>
      </c>
      <c r="B45" s="239" t="s">
        <v>185</v>
      </c>
      <c r="C45" s="239"/>
      <c r="D45" s="239"/>
      <c r="E45" s="239"/>
      <c r="F45" s="239"/>
      <c r="G45" s="240"/>
      <c r="H45" s="2"/>
      <c r="I45" s="2"/>
      <c r="J45" s="2"/>
    </row>
    <row r="46" spans="1:10" ht="12.75">
      <c r="A46" s="2"/>
      <c r="B46" s="2"/>
      <c r="C46" s="2"/>
      <c r="D46" s="2"/>
      <c r="E46" s="2"/>
      <c r="F46" s="2"/>
      <c r="G46" s="2"/>
      <c r="H46" s="2"/>
      <c r="I46" s="2"/>
      <c r="J46" s="2"/>
    </row>
    <row r="47" spans="1:10" ht="23.25" customHeight="1">
      <c r="A47" s="245" t="s">
        <v>150</v>
      </c>
      <c r="B47" s="2"/>
      <c r="C47" s="2"/>
      <c r="D47" s="2"/>
      <c r="E47" s="2"/>
      <c r="F47" s="2"/>
      <c r="G47" s="2"/>
      <c r="H47" s="2"/>
      <c r="I47" s="2"/>
      <c r="J47" s="2"/>
    </row>
    <row r="48" spans="1:10" s="369" customFormat="1" ht="9" customHeight="1">
      <c r="A48" s="367"/>
      <c r="B48" s="368"/>
      <c r="C48" s="368"/>
      <c r="D48" s="368"/>
      <c r="E48" s="368"/>
      <c r="F48" s="368"/>
      <c r="G48" s="368"/>
      <c r="H48" s="368"/>
      <c r="J48" s="370"/>
    </row>
    <row r="49" spans="1:10" s="369" customFormat="1" ht="39" customHeight="1">
      <c r="A49" s="418" t="s">
        <v>271</v>
      </c>
      <c r="B49" s="419"/>
      <c r="C49" s="419"/>
      <c r="D49" s="419"/>
      <c r="E49" s="419"/>
      <c r="F49" s="419"/>
      <c r="G49" s="419"/>
      <c r="H49" s="419"/>
      <c r="I49" s="419"/>
      <c r="J49" s="370"/>
    </row>
    <row r="50" spans="1:10" s="369" customFormat="1" ht="14.25" customHeight="1">
      <c r="A50" s="371"/>
      <c r="B50" s="370"/>
      <c r="C50" s="370"/>
      <c r="D50" s="370"/>
      <c r="E50" s="370"/>
      <c r="F50" s="370"/>
      <c r="G50" s="370"/>
      <c r="H50" s="371"/>
      <c r="J50" s="370"/>
    </row>
    <row r="51" spans="1:10" s="369" customFormat="1" ht="14.25" customHeight="1">
      <c r="A51" s="371"/>
      <c r="B51" s="370"/>
      <c r="C51" s="370"/>
      <c r="D51" s="370"/>
      <c r="E51" s="370"/>
      <c r="F51" s="370"/>
      <c r="G51" s="370"/>
      <c r="H51" s="371"/>
      <c r="J51" s="370"/>
    </row>
    <row r="52" spans="1:10" s="369" customFormat="1" ht="14.25" customHeight="1">
      <c r="A52" s="371"/>
      <c r="B52" s="370"/>
      <c r="C52" s="370"/>
      <c r="D52" s="370"/>
      <c r="E52" s="370"/>
      <c r="F52" s="370"/>
      <c r="G52" s="370"/>
      <c r="H52" s="371"/>
      <c r="J52" s="370"/>
    </row>
    <row r="53" spans="1:10" s="369" customFormat="1" ht="14.25" customHeight="1">
      <c r="A53" s="371"/>
      <c r="B53" s="370"/>
      <c r="C53" s="370"/>
      <c r="D53" s="370"/>
      <c r="E53" s="370"/>
      <c r="F53" s="370"/>
      <c r="G53" s="370"/>
      <c r="H53" s="371"/>
      <c r="J53" s="370"/>
    </row>
    <row r="54" spans="1:10" s="369" customFormat="1" ht="14.25" customHeight="1">
      <c r="A54" s="371"/>
      <c r="B54" s="370"/>
      <c r="C54" s="370"/>
      <c r="D54" s="370"/>
      <c r="E54" s="370"/>
      <c r="F54" s="370"/>
      <c r="G54" s="370"/>
      <c r="H54" s="371"/>
      <c r="J54" s="370"/>
    </row>
    <row r="55" spans="1:10" s="369" customFormat="1" ht="14.25" customHeight="1">
      <c r="A55" s="371"/>
      <c r="B55" s="370"/>
      <c r="C55" s="370"/>
      <c r="D55" s="370"/>
      <c r="E55" s="370"/>
      <c r="F55" s="370"/>
      <c r="G55" s="370"/>
      <c r="H55" s="371"/>
      <c r="J55" s="370"/>
    </row>
    <row r="56" spans="1:10" s="369" customFormat="1" ht="14.25" customHeight="1">
      <c r="A56" s="119"/>
      <c r="B56" s="119"/>
      <c r="C56" s="119"/>
      <c r="D56" s="119"/>
      <c r="E56" s="119"/>
      <c r="F56" s="119"/>
      <c r="G56" s="119"/>
      <c r="H56" s="119"/>
      <c r="I56" s="119"/>
      <c r="J56" s="119"/>
    </row>
    <row r="57" spans="1:10" s="369" customFormat="1" ht="14.25" customHeight="1">
      <c r="A57" s="372"/>
      <c r="B57" s="372"/>
      <c r="C57" s="372"/>
      <c r="D57" s="372"/>
      <c r="E57" s="372"/>
      <c r="F57" s="372"/>
      <c r="G57" s="372"/>
      <c r="H57" s="372"/>
      <c r="I57" s="372"/>
      <c r="J57" s="119"/>
    </row>
    <row r="58" spans="1:10" ht="12.75">
      <c r="A58" s="2"/>
      <c r="B58" s="2"/>
      <c r="C58" s="2"/>
      <c r="D58" s="2"/>
      <c r="E58" s="2"/>
      <c r="F58" s="2"/>
      <c r="G58" s="2"/>
      <c r="H58" s="2"/>
      <c r="I58" s="2"/>
      <c r="J58" s="2"/>
    </row>
    <row r="59" spans="1:10" ht="12.75">
      <c r="A59" s="2"/>
      <c r="B59" s="2"/>
      <c r="C59" s="2"/>
      <c r="D59" s="2"/>
      <c r="E59" s="2"/>
      <c r="F59" s="2"/>
      <c r="G59" s="2"/>
      <c r="H59" s="2"/>
      <c r="I59" s="2"/>
      <c r="J59" s="2"/>
    </row>
    <row r="60" spans="1:10" ht="12.75">
      <c r="A60" s="2"/>
      <c r="B60" s="2"/>
      <c r="C60" s="2"/>
      <c r="D60" s="2"/>
      <c r="E60" s="2"/>
      <c r="F60" s="2"/>
      <c r="G60" s="2"/>
      <c r="H60" s="2"/>
      <c r="I60" s="2"/>
      <c r="J60" s="2"/>
    </row>
    <row r="61" spans="1:10" ht="12.75">
      <c r="A61" s="2"/>
      <c r="B61" s="2"/>
      <c r="C61" s="2"/>
      <c r="D61" s="2"/>
      <c r="E61" s="2"/>
      <c r="F61" s="2"/>
      <c r="G61" s="2"/>
      <c r="H61" s="2"/>
      <c r="I61" s="2"/>
      <c r="J61" s="2"/>
    </row>
    <row r="62" spans="1:10" ht="12.75">
      <c r="A62" s="2"/>
      <c r="B62" s="2"/>
      <c r="C62" s="2"/>
      <c r="D62" s="2"/>
      <c r="E62" s="2"/>
      <c r="F62" s="2"/>
      <c r="G62" s="2"/>
      <c r="H62" s="2"/>
      <c r="I62" s="2"/>
      <c r="J62" s="2"/>
    </row>
    <row r="63" spans="1:10" ht="12.75">
      <c r="A63" s="2"/>
      <c r="B63" s="2"/>
      <c r="C63" s="2"/>
      <c r="D63" s="2"/>
      <c r="E63" s="2"/>
      <c r="F63" s="2"/>
      <c r="G63" s="2"/>
      <c r="H63" s="2"/>
      <c r="I63" s="2"/>
      <c r="J63" s="2"/>
    </row>
    <row r="64" spans="1:10" ht="12.75">
      <c r="A64" s="2"/>
      <c r="B64" s="2"/>
      <c r="C64" s="2"/>
      <c r="D64" s="2"/>
      <c r="E64" s="2"/>
      <c r="F64" s="2"/>
      <c r="G64" s="2"/>
      <c r="H64" s="2"/>
      <c r="I64" s="2"/>
      <c r="J64" s="2"/>
    </row>
    <row r="65" spans="1:10" ht="12.75">
      <c r="A65" s="2"/>
      <c r="B65" s="2"/>
      <c r="C65" s="2"/>
      <c r="D65" s="2"/>
      <c r="E65" s="2"/>
      <c r="F65" s="2"/>
      <c r="G65" s="2"/>
      <c r="H65" s="2"/>
      <c r="I65" s="2"/>
      <c r="J65" s="2"/>
    </row>
    <row r="66" spans="1:10" ht="12.75">
      <c r="A66" s="2"/>
      <c r="B66" s="2"/>
      <c r="C66" s="2"/>
      <c r="D66" s="2"/>
      <c r="E66" s="2"/>
      <c r="F66" s="2"/>
      <c r="G66" s="2"/>
      <c r="H66" s="2"/>
      <c r="I66" s="2"/>
      <c r="J66" s="2"/>
    </row>
    <row r="67" spans="1:10" ht="12.75">
      <c r="A67" s="2"/>
      <c r="B67" s="2"/>
      <c r="C67" s="2"/>
      <c r="D67" s="2"/>
      <c r="E67" s="2"/>
      <c r="F67" s="2"/>
      <c r="G67" s="2"/>
      <c r="H67" s="2"/>
      <c r="I67" s="2"/>
      <c r="J67" s="2"/>
    </row>
    <row r="68" spans="1:10" ht="12.75">
      <c r="A68" s="2"/>
      <c r="B68" s="2"/>
      <c r="C68" s="2"/>
      <c r="D68" s="2"/>
      <c r="E68" s="2"/>
      <c r="F68" s="2"/>
      <c r="G68" s="2"/>
      <c r="H68" s="2"/>
      <c r="I68" s="2"/>
      <c r="J68" s="2"/>
    </row>
    <row r="69" spans="1:10" ht="12.75">
      <c r="A69" s="2"/>
      <c r="B69" s="2"/>
      <c r="C69" s="2"/>
      <c r="D69" s="2"/>
      <c r="E69" s="2"/>
      <c r="F69" s="2"/>
      <c r="G69" s="2"/>
      <c r="H69" s="2"/>
      <c r="I69" s="2"/>
      <c r="J69" s="2"/>
    </row>
    <row r="70" spans="1:10" ht="12.75">
      <c r="A70" s="2"/>
      <c r="B70" s="2"/>
      <c r="C70" s="2"/>
      <c r="D70" s="2"/>
      <c r="E70" s="2"/>
      <c r="F70" s="2"/>
      <c r="G70" s="2"/>
      <c r="H70" s="2"/>
      <c r="I70" s="2"/>
      <c r="J70" s="2"/>
    </row>
    <row r="71" spans="1:10" ht="12.75">
      <c r="A71" s="2"/>
      <c r="B71" s="2"/>
      <c r="C71" s="2"/>
      <c r="D71" s="2"/>
      <c r="E71" s="2"/>
      <c r="F71" s="2"/>
      <c r="G71" s="2"/>
      <c r="H71" s="2"/>
      <c r="I71" s="2"/>
      <c r="J71" s="2"/>
    </row>
    <row r="72" spans="1:10" ht="12.75">
      <c r="A72" s="2"/>
      <c r="B72" s="2"/>
      <c r="C72" s="2"/>
      <c r="D72" s="2"/>
      <c r="E72" s="2"/>
      <c r="F72" s="2"/>
      <c r="G72" s="2"/>
      <c r="H72" s="2"/>
      <c r="I72" s="2"/>
      <c r="J72" s="2"/>
    </row>
    <row r="73" spans="1:10" ht="12.75">
      <c r="A73" s="2"/>
      <c r="B73" s="2"/>
      <c r="C73" s="2"/>
      <c r="D73" s="2"/>
      <c r="E73" s="2"/>
      <c r="F73" s="2"/>
      <c r="G73" s="2"/>
      <c r="H73" s="2"/>
      <c r="I73" s="2"/>
      <c r="J73" s="2"/>
    </row>
    <row r="74" spans="1:10" ht="12.75">
      <c r="A74" s="2"/>
      <c r="B74" s="2"/>
      <c r="C74" s="2"/>
      <c r="D74" s="2"/>
      <c r="E74" s="2"/>
      <c r="F74" s="2"/>
      <c r="G74" s="2"/>
      <c r="H74" s="2"/>
      <c r="I74" s="2"/>
      <c r="J74" s="2"/>
    </row>
    <row r="75" spans="1:10" ht="12.75">
      <c r="A75" s="2"/>
      <c r="B75" s="2"/>
      <c r="C75" s="2"/>
      <c r="D75" s="2"/>
      <c r="E75" s="2"/>
      <c r="F75" s="2"/>
      <c r="G75" s="2"/>
      <c r="H75" s="2"/>
      <c r="I75" s="2"/>
      <c r="J75" s="2"/>
    </row>
    <row r="76" spans="1:10" ht="12.75">
      <c r="A76" s="2"/>
      <c r="B76" s="2"/>
      <c r="C76" s="2"/>
      <c r="D76" s="2"/>
      <c r="E76" s="2"/>
      <c r="F76" s="2"/>
      <c r="G76" s="2"/>
      <c r="H76" s="2"/>
      <c r="I76" s="2"/>
      <c r="J76" s="2"/>
    </row>
    <row r="77" spans="1:10" ht="12.75">
      <c r="A77" s="2"/>
      <c r="B77" s="2"/>
      <c r="C77" s="2"/>
      <c r="D77" s="2"/>
      <c r="E77" s="2"/>
      <c r="F77" s="2"/>
      <c r="G77" s="2"/>
      <c r="H77" s="2"/>
      <c r="I77" s="2"/>
      <c r="J77" s="2"/>
    </row>
    <row r="78" spans="1:10" ht="12.75">
      <c r="A78" s="2"/>
      <c r="B78" s="2"/>
      <c r="C78" s="2"/>
      <c r="D78" s="2"/>
      <c r="E78" s="2"/>
      <c r="F78" s="2"/>
      <c r="G78" s="2"/>
      <c r="H78" s="2"/>
      <c r="I78" s="2"/>
      <c r="J78" s="2"/>
    </row>
    <row r="79" spans="1:10" ht="12.75">
      <c r="A79" s="2"/>
      <c r="B79" s="2"/>
      <c r="C79" s="2"/>
      <c r="D79" s="2"/>
      <c r="E79" s="2"/>
      <c r="F79" s="2"/>
      <c r="G79" s="2"/>
      <c r="H79" s="2"/>
      <c r="I79" s="2"/>
      <c r="J79" s="2"/>
    </row>
    <row r="80" spans="1:10" ht="12.75">
      <c r="A80" s="2"/>
      <c r="B80" s="2"/>
      <c r="C80" s="2"/>
      <c r="D80" s="2"/>
      <c r="E80" s="2"/>
      <c r="F80" s="2"/>
      <c r="G80" s="2"/>
      <c r="H80" s="2"/>
      <c r="I80" s="2"/>
      <c r="J80" s="2"/>
    </row>
    <row r="81" spans="1:10" ht="12.75">
      <c r="A81" s="2"/>
      <c r="B81" s="2"/>
      <c r="C81" s="2"/>
      <c r="D81" s="2"/>
      <c r="E81" s="2"/>
      <c r="F81" s="2"/>
      <c r="G81" s="2"/>
      <c r="H81" s="2"/>
      <c r="I81" s="2"/>
      <c r="J81" s="2"/>
    </row>
    <row r="82" spans="1:10" ht="12.75">
      <c r="A82" s="2"/>
      <c r="B82" s="2"/>
      <c r="C82" s="2"/>
      <c r="D82" s="2"/>
      <c r="E82" s="2"/>
      <c r="F82" s="2"/>
      <c r="G82" s="2"/>
      <c r="H82" s="2"/>
      <c r="I82" s="2"/>
      <c r="J82" s="2"/>
    </row>
    <row r="83" spans="1:10" ht="12.75">
      <c r="A83" s="2"/>
      <c r="B83" s="2"/>
      <c r="C83" s="2"/>
      <c r="D83" s="2"/>
      <c r="E83" s="2"/>
      <c r="F83" s="2"/>
      <c r="G83" s="2"/>
      <c r="H83" s="2"/>
      <c r="I83" s="2"/>
      <c r="J83" s="2"/>
    </row>
    <row r="84" spans="1:10" ht="12.75">
      <c r="A84" s="2"/>
      <c r="B84" s="2"/>
      <c r="C84" s="2"/>
      <c r="D84" s="2"/>
      <c r="E84" s="2"/>
      <c r="F84" s="2"/>
      <c r="G84" s="2"/>
      <c r="H84" s="2"/>
      <c r="I84" s="2"/>
      <c r="J84" s="2"/>
    </row>
    <row r="85" spans="1:10" ht="12.75">
      <c r="A85" s="2"/>
      <c r="B85" s="2"/>
      <c r="C85" s="2"/>
      <c r="D85" s="2"/>
      <c r="E85" s="2"/>
      <c r="F85" s="2"/>
      <c r="G85" s="2"/>
      <c r="H85" s="2"/>
      <c r="I85" s="2"/>
      <c r="J85" s="2"/>
    </row>
    <row r="86" spans="1:10" ht="12.75">
      <c r="A86" s="2"/>
      <c r="B86" s="2"/>
      <c r="C86" s="2"/>
      <c r="D86" s="2"/>
      <c r="E86" s="2"/>
      <c r="F86" s="2"/>
      <c r="G86" s="2"/>
      <c r="H86" s="2"/>
      <c r="I86" s="2"/>
      <c r="J86" s="2"/>
    </row>
    <row r="87" spans="1:10" ht="12.75">
      <c r="A87" s="2"/>
      <c r="B87" s="2"/>
      <c r="C87" s="2"/>
      <c r="D87" s="2"/>
      <c r="E87" s="2"/>
      <c r="F87" s="2"/>
      <c r="G87" s="2"/>
      <c r="H87" s="2"/>
      <c r="I87" s="2"/>
      <c r="J87" s="2"/>
    </row>
    <row r="88" spans="1:10" ht="12.75">
      <c r="A88" s="2"/>
      <c r="B88" s="2"/>
      <c r="C88" s="2"/>
      <c r="D88" s="2"/>
      <c r="E88" s="2"/>
      <c r="F88" s="2"/>
      <c r="G88" s="2"/>
      <c r="H88" s="2"/>
      <c r="I88" s="2"/>
      <c r="J88" s="2"/>
    </row>
    <row r="89" spans="1:10" ht="12.75">
      <c r="A89" s="2"/>
      <c r="B89" s="2"/>
      <c r="C89" s="2"/>
      <c r="D89" s="2"/>
      <c r="E89" s="2"/>
      <c r="F89" s="2"/>
      <c r="G89" s="2"/>
      <c r="H89" s="2"/>
      <c r="I89" s="2"/>
      <c r="J89" s="2"/>
    </row>
    <row r="90" spans="1:10" ht="12.75">
      <c r="A90" s="2"/>
      <c r="B90" s="2"/>
      <c r="C90" s="2"/>
      <c r="D90" s="2"/>
      <c r="E90" s="2"/>
      <c r="F90" s="2"/>
      <c r="G90" s="2"/>
      <c r="H90" s="2"/>
      <c r="I90" s="2"/>
      <c r="J90" s="2"/>
    </row>
    <row r="91" spans="1:10" ht="12.75">
      <c r="A91" s="2"/>
      <c r="B91" s="2"/>
      <c r="C91" s="2"/>
      <c r="D91" s="2"/>
      <c r="E91" s="2"/>
      <c r="F91" s="2"/>
      <c r="G91" s="2"/>
      <c r="H91" s="2"/>
      <c r="I91" s="2"/>
      <c r="J91" s="2"/>
    </row>
    <row r="92" spans="1:10" ht="12.75">
      <c r="A92" s="2"/>
      <c r="B92" s="2"/>
      <c r="C92" s="2"/>
      <c r="D92" s="2"/>
      <c r="E92" s="2"/>
      <c r="F92" s="2"/>
      <c r="G92" s="2"/>
      <c r="H92" s="2"/>
      <c r="I92" s="2"/>
      <c r="J92" s="2"/>
    </row>
    <row r="93" spans="1:10" ht="12.75">
      <c r="A93" s="2"/>
      <c r="B93" s="2"/>
      <c r="C93" s="2"/>
      <c r="D93" s="2"/>
      <c r="E93" s="2"/>
      <c r="F93" s="2"/>
      <c r="G93" s="2"/>
      <c r="H93" s="2"/>
      <c r="I93" s="2"/>
      <c r="J93" s="2"/>
    </row>
    <row r="94" spans="1:10" ht="12.75">
      <c r="A94" s="2"/>
      <c r="B94" s="2"/>
      <c r="C94" s="2"/>
      <c r="D94" s="2"/>
      <c r="E94" s="2"/>
      <c r="F94" s="2"/>
      <c r="G94" s="2"/>
      <c r="H94" s="2"/>
      <c r="I94" s="2"/>
      <c r="J94" s="2"/>
    </row>
    <row r="95" spans="1:10" ht="12.75">
      <c r="A95" s="2"/>
      <c r="B95" s="2"/>
      <c r="C95" s="2"/>
      <c r="D95" s="2"/>
      <c r="E95" s="2"/>
      <c r="F95" s="2"/>
      <c r="G95" s="2"/>
      <c r="H95" s="2"/>
      <c r="I95" s="2"/>
      <c r="J95" s="2"/>
    </row>
    <row r="96" spans="1:10" ht="12.75">
      <c r="A96" s="2"/>
      <c r="B96" s="2"/>
      <c r="C96" s="2"/>
      <c r="D96" s="2"/>
      <c r="E96" s="2"/>
      <c r="F96" s="2"/>
      <c r="G96" s="2"/>
      <c r="H96" s="2"/>
      <c r="I96" s="2"/>
      <c r="J96" s="2"/>
    </row>
    <row r="97" spans="1:10" ht="12.75">
      <c r="A97" s="2"/>
      <c r="B97" s="2"/>
      <c r="C97" s="2"/>
      <c r="D97" s="2"/>
      <c r="E97" s="2"/>
      <c r="F97" s="2"/>
      <c r="G97" s="2"/>
      <c r="H97" s="2"/>
      <c r="I97" s="2"/>
      <c r="J97" s="2"/>
    </row>
    <row r="98" spans="1:10" ht="12.75">
      <c r="A98" s="2"/>
      <c r="B98" s="2"/>
      <c r="C98" s="2"/>
      <c r="D98" s="2"/>
      <c r="E98" s="2"/>
      <c r="F98" s="2"/>
      <c r="G98" s="2"/>
      <c r="H98" s="2"/>
      <c r="I98" s="2"/>
      <c r="J98" s="2"/>
    </row>
    <row r="99" spans="1:10" ht="12.75">
      <c r="A99" s="2"/>
      <c r="B99" s="2"/>
      <c r="C99" s="2"/>
      <c r="D99" s="2"/>
      <c r="E99" s="2"/>
      <c r="F99" s="2"/>
      <c r="G99" s="2"/>
      <c r="H99" s="2"/>
      <c r="I99" s="2"/>
      <c r="J99" s="2"/>
    </row>
    <row r="100" spans="1:10" ht="12.75">
      <c r="A100" s="2"/>
      <c r="B100" s="2"/>
      <c r="C100" s="2"/>
      <c r="D100" s="2"/>
      <c r="E100" s="2"/>
      <c r="F100" s="2"/>
      <c r="G100" s="2"/>
      <c r="H100" s="2"/>
      <c r="I100" s="2"/>
      <c r="J100" s="2"/>
    </row>
    <row r="101" spans="1:10" ht="12.75">
      <c r="A101" s="2"/>
      <c r="B101" s="2"/>
      <c r="C101" s="2"/>
      <c r="D101" s="2"/>
      <c r="E101" s="2"/>
      <c r="F101" s="2"/>
      <c r="G101" s="2"/>
      <c r="H101" s="2"/>
      <c r="I101" s="2"/>
      <c r="J101" s="2"/>
    </row>
    <row r="102" spans="1:10" ht="12.75">
      <c r="A102" s="2"/>
      <c r="B102" s="2"/>
      <c r="C102" s="2"/>
      <c r="D102" s="2"/>
      <c r="E102" s="2"/>
      <c r="F102" s="2"/>
      <c r="G102" s="2"/>
      <c r="H102" s="2"/>
      <c r="I102" s="2"/>
      <c r="J102" s="2"/>
    </row>
    <row r="103" spans="1:10" ht="12.75">
      <c r="A103" s="2"/>
      <c r="B103" s="2"/>
      <c r="C103" s="2"/>
      <c r="D103" s="2"/>
      <c r="E103" s="2"/>
      <c r="F103" s="2"/>
      <c r="G103" s="2"/>
      <c r="H103" s="2"/>
      <c r="I103" s="2"/>
      <c r="J103" s="2"/>
    </row>
    <row r="104" spans="1:10" ht="12.75">
      <c r="A104" s="2"/>
      <c r="B104" s="2"/>
      <c r="C104" s="2"/>
      <c r="D104" s="2"/>
      <c r="E104" s="2"/>
      <c r="F104" s="2"/>
      <c r="G104" s="2"/>
      <c r="H104" s="2"/>
      <c r="I104" s="2"/>
      <c r="J104" s="2"/>
    </row>
    <row r="105" spans="1:10" ht="12.75">
      <c r="A105" s="2"/>
      <c r="B105" s="2"/>
      <c r="C105" s="2"/>
      <c r="D105" s="2"/>
      <c r="E105" s="2"/>
      <c r="F105" s="2"/>
      <c r="G105" s="2"/>
      <c r="H105" s="2"/>
      <c r="I105" s="2"/>
      <c r="J105" s="2"/>
    </row>
    <row r="106" spans="1:10" ht="12.75">
      <c r="A106" s="2"/>
      <c r="B106" s="2"/>
      <c r="C106" s="2"/>
      <c r="D106" s="2"/>
      <c r="E106" s="2"/>
      <c r="F106" s="2"/>
      <c r="G106" s="2"/>
      <c r="H106" s="2"/>
      <c r="I106" s="2"/>
      <c r="J106" s="2"/>
    </row>
    <row r="107" spans="1:10" ht="12.75">
      <c r="A107" s="2"/>
      <c r="B107" s="2"/>
      <c r="C107" s="2"/>
      <c r="D107" s="2"/>
      <c r="E107" s="2"/>
      <c r="F107" s="2"/>
      <c r="G107" s="2"/>
      <c r="H107" s="2"/>
      <c r="I107" s="2"/>
      <c r="J107" s="2"/>
    </row>
    <row r="108" spans="1:10" ht="12.75">
      <c r="A108" s="2"/>
      <c r="B108" s="2"/>
      <c r="C108" s="2"/>
      <c r="D108" s="2"/>
      <c r="E108" s="2"/>
      <c r="F108" s="2"/>
      <c r="G108" s="2"/>
      <c r="H108" s="2"/>
      <c r="I108" s="2"/>
      <c r="J108" s="2"/>
    </row>
    <row r="109" spans="1:10" ht="12.75">
      <c r="A109" s="2"/>
      <c r="B109" s="2"/>
      <c r="C109" s="2"/>
      <c r="D109" s="2"/>
      <c r="E109" s="2"/>
      <c r="F109" s="2"/>
      <c r="G109" s="2"/>
      <c r="H109" s="2"/>
      <c r="I109" s="2"/>
      <c r="J109" s="2"/>
    </row>
    <row r="110" spans="1:10" ht="12.75">
      <c r="A110" s="2"/>
      <c r="B110" s="2"/>
      <c r="C110" s="2"/>
      <c r="D110" s="2"/>
      <c r="E110" s="2"/>
      <c r="F110" s="2"/>
      <c r="G110" s="2"/>
      <c r="H110" s="2"/>
      <c r="I110" s="2"/>
      <c r="J110" s="2"/>
    </row>
    <row r="111" spans="1:10" ht="12.75">
      <c r="A111" s="2"/>
      <c r="B111" s="2"/>
      <c r="C111" s="2"/>
      <c r="D111" s="2"/>
      <c r="E111" s="2"/>
      <c r="F111" s="2"/>
      <c r="G111" s="2"/>
      <c r="H111" s="2"/>
      <c r="I111" s="2"/>
      <c r="J111" s="2"/>
    </row>
    <row r="112" spans="1:10" ht="12.75">
      <c r="A112" s="2"/>
      <c r="B112" s="2"/>
      <c r="C112" s="2"/>
      <c r="D112" s="2"/>
      <c r="E112" s="2"/>
      <c r="F112" s="2"/>
      <c r="G112" s="2"/>
      <c r="H112" s="2"/>
      <c r="I112" s="2"/>
      <c r="J112" s="2"/>
    </row>
    <row r="113" spans="1:10" ht="12.75">
      <c r="A113" s="2"/>
      <c r="B113" s="2"/>
      <c r="C113" s="2"/>
      <c r="D113" s="2"/>
      <c r="E113" s="2"/>
      <c r="F113" s="2"/>
      <c r="G113" s="2"/>
      <c r="H113" s="2"/>
      <c r="I113" s="2"/>
      <c r="J113" s="2"/>
    </row>
    <row r="114" spans="1:10" ht="12.75">
      <c r="A114" s="2"/>
      <c r="B114" s="2"/>
      <c r="C114" s="2"/>
      <c r="D114" s="2"/>
      <c r="E114" s="2"/>
      <c r="F114" s="2"/>
      <c r="G114" s="2"/>
      <c r="H114" s="2"/>
      <c r="I114" s="2"/>
      <c r="J114" s="2"/>
    </row>
    <row r="115" spans="1:10" ht="12.75">
      <c r="A115" s="2"/>
      <c r="B115" s="2"/>
      <c r="C115" s="2"/>
      <c r="D115" s="2"/>
      <c r="E115" s="2"/>
      <c r="F115" s="2"/>
      <c r="G115" s="2"/>
      <c r="H115" s="2"/>
      <c r="I115" s="2"/>
      <c r="J115" s="2"/>
    </row>
    <row r="116" spans="1:10" ht="12.75">
      <c r="A116" s="2"/>
      <c r="B116" s="2"/>
      <c r="C116" s="2"/>
      <c r="D116" s="2"/>
      <c r="E116" s="2"/>
      <c r="F116" s="2"/>
      <c r="G116" s="2"/>
      <c r="H116" s="2"/>
      <c r="I116" s="2"/>
      <c r="J116" s="2"/>
    </row>
    <row r="117" spans="1:10" ht="12.75">
      <c r="A117" s="2"/>
      <c r="B117" s="2"/>
      <c r="C117" s="2"/>
      <c r="D117" s="2"/>
      <c r="E117" s="2"/>
      <c r="F117" s="2"/>
      <c r="G117" s="2"/>
      <c r="H117" s="2"/>
      <c r="I117" s="2"/>
      <c r="J117" s="2"/>
    </row>
    <row r="118" spans="1:10" ht="12.75">
      <c r="A118" s="2"/>
      <c r="B118" s="2"/>
      <c r="C118" s="2"/>
      <c r="D118" s="2"/>
      <c r="E118" s="2"/>
      <c r="F118" s="2"/>
      <c r="G118" s="2"/>
      <c r="H118" s="2"/>
      <c r="I118" s="2"/>
      <c r="J118" s="2"/>
    </row>
    <row r="119" spans="1:10" ht="12.75">
      <c r="A119" s="2"/>
      <c r="B119" s="2"/>
      <c r="C119" s="2"/>
      <c r="D119" s="2"/>
      <c r="E119" s="2"/>
      <c r="F119" s="2"/>
      <c r="G119" s="2"/>
      <c r="H119" s="2"/>
      <c r="I119" s="2"/>
      <c r="J119" s="2"/>
    </row>
    <row r="120" spans="1:10" ht="12.75">
      <c r="A120" s="2"/>
      <c r="B120" s="2"/>
      <c r="C120" s="2"/>
      <c r="D120" s="2"/>
      <c r="E120" s="2"/>
      <c r="F120" s="2"/>
      <c r="G120" s="2"/>
      <c r="H120" s="2"/>
      <c r="I120" s="2"/>
      <c r="J120" s="2"/>
    </row>
    <row r="121" spans="1:10" ht="12.75">
      <c r="A121" s="2"/>
      <c r="B121" s="2"/>
      <c r="C121" s="2"/>
      <c r="D121" s="2"/>
      <c r="E121" s="2"/>
      <c r="F121" s="2"/>
      <c r="G121" s="2"/>
      <c r="H121" s="2"/>
      <c r="I121" s="2"/>
      <c r="J121" s="2"/>
    </row>
    <row r="122" spans="1:10" ht="12.75">
      <c r="A122" s="2"/>
      <c r="B122" s="2"/>
      <c r="C122" s="2"/>
      <c r="D122" s="2"/>
      <c r="E122" s="2"/>
      <c r="F122" s="2"/>
      <c r="G122" s="2"/>
      <c r="H122" s="2"/>
      <c r="I122" s="2"/>
      <c r="J122" s="2"/>
    </row>
    <row r="123" spans="1:10" ht="12.75">
      <c r="A123" s="2"/>
      <c r="B123" s="2"/>
      <c r="C123" s="2"/>
      <c r="D123" s="2"/>
      <c r="E123" s="2"/>
      <c r="F123" s="2"/>
      <c r="G123" s="2"/>
      <c r="H123" s="2"/>
      <c r="I123" s="2"/>
      <c r="J123" s="2"/>
    </row>
    <row r="124" spans="1:10" ht="12.75">
      <c r="A124" s="2"/>
      <c r="B124" s="2"/>
      <c r="C124" s="2"/>
      <c r="D124" s="2"/>
      <c r="E124" s="2"/>
      <c r="F124" s="2"/>
      <c r="G124" s="2"/>
      <c r="H124" s="2"/>
      <c r="I124" s="2"/>
      <c r="J124" s="2"/>
    </row>
    <row r="125" spans="1:10" ht="12.75">
      <c r="A125" s="2"/>
      <c r="B125" s="2"/>
      <c r="C125" s="2"/>
      <c r="D125" s="2"/>
      <c r="E125" s="2"/>
      <c r="F125" s="2"/>
      <c r="G125" s="2"/>
      <c r="H125" s="2"/>
      <c r="I125" s="2"/>
      <c r="J125" s="2"/>
    </row>
    <row r="126" spans="1:10" ht="12.75">
      <c r="A126" s="2"/>
      <c r="B126" s="2"/>
      <c r="C126" s="2"/>
      <c r="D126" s="2"/>
      <c r="E126" s="2"/>
      <c r="F126" s="2"/>
      <c r="G126" s="2"/>
      <c r="H126" s="2"/>
      <c r="I126" s="2"/>
      <c r="J126" s="2"/>
    </row>
    <row r="127" spans="1:10" ht="12.75">
      <c r="A127" s="2"/>
      <c r="B127" s="2"/>
      <c r="C127" s="2"/>
      <c r="D127" s="2"/>
      <c r="E127" s="2"/>
      <c r="F127" s="2"/>
      <c r="G127" s="2"/>
      <c r="H127" s="2"/>
      <c r="I127" s="2"/>
      <c r="J127" s="2"/>
    </row>
    <row r="128" spans="1:10" ht="12.75">
      <c r="A128" s="2"/>
      <c r="B128" s="2"/>
      <c r="C128" s="2"/>
      <c r="D128" s="2"/>
      <c r="E128" s="2"/>
      <c r="F128" s="2"/>
      <c r="G128" s="2"/>
      <c r="H128" s="2"/>
      <c r="I128" s="2"/>
      <c r="J128" s="2"/>
    </row>
    <row r="129" spans="1:10" ht="12.75">
      <c r="A129" s="2"/>
      <c r="B129" s="2"/>
      <c r="C129" s="2"/>
      <c r="D129" s="2"/>
      <c r="E129" s="2"/>
      <c r="F129" s="2"/>
      <c r="G129" s="2"/>
      <c r="H129" s="2"/>
      <c r="I129" s="2"/>
      <c r="J129" s="2"/>
    </row>
    <row r="130" spans="1:10" ht="12.75">
      <c r="A130" s="2"/>
      <c r="B130" s="2"/>
      <c r="C130" s="2"/>
      <c r="D130" s="2"/>
      <c r="E130" s="2"/>
      <c r="F130" s="2"/>
      <c r="G130" s="2"/>
      <c r="H130" s="2"/>
      <c r="I130" s="2"/>
      <c r="J130" s="2"/>
    </row>
    <row r="131" spans="1:10" ht="12.75">
      <c r="A131" s="2"/>
      <c r="B131" s="2"/>
      <c r="C131" s="2"/>
      <c r="D131" s="2"/>
      <c r="E131" s="2"/>
      <c r="F131" s="2"/>
      <c r="G131" s="2"/>
      <c r="H131" s="2"/>
      <c r="I131" s="2"/>
      <c r="J131" s="2"/>
    </row>
    <row r="132" spans="1:10" ht="12.75">
      <c r="A132" s="2"/>
      <c r="B132" s="2"/>
      <c r="C132" s="2"/>
      <c r="D132" s="2"/>
      <c r="E132" s="2"/>
      <c r="F132" s="2"/>
      <c r="G132" s="2"/>
      <c r="H132" s="2"/>
      <c r="I132" s="2"/>
      <c r="J132" s="2"/>
    </row>
    <row r="133" spans="1:10" ht="12.75">
      <c r="A133" s="2"/>
      <c r="B133" s="2"/>
      <c r="C133" s="2"/>
      <c r="D133" s="2"/>
      <c r="E133" s="2"/>
      <c r="F133" s="2"/>
      <c r="G133" s="2"/>
      <c r="H133" s="2"/>
      <c r="I133" s="2"/>
      <c r="J133" s="2"/>
    </row>
    <row r="134" spans="1:10" ht="12.75">
      <c r="A134" s="2"/>
      <c r="B134" s="2"/>
      <c r="C134" s="2"/>
      <c r="D134" s="2"/>
      <c r="E134" s="2"/>
      <c r="F134" s="2"/>
      <c r="G134" s="2"/>
      <c r="H134" s="2"/>
      <c r="I134" s="2"/>
      <c r="J134" s="2"/>
    </row>
    <row r="135" spans="1:10" ht="12.75">
      <c r="A135" s="2"/>
      <c r="B135" s="2"/>
      <c r="C135" s="2"/>
      <c r="D135" s="2"/>
      <c r="E135" s="2"/>
      <c r="F135" s="2"/>
      <c r="G135" s="2"/>
      <c r="H135" s="2"/>
      <c r="I135" s="2"/>
      <c r="J135" s="2"/>
    </row>
    <row r="136" spans="1:10" ht="12.75">
      <c r="A136" s="2"/>
      <c r="B136" s="2"/>
      <c r="C136" s="2"/>
      <c r="D136" s="2"/>
      <c r="E136" s="2"/>
      <c r="F136" s="2"/>
      <c r="G136" s="2"/>
      <c r="H136" s="2"/>
      <c r="I136" s="2"/>
      <c r="J136" s="2"/>
    </row>
    <row r="137" spans="1:10" ht="12.75">
      <c r="A137" s="2"/>
      <c r="B137" s="2"/>
      <c r="C137" s="2"/>
      <c r="D137" s="2"/>
      <c r="E137" s="2"/>
      <c r="F137" s="2"/>
      <c r="G137" s="2"/>
      <c r="H137" s="2"/>
      <c r="I137" s="2"/>
      <c r="J137" s="2"/>
    </row>
    <row r="138" spans="1:10" ht="12.75">
      <c r="A138" s="2"/>
      <c r="B138" s="2"/>
      <c r="C138" s="2"/>
      <c r="D138" s="2"/>
      <c r="E138" s="2"/>
      <c r="F138" s="2"/>
      <c r="G138" s="2"/>
      <c r="H138" s="2"/>
      <c r="I138" s="2"/>
      <c r="J138" s="2"/>
    </row>
    <row r="139" spans="1:10" ht="12.75">
      <c r="A139" s="2"/>
      <c r="B139" s="2"/>
      <c r="C139" s="2"/>
      <c r="D139" s="2"/>
      <c r="E139" s="2"/>
      <c r="F139" s="2"/>
      <c r="G139" s="2"/>
      <c r="H139" s="2"/>
      <c r="I139" s="2"/>
      <c r="J139" s="2"/>
    </row>
    <row r="140" spans="1:10" ht="12.75">
      <c r="A140" s="2"/>
      <c r="B140" s="2"/>
      <c r="C140" s="2"/>
      <c r="D140" s="2"/>
      <c r="E140" s="2"/>
      <c r="F140" s="2"/>
      <c r="G140" s="2"/>
      <c r="H140" s="2"/>
      <c r="I140" s="2"/>
      <c r="J140" s="2"/>
    </row>
    <row r="141" spans="1:10" ht="12.75">
      <c r="A141" s="2"/>
      <c r="B141" s="2"/>
      <c r="C141" s="2"/>
      <c r="D141" s="2"/>
      <c r="E141" s="2"/>
      <c r="F141" s="2"/>
      <c r="G141" s="2"/>
      <c r="H141" s="2"/>
      <c r="I141" s="2"/>
      <c r="J141" s="2"/>
    </row>
    <row r="142" spans="1:10" ht="12.75">
      <c r="A142" s="2"/>
      <c r="B142" s="2"/>
      <c r="C142" s="2"/>
      <c r="D142" s="2"/>
      <c r="E142" s="2"/>
      <c r="F142" s="2"/>
      <c r="G142" s="2"/>
      <c r="H142" s="2"/>
      <c r="I142" s="2"/>
      <c r="J142" s="2"/>
    </row>
    <row r="143" spans="1:10" ht="12.75">
      <c r="A143" s="2"/>
      <c r="B143" s="2"/>
      <c r="C143" s="2"/>
      <c r="D143" s="2"/>
      <c r="E143" s="2"/>
      <c r="F143" s="2"/>
      <c r="G143" s="2"/>
      <c r="H143" s="2"/>
      <c r="I143" s="2"/>
      <c r="J143" s="2"/>
    </row>
    <row r="144" spans="1:10" ht="12.75">
      <c r="A144" s="2"/>
      <c r="B144" s="2"/>
      <c r="C144" s="2"/>
      <c r="D144" s="2"/>
      <c r="E144" s="2"/>
      <c r="F144" s="2"/>
      <c r="G144" s="2"/>
      <c r="H144" s="2"/>
      <c r="I144" s="2"/>
      <c r="J144" s="2"/>
    </row>
    <row r="145" spans="1:10" ht="12.75">
      <c r="A145" s="2"/>
      <c r="B145" s="2"/>
      <c r="C145" s="2"/>
      <c r="D145" s="2"/>
      <c r="E145" s="2"/>
      <c r="F145" s="2"/>
      <c r="G145" s="2"/>
      <c r="H145" s="2"/>
      <c r="I145" s="2"/>
      <c r="J145" s="2"/>
    </row>
    <row r="146" spans="1:10" ht="12.75">
      <c r="A146" s="2"/>
      <c r="B146" s="2"/>
      <c r="C146" s="2"/>
      <c r="D146" s="2"/>
      <c r="E146" s="2"/>
      <c r="F146" s="2"/>
      <c r="G146" s="2"/>
      <c r="H146" s="2"/>
      <c r="I146" s="2"/>
      <c r="J146" s="2"/>
    </row>
    <row r="147" spans="1:10" ht="12.75">
      <c r="A147" s="2"/>
      <c r="B147" s="2"/>
      <c r="C147" s="2"/>
      <c r="D147" s="2"/>
      <c r="E147" s="2"/>
      <c r="F147" s="2"/>
      <c r="G147" s="2"/>
      <c r="H147" s="2"/>
      <c r="I147" s="2"/>
      <c r="J147" s="2"/>
    </row>
    <row r="148" spans="1:10" ht="12.75">
      <c r="A148" s="2"/>
      <c r="B148" s="2"/>
      <c r="C148" s="2"/>
      <c r="D148" s="2"/>
      <c r="E148" s="2"/>
      <c r="F148" s="2"/>
      <c r="G148" s="2"/>
      <c r="H148" s="2"/>
      <c r="I148" s="2"/>
      <c r="J148" s="2"/>
    </row>
    <row r="149" spans="1:10" ht="12.75">
      <c r="A149" s="2"/>
      <c r="B149" s="2"/>
      <c r="C149" s="2"/>
      <c r="D149" s="2"/>
      <c r="E149" s="2"/>
      <c r="F149" s="2"/>
      <c r="G149" s="2"/>
      <c r="H149" s="2"/>
      <c r="I149" s="2"/>
      <c r="J149" s="2"/>
    </row>
    <row r="150" spans="1:10" ht="12.75">
      <c r="A150" s="2"/>
      <c r="B150" s="2"/>
      <c r="C150" s="2"/>
      <c r="D150" s="2"/>
      <c r="E150" s="2"/>
      <c r="F150" s="2"/>
      <c r="G150" s="2"/>
      <c r="H150" s="2"/>
      <c r="I150" s="2"/>
      <c r="J150" s="2"/>
    </row>
    <row r="151" spans="1:10" ht="12.75">
      <c r="A151" s="2"/>
      <c r="B151" s="2"/>
      <c r="C151" s="2"/>
      <c r="D151" s="2"/>
      <c r="E151" s="2"/>
      <c r="F151" s="2"/>
      <c r="G151" s="2"/>
      <c r="H151" s="2"/>
      <c r="I151" s="2"/>
      <c r="J151" s="2"/>
    </row>
    <row r="152" spans="1:10" ht="12.75">
      <c r="A152" s="2"/>
      <c r="B152" s="2"/>
      <c r="C152" s="2"/>
      <c r="D152" s="2"/>
      <c r="E152" s="2"/>
      <c r="F152" s="2"/>
      <c r="G152" s="2"/>
      <c r="H152" s="2"/>
      <c r="I152" s="2"/>
      <c r="J152" s="2"/>
    </row>
    <row r="153" spans="1:10" ht="12.75">
      <c r="A153" s="2"/>
      <c r="B153" s="2"/>
      <c r="C153" s="2"/>
      <c r="D153" s="2"/>
      <c r="E153" s="2"/>
      <c r="F153" s="2"/>
      <c r="G153" s="2"/>
      <c r="H153" s="2"/>
      <c r="I153" s="2"/>
      <c r="J153" s="2"/>
    </row>
    <row r="154" spans="1:10" ht="12.75">
      <c r="A154" s="2"/>
      <c r="B154" s="2"/>
      <c r="C154" s="2"/>
      <c r="D154" s="2"/>
      <c r="E154" s="2"/>
      <c r="F154" s="2"/>
      <c r="G154" s="2"/>
      <c r="H154" s="2"/>
      <c r="I154" s="2"/>
      <c r="J154" s="2"/>
    </row>
    <row r="155" spans="1:10" ht="12.75">
      <c r="A155" s="2"/>
      <c r="B155" s="2"/>
      <c r="C155" s="2"/>
      <c r="D155" s="2"/>
      <c r="E155" s="2"/>
      <c r="F155" s="2"/>
      <c r="G155" s="2"/>
      <c r="H155" s="2"/>
      <c r="I155" s="2"/>
      <c r="J155" s="2"/>
    </row>
    <row r="156" spans="1:10" ht="12.75">
      <c r="A156" s="2"/>
      <c r="B156" s="2"/>
      <c r="C156" s="2"/>
      <c r="D156" s="2"/>
      <c r="E156" s="2"/>
      <c r="F156" s="2"/>
      <c r="G156" s="2"/>
      <c r="H156" s="2"/>
      <c r="I156" s="2"/>
      <c r="J156" s="2"/>
    </row>
    <row r="157" spans="1:10" ht="12.75">
      <c r="A157" s="2"/>
      <c r="B157" s="2"/>
      <c r="C157" s="2"/>
      <c r="D157" s="2"/>
      <c r="E157" s="2"/>
      <c r="F157" s="2"/>
      <c r="G157" s="2"/>
      <c r="H157" s="2"/>
      <c r="I157" s="2"/>
      <c r="J157" s="2"/>
    </row>
    <row r="158" spans="1:10" ht="12.75">
      <c r="A158" s="2"/>
      <c r="B158" s="2"/>
      <c r="C158" s="2"/>
      <c r="D158" s="2"/>
      <c r="E158" s="2"/>
      <c r="F158" s="2"/>
      <c r="G158" s="2"/>
      <c r="H158" s="2"/>
      <c r="I158" s="2"/>
      <c r="J158" s="2"/>
    </row>
    <row r="159" spans="1:10" ht="12.75">
      <c r="A159" s="2"/>
      <c r="B159" s="2"/>
      <c r="C159" s="2"/>
      <c r="D159" s="2"/>
      <c r="E159" s="2"/>
      <c r="F159" s="2"/>
      <c r="G159" s="2"/>
      <c r="H159" s="2"/>
      <c r="I159" s="2"/>
      <c r="J159" s="2"/>
    </row>
    <row r="160" spans="1:10" ht="12.75">
      <c r="A160" s="2"/>
      <c r="B160" s="2"/>
      <c r="C160" s="2"/>
      <c r="D160" s="2"/>
      <c r="E160" s="2"/>
      <c r="F160" s="2"/>
      <c r="G160" s="2"/>
      <c r="H160" s="2"/>
      <c r="I160" s="2"/>
      <c r="J160" s="2"/>
    </row>
    <row r="161" spans="1:10" ht="12.75">
      <c r="A161" s="2"/>
      <c r="B161" s="2"/>
      <c r="C161" s="2"/>
      <c r="D161" s="2"/>
      <c r="E161" s="2"/>
      <c r="F161" s="2"/>
      <c r="G161" s="2"/>
      <c r="H161" s="2"/>
      <c r="I161" s="2"/>
      <c r="J161" s="2"/>
    </row>
    <row r="162" spans="1:10" ht="12.75">
      <c r="A162" s="2"/>
      <c r="B162" s="2"/>
      <c r="C162" s="2"/>
      <c r="D162" s="2"/>
      <c r="E162" s="2"/>
      <c r="F162" s="2"/>
      <c r="G162" s="2"/>
      <c r="H162" s="2"/>
      <c r="I162" s="2"/>
      <c r="J162" s="2"/>
    </row>
    <row r="163" spans="1:10" ht="12.75">
      <c r="A163" s="2"/>
      <c r="B163" s="2"/>
      <c r="C163" s="2"/>
      <c r="D163" s="2"/>
      <c r="E163" s="2"/>
      <c r="F163" s="2"/>
      <c r="G163" s="2"/>
      <c r="H163" s="2"/>
      <c r="I163" s="2"/>
      <c r="J163" s="2"/>
    </row>
    <row r="164" spans="1:10" ht="12.75">
      <c r="A164" s="2"/>
      <c r="B164" s="2"/>
      <c r="C164" s="2"/>
      <c r="D164" s="2"/>
      <c r="E164" s="2"/>
      <c r="F164" s="2"/>
      <c r="G164" s="2"/>
      <c r="H164" s="2"/>
      <c r="I164" s="2"/>
      <c r="J164" s="2"/>
    </row>
    <row r="165" spans="1:10" ht="12.75">
      <c r="A165" s="2"/>
      <c r="B165" s="2"/>
      <c r="C165" s="2"/>
      <c r="D165" s="2"/>
      <c r="E165" s="2"/>
      <c r="F165" s="2"/>
      <c r="G165" s="2"/>
      <c r="H165" s="2"/>
      <c r="I165" s="2"/>
      <c r="J165" s="2"/>
    </row>
    <row r="166" spans="1:10" ht="12.75">
      <c r="A166" s="2"/>
      <c r="B166" s="2"/>
      <c r="C166" s="2"/>
      <c r="D166" s="2"/>
      <c r="E166" s="2"/>
      <c r="F166" s="2"/>
      <c r="G166" s="2"/>
      <c r="H166" s="2"/>
      <c r="I166" s="2"/>
      <c r="J166" s="2"/>
    </row>
    <row r="167" spans="1:10" ht="12.75">
      <c r="A167" s="2"/>
      <c r="B167" s="2"/>
      <c r="C167" s="2"/>
      <c r="D167" s="2"/>
      <c r="E167" s="2"/>
      <c r="F167" s="2"/>
      <c r="G167" s="2"/>
      <c r="H167" s="2"/>
      <c r="I167" s="2"/>
      <c r="J167" s="2"/>
    </row>
    <row r="168" spans="1:10" ht="12.75">
      <c r="A168" s="2"/>
      <c r="B168" s="2"/>
      <c r="C168" s="2"/>
      <c r="D168" s="2"/>
      <c r="E168" s="2"/>
      <c r="F168" s="2"/>
      <c r="G168" s="2"/>
      <c r="H168" s="2"/>
      <c r="I168" s="2"/>
      <c r="J168" s="2"/>
    </row>
    <row r="169" spans="1:10" ht="12.75">
      <c r="A169" s="2"/>
      <c r="B169" s="2"/>
      <c r="C169" s="2"/>
      <c r="D169" s="2"/>
      <c r="E169" s="2"/>
      <c r="F169" s="2"/>
      <c r="G169" s="2"/>
      <c r="H169" s="2"/>
      <c r="I169" s="2"/>
      <c r="J169" s="2"/>
    </row>
    <row r="170" spans="1:10" ht="12.75">
      <c r="A170" s="2"/>
      <c r="B170" s="2"/>
      <c r="C170" s="2"/>
      <c r="D170" s="2"/>
      <c r="E170" s="2"/>
      <c r="F170" s="2"/>
      <c r="G170" s="2"/>
      <c r="H170" s="2"/>
      <c r="I170" s="2"/>
      <c r="J170" s="2"/>
    </row>
    <row r="171" spans="1:10" ht="12.75">
      <c r="A171" s="2"/>
      <c r="B171" s="2"/>
      <c r="C171" s="2"/>
      <c r="D171" s="2"/>
      <c r="E171" s="2"/>
      <c r="F171" s="2"/>
      <c r="G171" s="2"/>
      <c r="H171" s="2"/>
      <c r="I171" s="2"/>
      <c r="J171" s="2"/>
    </row>
    <row r="172" spans="1:10" ht="12.75">
      <c r="A172" s="2"/>
      <c r="B172" s="2"/>
      <c r="C172" s="2"/>
      <c r="D172" s="2"/>
      <c r="E172" s="2"/>
      <c r="F172" s="2"/>
      <c r="G172" s="2"/>
      <c r="H172" s="2"/>
      <c r="I172" s="2"/>
      <c r="J172" s="2"/>
    </row>
    <row r="173" spans="1:10" ht="12.75">
      <c r="A173" s="2"/>
      <c r="B173" s="2"/>
      <c r="C173" s="2"/>
      <c r="D173" s="2"/>
      <c r="E173" s="2"/>
      <c r="F173" s="2"/>
      <c r="G173" s="2"/>
      <c r="H173" s="2"/>
      <c r="I173" s="2"/>
      <c r="J173" s="2"/>
    </row>
    <row r="174" spans="1:10" ht="12.75">
      <c r="A174" s="2"/>
      <c r="B174" s="2"/>
      <c r="C174" s="2"/>
      <c r="D174" s="2"/>
      <c r="E174" s="2"/>
      <c r="F174" s="2"/>
      <c r="G174" s="2"/>
      <c r="H174" s="2"/>
      <c r="I174" s="2"/>
      <c r="J174" s="2"/>
    </row>
    <row r="175" spans="1:10" ht="12.75">
      <c r="A175" s="2"/>
      <c r="B175" s="2"/>
      <c r="C175" s="2"/>
      <c r="D175" s="2"/>
      <c r="E175" s="2"/>
      <c r="F175" s="2"/>
      <c r="G175" s="2"/>
      <c r="H175" s="2"/>
      <c r="I175" s="2"/>
      <c r="J175" s="2"/>
    </row>
    <row r="176" spans="1:10" ht="12.75">
      <c r="A176" s="2"/>
      <c r="B176" s="2"/>
      <c r="C176" s="2"/>
      <c r="D176" s="2"/>
      <c r="E176" s="2"/>
      <c r="F176" s="2"/>
      <c r="G176" s="2"/>
      <c r="H176" s="2"/>
      <c r="I176" s="2"/>
      <c r="J176" s="2"/>
    </row>
    <row r="177" spans="1:10" ht="12.75">
      <c r="A177" s="2"/>
      <c r="B177" s="2"/>
      <c r="C177" s="2"/>
      <c r="D177" s="2"/>
      <c r="E177" s="2"/>
      <c r="F177" s="2"/>
      <c r="G177" s="2"/>
      <c r="H177" s="2"/>
      <c r="I177" s="2"/>
      <c r="J177" s="2"/>
    </row>
    <row r="178" spans="1:10" ht="12.75">
      <c r="A178" s="2"/>
      <c r="B178" s="2"/>
      <c r="C178" s="2"/>
      <c r="D178" s="2"/>
      <c r="E178" s="2"/>
      <c r="F178" s="2"/>
      <c r="G178" s="2"/>
      <c r="H178" s="2"/>
      <c r="I178" s="2"/>
      <c r="J178" s="2"/>
    </row>
    <row r="179" spans="1:10" ht="12.75">
      <c r="A179" s="2"/>
      <c r="B179" s="2"/>
      <c r="C179" s="2"/>
      <c r="D179" s="2"/>
      <c r="E179" s="2"/>
      <c r="F179" s="2"/>
      <c r="G179" s="2"/>
      <c r="H179" s="2"/>
      <c r="I179" s="2"/>
      <c r="J179" s="2"/>
    </row>
    <row r="180" spans="1:10" ht="12.75">
      <c r="A180" s="2"/>
      <c r="B180" s="2"/>
      <c r="C180" s="2"/>
      <c r="D180" s="2"/>
      <c r="E180" s="2"/>
      <c r="F180" s="2"/>
      <c r="G180" s="2"/>
      <c r="H180" s="2"/>
      <c r="I180" s="2"/>
      <c r="J180" s="2"/>
    </row>
    <row r="181" spans="1:10" ht="12.75">
      <c r="A181" s="2"/>
      <c r="B181" s="2"/>
      <c r="C181" s="2"/>
      <c r="D181" s="2"/>
      <c r="E181" s="2"/>
      <c r="F181" s="2"/>
      <c r="G181" s="2"/>
      <c r="H181" s="2"/>
      <c r="I181" s="2"/>
      <c r="J181" s="2"/>
    </row>
    <row r="182" spans="1:10" ht="12.75">
      <c r="A182" s="2"/>
      <c r="B182" s="2"/>
      <c r="C182" s="2"/>
      <c r="D182" s="2"/>
      <c r="E182" s="2"/>
      <c r="F182" s="2"/>
      <c r="G182" s="2"/>
      <c r="H182" s="2"/>
      <c r="I182" s="2"/>
      <c r="J182" s="2"/>
    </row>
    <row r="183" spans="1:10" ht="12.75">
      <c r="A183" s="2"/>
      <c r="B183" s="2"/>
      <c r="C183" s="2"/>
      <c r="D183" s="2"/>
      <c r="E183" s="2"/>
      <c r="F183" s="2"/>
      <c r="G183" s="2"/>
      <c r="H183" s="2"/>
      <c r="I183" s="2"/>
      <c r="J183" s="2"/>
    </row>
    <row r="184" spans="1:10" ht="12.75">
      <c r="A184" s="2"/>
      <c r="B184" s="2"/>
      <c r="C184" s="2"/>
      <c r="D184" s="2"/>
      <c r="E184" s="2"/>
      <c r="F184" s="2"/>
      <c r="G184" s="2"/>
      <c r="H184" s="2"/>
      <c r="I184" s="2"/>
      <c r="J184" s="2"/>
    </row>
    <row r="185" spans="1:10" ht="12.75">
      <c r="A185" s="2"/>
      <c r="B185" s="2"/>
      <c r="C185" s="2"/>
      <c r="D185" s="2"/>
      <c r="E185" s="2"/>
      <c r="F185" s="2"/>
      <c r="G185" s="2"/>
      <c r="H185" s="2"/>
      <c r="I185" s="2"/>
      <c r="J185" s="2"/>
    </row>
    <row r="186" spans="1:10" ht="12.75">
      <c r="A186" s="2"/>
      <c r="B186" s="2"/>
      <c r="C186" s="2"/>
      <c r="D186" s="2"/>
      <c r="E186" s="2"/>
      <c r="F186" s="2"/>
      <c r="G186" s="2"/>
      <c r="H186" s="2"/>
      <c r="I186" s="2"/>
      <c r="J186" s="2"/>
    </row>
    <row r="187" spans="1:10" ht="12.75">
      <c r="A187" s="2"/>
      <c r="B187" s="2"/>
      <c r="C187" s="2"/>
      <c r="D187" s="2"/>
      <c r="E187" s="2"/>
      <c r="F187" s="2"/>
      <c r="G187" s="2"/>
      <c r="H187" s="2"/>
      <c r="I187" s="2"/>
      <c r="J187" s="2"/>
    </row>
    <row r="188" spans="1:10" ht="12.75">
      <c r="A188" s="2"/>
      <c r="B188" s="2"/>
      <c r="C188" s="2"/>
      <c r="D188" s="2"/>
      <c r="E188" s="2"/>
      <c r="F188" s="2"/>
      <c r="G188" s="2"/>
      <c r="H188" s="2"/>
      <c r="I188" s="2"/>
      <c r="J188" s="2"/>
    </row>
    <row r="189" spans="1:10" ht="12.75">
      <c r="A189" s="2"/>
      <c r="B189" s="2"/>
      <c r="C189" s="2"/>
      <c r="D189" s="2"/>
      <c r="E189" s="2"/>
      <c r="F189" s="2"/>
      <c r="G189" s="2"/>
      <c r="H189" s="2"/>
      <c r="I189" s="2"/>
      <c r="J189" s="2"/>
    </row>
    <row r="190" spans="1:10" ht="12.75">
      <c r="A190" s="2"/>
      <c r="B190" s="2"/>
      <c r="C190" s="2"/>
      <c r="D190" s="2"/>
      <c r="E190" s="2"/>
      <c r="F190" s="2"/>
      <c r="G190" s="2"/>
      <c r="H190" s="2"/>
      <c r="I190" s="2"/>
      <c r="J190" s="2"/>
    </row>
    <row r="191" spans="1:10" ht="12.75">
      <c r="A191" s="2"/>
      <c r="B191" s="2"/>
      <c r="C191" s="2"/>
      <c r="D191" s="2"/>
      <c r="E191" s="2"/>
      <c r="F191" s="2"/>
      <c r="G191" s="2"/>
      <c r="H191" s="2"/>
      <c r="I191" s="2"/>
      <c r="J191" s="2"/>
    </row>
    <row r="192" spans="1:10" ht="12.75">
      <c r="A192" s="2"/>
      <c r="B192" s="2"/>
      <c r="C192" s="2"/>
      <c r="D192" s="2"/>
      <c r="E192" s="2"/>
      <c r="F192" s="2"/>
      <c r="G192" s="2"/>
      <c r="H192" s="2"/>
      <c r="I192" s="2"/>
      <c r="J192" s="2"/>
    </row>
    <row r="193" spans="1:10" ht="12.75">
      <c r="A193" s="2"/>
      <c r="B193" s="2"/>
      <c r="C193" s="2"/>
      <c r="D193" s="2"/>
      <c r="E193" s="2"/>
      <c r="F193" s="2"/>
      <c r="G193" s="2"/>
      <c r="H193" s="2"/>
      <c r="I193" s="2"/>
      <c r="J193" s="2"/>
    </row>
    <row r="194" spans="1:10" ht="12.75">
      <c r="A194" s="2"/>
      <c r="B194" s="2"/>
      <c r="C194" s="2"/>
      <c r="D194" s="2"/>
      <c r="E194" s="2"/>
      <c r="F194" s="2"/>
      <c r="G194" s="2"/>
      <c r="H194" s="2"/>
      <c r="I194" s="2"/>
      <c r="J194" s="2"/>
    </row>
    <row r="195" spans="1:10" ht="12.75">
      <c r="A195" s="2"/>
      <c r="B195" s="2"/>
      <c r="C195" s="2"/>
      <c r="D195" s="2"/>
      <c r="E195" s="2"/>
      <c r="F195" s="2"/>
      <c r="G195" s="2"/>
      <c r="H195" s="2"/>
      <c r="I195" s="2"/>
      <c r="J195" s="2"/>
    </row>
    <row r="196" spans="1:10" ht="12.75">
      <c r="A196" s="2"/>
      <c r="B196" s="2"/>
      <c r="C196" s="2"/>
      <c r="D196" s="2"/>
      <c r="E196" s="2"/>
      <c r="F196" s="2"/>
      <c r="G196" s="2"/>
      <c r="H196" s="2"/>
      <c r="I196" s="2"/>
      <c r="J196" s="2"/>
    </row>
    <row r="197" spans="1:10" ht="12.75">
      <c r="A197" s="2"/>
      <c r="B197" s="2"/>
      <c r="C197" s="2"/>
      <c r="D197" s="2"/>
      <c r="E197" s="2"/>
      <c r="F197" s="2"/>
      <c r="G197" s="2"/>
      <c r="H197" s="2"/>
      <c r="I197" s="2"/>
      <c r="J197" s="2"/>
    </row>
    <row r="198" spans="1:10" ht="12.75">
      <c r="A198" s="2"/>
      <c r="B198" s="2"/>
      <c r="C198" s="2"/>
      <c r="D198" s="2"/>
      <c r="E198" s="2"/>
      <c r="F198" s="2"/>
      <c r="G198" s="2"/>
      <c r="H198" s="2"/>
      <c r="I198" s="2"/>
      <c r="J198" s="2"/>
    </row>
    <row r="199" spans="1:10" ht="12.75">
      <c r="A199" s="2"/>
      <c r="B199" s="2"/>
      <c r="C199" s="2"/>
      <c r="D199" s="2"/>
      <c r="E199" s="2"/>
      <c r="F199" s="2"/>
      <c r="G199" s="2"/>
      <c r="H199" s="2"/>
      <c r="I199" s="2"/>
      <c r="J199" s="2"/>
    </row>
    <row r="200" spans="1:10" ht="12.75">
      <c r="A200" s="2"/>
      <c r="B200" s="2"/>
      <c r="C200" s="2"/>
      <c r="D200" s="2"/>
      <c r="E200" s="2"/>
      <c r="F200" s="2"/>
      <c r="G200" s="2"/>
      <c r="H200" s="2"/>
      <c r="I200" s="2"/>
      <c r="J200" s="2"/>
    </row>
    <row r="201" spans="1:10" ht="12.75">
      <c r="A201" s="2"/>
      <c r="B201" s="2"/>
      <c r="C201" s="2"/>
      <c r="D201" s="2"/>
      <c r="E201" s="2"/>
      <c r="F201" s="2"/>
      <c r="G201" s="2"/>
      <c r="H201" s="2"/>
      <c r="I201" s="2"/>
      <c r="J201" s="2"/>
    </row>
    <row r="202" spans="1:10" ht="12.75">
      <c r="A202" s="2"/>
      <c r="B202" s="2"/>
      <c r="C202" s="2"/>
      <c r="D202" s="2"/>
      <c r="E202" s="2"/>
      <c r="F202" s="2"/>
      <c r="G202" s="2"/>
      <c r="H202" s="2"/>
      <c r="I202" s="2"/>
      <c r="J202" s="2"/>
    </row>
    <row r="203" spans="1:10" ht="12.75">
      <c r="A203" s="2"/>
      <c r="B203" s="2"/>
      <c r="C203" s="2"/>
      <c r="D203" s="2"/>
      <c r="E203" s="2"/>
      <c r="F203" s="2"/>
      <c r="G203" s="2"/>
      <c r="H203" s="2"/>
      <c r="I203" s="2"/>
      <c r="J203" s="2"/>
    </row>
    <row r="204" spans="1:10" ht="12.75">
      <c r="A204" s="2"/>
      <c r="B204" s="2"/>
      <c r="C204" s="2"/>
      <c r="D204" s="2"/>
      <c r="E204" s="2"/>
      <c r="F204" s="2"/>
      <c r="G204" s="2"/>
      <c r="H204" s="2"/>
      <c r="I204" s="2"/>
      <c r="J204" s="2"/>
    </row>
    <row r="205" spans="1:10" ht="12.75">
      <c r="A205" s="2"/>
      <c r="B205" s="2"/>
      <c r="C205" s="2"/>
      <c r="D205" s="2"/>
      <c r="E205" s="2"/>
      <c r="F205" s="2"/>
      <c r="G205" s="2"/>
      <c r="H205" s="2"/>
      <c r="I205" s="2"/>
      <c r="J205" s="2"/>
    </row>
    <row r="206" spans="1:10" ht="12.75">
      <c r="A206" s="2"/>
      <c r="B206" s="2"/>
      <c r="C206" s="2"/>
      <c r="D206" s="2"/>
      <c r="E206" s="2"/>
      <c r="F206" s="2"/>
      <c r="G206" s="2"/>
      <c r="H206" s="2"/>
      <c r="I206" s="2"/>
      <c r="J206" s="2"/>
    </row>
    <row r="207" spans="1:10" ht="12.75">
      <c r="A207" s="2"/>
      <c r="B207" s="2"/>
      <c r="C207" s="2"/>
      <c r="D207" s="2"/>
      <c r="E207" s="2"/>
      <c r="F207" s="2"/>
      <c r="G207" s="2"/>
      <c r="H207" s="2"/>
      <c r="I207" s="2"/>
      <c r="J207" s="2"/>
    </row>
    <row r="208" spans="1:10" ht="12.75">
      <c r="A208" s="2"/>
      <c r="B208" s="2"/>
      <c r="C208" s="2"/>
      <c r="D208" s="2"/>
      <c r="E208" s="2"/>
      <c r="F208" s="2"/>
      <c r="G208" s="2"/>
      <c r="H208" s="2"/>
      <c r="I208" s="2"/>
      <c r="J208" s="2"/>
    </row>
    <row r="209" spans="1:10" ht="12.75">
      <c r="A209" s="2"/>
      <c r="B209" s="2"/>
      <c r="C209" s="2"/>
      <c r="D209" s="2"/>
      <c r="E209" s="2"/>
      <c r="F209" s="2"/>
      <c r="G209" s="2"/>
      <c r="H209" s="2"/>
      <c r="I209" s="2"/>
      <c r="J209" s="2"/>
    </row>
    <row r="210" spans="1:10" ht="12.75">
      <c r="A210" s="2"/>
      <c r="B210" s="2"/>
      <c r="C210" s="2"/>
      <c r="D210" s="2"/>
      <c r="E210" s="2"/>
      <c r="F210" s="2"/>
      <c r="G210" s="2"/>
      <c r="H210" s="2"/>
      <c r="I210" s="2"/>
      <c r="J210" s="2"/>
    </row>
    <row r="211" spans="1:10" ht="12.75">
      <c r="A211" s="2"/>
      <c r="B211" s="2"/>
      <c r="C211" s="2"/>
      <c r="D211" s="2"/>
      <c r="E211" s="2"/>
      <c r="F211" s="2"/>
      <c r="G211" s="2"/>
      <c r="H211" s="2"/>
      <c r="I211" s="2"/>
      <c r="J211" s="2"/>
    </row>
    <row r="212" spans="1:10" ht="12.75">
      <c r="A212" s="2"/>
      <c r="B212" s="2"/>
      <c r="C212" s="2"/>
      <c r="D212" s="2"/>
      <c r="E212" s="2"/>
      <c r="F212" s="2"/>
      <c r="G212" s="2"/>
      <c r="H212" s="2"/>
      <c r="I212" s="2"/>
      <c r="J212" s="2"/>
    </row>
    <row r="213" spans="1:10" ht="12.75">
      <c r="A213" s="2"/>
      <c r="B213" s="2"/>
      <c r="C213" s="2"/>
      <c r="D213" s="2"/>
      <c r="E213" s="2"/>
      <c r="F213" s="2"/>
      <c r="G213" s="2"/>
      <c r="H213" s="2"/>
      <c r="I213" s="2"/>
      <c r="J213" s="2"/>
    </row>
    <row r="214" spans="1:10" ht="12.75">
      <c r="A214" s="2"/>
      <c r="B214" s="2"/>
      <c r="C214" s="2"/>
      <c r="D214" s="2"/>
      <c r="E214" s="2"/>
      <c r="F214" s="2"/>
      <c r="G214" s="2"/>
      <c r="H214" s="2"/>
      <c r="I214" s="2"/>
      <c r="J214" s="2"/>
    </row>
    <row r="215" spans="1:10" ht="12.75">
      <c r="A215" s="2"/>
      <c r="B215" s="2"/>
      <c r="C215" s="2"/>
      <c r="D215" s="2"/>
      <c r="E215" s="2"/>
      <c r="F215" s="2"/>
      <c r="G215" s="2"/>
      <c r="H215" s="2"/>
      <c r="I215" s="2"/>
      <c r="J215" s="2"/>
    </row>
    <row r="216" spans="1:10" ht="12.75">
      <c r="A216" s="2"/>
      <c r="B216" s="2"/>
      <c r="C216" s="2"/>
      <c r="D216" s="2"/>
      <c r="E216" s="2"/>
      <c r="F216" s="2"/>
      <c r="G216" s="2"/>
      <c r="H216" s="2"/>
      <c r="I216" s="2"/>
      <c r="J216" s="2"/>
    </row>
    <row r="217" spans="1:10" ht="12.75">
      <c r="A217" s="2"/>
      <c r="B217" s="2"/>
      <c r="C217" s="2"/>
      <c r="D217" s="2"/>
      <c r="E217" s="2"/>
      <c r="F217" s="2"/>
      <c r="G217" s="2"/>
      <c r="H217" s="2"/>
      <c r="I217" s="2"/>
      <c r="J217" s="2"/>
    </row>
    <row r="218" spans="1:10" ht="12.75">
      <c r="A218" s="2"/>
      <c r="B218" s="2"/>
      <c r="C218" s="2"/>
      <c r="D218" s="2"/>
      <c r="E218" s="2"/>
      <c r="F218" s="2"/>
      <c r="G218" s="2"/>
      <c r="H218" s="2"/>
      <c r="I218" s="2"/>
      <c r="J218" s="2"/>
    </row>
    <row r="219" spans="1:10" ht="12.75">
      <c r="A219" s="2"/>
      <c r="B219" s="2"/>
      <c r="C219" s="2"/>
      <c r="D219" s="2"/>
      <c r="E219" s="2"/>
      <c r="F219" s="2"/>
      <c r="G219" s="2"/>
      <c r="H219" s="2"/>
      <c r="I219" s="2"/>
      <c r="J219" s="2"/>
    </row>
    <row r="220" spans="1:10" ht="12.75">
      <c r="A220" s="2"/>
      <c r="B220" s="2"/>
      <c r="C220" s="2"/>
      <c r="D220" s="2"/>
      <c r="E220" s="2"/>
      <c r="F220" s="2"/>
      <c r="G220" s="2"/>
      <c r="H220" s="2"/>
      <c r="I220" s="2"/>
      <c r="J220" s="2"/>
    </row>
    <row r="221" spans="1:10" ht="12.75">
      <c r="A221" s="2"/>
      <c r="B221" s="2"/>
      <c r="C221" s="2"/>
      <c r="D221" s="2"/>
      <c r="E221" s="2"/>
      <c r="F221" s="2"/>
      <c r="G221" s="2"/>
      <c r="H221" s="2"/>
      <c r="I221" s="2"/>
      <c r="J221" s="2"/>
    </row>
    <row r="222" spans="1:10" ht="12.75">
      <c r="A222" s="2"/>
      <c r="B222" s="2"/>
      <c r="C222" s="2"/>
      <c r="D222" s="2"/>
      <c r="E222" s="2"/>
      <c r="F222" s="2"/>
      <c r="G222" s="2"/>
      <c r="H222" s="2"/>
      <c r="I222" s="2"/>
      <c r="J222" s="2"/>
    </row>
    <row r="223" spans="1:10" ht="12.75">
      <c r="A223" s="2"/>
      <c r="B223" s="2"/>
      <c r="C223" s="2"/>
      <c r="D223" s="2"/>
      <c r="E223" s="2"/>
      <c r="F223" s="2"/>
      <c r="G223" s="2"/>
      <c r="H223" s="2"/>
      <c r="I223" s="2"/>
      <c r="J223" s="2"/>
    </row>
    <row r="224" spans="1:10" ht="12.75">
      <c r="A224" s="2"/>
      <c r="B224" s="2"/>
      <c r="C224" s="2"/>
      <c r="D224" s="2"/>
      <c r="E224" s="2"/>
      <c r="F224" s="2"/>
      <c r="G224" s="2"/>
      <c r="H224" s="2"/>
      <c r="I224" s="2"/>
      <c r="J224" s="2"/>
    </row>
    <row r="225" spans="1:10" ht="12.75">
      <c r="A225" s="2"/>
      <c r="B225" s="2"/>
      <c r="C225" s="2"/>
      <c r="D225" s="2"/>
      <c r="E225" s="2"/>
      <c r="F225" s="2"/>
      <c r="G225" s="2"/>
      <c r="H225" s="2"/>
      <c r="I225" s="2"/>
      <c r="J225" s="2"/>
    </row>
    <row r="226" spans="1:10" ht="12.75">
      <c r="A226" s="2"/>
      <c r="B226" s="2"/>
      <c r="C226" s="2"/>
      <c r="D226" s="2"/>
      <c r="E226" s="2"/>
      <c r="F226" s="2"/>
      <c r="G226" s="2"/>
      <c r="H226" s="2"/>
      <c r="I226" s="2"/>
      <c r="J226" s="2"/>
    </row>
    <row r="227" spans="1:10" ht="12.75">
      <c r="A227" s="2"/>
      <c r="B227" s="2"/>
      <c r="C227" s="2"/>
      <c r="D227" s="2"/>
      <c r="E227" s="2"/>
      <c r="F227" s="2"/>
      <c r="G227" s="2"/>
      <c r="H227" s="2"/>
      <c r="I227" s="2"/>
      <c r="J227" s="2"/>
    </row>
    <row r="228" spans="1:10" ht="12.75">
      <c r="A228" s="2"/>
      <c r="B228" s="2"/>
      <c r="C228" s="2"/>
      <c r="D228" s="2"/>
      <c r="E228" s="2"/>
      <c r="F228" s="2"/>
      <c r="G228" s="2"/>
      <c r="H228" s="2"/>
      <c r="I228" s="2"/>
      <c r="J228" s="2"/>
    </row>
    <row r="229" spans="1:10" ht="12.75">
      <c r="A229" s="2"/>
      <c r="B229" s="2"/>
      <c r="C229" s="2"/>
      <c r="D229" s="2"/>
      <c r="E229" s="2"/>
      <c r="F229" s="2"/>
      <c r="G229" s="2"/>
      <c r="H229" s="2"/>
      <c r="I229" s="2"/>
      <c r="J229" s="2"/>
    </row>
    <row r="230" spans="1:10" ht="12.75">
      <c r="A230" s="2"/>
      <c r="B230" s="2"/>
      <c r="C230" s="2"/>
      <c r="D230" s="2"/>
      <c r="E230" s="2"/>
      <c r="F230" s="2"/>
      <c r="G230" s="2"/>
      <c r="H230" s="2"/>
      <c r="I230" s="2"/>
      <c r="J230" s="2"/>
    </row>
    <row r="231" spans="1:10" ht="12.75">
      <c r="A231" s="2"/>
      <c r="B231" s="2"/>
      <c r="C231" s="2"/>
      <c r="D231" s="2"/>
      <c r="E231" s="2"/>
      <c r="F231" s="2"/>
      <c r="G231" s="2"/>
      <c r="H231" s="2"/>
      <c r="I231" s="2"/>
      <c r="J231" s="2"/>
    </row>
    <row r="232" spans="1:10" ht="12.75">
      <c r="A232" s="2"/>
      <c r="B232" s="2"/>
      <c r="C232" s="2"/>
      <c r="D232" s="2"/>
      <c r="E232" s="2"/>
      <c r="F232" s="2"/>
      <c r="G232" s="2"/>
      <c r="H232" s="2"/>
      <c r="I232" s="2"/>
      <c r="J232" s="2"/>
    </row>
    <row r="233" spans="1:10" ht="12.75">
      <c r="A233" s="2"/>
      <c r="B233" s="2"/>
      <c r="C233" s="2"/>
      <c r="D233" s="2"/>
      <c r="E233" s="2"/>
      <c r="F233" s="2"/>
      <c r="G233" s="2"/>
      <c r="H233" s="2"/>
      <c r="I233" s="2"/>
      <c r="J233" s="2"/>
    </row>
    <row r="234" spans="1:10" ht="12.75">
      <c r="A234" s="2"/>
      <c r="B234" s="2"/>
      <c r="C234" s="2"/>
      <c r="D234" s="2"/>
      <c r="E234" s="2"/>
      <c r="F234" s="2"/>
      <c r="G234" s="2"/>
      <c r="H234" s="2"/>
      <c r="I234" s="2"/>
      <c r="J234" s="2"/>
    </row>
    <row r="235" spans="1:10" ht="12.75">
      <c r="A235" s="2"/>
      <c r="B235" s="2"/>
      <c r="C235" s="2"/>
      <c r="D235" s="2"/>
      <c r="E235" s="2"/>
      <c r="F235" s="2"/>
      <c r="G235" s="2"/>
      <c r="H235" s="2"/>
      <c r="I235" s="2"/>
      <c r="J235" s="2"/>
    </row>
    <row r="236" spans="1:10" ht="12.75">
      <c r="A236" s="2"/>
      <c r="B236" s="2"/>
      <c r="C236" s="2"/>
      <c r="D236" s="2"/>
      <c r="E236" s="2"/>
      <c r="F236" s="2"/>
      <c r="G236" s="2"/>
      <c r="H236" s="2"/>
      <c r="I236" s="2"/>
      <c r="J236" s="2"/>
    </row>
    <row r="237" spans="1:10" ht="12.75">
      <c r="A237" s="2"/>
      <c r="B237" s="2"/>
      <c r="C237" s="2"/>
      <c r="D237" s="2"/>
      <c r="E237" s="2"/>
      <c r="F237" s="2"/>
      <c r="G237" s="2"/>
      <c r="H237" s="2"/>
      <c r="I237" s="2"/>
      <c r="J237" s="2"/>
    </row>
    <row r="238" spans="1:10" ht="12.75">
      <c r="A238" s="2"/>
      <c r="B238" s="2"/>
      <c r="C238" s="2"/>
      <c r="D238" s="2"/>
      <c r="E238" s="2"/>
      <c r="F238" s="2"/>
      <c r="G238" s="2"/>
      <c r="H238" s="2"/>
      <c r="I238" s="2"/>
      <c r="J238" s="2"/>
    </row>
    <row r="239" spans="1:10" ht="12.75">
      <c r="A239" s="2"/>
      <c r="B239" s="2"/>
      <c r="C239" s="2"/>
      <c r="D239" s="2"/>
      <c r="E239" s="2"/>
      <c r="F239" s="2"/>
      <c r="G239" s="2"/>
      <c r="H239" s="2"/>
      <c r="I239" s="2"/>
      <c r="J239" s="2"/>
    </row>
    <row r="240" spans="1:10" ht="12.75">
      <c r="A240" s="2"/>
      <c r="B240" s="2"/>
      <c r="C240" s="2"/>
      <c r="D240" s="2"/>
      <c r="E240" s="2"/>
      <c r="F240" s="2"/>
      <c r="G240" s="2"/>
      <c r="H240" s="2"/>
      <c r="I240" s="2"/>
      <c r="J240" s="2"/>
    </row>
    <row r="241" spans="1:10" ht="12.75">
      <c r="A241" s="2"/>
      <c r="B241" s="2"/>
      <c r="C241" s="2"/>
      <c r="D241" s="2"/>
      <c r="E241" s="2"/>
      <c r="F241" s="2"/>
      <c r="G241" s="2"/>
      <c r="H241" s="2"/>
      <c r="I241" s="2"/>
      <c r="J241" s="2"/>
    </row>
    <row r="242" spans="1:10" ht="12.75">
      <c r="A242" s="2"/>
      <c r="B242" s="2"/>
      <c r="C242" s="2"/>
      <c r="D242" s="2"/>
      <c r="E242" s="2"/>
      <c r="F242" s="2"/>
      <c r="G242" s="2"/>
      <c r="H242" s="2"/>
      <c r="I242" s="2"/>
      <c r="J242" s="2"/>
    </row>
    <row r="243" spans="1:10" ht="12.75">
      <c r="A243" s="2"/>
      <c r="B243" s="2"/>
      <c r="C243" s="2"/>
      <c r="D243" s="2"/>
      <c r="E243" s="2"/>
      <c r="F243" s="2"/>
      <c r="G243" s="2"/>
      <c r="H243" s="2"/>
      <c r="I243" s="2"/>
      <c r="J243" s="2"/>
    </row>
    <row r="244" spans="1:10" ht="12.75">
      <c r="A244" s="2"/>
      <c r="B244" s="2"/>
      <c r="C244" s="2"/>
      <c r="D244" s="2"/>
      <c r="E244" s="2"/>
      <c r="F244" s="2"/>
      <c r="G244" s="2"/>
      <c r="H244" s="2"/>
      <c r="I244" s="2"/>
      <c r="J244" s="2"/>
    </row>
    <row r="245" spans="1:10" ht="12.75">
      <c r="A245" s="2"/>
      <c r="B245" s="2"/>
      <c r="C245" s="2"/>
      <c r="D245" s="2"/>
      <c r="E245" s="2"/>
      <c r="F245" s="2"/>
      <c r="G245" s="2"/>
      <c r="H245" s="2"/>
      <c r="I245" s="2"/>
      <c r="J245" s="2"/>
    </row>
    <row r="246" spans="1:10" ht="12.75">
      <c r="A246" s="2"/>
      <c r="B246" s="2"/>
      <c r="C246" s="2"/>
      <c r="D246" s="2"/>
      <c r="E246" s="2"/>
      <c r="F246" s="2"/>
      <c r="G246" s="2"/>
      <c r="H246" s="2"/>
      <c r="I246" s="2"/>
      <c r="J246" s="2"/>
    </row>
    <row r="247" spans="1:10" ht="12.75">
      <c r="A247" s="2"/>
      <c r="B247" s="2"/>
      <c r="C247" s="2"/>
      <c r="D247" s="2"/>
      <c r="E247" s="2"/>
      <c r="F247" s="2"/>
      <c r="G247" s="2"/>
      <c r="H247" s="2"/>
      <c r="I247" s="2"/>
      <c r="J247" s="2"/>
    </row>
    <row r="248" spans="1:10" ht="12.75">
      <c r="A248" s="2"/>
      <c r="B248" s="2"/>
      <c r="C248" s="2"/>
      <c r="D248" s="2"/>
      <c r="E248" s="2"/>
      <c r="F248" s="2"/>
      <c r="G248" s="2"/>
      <c r="H248" s="2"/>
      <c r="I248" s="2"/>
      <c r="J248" s="2"/>
    </row>
    <row r="249" spans="1:10" ht="12.75">
      <c r="A249" s="2"/>
      <c r="B249" s="2"/>
      <c r="C249" s="2"/>
      <c r="D249" s="2"/>
      <c r="E249" s="2"/>
      <c r="F249" s="2"/>
      <c r="G249" s="2"/>
      <c r="H249" s="2"/>
      <c r="I249" s="2"/>
      <c r="J249" s="2"/>
    </row>
    <row r="250" spans="1:10" ht="12.75">
      <c r="A250" s="2"/>
      <c r="B250" s="2"/>
      <c r="C250" s="2"/>
      <c r="D250" s="2"/>
      <c r="E250" s="2"/>
      <c r="F250" s="2"/>
      <c r="G250" s="2"/>
      <c r="H250" s="2"/>
      <c r="I250" s="2"/>
      <c r="J250" s="2"/>
    </row>
    <row r="251" spans="1:10" ht="12.75">
      <c r="A251" s="2"/>
      <c r="B251" s="2"/>
      <c r="C251" s="2"/>
      <c r="D251" s="2"/>
      <c r="E251" s="2"/>
      <c r="F251" s="2"/>
      <c r="G251" s="2"/>
      <c r="H251" s="2"/>
      <c r="I251" s="2"/>
      <c r="J251" s="2"/>
    </row>
    <row r="252" spans="1:10" ht="12.75">
      <c r="A252" s="2"/>
      <c r="B252" s="2"/>
      <c r="C252" s="2"/>
      <c r="D252" s="2"/>
      <c r="E252" s="2"/>
      <c r="F252" s="2"/>
      <c r="G252" s="2"/>
      <c r="H252" s="2"/>
      <c r="I252" s="2"/>
      <c r="J252" s="2"/>
    </row>
    <row r="253" spans="1:10" ht="12.75">
      <c r="A253" s="2"/>
      <c r="B253" s="2"/>
      <c r="C253" s="2"/>
      <c r="D253" s="2"/>
      <c r="E253" s="2"/>
      <c r="F253" s="2"/>
      <c r="G253" s="2"/>
      <c r="H253" s="2"/>
      <c r="I253" s="2"/>
      <c r="J253" s="2"/>
    </row>
    <row r="254" spans="1:10" ht="12.75">
      <c r="A254" s="2"/>
      <c r="B254" s="2"/>
      <c r="C254" s="2"/>
      <c r="D254" s="2"/>
      <c r="E254" s="2"/>
      <c r="F254" s="2"/>
      <c r="G254" s="2"/>
      <c r="H254" s="2"/>
      <c r="I254" s="2"/>
      <c r="J254" s="2"/>
    </row>
    <row r="255" spans="1:10" ht="12.75">
      <c r="A255" s="2"/>
      <c r="B255" s="2"/>
      <c r="C255" s="2"/>
      <c r="D255" s="2"/>
      <c r="E255" s="2"/>
      <c r="F255" s="2"/>
      <c r="G255" s="2"/>
      <c r="H255" s="2"/>
      <c r="I255" s="2"/>
      <c r="J255" s="2"/>
    </row>
    <row r="256" spans="1:10" ht="12.75">
      <c r="A256" s="2"/>
      <c r="B256" s="2"/>
      <c r="C256" s="2"/>
      <c r="D256" s="2"/>
      <c r="E256" s="2"/>
      <c r="F256" s="2"/>
      <c r="G256" s="2"/>
      <c r="H256" s="2"/>
      <c r="I256" s="2"/>
      <c r="J256" s="2"/>
    </row>
    <row r="257" spans="1:10" ht="12.75">
      <c r="A257" s="2"/>
      <c r="B257" s="2"/>
      <c r="C257" s="2"/>
      <c r="D257" s="2"/>
      <c r="E257" s="2"/>
      <c r="F257" s="2"/>
      <c r="G257" s="2"/>
      <c r="H257" s="2"/>
      <c r="I257" s="2"/>
      <c r="J257" s="2"/>
    </row>
    <row r="258" spans="1:10" ht="12.75">
      <c r="A258" s="2"/>
      <c r="B258" s="2"/>
      <c r="C258" s="2"/>
      <c r="D258" s="2"/>
      <c r="E258" s="2"/>
      <c r="F258" s="2"/>
      <c r="G258" s="2"/>
      <c r="H258" s="2"/>
      <c r="I258" s="2"/>
      <c r="J258" s="2"/>
    </row>
    <row r="259" spans="1:10" ht="12.75">
      <c r="A259" s="2"/>
      <c r="B259" s="2"/>
      <c r="C259" s="2"/>
      <c r="D259" s="2"/>
      <c r="E259" s="2"/>
      <c r="F259" s="2"/>
      <c r="G259" s="2"/>
      <c r="H259" s="2"/>
      <c r="I259" s="2"/>
      <c r="J259" s="2"/>
    </row>
    <row r="260" spans="1:10" ht="12.75">
      <c r="A260" s="2"/>
      <c r="B260" s="2"/>
      <c r="C260" s="2"/>
      <c r="D260" s="2"/>
      <c r="E260" s="2"/>
      <c r="F260" s="2"/>
      <c r="G260" s="2"/>
      <c r="H260" s="2"/>
      <c r="I260" s="2"/>
      <c r="J260" s="2"/>
    </row>
    <row r="261" spans="1:10" ht="12.75">
      <c r="A261" s="2"/>
      <c r="B261" s="2"/>
      <c r="C261" s="2"/>
      <c r="D261" s="2"/>
      <c r="E261" s="2"/>
      <c r="F261" s="2"/>
      <c r="G261" s="2"/>
      <c r="H261" s="2"/>
      <c r="I261" s="2"/>
      <c r="J261" s="2"/>
    </row>
    <row r="262" spans="1:10" ht="12.75">
      <c r="A262" s="2"/>
      <c r="B262" s="2"/>
      <c r="C262" s="2"/>
      <c r="D262" s="2"/>
      <c r="E262" s="2"/>
      <c r="F262" s="2"/>
      <c r="G262" s="2"/>
      <c r="H262" s="2"/>
      <c r="I262" s="2"/>
      <c r="J262" s="2"/>
    </row>
    <row r="263" spans="1:10" ht="12.75">
      <c r="A263" s="2"/>
      <c r="B263" s="2"/>
      <c r="C263" s="2"/>
      <c r="D263" s="2"/>
      <c r="E263" s="2"/>
      <c r="F263" s="2"/>
      <c r="G263" s="2"/>
      <c r="H263" s="2"/>
      <c r="I263" s="2"/>
      <c r="J263" s="2"/>
    </row>
    <row r="264" spans="1:10" ht="12.75">
      <c r="A264" s="2"/>
      <c r="B264" s="2"/>
      <c r="C264" s="2"/>
      <c r="D264" s="2"/>
      <c r="E264" s="2"/>
      <c r="F264" s="2"/>
      <c r="G264" s="2"/>
      <c r="H264" s="2"/>
      <c r="I264" s="2"/>
      <c r="J264" s="2"/>
    </row>
    <row r="265" spans="1:10" ht="12.75">
      <c r="A265" s="2"/>
      <c r="B265" s="2"/>
      <c r="C265" s="2"/>
      <c r="D265" s="2"/>
      <c r="E265" s="2"/>
      <c r="F265" s="2"/>
      <c r="G265" s="2"/>
      <c r="H265" s="2"/>
      <c r="I265" s="2"/>
      <c r="J265" s="2"/>
    </row>
    <row r="266" spans="1:10" ht="12.75">
      <c r="A266" s="2"/>
      <c r="B266" s="2"/>
      <c r="C266" s="2"/>
      <c r="D266" s="2"/>
      <c r="E266" s="2"/>
      <c r="F266" s="2"/>
      <c r="G266" s="2"/>
      <c r="H266" s="2"/>
      <c r="I266" s="2"/>
      <c r="J266" s="2"/>
    </row>
    <row r="267" spans="1:10" ht="12.75">
      <c r="A267" s="2"/>
      <c r="B267" s="2"/>
      <c r="C267" s="2"/>
      <c r="D267" s="2"/>
      <c r="E267" s="2"/>
      <c r="F267" s="2"/>
      <c r="G267" s="2"/>
      <c r="H267" s="2"/>
      <c r="I267" s="2"/>
      <c r="J267" s="2"/>
    </row>
    <row r="268" spans="1:10" ht="12.75">
      <c r="A268" s="2"/>
      <c r="B268" s="2"/>
      <c r="C268" s="2"/>
      <c r="D268" s="2"/>
      <c r="E268" s="2"/>
      <c r="F268" s="2"/>
      <c r="G268" s="2"/>
      <c r="H268" s="2"/>
      <c r="I268" s="2"/>
      <c r="J268" s="2"/>
    </row>
    <row r="269" spans="1:10" ht="12.75">
      <c r="A269" s="2"/>
      <c r="B269" s="2"/>
      <c r="C269" s="2"/>
      <c r="D269" s="2"/>
      <c r="E269" s="2"/>
      <c r="F269" s="2"/>
      <c r="G269" s="2"/>
      <c r="H269" s="2"/>
      <c r="I269" s="2"/>
      <c r="J269" s="2"/>
    </row>
    <row r="270" spans="1:10" ht="12.75">
      <c r="A270" s="2"/>
      <c r="B270" s="2"/>
      <c r="C270" s="2"/>
      <c r="D270" s="2"/>
      <c r="E270" s="2"/>
      <c r="F270" s="2"/>
      <c r="G270" s="2"/>
      <c r="H270" s="2"/>
      <c r="I270" s="2"/>
      <c r="J270" s="2"/>
    </row>
    <row r="271" spans="1:10" ht="12.75">
      <c r="A271" s="2"/>
      <c r="B271" s="2"/>
      <c r="C271" s="2"/>
      <c r="D271" s="2"/>
      <c r="E271" s="2"/>
      <c r="F271" s="2"/>
      <c r="G271" s="2"/>
      <c r="H271" s="2"/>
      <c r="I271" s="2"/>
      <c r="J271" s="2"/>
    </row>
    <row r="272" spans="1:10" ht="12.75">
      <c r="A272" s="2"/>
      <c r="B272" s="2"/>
      <c r="C272" s="2"/>
      <c r="D272" s="2"/>
      <c r="E272" s="2"/>
      <c r="F272" s="2"/>
      <c r="G272" s="2"/>
      <c r="H272" s="2"/>
      <c r="I272" s="2"/>
      <c r="J272" s="2"/>
    </row>
    <row r="273" spans="1:10" ht="12.75">
      <c r="A273" s="2"/>
      <c r="B273" s="2"/>
      <c r="C273" s="2"/>
      <c r="D273" s="2"/>
      <c r="E273" s="2"/>
      <c r="F273" s="2"/>
      <c r="G273" s="2"/>
      <c r="H273" s="2"/>
      <c r="I273" s="2"/>
      <c r="J273" s="2"/>
    </row>
    <row r="274" spans="1:10" ht="12.75">
      <c r="A274" s="2"/>
      <c r="B274" s="2"/>
      <c r="C274" s="2"/>
      <c r="D274" s="2"/>
      <c r="E274" s="2"/>
      <c r="F274" s="2"/>
      <c r="G274" s="2"/>
      <c r="H274" s="2"/>
      <c r="I274" s="2"/>
      <c r="J274" s="2"/>
    </row>
    <row r="275" spans="1:10" ht="12.75">
      <c r="A275" s="2"/>
      <c r="B275" s="2"/>
      <c r="C275" s="2"/>
      <c r="D275" s="2"/>
      <c r="E275" s="2"/>
      <c r="F275" s="2"/>
      <c r="G275" s="2"/>
      <c r="H275" s="2"/>
      <c r="I275" s="2"/>
      <c r="J275" s="2"/>
    </row>
    <row r="276" spans="1:10" ht="12.75">
      <c r="A276" s="2"/>
      <c r="B276" s="2"/>
      <c r="C276" s="2"/>
      <c r="D276" s="2"/>
      <c r="E276" s="2"/>
      <c r="F276" s="2"/>
      <c r="G276" s="2"/>
      <c r="H276" s="2"/>
      <c r="I276" s="2"/>
      <c r="J276" s="2"/>
    </row>
    <row r="277" spans="1:10" ht="12.75">
      <c r="A277" s="2"/>
      <c r="B277" s="2"/>
      <c r="C277" s="2"/>
      <c r="D277" s="2"/>
      <c r="E277" s="2"/>
      <c r="F277" s="2"/>
      <c r="G277" s="2"/>
      <c r="H277" s="2"/>
      <c r="I277" s="2"/>
      <c r="J277" s="2"/>
    </row>
    <row r="278" spans="1:10" ht="12.75">
      <c r="A278" s="2"/>
      <c r="B278" s="2"/>
      <c r="C278" s="2"/>
      <c r="D278" s="2"/>
      <c r="E278" s="2"/>
      <c r="F278" s="2"/>
      <c r="G278" s="2"/>
      <c r="H278" s="2"/>
      <c r="I278" s="2"/>
      <c r="J278" s="2"/>
    </row>
    <row r="279" spans="1:10" ht="12.75">
      <c r="A279" s="2"/>
      <c r="B279" s="2"/>
      <c r="C279" s="2"/>
      <c r="D279" s="2"/>
      <c r="E279" s="2"/>
      <c r="F279" s="2"/>
      <c r="G279" s="2"/>
      <c r="H279" s="2"/>
      <c r="I279" s="2"/>
      <c r="J279" s="2"/>
    </row>
    <row r="280" spans="1:10" ht="12.75">
      <c r="A280" s="2"/>
      <c r="B280" s="2"/>
      <c r="C280" s="2"/>
      <c r="D280" s="2"/>
      <c r="E280" s="2"/>
      <c r="F280" s="2"/>
      <c r="G280" s="2"/>
      <c r="H280" s="2"/>
      <c r="I280" s="2"/>
      <c r="J280" s="2"/>
    </row>
    <row r="281" spans="1:10" ht="12.75">
      <c r="A281" s="2"/>
      <c r="B281" s="2"/>
      <c r="C281" s="2"/>
      <c r="D281" s="2"/>
      <c r="E281" s="2"/>
      <c r="F281" s="2"/>
      <c r="G281" s="2"/>
      <c r="H281" s="2"/>
      <c r="I281" s="2"/>
      <c r="J281" s="2"/>
    </row>
  </sheetData>
  <sheetProtection/>
  <mergeCells count="8">
    <mergeCell ref="A49:I49"/>
    <mergeCell ref="H4:J4"/>
    <mergeCell ref="A33:H33"/>
    <mergeCell ref="A4:A5"/>
    <mergeCell ref="B4:C4"/>
    <mergeCell ref="D4:E4"/>
    <mergeCell ref="F4:G4"/>
    <mergeCell ref="A18:F18"/>
  </mergeCells>
  <printOptions/>
  <pageMargins left="0.7086614173228347" right="0.7086614173228347" top="0.7874015748031497" bottom="0.7874015748031497" header="0.31496062992125984" footer="0.31496062992125984"/>
  <pageSetup fitToHeight="1" fitToWidth="1" horizontalDpi="600" verticalDpi="600" orientation="portrait" paperSize="9" scale="65" r:id="rId1"/>
</worksheet>
</file>

<file path=xl/worksheets/sheet4.xml><?xml version="1.0" encoding="utf-8"?>
<worksheet xmlns="http://schemas.openxmlformats.org/spreadsheetml/2006/main" xmlns:r="http://schemas.openxmlformats.org/officeDocument/2006/relationships">
  <sheetPr>
    <tabColor rgb="FFFF0000"/>
    <pageSetUpPr fitToPage="1"/>
  </sheetPr>
  <dimension ref="A1:N76"/>
  <sheetViews>
    <sheetView zoomScalePageLayoutView="0" workbookViewId="0" topLeftCell="A61">
      <selection activeCell="F81" sqref="F81"/>
    </sheetView>
  </sheetViews>
  <sheetFormatPr defaultColWidth="9.00390625" defaultRowHeight="12.75"/>
  <cols>
    <col min="1" max="1" width="11.75390625" style="2" customWidth="1"/>
    <col min="2" max="2" width="53.125" style="2" customWidth="1"/>
    <col min="3" max="3" width="6.375" style="3" customWidth="1"/>
    <col min="4" max="4" width="19.125" style="2" customWidth="1"/>
    <col min="5" max="6" width="21.125" style="2" customWidth="1"/>
    <col min="7" max="7" width="22.625" style="2" customWidth="1"/>
    <col min="8" max="8" width="23.75390625" style="2" customWidth="1"/>
    <col min="9" max="9" width="0.6171875" style="2" customWidth="1"/>
    <col min="10" max="14" width="23.875" style="2" customWidth="1"/>
    <col min="15" max="16384" width="9.125" style="2" customWidth="1"/>
  </cols>
  <sheetData>
    <row r="1" spans="8:14" ht="21" customHeight="1">
      <c r="H1" s="1" t="s">
        <v>89</v>
      </c>
      <c r="I1" s="1"/>
      <c r="N1" s="1" t="s">
        <v>90</v>
      </c>
    </row>
    <row r="2" spans="1:2" ht="36" customHeight="1" thickBot="1">
      <c r="A2" s="15" t="s">
        <v>46</v>
      </c>
      <c r="B2" s="9"/>
    </row>
    <row r="3" spans="1:9" ht="31.5" customHeight="1" thickBot="1">
      <c r="A3" s="14" t="s">
        <v>138</v>
      </c>
      <c r="B3" s="18" t="s">
        <v>270</v>
      </c>
      <c r="D3" s="406"/>
      <c r="E3" s="407" t="s">
        <v>280</v>
      </c>
      <c r="F3" s="4"/>
      <c r="G3" s="4"/>
      <c r="H3" s="4"/>
      <c r="I3" s="4"/>
    </row>
    <row r="4" spans="1:9" s="8" customFormat="1" ht="31.5" customHeight="1" thickBot="1">
      <c r="A4" s="13" t="s">
        <v>33</v>
      </c>
      <c r="B4" s="70" t="s">
        <v>23</v>
      </c>
      <c r="C4" s="10"/>
      <c r="E4" s="11"/>
      <c r="F4" s="11"/>
      <c r="G4" s="11"/>
      <c r="H4" s="11"/>
      <c r="I4" s="11"/>
    </row>
    <row r="5" spans="2:14" ht="19.5" thickBot="1">
      <c r="B5" s="50" t="s">
        <v>91</v>
      </c>
      <c r="C5" s="51"/>
      <c r="D5" s="435" t="s">
        <v>124</v>
      </c>
      <c r="E5" s="436"/>
      <c r="F5" s="436"/>
      <c r="G5" s="436"/>
      <c r="H5" s="436"/>
      <c r="I5" s="61"/>
      <c r="J5" s="436" t="s">
        <v>125</v>
      </c>
      <c r="K5" s="436"/>
      <c r="L5" s="436"/>
      <c r="M5" s="436"/>
      <c r="N5" s="437"/>
    </row>
    <row r="6" spans="1:14" ht="97.5" customHeight="1" thickBot="1">
      <c r="A6" s="497" t="s">
        <v>17</v>
      </c>
      <c r="B6" s="25" t="s">
        <v>18</v>
      </c>
      <c r="C6" s="499" t="s">
        <v>15</v>
      </c>
      <c r="D6" s="501" t="s">
        <v>30</v>
      </c>
      <c r="E6" s="502"/>
      <c r="F6" s="254"/>
      <c r="G6" s="501" t="s">
        <v>49</v>
      </c>
      <c r="H6" s="502"/>
      <c r="I6" s="62"/>
      <c r="J6" s="456" t="s">
        <v>30</v>
      </c>
      <c r="K6" s="456"/>
      <c r="L6" s="256"/>
      <c r="M6" s="457" t="s">
        <v>49</v>
      </c>
      <c r="N6" s="458"/>
    </row>
    <row r="7" spans="1:14" ht="30" customHeight="1" thickBot="1">
      <c r="A7" s="498" t="s">
        <v>0</v>
      </c>
      <c r="B7" s="26"/>
      <c r="C7" s="500"/>
      <c r="D7" s="47" t="s">
        <v>57</v>
      </c>
      <c r="E7" s="299" t="s">
        <v>25</v>
      </c>
      <c r="F7" s="254" t="s">
        <v>201</v>
      </c>
      <c r="G7" s="47" t="s">
        <v>58</v>
      </c>
      <c r="H7" s="60" t="s">
        <v>2</v>
      </c>
      <c r="I7" s="62"/>
      <c r="J7" s="52" t="s">
        <v>57</v>
      </c>
      <c r="K7" s="300" t="s">
        <v>25</v>
      </c>
      <c r="L7" s="45" t="s">
        <v>201</v>
      </c>
      <c r="M7" s="300" t="s">
        <v>58</v>
      </c>
      <c r="N7" s="323" t="s">
        <v>2</v>
      </c>
    </row>
    <row r="8" spans="1:14" ht="30" customHeight="1" thickBot="1">
      <c r="A8" s="27" t="s">
        <v>50</v>
      </c>
      <c r="B8" s="310" t="s">
        <v>51</v>
      </c>
      <c r="C8" s="311" t="s">
        <v>52</v>
      </c>
      <c r="D8" s="48" t="s">
        <v>53</v>
      </c>
      <c r="E8" s="304" t="s">
        <v>54</v>
      </c>
      <c r="F8" s="279" t="s">
        <v>203</v>
      </c>
      <c r="G8" s="305" t="s">
        <v>55</v>
      </c>
      <c r="H8" s="305" t="s">
        <v>56</v>
      </c>
      <c r="I8" s="306"/>
      <c r="J8" s="307" t="s">
        <v>85</v>
      </c>
      <c r="K8" s="308" t="s">
        <v>86</v>
      </c>
      <c r="L8" s="309" t="s">
        <v>203</v>
      </c>
      <c r="M8" s="46" t="s">
        <v>87</v>
      </c>
      <c r="N8" s="327" t="s">
        <v>88</v>
      </c>
    </row>
    <row r="9" spans="1:14" ht="26.25" customHeight="1">
      <c r="A9" s="503" t="s">
        <v>16</v>
      </c>
      <c r="B9" s="28" t="s">
        <v>3</v>
      </c>
      <c r="C9" s="29">
        <v>1</v>
      </c>
      <c r="D9" s="30">
        <f>+D10+D11+D12+D13+D14</f>
        <v>0</v>
      </c>
      <c r="E9" s="286">
        <f>+IF($D$35=0,0,D9/$D$35)</f>
        <v>0</v>
      </c>
      <c r="F9" s="260">
        <f>+F10+F11+F12+F13</f>
        <v>0</v>
      </c>
      <c r="G9" s="301">
        <f>+G10+G11+G12+G13+G14</f>
        <v>0</v>
      </c>
      <c r="H9" s="286">
        <f aca="true" t="shared" si="0" ref="H9:H34">+IF($G$35=0,0,G9/$G$35)</f>
        <v>0</v>
      </c>
      <c r="I9" s="63"/>
      <c r="J9" s="301">
        <f>+J10+J11+J12+J13+J14</f>
        <v>0</v>
      </c>
      <c r="K9" s="408">
        <f>+IF($J$35=0,0,J9/$J$35)</f>
        <v>0</v>
      </c>
      <c r="L9" s="260">
        <f>+L10+L11+L12+L13</f>
        <v>0</v>
      </c>
      <c r="M9" s="332">
        <f>+M10+M11+M12+M13+M14</f>
        <v>0</v>
      </c>
      <c r="N9" s="330">
        <f aca="true" t="shared" si="1" ref="N9:N34">+IF($M$35=0,0,M9/$M$35)</f>
        <v>0</v>
      </c>
    </row>
    <row r="10" spans="1:14" ht="22.5" customHeight="1">
      <c r="A10" s="504"/>
      <c r="B10" s="231" t="s">
        <v>4</v>
      </c>
      <c r="C10" s="232" t="s">
        <v>5</v>
      </c>
      <c r="D10" s="233"/>
      <c r="E10" s="362">
        <f>+IF(F10=0,0,D10/F10)</f>
        <v>0</v>
      </c>
      <c r="F10" s="361"/>
      <c r="G10" s="234"/>
      <c r="H10" s="250">
        <f t="shared" si="0"/>
        <v>0</v>
      </c>
      <c r="I10" s="235"/>
      <c r="J10" s="236"/>
      <c r="K10" s="362">
        <f>+IF(L10=0,0,J10/L10)</f>
        <v>0</v>
      </c>
      <c r="L10" s="361"/>
      <c r="M10" s="333"/>
      <c r="N10" s="331">
        <f t="shared" si="1"/>
        <v>0</v>
      </c>
    </row>
    <row r="11" spans="1:14" ht="22.5" customHeight="1">
      <c r="A11" s="504"/>
      <c r="B11" s="231" t="s">
        <v>26</v>
      </c>
      <c r="C11" s="232" t="s">
        <v>260</v>
      </c>
      <c r="D11" s="237"/>
      <c r="E11" s="362">
        <f>+IF(F11=0,0,D11/F11)</f>
        <v>0</v>
      </c>
      <c r="F11" s="361"/>
      <c r="G11" s="234"/>
      <c r="H11" s="250">
        <f t="shared" si="0"/>
        <v>0</v>
      </c>
      <c r="I11" s="235"/>
      <c r="J11" s="238"/>
      <c r="K11" s="362">
        <f>+IF(L11=0,0,J11/L11)</f>
        <v>0</v>
      </c>
      <c r="L11" s="361"/>
      <c r="M11" s="333"/>
      <c r="N11" s="331">
        <f t="shared" si="1"/>
        <v>0</v>
      </c>
    </row>
    <row r="12" spans="1:14" ht="22.5" customHeight="1">
      <c r="A12" s="504"/>
      <c r="B12" s="231" t="s">
        <v>174</v>
      </c>
      <c r="C12" s="232" t="s">
        <v>27</v>
      </c>
      <c r="D12" s="237"/>
      <c r="E12" s="362">
        <f>+IF(F12=0,0,D12/F12)</f>
        <v>0</v>
      </c>
      <c r="F12" s="361"/>
      <c r="G12" s="234"/>
      <c r="H12" s="250">
        <f t="shared" si="0"/>
        <v>0</v>
      </c>
      <c r="I12" s="235"/>
      <c r="J12" s="238"/>
      <c r="K12" s="362">
        <f>+IF(L12=0,0,J12/L12)</f>
        <v>0</v>
      </c>
      <c r="L12" s="361"/>
      <c r="M12" s="333"/>
      <c r="N12" s="331">
        <f t="shared" si="1"/>
        <v>0</v>
      </c>
    </row>
    <row r="13" spans="1:14" ht="22.5" customHeight="1">
      <c r="A13" s="504"/>
      <c r="B13" s="231" t="s">
        <v>175</v>
      </c>
      <c r="C13" s="232" t="s">
        <v>28</v>
      </c>
      <c r="D13" s="237"/>
      <c r="E13" s="362">
        <f>+IF(F13=0,0,D13/F13)</f>
        <v>0</v>
      </c>
      <c r="F13" s="361"/>
      <c r="G13" s="234"/>
      <c r="H13" s="250">
        <f t="shared" si="0"/>
        <v>0</v>
      </c>
      <c r="I13" s="235"/>
      <c r="J13" s="238"/>
      <c r="K13" s="362">
        <f>+IF(L13=0,0,J13/L13)</f>
        <v>0</v>
      </c>
      <c r="L13" s="361"/>
      <c r="M13" s="333"/>
      <c r="N13" s="331">
        <f t="shared" si="1"/>
        <v>0</v>
      </c>
    </row>
    <row r="14" spans="1:14" ht="22.5" customHeight="1">
      <c r="A14" s="504"/>
      <c r="B14" s="231" t="s">
        <v>177</v>
      </c>
      <c r="C14" s="232" t="s">
        <v>176</v>
      </c>
      <c r="D14" s="237"/>
      <c r="E14" s="229">
        <f aca="true" t="shared" si="2" ref="E14:E34">+IF($D$35=0,0,D14/$D$35)</f>
        <v>0</v>
      </c>
      <c r="F14" s="312"/>
      <c r="G14" s="234"/>
      <c r="H14" s="250">
        <f t="shared" si="0"/>
        <v>0</v>
      </c>
      <c r="I14" s="235"/>
      <c r="J14" s="238"/>
      <c r="K14" s="250">
        <f aca="true" t="shared" si="3" ref="K14:K34">+IF($J$35=0,0,J14/$J$35)</f>
        <v>0</v>
      </c>
      <c r="L14" s="312"/>
      <c r="M14" s="333"/>
      <c r="N14" s="331">
        <f t="shared" si="1"/>
        <v>0</v>
      </c>
    </row>
    <row r="15" spans="1:14" ht="21.75" customHeight="1">
      <c r="A15" s="504"/>
      <c r="B15" s="35" t="s">
        <v>6</v>
      </c>
      <c r="C15" s="36">
        <v>2</v>
      </c>
      <c r="D15" s="34"/>
      <c r="E15" s="229">
        <f t="shared" si="2"/>
        <v>0</v>
      </c>
      <c r="F15" s="262"/>
      <c r="G15" s="33"/>
      <c r="H15" s="229">
        <f t="shared" si="0"/>
        <v>0</v>
      </c>
      <c r="I15" s="63"/>
      <c r="J15" s="53"/>
      <c r="K15" s="229">
        <f t="shared" si="3"/>
        <v>0</v>
      </c>
      <c r="L15" s="262"/>
      <c r="M15" s="334"/>
      <c r="N15" s="330">
        <f t="shared" si="1"/>
        <v>0</v>
      </c>
    </row>
    <row r="16" spans="1:14" ht="25.5" customHeight="1">
      <c r="A16" s="504"/>
      <c r="B16" s="35" t="s">
        <v>7</v>
      </c>
      <c r="C16" s="36">
        <v>3</v>
      </c>
      <c r="D16" s="34"/>
      <c r="E16" s="229">
        <f t="shared" si="2"/>
        <v>0</v>
      </c>
      <c r="F16" s="262"/>
      <c r="G16" s="33"/>
      <c r="H16" s="229">
        <f t="shared" si="0"/>
        <v>0</v>
      </c>
      <c r="I16" s="63"/>
      <c r="J16" s="53"/>
      <c r="K16" s="229">
        <f t="shared" si="3"/>
        <v>0</v>
      </c>
      <c r="L16" s="262"/>
      <c r="M16" s="334"/>
      <c r="N16" s="330">
        <f t="shared" si="1"/>
        <v>0</v>
      </c>
    </row>
    <row r="17" spans="1:14" ht="25.5" customHeight="1">
      <c r="A17" s="504"/>
      <c r="B17" s="35" t="s">
        <v>242</v>
      </c>
      <c r="C17" s="36">
        <v>4</v>
      </c>
      <c r="D17" s="247">
        <f>+D18+D19+D20</f>
        <v>0</v>
      </c>
      <c r="E17" s="229">
        <f t="shared" si="2"/>
        <v>0</v>
      </c>
      <c r="F17" s="262"/>
      <c r="G17" s="247">
        <f>+G18+G19+G20</f>
        <v>0</v>
      </c>
      <c r="H17" s="229">
        <f t="shared" si="0"/>
        <v>0</v>
      </c>
      <c r="I17" s="63"/>
      <c r="J17" s="247">
        <f>+J18+J19+J20</f>
        <v>0</v>
      </c>
      <c r="K17" s="229">
        <f t="shared" si="3"/>
        <v>0</v>
      </c>
      <c r="L17" s="262"/>
      <c r="M17" s="335">
        <f>+M18+M19+M20</f>
        <v>0</v>
      </c>
      <c r="N17" s="330">
        <f t="shared" si="1"/>
        <v>0</v>
      </c>
    </row>
    <row r="18" spans="1:14" ht="34.5" customHeight="1">
      <c r="A18" s="504"/>
      <c r="B18" s="231" t="s">
        <v>199</v>
      </c>
      <c r="C18" s="249" t="s">
        <v>136</v>
      </c>
      <c r="D18" s="237"/>
      <c r="E18" s="250">
        <f t="shared" si="2"/>
        <v>0</v>
      </c>
      <c r="F18" s="261"/>
      <c r="G18" s="252"/>
      <c r="H18" s="250">
        <f t="shared" si="0"/>
        <v>0</v>
      </c>
      <c r="I18" s="235"/>
      <c r="J18" s="238"/>
      <c r="K18" s="250">
        <f t="shared" si="3"/>
        <v>0</v>
      </c>
      <c r="L18" s="261"/>
      <c r="M18" s="336"/>
      <c r="N18" s="331">
        <f t="shared" si="1"/>
        <v>0</v>
      </c>
    </row>
    <row r="19" spans="1:14" ht="26.25" customHeight="1">
      <c r="A19" s="504"/>
      <c r="B19" s="231" t="s">
        <v>206</v>
      </c>
      <c r="C19" s="249" t="s">
        <v>137</v>
      </c>
      <c r="D19" s="237"/>
      <c r="E19" s="250">
        <f t="shared" si="2"/>
        <v>0</v>
      </c>
      <c r="F19" s="261"/>
      <c r="G19" s="252"/>
      <c r="H19" s="250">
        <f t="shared" si="0"/>
        <v>0</v>
      </c>
      <c r="I19" s="235"/>
      <c r="J19" s="238"/>
      <c r="K19" s="250">
        <f t="shared" si="3"/>
        <v>0</v>
      </c>
      <c r="L19" s="261"/>
      <c r="M19" s="336"/>
      <c r="N19" s="331">
        <f t="shared" si="1"/>
        <v>0</v>
      </c>
    </row>
    <row r="20" spans="1:14" ht="26.25" customHeight="1">
      <c r="A20" s="504"/>
      <c r="B20" s="231" t="s">
        <v>243</v>
      </c>
      <c r="C20" s="249" t="s">
        <v>173</v>
      </c>
      <c r="D20" s="237"/>
      <c r="E20" s="250">
        <f t="shared" si="2"/>
        <v>0</v>
      </c>
      <c r="F20" s="261"/>
      <c r="G20" s="252"/>
      <c r="H20" s="250">
        <f t="shared" si="0"/>
        <v>0</v>
      </c>
      <c r="I20" s="235"/>
      <c r="J20" s="238"/>
      <c r="K20" s="250">
        <f t="shared" si="3"/>
        <v>0</v>
      </c>
      <c r="L20" s="261"/>
      <c r="M20" s="336"/>
      <c r="N20" s="331">
        <f t="shared" si="1"/>
        <v>0</v>
      </c>
    </row>
    <row r="21" spans="1:14" ht="37.5" customHeight="1">
      <c r="A21" s="504"/>
      <c r="B21" s="35" t="s">
        <v>200</v>
      </c>
      <c r="C21" s="36" t="s">
        <v>204</v>
      </c>
      <c r="D21" s="34"/>
      <c r="E21" s="229">
        <f t="shared" si="2"/>
        <v>0</v>
      </c>
      <c r="F21" s="262"/>
      <c r="G21" s="37"/>
      <c r="H21" s="229">
        <f t="shared" si="0"/>
        <v>0</v>
      </c>
      <c r="I21" s="63"/>
      <c r="J21" s="53"/>
      <c r="K21" s="229">
        <f t="shared" si="3"/>
        <v>0</v>
      </c>
      <c r="L21" s="262"/>
      <c r="M21" s="337"/>
      <c r="N21" s="330">
        <f t="shared" si="1"/>
        <v>0</v>
      </c>
    </row>
    <row r="22" spans="1:14" ht="25.5" customHeight="1">
      <c r="A22" s="504"/>
      <c r="B22" s="35" t="s">
        <v>8</v>
      </c>
      <c r="C22" s="36">
        <v>5</v>
      </c>
      <c r="D22" s="34"/>
      <c r="E22" s="229">
        <f t="shared" si="2"/>
        <v>0</v>
      </c>
      <c r="F22" s="262"/>
      <c r="G22" s="37"/>
      <c r="H22" s="229">
        <f t="shared" si="0"/>
        <v>0</v>
      </c>
      <c r="I22" s="63"/>
      <c r="J22" s="53"/>
      <c r="K22" s="229">
        <f t="shared" si="3"/>
        <v>0</v>
      </c>
      <c r="L22" s="262"/>
      <c r="M22" s="337"/>
      <c r="N22" s="330">
        <f t="shared" si="1"/>
        <v>0</v>
      </c>
    </row>
    <row r="23" spans="1:14" ht="25.5" customHeight="1">
      <c r="A23" s="504"/>
      <c r="B23" s="35" t="s">
        <v>9</v>
      </c>
      <c r="C23" s="36">
        <v>6</v>
      </c>
      <c r="D23" s="34"/>
      <c r="E23" s="229">
        <f t="shared" si="2"/>
        <v>0</v>
      </c>
      <c r="F23" s="262"/>
      <c r="G23" s="33"/>
      <c r="H23" s="229">
        <f t="shared" si="0"/>
        <v>0</v>
      </c>
      <c r="I23" s="63"/>
      <c r="J23" s="53"/>
      <c r="K23" s="229">
        <f t="shared" si="3"/>
        <v>0</v>
      </c>
      <c r="L23" s="262"/>
      <c r="M23" s="334"/>
      <c r="N23" s="330">
        <f t="shared" si="1"/>
        <v>0</v>
      </c>
    </row>
    <row r="24" spans="1:14" ht="24.75" customHeight="1">
      <c r="A24" s="504"/>
      <c r="B24" s="35" t="s">
        <v>10</v>
      </c>
      <c r="C24" s="36">
        <v>7</v>
      </c>
      <c r="D24" s="34"/>
      <c r="E24" s="229">
        <f t="shared" si="2"/>
        <v>0</v>
      </c>
      <c r="F24" s="262"/>
      <c r="G24" s="33"/>
      <c r="H24" s="229">
        <f t="shared" si="0"/>
        <v>0</v>
      </c>
      <c r="I24" s="63"/>
      <c r="J24" s="53"/>
      <c r="K24" s="229">
        <f t="shared" si="3"/>
        <v>0</v>
      </c>
      <c r="L24" s="262"/>
      <c r="M24" s="334"/>
      <c r="N24" s="330">
        <f t="shared" si="1"/>
        <v>0</v>
      </c>
    </row>
    <row r="25" spans="1:14" ht="24" customHeight="1">
      <c r="A25" s="504"/>
      <c r="B25" s="35" t="s">
        <v>11</v>
      </c>
      <c r="C25" s="36">
        <v>8</v>
      </c>
      <c r="D25" s="34"/>
      <c r="E25" s="229">
        <f t="shared" si="2"/>
        <v>0</v>
      </c>
      <c r="F25" s="262"/>
      <c r="G25" s="37"/>
      <c r="H25" s="229">
        <f t="shared" si="0"/>
        <v>0</v>
      </c>
      <c r="I25" s="63"/>
      <c r="J25" s="53"/>
      <c r="K25" s="229">
        <f t="shared" si="3"/>
        <v>0</v>
      </c>
      <c r="L25" s="262"/>
      <c r="M25" s="337"/>
      <c r="N25" s="330">
        <f t="shared" si="1"/>
        <v>0</v>
      </c>
    </row>
    <row r="26" spans="1:14" ht="21" customHeight="1">
      <c r="A26" s="504"/>
      <c r="B26" s="35" t="s">
        <v>12</v>
      </c>
      <c r="C26" s="36">
        <v>9</v>
      </c>
      <c r="D26" s="34"/>
      <c r="E26" s="229">
        <f t="shared" si="2"/>
        <v>0</v>
      </c>
      <c r="F26" s="262"/>
      <c r="G26" s="37"/>
      <c r="H26" s="229">
        <f t="shared" si="0"/>
        <v>0</v>
      </c>
      <c r="I26" s="63"/>
      <c r="J26" s="53"/>
      <c r="K26" s="229">
        <f t="shared" si="3"/>
        <v>0</v>
      </c>
      <c r="L26" s="262"/>
      <c r="M26" s="337"/>
      <c r="N26" s="330">
        <f t="shared" si="1"/>
        <v>0</v>
      </c>
    </row>
    <row r="27" spans="1:14" ht="26.25" customHeight="1">
      <c r="A27" s="504"/>
      <c r="B27" s="35" t="s">
        <v>29</v>
      </c>
      <c r="C27" s="36">
        <v>10</v>
      </c>
      <c r="D27" s="34"/>
      <c r="E27" s="229">
        <f t="shared" si="2"/>
        <v>0</v>
      </c>
      <c r="F27" s="262"/>
      <c r="G27" s="33"/>
      <c r="H27" s="229">
        <f t="shared" si="0"/>
        <v>0</v>
      </c>
      <c r="I27" s="63"/>
      <c r="J27" s="53"/>
      <c r="K27" s="229">
        <f t="shared" si="3"/>
        <v>0</v>
      </c>
      <c r="L27" s="262"/>
      <c r="M27" s="334"/>
      <c r="N27" s="330">
        <f t="shared" si="1"/>
        <v>0</v>
      </c>
    </row>
    <row r="28" spans="1:14" ht="28.5" customHeight="1">
      <c r="A28" s="504"/>
      <c r="B28" s="81" t="s">
        <v>130</v>
      </c>
      <c r="C28" s="36">
        <v>11</v>
      </c>
      <c r="D28" s="34"/>
      <c r="E28" s="229">
        <f t="shared" si="2"/>
        <v>0</v>
      </c>
      <c r="F28" s="262"/>
      <c r="G28" s="37"/>
      <c r="H28" s="229">
        <f t="shared" si="0"/>
        <v>0</v>
      </c>
      <c r="I28" s="63"/>
      <c r="J28" s="53"/>
      <c r="K28" s="229">
        <f t="shared" si="3"/>
        <v>0</v>
      </c>
      <c r="L28" s="262"/>
      <c r="M28" s="337"/>
      <c r="N28" s="330">
        <f t="shared" si="1"/>
        <v>0</v>
      </c>
    </row>
    <row r="29" spans="1:14" ht="30.75" customHeight="1" hidden="1">
      <c r="A29" s="504"/>
      <c r="E29" s="229">
        <f t="shared" si="2"/>
        <v>0</v>
      </c>
      <c r="F29" s="263"/>
      <c r="H29" s="229">
        <f t="shared" si="0"/>
        <v>0</v>
      </c>
      <c r="K29" s="229">
        <f t="shared" si="3"/>
        <v>0</v>
      </c>
      <c r="L29" s="263"/>
      <c r="M29" s="281"/>
      <c r="N29" s="330">
        <f t="shared" si="1"/>
        <v>0</v>
      </c>
    </row>
    <row r="30" spans="1:14" ht="27" customHeight="1">
      <c r="A30" s="504"/>
      <c r="B30" s="35" t="s">
        <v>131</v>
      </c>
      <c r="C30" s="36">
        <v>12</v>
      </c>
      <c r="D30" s="34"/>
      <c r="E30" s="229">
        <f t="shared" si="2"/>
        <v>0</v>
      </c>
      <c r="F30" s="262"/>
      <c r="G30" s="37"/>
      <c r="H30" s="229">
        <f t="shared" si="0"/>
        <v>0</v>
      </c>
      <c r="I30" s="63"/>
      <c r="J30" s="53"/>
      <c r="K30" s="229">
        <f t="shared" si="3"/>
        <v>0</v>
      </c>
      <c r="L30" s="262"/>
      <c r="M30" s="337"/>
      <c r="N30" s="330">
        <f t="shared" si="1"/>
        <v>0</v>
      </c>
    </row>
    <row r="31" spans="1:14" ht="27" customHeight="1">
      <c r="A31" s="504"/>
      <c r="B31" s="35" t="s">
        <v>13</v>
      </c>
      <c r="C31" s="36">
        <v>13</v>
      </c>
      <c r="D31" s="34"/>
      <c r="E31" s="229">
        <f t="shared" si="2"/>
        <v>0</v>
      </c>
      <c r="F31" s="262"/>
      <c r="G31" s="37"/>
      <c r="H31" s="229">
        <f t="shared" si="0"/>
        <v>0</v>
      </c>
      <c r="I31" s="63"/>
      <c r="J31" s="53"/>
      <c r="K31" s="229">
        <f t="shared" si="3"/>
        <v>0</v>
      </c>
      <c r="L31" s="262"/>
      <c r="M31" s="337"/>
      <c r="N31" s="330">
        <f t="shared" si="1"/>
        <v>0</v>
      </c>
    </row>
    <row r="32" spans="1:14" ht="27" customHeight="1">
      <c r="A32" s="504"/>
      <c r="B32" s="38" t="s">
        <v>38</v>
      </c>
      <c r="C32" s="36">
        <v>14</v>
      </c>
      <c r="D32" s="37"/>
      <c r="E32" s="229">
        <f t="shared" si="2"/>
        <v>0</v>
      </c>
      <c r="F32" s="262"/>
      <c r="G32" s="33"/>
      <c r="H32" s="229">
        <f t="shared" si="0"/>
        <v>0</v>
      </c>
      <c r="I32" s="63"/>
      <c r="J32" s="55"/>
      <c r="K32" s="229">
        <f t="shared" si="3"/>
        <v>0</v>
      </c>
      <c r="L32" s="262"/>
      <c r="M32" s="334"/>
      <c r="N32" s="330">
        <f t="shared" si="1"/>
        <v>0</v>
      </c>
    </row>
    <row r="33" spans="1:14" ht="31.5" customHeight="1" thickBot="1">
      <c r="A33" s="504"/>
      <c r="B33" s="39" t="s">
        <v>14</v>
      </c>
      <c r="C33" s="36">
        <v>15</v>
      </c>
      <c r="D33" s="288"/>
      <c r="E33" s="289">
        <f t="shared" si="2"/>
        <v>0</v>
      </c>
      <c r="F33" s="290"/>
      <c r="G33" s="40"/>
      <c r="H33" s="346">
        <f t="shared" si="0"/>
        <v>0</v>
      </c>
      <c r="I33" s="63"/>
      <c r="J33" s="56"/>
      <c r="K33" s="295">
        <f t="shared" si="3"/>
        <v>0</v>
      </c>
      <c r="L33" s="284"/>
      <c r="M33" s="338"/>
      <c r="N33" s="350">
        <f t="shared" si="1"/>
        <v>0</v>
      </c>
    </row>
    <row r="34" spans="1:14" ht="28.5" customHeight="1" thickBot="1">
      <c r="A34" s="505"/>
      <c r="B34" s="41" t="s">
        <v>31</v>
      </c>
      <c r="C34" s="36">
        <v>16</v>
      </c>
      <c r="D34" s="285">
        <f>SUM(D9:D33)-D17-D9</f>
        <v>0</v>
      </c>
      <c r="E34" s="298">
        <f t="shared" si="2"/>
        <v>0</v>
      </c>
      <c r="F34" s="294">
        <f>SUM(F9:F33)-F9-F14</f>
        <v>0</v>
      </c>
      <c r="G34" s="43">
        <f>SUM(G9:G33)-G17-G9</f>
        <v>0</v>
      </c>
      <c r="H34" s="348">
        <f t="shared" si="0"/>
        <v>0</v>
      </c>
      <c r="I34" s="344"/>
      <c r="J34" s="43">
        <f>SUM(J9:J33)-J17-J9</f>
        <v>0</v>
      </c>
      <c r="K34" s="298">
        <f t="shared" si="3"/>
        <v>0</v>
      </c>
      <c r="L34" s="278">
        <f>SUM(L9:L33)-L9-L14</f>
        <v>0</v>
      </c>
      <c r="M34" s="326">
        <f>SUM(M9:M33)-M17-M9</f>
        <v>0</v>
      </c>
      <c r="N34" s="348">
        <f t="shared" si="1"/>
        <v>0</v>
      </c>
    </row>
    <row r="35" spans="1:14" ht="30.75" customHeight="1">
      <c r="A35" s="506" t="s">
        <v>134</v>
      </c>
      <c r="B35" s="507"/>
      <c r="C35" s="36">
        <v>17</v>
      </c>
      <c r="D35" s="459">
        <f>+'výkony-vozidla-odkupy'!I6</f>
        <v>0</v>
      </c>
      <c r="E35" s="459"/>
      <c r="F35" s="255"/>
      <c r="G35" s="488">
        <f>+D35</f>
        <v>0</v>
      </c>
      <c r="H35" s="489"/>
      <c r="I35" s="64"/>
      <c r="J35" s="459">
        <f>+'výkony-vozidla-odkupy'!J6</f>
        <v>0</v>
      </c>
      <c r="K35" s="459"/>
      <c r="L35" s="258"/>
      <c r="M35" s="460">
        <f>+J35</f>
        <v>0</v>
      </c>
      <c r="N35" s="461"/>
    </row>
    <row r="36" spans="1:14" ht="30.75" customHeight="1" thickBot="1">
      <c r="A36" s="495" t="s">
        <v>126</v>
      </c>
      <c r="B36" s="496"/>
      <c r="C36" s="36">
        <v>18</v>
      </c>
      <c r="D36" s="490"/>
      <c r="E36" s="463"/>
      <c r="F36" s="384"/>
      <c r="G36" s="464"/>
      <c r="H36" s="491"/>
      <c r="I36" s="65"/>
      <c r="J36" s="462"/>
      <c r="K36" s="463"/>
      <c r="L36" s="384"/>
      <c r="M36" s="464"/>
      <c r="N36" s="465"/>
    </row>
    <row r="37" spans="1:14" ht="32.25" customHeight="1" thickBot="1">
      <c r="A37" s="468" t="s">
        <v>47</v>
      </c>
      <c r="B37" s="469"/>
      <c r="C37" s="36">
        <v>19</v>
      </c>
      <c r="D37" s="441">
        <f>+E34</f>
        <v>0</v>
      </c>
      <c r="E37" s="472"/>
      <c r="F37" s="264"/>
      <c r="G37" s="466"/>
      <c r="H37" s="492"/>
      <c r="I37" s="66"/>
      <c r="J37" s="482">
        <f>+K34</f>
        <v>0</v>
      </c>
      <c r="K37" s="472"/>
      <c r="L37" s="264"/>
      <c r="M37" s="466"/>
      <c r="N37" s="467"/>
    </row>
    <row r="38" spans="1:14" ht="46.5" customHeight="1" thickBot="1">
      <c r="A38" s="468" t="s">
        <v>32</v>
      </c>
      <c r="B38" s="469"/>
      <c r="C38" s="36">
        <v>20</v>
      </c>
      <c r="D38" s="470"/>
      <c r="E38" s="471"/>
      <c r="F38" s="265"/>
      <c r="G38" s="441">
        <f>+H34</f>
        <v>0</v>
      </c>
      <c r="H38" s="472"/>
      <c r="I38" s="67"/>
      <c r="J38" s="470"/>
      <c r="K38" s="471"/>
      <c r="L38" s="265"/>
      <c r="M38" s="441">
        <f>+N34</f>
        <v>0</v>
      </c>
      <c r="N38" s="442"/>
    </row>
    <row r="39" spans="1:14" s="8" customFormat="1" ht="20.25" customHeight="1">
      <c r="A39" s="353"/>
      <c r="B39" s="353"/>
      <c r="C39" s="354"/>
      <c r="D39" s="352"/>
      <c r="E39" s="352"/>
      <c r="F39" s="352"/>
      <c r="G39" s="351"/>
      <c r="H39" s="351"/>
      <c r="I39" s="351"/>
      <c r="J39" s="352"/>
      <c r="K39" s="352"/>
      <c r="L39" s="352"/>
      <c r="M39" s="351"/>
      <c r="N39" s="351"/>
    </row>
    <row r="40" spans="1:14" s="8" customFormat="1" ht="20.25" customHeight="1" thickBot="1">
      <c r="A40" s="353"/>
      <c r="B40" s="353"/>
      <c r="C40" s="354"/>
      <c r="D40" s="352"/>
      <c r="E40" s="352"/>
      <c r="F40" s="352"/>
      <c r="G40" s="351"/>
      <c r="H40" s="351"/>
      <c r="I40" s="351"/>
      <c r="J40" s="352"/>
      <c r="K40" s="352"/>
      <c r="L40" s="352"/>
      <c r="M40" s="351"/>
      <c r="N40" s="351"/>
    </row>
    <row r="41" spans="1:14" ht="60.75" customHeight="1" thickBot="1">
      <c r="A41" s="514" t="s">
        <v>135</v>
      </c>
      <c r="B41" s="447"/>
      <c r="C41" s="355" t="s">
        <v>101</v>
      </c>
      <c r="D41" s="92"/>
      <c r="E41" s="86"/>
      <c r="F41" s="86"/>
      <c r="G41" s="95"/>
      <c r="H41" s="87"/>
      <c r="I41" s="94"/>
      <c r="J41" s="92"/>
      <c r="K41" s="86"/>
      <c r="L41" s="86"/>
      <c r="M41" s="95"/>
      <c r="N41" s="87"/>
    </row>
    <row r="42" spans="1:14" ht="142.5" customHeight="1" thickBot="1">
      <c r="A42" s="446" t="s">
        <v>190</v>
      </c>
      <c r="B42" s="447"/>
      <c r="C42" s="356" t="s">
        <v>102</v>
      </c>
      <c r="D42" s="88"/>
      <c r="E42" s="89"/>
      <c r="F42" s="89"/>
      <c r="G42" s="96"/>
      <c r="H42" s="89"/>
      <c r="I42" s="90"/>
      <c r="J42" s="88"/>
      <c r="K42" s="89"/>
      <c r="L42" s="89"/>
      <c r="M42" s="95"/>
      <c r="N42" s="87"/>
    </row>
    <row r="43" spans="1:14" ht="27" customHeight="1" thickBot="1">
      <c r="A43" s="473" t="s">
        <v>99</v>
      </c>
      <c r="B43" s="474"/>
      <c r="C43" s="356" t="s">
        <v>132</v>
      </c>
      <c r="D43" s="444">
        <f>0.85+0.18</f>
        <v>1.03</v>
      </c>
      <c r="E43" s="443"/>
      <c r="F43" s="324"/>
      <c r="G43" s="444">
        <f>+D43</f>
        <v>1.03</v>
      </c>
      <c r="H43" s="443"/>
      <c r="I43" s="101"/>
      <c r="J43" s="443">
        <f>0.48+0.3</f>
        <v>0.78</v>
      </c>
      <c r="K43" s="443"/>
      <c r="L43" s="324"/>
      <c r="M43" s="444">
        <f>+J43</f>
        <v>0.78</v>
      </c>
      <c r="N43" s="445"/>
    </row>
    <row r="44" spans="1:14" ht="46.5" customHeight="1">
      <c r="A44" s="493" t="s">
        <v>139</v>
      </c>
      <c r="B44" s="494"/>
      <c r="C44" s="357">
        <v>22</v>
      </c>
      <c r="D44" s="448">
        <f>+D37+D43+E41</f>
        <v>1.03</v>
      </c>
      <c r="E44" s="449"/>
      <c r="F44" s="266"/>
      <c r="G44" s="430"/>
      <c r="H44" s="517"/>
      <c r="I44" s="68"/>
      <c r="J44" s="448">
        <f>+J37+J43+K41</f>
        <v>0.78</v>
      </c>
      <c r="K44" s="449"/>
      <c r="L44" s="266"/>
      <c r="M44" s="430"/>
      <c r="N44" s="431"/>
    </row>
    <row r="45" spans="1:14" ht="46.5" customHeight="1" thickBot="1">
      <c r="A45" s="475" t="s">
        <v>141</v>
      </c>
      <c r="B45" s="476"/>
      <c r="C45" s="358" t="s">
        <v>34</v>
      </c>
      <c r="D45" s="477"/>
      <c r="E45" s="478"/>
      <c r="F45" s="359"/>
      <c r="G45" s="433">
        <f>+H34+G43</f>
        <v>1.03</v>
      </c>
      <c r="H45" s="479"/>
      <c r="I45" s="360"/>
      <c r="J45" s="477"/>
      <c r="K45" s="478"/>
      <c r="L45" s="359"/>
      <c r="M45" s="433">
        <f>+N34+M43</f>
        <v>0.78</v>
      </c>
      <c r="N45" s="434"/>
    </row>
    <row r="48" spans="1:6" ht="46.5" customHeight="1">
      <c r="A48" s="5"/>
      <c r="B48" s="5"/>
      <c r="C48" s="6"/>
      <c r="D48" s="5"/>
      <c r="E48" s="5"/>
      <c r="F48" s="5"/>
    </row>
    <row r="49" spans="1:9" ht="25.5" customHeight="1">
      <c r="A49" s="19" t="s">
        <v>35</v>
      </c>
      <c r="B49" s="16"/>
      <c r="C49" s="17"/>
      <c r="D49" s="16"/>
      <c r="E49" s="16"/>
      <c r="F49" s="16"/>
      <c r="G49" s="7"/>
      <c r="H49" s="7"/>
      <c r="I49" s="7"/>
    </row>
    <row r="50" spans="1:9" ht="35.25" customHeight="1">
      <c r="A50" s="511" t="s">
        <v>257</v>
      </c>
      <c r="B50" s="512"/>
      <c r="C50" s="512"/>
      <c r="D50" s="512"/>
      <c r="E50" s="512"/>
      <c r="F50" s="512"/>
      <c r="G50" s="512"/>
      <c r="H50" s="513"/>
      <c r="I50" s="7"/>
    </row>
    <row r="51" spans="1:9" ht="18.75" customHeight="1">
      <c r="A51" s="518" t="s">
        <v>151</v>
      </c>
      <c r="B51" s="519"/>
      <c r="C51" s="519"/>
      <c r="D51" s="519"/>
      <c r="E51" s="519"/>
      <c r="F51" s="519"/>
      <c r="G51" s="519"/>
      <c r="H51" s="520"/>
      <c r="I51" s="7"/>
    </row>
    <row r="52" spans="1:9" ht="36.75" customHeight="1">
      <c r="A52" s="484" t="s">
        <v>256</v>
      </c>
      <c r="B52" s="484"/>
      <c r="C52" s="484"/>
      <c r="D52" s="484"/>
      <c r="E52" s="484"/>
      <c r="F52" s="484"/>
      <c r="G52" s="484"/>
      <c r="H52" s="484"/>
      <c r="I52" s="7"/>
    </row>
    <row r="53" spans="1:9" ht="39.75" customHeight="1">
      <c r="A53" s="485" t="s">
        <v>254</v>
      </c>
      <c r="B53" s="486"/>
      <c r="C53" s="486"/>
      <c r="D53" s="486"/>
      <c r="E53" s="486"/>
      <c r="F53" s="486"/>
      <c r="G53" s="486"/>
      <c r="H53" s="487"/>
      <c r="I53" s="7"/>
    </row>
    <row r="54" spans="1:9" ht="39" customHeight="1">
      <c r="A54" s="485" t="s">
        <v>255</v>
      </c>
      <c r="B54" s="486"/>
      <c r="C54" s="486"/>
      <c r="D54" s="486"/>
      <c r="E54" s="486"/>
      <c r="F54" s="486"/>
      <c r="G54" s="486"/>
      <c r="H54" s="487"/>
      <c r="I54" s="7"/>
    </row>
    <row r="55" spans="1:9" ht="20.25" customHeight="1">
      <c r="A55" s="484" t="s">
        <v>20</v>
      </c>
      <c r="B55" s="484"/>
      <c r="C55" s="484"/>
      <c r="D55" s="484"/>
      <c r="E55" s="484"/>
      <c r="F55" s="484"/>
      <c r="G55" s="484"/>
      <c r="H55" s="484"/>
      <c r="I55" s="57"/>
    </row>
    <row r="56" spans="1:9" ht="21.75" customHeight="1">
      <c r="A56" s="432" t="s">
        <v>258</v>
      </c>
      <c r="B56" s="432"/>
      <c r="C56" s="432"/>
      <c r="D56" s="432"/>
      <c r="E56" s="432"/>
      <c r="F56" s="432"/>
      <c r="G56" s="432"/>
      <c r="H56" s="432"/>
      <c r="I56" s="57"/>
    </row>
    <row r="57" spans="1:9" ht="33" customHeight="1">
      <c r="A57" s="485" t="s">
        <v>244</v>
      </c>
      <c r="B57" s="486"/>
      <c r="C57" s="486"/>
      <c r="D57" s="486"/>
      <c r="E57" s="486"/>
      <c r="F57" s="486"/>
      <c r="G57" s="486"/>
      <c r="H57" s="487"/>
      <c r="I57" s="57"/>
    </row>
    <row r="58" spans="1:9" ht="22.5" customHeight="1">
      <c r="A58" s="515" t="s">
        <v>259</v>
      </c>
      <c r="B58" s="515"/>
      <c r="C58" s="515"/>
      <c r="D58" s="515"/>
      <c r="E58" s="515"/>
      <c r="F58" s="515"/>
      <c r="G58" s="515"/>
      <c r="H58" s="516"/>
      <c r="I58" s="57"/>
    </row>
    <row r="59" spans="1:9" ht="22.5" customHeight="1">
      <c r="A59" s="450" t="s">
        <v>237</v>
      </c>
      <c r="B59" s="451"/>
      <c r="C59" s="451"/>
      <c r="D59" s="451"/>
      <c r="E59" s="451"/>
      <c r="F59" s="451"/>
      <c r="G59" s="451"/>
      <c r="H59" s="452"/>
      <c r="I59" s="57"/>
    </row>
    <row r="60" spans="1:9" ht="22.5" customHeight="1">
      <c r="A60" s="450" t="s">
        <v>238</v>
      </c>
      <c r="B60" s="451"/>
      <c r="C60" s="451"/>
      <c r="D60" s="451"/>
      <c r="E60" s="451"/>
      <c r="F60" s="451"/>
      <c r="G60" s="451"/>
      <c r="H60" s="452"/>
      <c r="I60" s="57"/>
    </row>
    <row r="61" spans="1:9" ht="48.75" customHeight="1">
      <c r="A61" s="480" t="s">
        <v>205</v>
      </c>
      <c r="B61" s="480"/>
      <c r="C61" s="480"/>
      <c r="D61" s="480"/>
      <c r="E61" s="480"/>
      <c r="F61" s="480"/>
      <c r="G61" s="480"/>
      <c r="H61" s="481"/>
      <c r="I61" s="57"/>
    </row>
    <row r="62" spans="1:9" ht="35.25" customHeight="1">
      <c r="A62" s="432" t="s">
        <v>245</v>
      </c>
      <c r="B62" s="432"/>
      <c r="C62" s="432"/>
      <c r="D62" s="432"/>
      <c r="E62" s="432"/>
      <c r="F62" s="432"/>
      <c r="G62" s="432"/>
      <c r="H62" s="432"/>
      <c r="I62" s="57"/>
    </row>
    <row r="63" spans="1:9" ht="33.75" customHeight="1">
      <c r="A63" s="432" t="s">
        <v>191</v>
      </c>
      <c r="B63" s="432"/>
      <c r="C63" s="432"/>
      <c r="D63" s="432"/>
      <c r="E63" s="432"/>
      <c r="F63" s="432"/>
      <c r="G63" s="432"/>
      <c r="H63" s="432"/>
      <c r="I63" s="57"/>
    </row>
    <row r="64" spans="1:14" ht="24.75" customHeight="1">
      <c r="A64" s="432" t="s">
        <v>128</v>
      </c>
      <c r="B64" s="432"/>
      <c r="C64" s="432"/>
      <c r="D64" s="432"/>
      <c r="E64" s="432"/>
      <c r="F64" s="432"/>
      <c r="G64" s="432"/>
      <c r="H64" s="432"/>
      <c r="I64" s="57"/>
      <c r="J64" s="12"/>
      <c r="K64" s="12"/>
      <c r="L64" s="12"/>
      <c r="M64" s="12"/>
      <c r="N64" s="12"/>
    </row>
    <row r="65" spans="1:9" ht="30" customHeight="1">
      <c r="A65" s="432" t="s">
        <v>262</v>
      </c>
      <c r="B65" s="432"/>
      <c r="C65" s="432"/>
      <c r="D65" s="432"/>
      <c r="E65" s="432"/>
      <c r="F65" s="432"/>
      <c r="G65" s="432"/>
      <c r="H65" s="432"/>
      <c r="I65" s="57"/>
    </row>
    <row r="66" spans="1:9" ht="52.5" customHeight="1">
      <c r="A66" s="432" t="s">
        <v>48</v>
      </c>
      <c r="B66" s="432"/>
      <c r="C66" s="432"/>
      <c r="D66" s="432"/>
      <c r="E66" s="432"/>
      <c r="F66" s="432"/>
      <c r="G66" s="432"/>
      <c r="H66" s="432"/>
      <c r="I66" s="57"/>
    </row>
    <row r="67" spans="1:9" ht="42.75" customHeight="1">
      <c r="A67" s="483" t="s">
        <v>133</v>
      </c>
      <c r="B67" s="483"/>
      <c r="C67" s="483"/>
      <c r="D67" s="483"/>
      <c r="E67" s="483"/>
      <c r="F67" s="483"/>
      <c r="G67" s="483"/>
      <c r="H67" s="483"/>
      <c r="I67" s="58"/>
    </row>
    <row r="68" spans="1:9" ht="34.5" customHeight="1">
      <c r="A68" s="483" t="s">
        <v>36</v>
      </c>
      <c r="B68" s="483"/>
      <c r="C68" s="483"/>
      <c r="D68" s="483"/>
      <c r="E68" s="483"/>
      <c r="F68" s="483"/>
      <c r="G68" s="483"/>
      <c r="H68" s="483"/>
      <c r="I68" s="58"/>
    </row>
    <row r="69" spans="1:9" ht="32.25" customHeight="1">
      <c r="A69" s="453" t="s">
        <v>246</v>
      </c>
      <c r="B69" s="454"/>
      <c r="C69" s="454"/>
      <c r="D69" s="454"/>
      <c r="E69" s="454"/>
      <c r="F69" s="454"/>
      <c r="G69" s="454"/>
      <c r="H69" s="455"/>
      <c r="I69" s="59"/>
    </row>
    <row r="70" spans="1:9" ht="20.25" customHeight="1">
      <c r="A70" s="438" t="s">
        <v>281</v>
      </c>
      <c r="B70" s="439"/>
      <c r="C70" s="439"/>
      <c r="D70" s="439"/>
      <c r="E70" s="439"/>
      <c r="F70" s="439"/>
      <c r="G70" s="439"/>
      <c r="H70" s="440"/>
      <c r="I70" s="59"/>
    </row>
    <row r="71" spans="1:8" ht="23.25" customHeight="1">
      <c r="A71" s="508" t="s">
        <v>282</v>
      </c>
      <c r="B71" s="509"/>
      <c r="C71" s="509"/>
      <c r="D71" s="509"/>
      <c r="E71" s="509"/>
      <c r="F71" s="509"/>
      <c r="G71" s="509"/>
      <c r="H71" s="510"/>
    </row>
    <row r="72" ht="15.75">
      <c r="A72" s="20"/>
    </row>
    <row r="73" spans="1:2" ht="15.75">
      <c r="A73" s="21"/>
      <c r="B73" s="7" t="s">
        <v>19</v>
      </c>
    </row>
    <row r="74" spans="1:2" ht="15.75">
      <c r="A74" s="22"/>
      <c r="B74" s="23" t="s">
        <v>37</v>
      </c>
    </row>
    <row r="75" spans="1:2" ht="15.75">
      <c r="A75" s="24"/>
      <c r="B75" s="23" t="s">
        <v>37</v>
      </c>
    </row>
    <row r="76" spans="1:2" ht="17.25" customHeight="1">
      <c r="A76" s="250"/>
      <c r="B76" s="23" t="s">
        <v>37</v>
      </c>
    </row>
  </sheetData>
  <sheetProtection/>
  <mergeCells count="68">
    <mergeCell ref="A71:H71"/>
    <mergeCell ref="A50:H50"/>
    <mergeCell ref="D35:E35"/>
    <mergeCell ref="A41:B41"/>
    <mergeCell ref="A58:H58"/>
    <mergeCell ref="A53:H53"/>
    <mergeCell ref="A54:H54"/>
    <mergeCell ref="G44:H44"/>
    <mergeCell ref="A52:H52"/>
    <mergeCell ref="A51:H51"/>
    <mergeCell ref="A36:B36"/>
    <mergeCell ref="G43:H43"/>
    <mergeCell ref="A6:A7"/>
    <mergeCell ref="C6:C7"/>
    <mergeCell ref="D6:E6"/>
    <mergeCell ref="G6:H6"/>
    <mergeCell ref="A9:A34"/>
    <mergeCell ref="A35:B35"/>
    <mergeCell ref="A66:H66"/>
    <mergeCell ref="G35:H35"/>
    <mergeCell ref="A60:H60"/>
    <mergeCell ref="D36:E36"/>
    <mergeCell ref="G36:H36"/>
    <mergeCell ref="A37:B37"/>
    <mergeCell ref="D37:E37"/>
    <mergeCell ref="G37:H37"/>
    <mergeCell ref="A44:B44"/>
    <mergeCell ref="D44:E44"/>
    <mergeCell ref="J37:K37"/>
    <mergeCell ref="J45:K45"/>
    <mergeCell ref="A67:H67"/>
    <mergeCell ref="A68:H68"/>
    <mergeCell ref="A55:H55"/>
    <mergeCell ref="A56:H56"/>
    <mergeCell ref="A62:H62"/>
    <mergeCell ref="A57:H57"/>
    <mergeCell ref="J38:K38"/>
    <mergeCell ref="A64:H64"/>
    <mergeCell ref="A65:H65"/>
    <mergeCell ref="A38:B38"/>
    <mergeCell ref="D38:E38"/>
    <mergeCell ref="G38:H38"/>
    <mergeCell ref="A43:B43"/>
    <mergeCell ref="A45:B45"/>
    <mergeCell ref="D45:E45"/>
    <mergeCell ref="G45:H45"/>
    <mergeCell ref="A61:H61"/>
    <mergeCell ref="D43:E43"/>
    <mergeCell ref="J44:K44"/>
    <mergeCell ref="A59:H59"/>
    <mergeCell ref="A69:H69"/>
    <mergeCell ref="J6:K6"/>
    <mergeCell ref="M6:N6"/>
    <mergeCell ref="J35:K35"/>
    <mergeCell ref="M35:N35"/>
    <mergeCell ref="J36:K36"/>
    <mergeCell ref="M36:N36"/>
    <mergeCell ref="M37:N37"/>
    <mergeCell ref="M44:N44"/>
    <mergeCell ref="A63:H63"/>
    <mergeCell ref="M45:N45"/>
    <mergeCell ref="D5:H5"/>
    <mergeCell ref="J5:N5"/>
    <mergeCell ref="A70:H70"/>
    <mergeCell ref="M38:N38"/>
    <mergeCell ref="J43:K43"/>
    <mergeCell ref="M43:N43"/>
    <mergeCell ref="A42:B42"/>
  </mergeCells>
  <hyperlinks>
    <hyperlink ref="A51" r:id="rId1" display="https://www.mdcr.cz/Dokumenty/Verejna-doprava/Jizdni-rady,-kalendare-pro-jizdni-rady,-metodi-(1)/Metodika-postupu-pro-stanoveni-maximalni-vyse-komp"/>
  </hyperlinks>
  <printOptions/>
  <pageMargins left="0.7086614173228347" right="0.7086614173228347" top="0.7874015748031497" bottom="0.7874015748031497" header="0.31496062992125984" footer="0.31496062992125984"/>
  <pageSetup fitToHeight="1" fitToWidth="1" horizontalDpi="600" verticalDpi="600" orientation="portrait" paperSize="8" scale="44" r:id="rId4"/>
  <legacyDrawing r:id="rId3"/>
</worksheet>
</file>

<file path=xl/worksheets/sheet5.xml><?xml version="1.0" encoding="utf-8"?>
<worksheet xmlns="http://schemas.openxmlformats.org/spreadsheetml/2006/main" xmlns:r="http://schemas.openxmlformats.org/officeDocument/2006/relationships">
  <sheetPr>
    <tabColor rgb="FFFFC000"/>
    <pageSetUpPr fitToPage="1"/>
  </sheetPr>
  <dimension ref="A1:N79"/>
  <sheetViews>
    <sheetView zoomScalePageLayoutView="0" workbookViewId="0" topLeftCell="A4">
      <selection activeCell="F81" sqref="F81"/>
    </sheetView>
  </sheetViews>
  <sheetFormatPr defaultColWidth="9.00390625" defaultRowHeight="12.75"/>
  <cols>
    <col min="1" max="1" width="11.75390625" style="2" customWidth="1"/>
    <col min="2" max="2" width="53.125" style="2" customWidth="1"/>
    <col min="3" max="3" width="6.375" style="3" customWidth="1"/>
    <col min="4" max="4" width="19.125" style="2" customWidth="1"/>
    <col min="5" max="6" width="21.125" style="2" customWidth="1"/>
    <col min="7" max="7" width="22.625" style="2" customWidth="1"/>
    <col min="8" max="8" width="23.75390625" style="2" customWidth="1"/>
    <col min="9" max="9" width="0.6171875" style="2" customWidth="1"/>
    <col min="10" max="14" width="23.875" style="2" customWidth="1"/>
    <col min="15" max="16384" width="9.125" style="2" customWidth="1"/>
  </cols>
  <sheetData>
    <row r="1" spans="8:14" ht="21" customHeight="1">
      <c r="H1" s="1" t="s">
        <v>89</v>
      </c>
      <c r="I1" s="1"/>
      <c r="N1" s="1" t="s">
        <v>90</v>
      </c>
    </row>
    <row r="2" spans="1:2" ht="36" customHeight="1" thickBot="1">
      <c r="A2" s="15" t="s">
        <v>46</v>
      </c>
      <c r="B2" s="9"/>
    </row>
    <row r="3" spans="1:9" ht="31.5" customHeight="1" thickBot="1">
      <c r="A3" s="14" t="s">
        <v>138</v>
      </c>
      <c r="B3" s="18" t="s">
        <v>270</v>
      </c>
      <c r="D3" s="406"/>
      <c r="E3" s="407" t="s">
        <v>280</v>
      </c>
      <c r="F3" s="4"/>
      <c r="G3" s="4"/>
      <c r="H3" s="4"/>
      <c r="I3" s="4"/>
    </row>
    <row r="4" spans="1:9" s="8" customFormat="1" ht="31.5" customHeight="1" thickBot="1">
      <c r="A4" s="13" t="s">
        <v>33</v>
      </c>
      <c r="B4" s="69" t="s">
        <v>24</v>
      </c>
      <c r="C4" s="10"/>
      <c r="E4" s="11"/>
      <c r="F4" s="11"/>
      <c r="G4" s="11"/>
      <c r="H4" s="11"/>
      <c r="I4" s="11"/>
    </row>
    <row r="5" spans="2:14" ht="19.5" thickBot="1">
      <c r="B5" s="50" t="s">
        <v>91</v>
      </c>
      <c r="C5" s="51"/>
      <c r="D5" s="435" t="s">
        <v>124</v>
      </c>
      <c r="E5" s="436"/>
      <c r="F5" s="436"/>
      <c r="G5" s="436"/>
      <c r="H5" s="436"/>
      <c r="I5" s="61"/>
      <c r="J5" s="436" t="s">
        <v>125</v>
      </c>
      <c r="K5" s="436"/>
      <c r="L5" s="436"/>
      <c r="M5" s="436"/>
      <c r="N5" s="437"/>
    </row>
    <row r="6" spans="1:14" ht="97.5" customHeight="1" thickBot="1">
      <c r="A6" s="497" t="s">
        <v>17</v>
      </c>
      <c r="B6" s="25" t="s">
        <v>18</v>
      </c>
      <c r="C6" s="499" t="s">
        <v>15</v>
      </c>
      <c r="D6" s="501" t="s">
        <v>30</v>
      </c>
      <c r="E6" s="502"/>
      <c r="F6" s="254"/>
      <c r="G6" s="501" t="s">
        <v>49</v>
      </c>
      <c r="H6" s="502"/>
      <c r="I6" s="62"/>
      <c r="J6" s="456" t="s">
        <v>30</v>
      </c>
      <c r="K6" s="456"/>
      <c r="L6" s="256"/>
      <c r="M6" s="457" t="s">
        <v>49</v>
      </c>
      <c r="N6" s="458"/>
    </row>
    <row r="7" spans="1:14" ht="30" customHeight="1" thickBot="1">
      <c r="A7" s="498" t="s">
        <v>0</v>
      </c>
      <c r="B7" s="26"/>
      <c r="C7" s="500"/>
      <c r="D7" s="47" t="s">
        <v>57</v>
      </c>
      <c r="E7" s="299" t="s">
        <v>25</v>
      </c>
      <c r="F7" s="254" t="s">
        <v>201</v>
      </c>
      <c r="G7" s="47" t="s">
        <v>58</v>
      </c>
      <c r="H7" s="60" t="s">
        <v>2</v>
      </c>
      <c r="I7" s="62"/>
      <c r="J7" s="52" t="s">
        <v>57</v>
      </c>
      <c r="K7" s="300" t="s">
        <v>25</v>
      </c>
      <c r="L7" s="45" t="s">
        <v>201</v>
      </c>
      <c r="M7" s="300" t="s">
        <v>58</v>
      </c>
      <c r="N7" s="323" t="s">
        <v>2</v>
      </c>
    </row>
    <row r="8" spans="1:14" ht="30" customHeight="1" thickBot="1">
      <c r="A8" s="27" t="s">
        <v>50</v>
      </c>
      <c r="B8" s="310" t="s">
        <v>51</v>
      </c>
      <c r="C8" s="311" t="s">
        <v>52</v>
      </c>
      <c r="D8" s="48" t="s">
        <v>53</v>
      </c>
      <c r="E8" s="304" t="s">
        <v>54</v>
      </c>
      <c r="F8" s="259" t="s">
        <v>202</v>
      </c>
      <c r="G8" s="305" t="s">
        <v>55</v>
      </c>
      <c r="H8" s="305" t="s">
        <v>56</v>
      </c>
      <c r="I8" s="306"/>
      <c r="J8" s="307" t="s">
        <v>85</v>
      </c>
      <c r="K8" s="308" t="s">
        <v>86</v>
      </c>
      <c r="L8" s="257" t="s">
        <v>202</v>
      </c>
      <c r="M8" s="46" t="s">
        <v>87</v>
      </c>
      <c r="N8" s="327" t="s">
        <v>88</v>
      </c>
    </row>
    <row r="9" spans="1:14" ht="26.25" customHeight="1">
      <c r="A9" s="503" t="s">
        <v>16</v>
      </c>
      <c r="B9" s="28" t="s">
        <v>3</v>
      </c>
      <c r="C9" s="29">
        <v>1</v>
      </c>
      <c r="D9" s="30">
        <f>+D10+D11+D12+D13+D14</f>
        <v>0</v>
      </c>
      <c r="E9" s="287">
        <f aca="true" t="shared" si="0" ref="E9:E34">+IF($D$35=0,0,D9/$D$35)</f>
        <v>0</v>
      </c>
      <c r="F9" s="260">
        <f>+F10+F11+F12+F13</f>
        <v>0</v>
      </c>
      <c r="G9" s="301">
        <f>+G10+G11+G12+G13+G14</f>
        <v>0</v>
      </c>
      <c r="H9" s="302">
        <f aca="true" t="shared" si="1" ref="H9:H34">+IF($G$35=0,0,G9/$G$35)</f>
        <v>0</v>
      </c>
      <c r="I9" s="63"/>
      <c r="J9" s="301">
        <f>+J10+J11+J12+J13+J14</f>
        <v>0</v>
      </c>
      <c r="K9" s="408">
        <f>+IF($J$35=0,0,J9/$J$35)</f>
        <v>0</v>
      </c>
      <c r="L9" s="260">
        <f>+L10+L11+L12+L13</f>
        <v>0</v>
      </c>
      <c r="M9" s="332">
        <f>+M10+M11+M12+M13+M14</f>
        <v>0</v>
      </c>
      <c r="N9" s="328">
        <f aca="true" t="shared" si="2" ref="N9:N34">+IF($M$35=0,0,M9/$M$35)</f>
        <v>0</v>
      </c>
    </row>
    <row r="10" spans="1:14" ht="22.5" customHeight="1">
      <c r="A10" s="504"/>
      <c r="B10" s="231" t="s">
        <v>4</v>
      </c>
      <c r="C10" s="232" t="s">
        <v>5</v>
      </c>
      <c r="D10" s="233"/>
      <c r="E10" s="362">
        <f>+IF(F10=0,0,D10/F10)</f>
        <v>0</v>
      </c>
      <c r="F10" s="361"/>
      <c r="G10" s="234"/>
      <c r="H10" s="251">
        <f t="shared" si="1"/>
        <v>0</v>
      </c>
      <c r="I10" s="235"/>
      <c r="J10" s="236"/>
      <c r="K10" s="362">
        <f>+IF(L10=0,0,J10/L10)</f>
        <v>0</v>
      </c>
      <c r="L10" s="361"/>
      <c r="M10" s="333"/>
      <c r="N10" s="329">
        <f t="shared" si="2"/>
        <v>0</v>
      </c>
    </row>
    <row r="11" spans="1:14" ht="22.5" customHeight="1">
      <c r="A11" s="504"/>
      <c r="B11" s="231" t="s">
        <v>26</v>
      </c>
      <c r="C11" s="232" t="s">
        <v>260</v>
      </c>
      <c r="D11" s="237"/>
      <c r="E11" s="362">
        <f>+IF(F11=0,0,D11/F11)</f>
        <v>0</v>
      </c>
      <c r="F11" s="361"/>
      <c r="G11" s="234"/>
      <c r="H11" s="251">
        <f t="shared" si="1"/>
        <v>0</v>
      </c>
      <c r="I11" s="235"/>
      <c r="J11" s="238"/>
      <c r="K11" s="362">
        <f>+IF(L11=0,0,J11/L11)</f>
        <v>0</v>
      </c>
      <c r="L11" s="361"/>
      <c r="M11" s="333"/>
      <c r="N11" s="329">
        <f t="shared" si="2"/>
        <v>0</v>
      </c>
    </row>
    <row r="12" spans="1:14" ht="22.5" customHeight="1">
      <c r="A12" s="504"/>
      <c r="B12" s="231" t="s">
        <v>174</v>
      </c>
      <c r="C12" s="232" t="s">
        <v>27</v>
      </c>
      <c r="D12" s="237"/>
      <c r="E12" s="362">
        <f>+IF(F12=0,0,D12/F12)</f>
        <v>0</v>
      </c>
      <c r="F12" s="361"/>
      <c r="G12" s="234"/>
      <c r="H12" s="251">
        <f t="shared" si="1"/>
        <v>0</v>
      </c>
      <c r="I12" s="235"/>
      <c r="J12" s="238"/>
      <c r="K12" s="362">
        <f>+IF(L12=0,0,J12/L12)</f>
        <v>0</v>
      </c>
      <c r="L12" s="361"/>
      <c r="M12" s="333"/>
      <c r="N12" s="329">
        <f t="shared" si="2"/>
        <v>0</v>
      </c>
    </row>
    <row r="13" spans="1:14" ht="22.5" customHeight="1">
      <c r="A13" s="504"/>
      <c r="B13" s="231" t="s">
        <v>175</v>
      </c>
      <c r="C13" s="232" t="s">
        <v>28</v>
      </c>
      <c r="D13" s="237"/>
      <c r="E13" s="362">
        <f>+IF(F13=0,0,D13/F13)</f>
        <v>0</v>
      </c>
      <c r="F13" s="361"/>
      <c r="G13" s="234"/>
      <c r="H13" s="251">
        <f t="shared" si="1"/>
        <v>0</v>
      </c>
      <c r="I13" s="235"/>
      <c r="J13" s="238"/>
      <c r="K13" s="362">
        <f>+IF(L13=0,0,J13/L13)</f>
        <v>0</v>
      </c>
      <c r="L13" s="361"/>
      <c r="M13" s="333"/>
      <c r="N13" s="329">
        <f t="shared" si="2"/>
        <v>0</v>
      </c>
    </row>
    <row r="14" spans="1:14" ht="22.5" customHeight="1">
      <c r="A14" s="504"/>
      <c r="B14" s="231" t="s">
        <v>177</v>
      </c>
      <c r="C14" s="232" t="s">
        <v>176</v>
      </c>
      <c r="D14" s="237"/>
      <c r="E14" s="282">
        <f t="shared" si="0"/>
        <v>0</v>
      </c>
      <c r="F14" s="312"/>
      <c r="G14" s="234"/>
      <c r="H14" s="251">
        <f t="shared" si="1"/>
        <v>0</v>
      </c>
      <c r="I14" s="235"/>
      <c r="J14" s="238"/>
      <c r="K14" s="283">
        <f aca="true" t="shared" si="3" ref="K14:K34">+IF($J$35=0,0,J14/$J$35)</f>
        <v>0</v>
      </c>
      <c r="L14" s="312"/>
      <c r="M14" s="333"/>
      <c r="N14" s="329">
        <f t="shared" si="2"/>
        <v>0</v>
      </c>
    </row>
    <row r="15" spans="1:14" ht="21.75" customHeight="1">
      <c r="A15" s="504"/>
      <c r="B15" s="35" t="s">
        <v>6</v>
      </c>
      <c r="C15" s="36">
        <v>2</v>
      </c>
      <c r="D15" s="34"/>
      <c r="E15" s="282">
        <f t="shared" si="0"/>
        <v>0</v>
      </c>
      <c r="F15" s="274"/>
      <c r="G15" s="33"/>
      <c r="H15" s="230">
        <f t="shared" si="1"/>
        <v>0</v>
      </c>
      <c r="I15" s="63"/>
      <c r="J15" s="53"/>
      <c r="K15" s="282">
        <f t="shared" si="3"/>
        <v>0</v>
      </c>
      <c r="L15" s="274"/>
      <c r="M15" s="334"/>
      <c r="N15" s="328">
        <f t="shared" si="2"/>
        <v>0</v>
      </c>
    </row>
    <row r="16" spans="1:14" ht="25.5" customHeight="1">
      <c r="A16" s="504"/>
      <c r="B16" s="35" t="s">
        <v>7</v>
      </c>
      <c r="C16" s="36">
        <v>3</v>
      </c>
      <c r="D16" s="34"/>
      <c r="E16" s="282">
        <f t="shared" si="0"/>
        <v>0</v>
      </c>
      <c r="F16" s="274"/>
      <c r="G16" s="33"/>
      <c r="H16" s="230">
        <f t="shared" si="1"/>
        <v>0</v>
      </c>
      <c r="I16" s="63"/>
      <c r="J16" s="53"/>
      <c r="K16" s="282">
        <f t="shared" si="3"/>
        <v>0</v>
      </c>
      <c r="L16" s="274"/>
      <c r="M16" s="334"/>
      <c r="N16" s="328">
        <f t="shared" si="2"/>
        <v>0</v>
      </c>
    </row>
    <row r="17" spans="1:14" ht="25.5" customHeight="1">
      <c r="A17" s="504"/>
      <c r="B17" s="35" t="s">
        <v>242</v>
      </c>
      <c r="C17" s="36">
        <v>4</v>
      </c>
      <c r="D17" s="247">
        <f>+D18+D19+D20</f>
        <v>0</v>
      </c>
      <c r="E17" s="282">
        <f t="shared" si="0"/>
        <v>0</v>
      </c>
      <c r="F17" s="274"/>
      <c r="G17" s="247">
        <f>+G18+G19+G20</f>
        <v>0</v>
      </c>
      <c r="H17" s="230">
        <f t="shared" si="1"/>
        <v>0</v>
      </c>
      <c r="I17" s="63"/>
      <c r="J17" s="247">
        <f>+J18+J19+J20</f>
        <v>0</v>
      </c>
      <c r="K17" s="282">
        <f t="shared" si="3"/>
        <v>0</v>
      </c>
      <c r="L17" s="274"/>
      <c r="M17" s="335">
        <f>+M18+M19+M20</f>
        <v>0</v>
      </c>
      <c r="N17" s="328">
        <f t="shared" si="2"/>
        <v>0</v>
      </c>
    </row>
    <row r="18" spans="1:14" ht="34.5" customHeight="1">
      <c r="A18" s="504"/>
      <c r="B18" s="231" t="s">
        <v>199</v>
      </c>
      <c r="C18" s="249" t="s">
        <v>136</v>
      </c>
      <c r="D18" s="237"/>
      <c r="E18" s="283">
        <f t="shared" si="0"/>
        <v>0</v>
      </c>
      <c r="F18" s="273"/>
      <c r="G18" s="252"/>
      <c r="H18" s="251">
        <f t="shared" si="1"/>
        <v>0</v>
      </c>
      <c r="I18" s="235"/>
      <c r="J18" s="238"/>
      <c r="K18" s="283">
        <f t="shared" si="3"/>
        <v>0</v>
      </c>
      <c r="L18" s="273"/>
      <c r="M18" s="336"/>
      <c r="N18" s="329">
        <f t="shared" si="2"/>
        <v>0</v>
      </c>
    </row>
    <row r="19" spans="1:14" ht="26.25" customHeight="1">
      <c r="A19" s="504"/>
      <c r="B19" s="231" t="s">
        <v>206</v>
      </c>
      <c r="C19" s="249" t="s">
        <v>137</v>
      </c>
      <c r="D19" s="237"/>
      <c r="E19" s="283">
        <f t="shared" si="0"/>
        <v>0</v>
      </c>
      <c r="F19" s="273"/>
      <c r="G19" s="252"/>
      <c r="H19" s="251">
        <f t="shared" si="1"/>
        <v>0</v>
      </c>
      <c r="I19" s="235"/>
      <c r="J19" s="238"/>
      <c r="K19" s="283">
        <f t="shared" si="3"/>
        <v>0</v>
      </c>
      <c r="L19" s="273"/>
      <c r="M19" s="336"/>
      <c r="N19" s="329">
        <f t="shared" si="2"/>
        <v>0</v>
      </c>
    </row>
    <row r="20" spans="1:14" ht="26.25" customHeight="1">
      <c r="A20" s="504"/>
      <c r="B20" s="231" t="s">
        <v>243</v>
      </c>
      <c r="C20" s="249" t="s">
        <v>173</v>
      </c>
      <c r="D20" s="237"/>
      <c r="E20" s="283">
        <f t="shared" si="0"/>
        <v>0</v>
      </c>
      <c r="F20" s="273"/>
      <c r="G20" s="252"/>
      <c r="H20" s="251">
        <f t="shared" si="1"/>
        <v>0</v>
      </c>
      <c r="I20" s="235"/>
      <c r="J20" s="238"/>
      <c r="K20" s="283">
        <f t="shared" si="3"/>
        <v>0</v>
      </c>
      <c r="L20" s="273"/>
      <c r="M20" s="336"/>
      <c r="N20" s="329">
        <f t="shared" si="2"/>
        <v>0</v>
      </c>
    </row>
    <row r="21" spans="1:14" ht="37.5" customHeight="1">
      <c r="A21" s="504"/>
      <c r="B21" s="35" t="s">
        <v>200</v>
      </c>
      <c r="C21" s="36" t="s">
        <v>137</v>
      </c>
      <c r="D21" s="34"/>
      <c r="E21" s="282">
        <f t="shared" si="0"/>
        <v>0</v>
      </c>
      <c r="F21" s="274"/>
      <c r="G21" s="37"/>
      <c r="H21" s="230">
        <f t="shared" si="1"/>
        <v>0</v>
      </c>
      <c r="I21" s="63"/>
      <c r="J21" s="53"/>
      <c r="K21" s="282">
        <f t="shared" si="3"/>
        <v>0</v>
      </c>
      <c r="L21" s="274"/>
      <c r="M21" s="337"/>
      <c r="N21" s="328">
        <f t="shared" si="2"/>
        <v>0</v>
      </c>
    </row>
    <row r="22" spans="1:14" ht="25.5" customHeight="1">
      <c r="A22" s="504"/>
      <c r="B22" s="35" t="s">
        <v>8</v>
      </c>
      <c r="C22" s="36">
        <v>5</v>
      </c>
      <c r="D22" s="34"/>
      <c r="E22" s="282">
        <f t="shared" si="0"/>
        <v>0</v>
      </c>
      <c r="F22" s="274"/>
      <c r="G22" s="37"/>
      <c r="H22" s="230">
        <f t="shared" si="1"/>
        <v>0</v>
      </c>
      <c r="I22" s="63"/>
      <c r="J22" s="53"/>
      <c r="K22" s="282">
        <f t="shared" si="3"/>
        <v>0</v>
      </c>
      <c r="L22" s="274"/>
      <c r="M22" s="337"/>
      <c r="N22" s="328">
        <f t="shared" si="2"/>
        <v>0</v>
      </c>
    </row>
    <row r="23" spans="1:14" ht="25.5" customHeight="1">
      <c r="A23" s="504"/>
      <c r="B23" s="35" t="s">
        <v>9</v>
      </c>
      <c r="C23" s="36">
        <v>6</v>
      </c>
      <c r="D23" s="34"/>
      <c r="E23" s="282">
        <f t="shared" si="0"/>
        <v>0</v>
      </c>
      <c r="F23" s="274"/>
      <c r="G23" s="33"/>
      <c r="H23" s="230">
        <f t="shared" si="1"/>
        <v>0</v>
      </c>
      <c r="I23" s="63"/>
      <c r="J23" s="53"/>
      <c r="K23" s="282">
        <f t="shared" si="3"/>
        <v>0</v>
      </c>
      <c r="L23" s="274"/>
      <c r="M23" s="334"/>
      <c r="N23" s="328">
        <f t="shared" si="2"/>
        <v>0</v>
      </c>
    </row>
    <row r="24" spans="1:14" ht="24.75" customHeight="1">
      <c r="A24" s="504"/>
      <c r="B24" s="35" t="s">
        <v>10</v>
      </c>
      <c r="C24" s="36">
        <v>7</v>
      </c>
      <c r="D24" s="34"/>
      <c r="E24" s="282">
        <f t="shared" si="0"/>
        <v>0</v>
      </c>
      <c r="F24" s="274"/>
      <c r="G24" s="33"/>
      <c r="H24" s="230">
        <f t="shared" si="1"/>
        <v>0</v>
      </c>
      <c r="I24" s="63"/>
      <c r="J24" s="53"/>
      <c r="K24" s="282">
        <f t="shared" si="3"/>
        <v>0</v>
      </c>
      <c r="L24" s="274"/>
      <c r="M24" s="334"/>
      <c r="N24" s="328">
        <f t="shared" si="2"/>
        <v>0</v>
      </c>
    </row>
    <row r="25" spans="1:14" ht="24" customHeight="1">
      <c r="A25" s="504"/>
      <c r="B25" s="35" t="s">
        <v>11</v>
      </c>
      <c r="C25" s="36">
        <v>8</v>
      </c>
      <c r="D25" s="34"/>
      <c r="E25" s="282">
        <f t="shared" si="0"/>
        <v>0</v>
      </c>
      <c r="F25" s="274"/>
      <c r="G25" s="37"/>
      <c r="H25" s="230">
        <f t="shared" si="1"/>
        <v>0</v>
      </c>
      <c r="I25" s="63"/>
      <c r="J25" s="53"/>
      <c r="K25" s="282">
        <f t="shared" si="3"/>
        <v>0</v>
      </c>
      <c r="L25" s="274"/>
      <c r="M25" s="337"/>
      <c r="N25" s="328">
        <f t="shared" si="2"/>
        <v>0</v>
      </c>
    </row>
    <row r="26" spans="1:14" ht="21" customHeight="1">
      <c r="A26" s="504"/>
      <c r="B26" s="35" t="s">
        <v>12</v>
      </c>
      <c r="C26" s="36">
        <v>9</v>
      </c>
      <c r="D26" s="34"/>
      <c r="E26" s="282">
        <f t="shared" si="0"/>
        <v>0</v>
      </c>
      <c r="F26" s="274"/>
      <c r="G26" s="37"/>
      <c r="H26" s="230">
        <f t="shared" si="1"/>
        <v>0</v>
      </c>
      <c r="I26" s="63"/>
      <c r="J26" s="53"/>
      <c r="K26" s="282">
        <f t="shared" si="3"/>
        <v>0</v>
      </c>
      <c r="L26" s="274"/>
      <c r="M26" s="337"/>
      <c r="N26" s="328">
        <f t="shared" si="2"/>
        <v>0</v>
      </c>
    </row>
    <row r="27" spans="1:14" ht="26.25" customHeight="1">
      <c r="A27" s="504"/>
      <c r="B27" s="35" t="s">
        <v>29</v>
      </c>
      <c r="C27" s="36">
        <v>10</v>
      </c>
      <c r="D27" s="34"/>
      <c r="E27" s="282">
        <f t="shared" si="0"/>
        <v>0</v>
      </c>
      <c r="F27" s="274"/>
      <c r="G27" s="33"/>
      <c r="H27" s="230">
        <f t="shared" si="1"/>
        <v>0</v>
      </c>
      <c r="I27" s="63"/>
      <c r="J27" s="53"/>
      <c r="K27" s="282">
        <f t="shared" si="3"/>
        <v>0</v>
      </c>
      <c r="L27" s="274"/>
      <c r="M27" s="334"/>
      <c r="N27" s="328">
        <f t="shared" si="2"/>
        <v>0</v>
      </c>
    </row>
    <row r="28" spans="1:14" ht="28.5" customHeight="1">
      <c r="A28" s="504"/>
      <c r="B28" s="81" t="s">
        <v>130</v>
      </c>
      <c r="C28" s="36">
        <v>11</v>
      </c>
      <c r="D28" s="34"/>
      <c r="E28" s="282">
        <f t="shared" si="0"/>
        <v>0</v>
      </c>
      <c r="F28" s="274"/>
      <c r="G28" s="37"/>
      <c r="H28" s="230">
        <f t="shared" si="1"/>
        <v>0</v>
      </c>
      <c r="I28" s="63"/>
      <c r="J28" s="53"/>
      <c r="K28" s="282">
        <f t="shared" si="3"/>
        <v>0</v>
      </c>
      <c r="L28" s="274"/>
      <c r="M28" s="337"/>
      <c r="N28" s="328">
        <f t="shared" si="2"/>
        <v>0</v>
      </c>
    </row>
    <row r="29" spans="1:14" ht="30.75" customHeight="1" hidden="1">
      <c r="A29" s="504"/>
      <c r="E29" s="282">
        <f t="shared" si="0"/>
        <v>0</v>
      </c>
      <c r="F29" s="275"/>
      <c r="H29" s="230">
        <f t="shared" si="1"/>
        <v>0</v>
      </c>
      <c r="K29" s="282">
        <f t="shared" si="3"/>
        <v>0</v>
      </c>
      <c r="L29" s="275"/>
      <c r="M29" s="281"/>
      <c r="N29" s="328">
        <f t="shared" si="2"/>
        <v>0</v>
      </c>
    </row>
    <row r="30" spans="1:14" ht="27" customHeight="1">
      <c r="A30" s="504"/>
      <c r="B30" s="35" t="s">
        <v>131</v>
      </c>
      <c r="C30" s="36">
        <v>12</v>
      </c>
      <c r="D30" s="34"/>
      <c r="E30" s="282">
        <f t="shared" si="0"/>
        <v>0</v>
      </c>
      <c r="F30" s="274"/>
      <c r="G30" s="37"/>
      <c r="H30" s="230">
        <f t="shared" si="1"/>
        <v>0</v>
      </c>
      <c r="I30" s="63"/>
      <c r="J30" s="53"/>
      <c r="K30" s="282">
        <f t="shared" si="3"/>
        <v>0</v>
      </c>
      <c r="L30" s="274"/>
      <c r="M30" s="337"/>
      <c r="N30" s="328">
        <f t="shared" si="2"/>
        <v>0</v>
      </c>
    </row>
    <row r="31" spans="1:14" ht="27" customHeight="1">
      <c r="A31" s="504"/>
      <c r="B31" s="35" t="s">
        <v>13</v>
      </c>
      <c r="C31" s="36">
        <v>13</v>
      </c>
      <c r="D31" s="34"/>
      <c r="E31" s="282">
        <f t="shared" si="0"/>
        <v>0</v>
      </c>
      <c r="F31" s="274"/>
      <c r="G31" s="37"/>
      <c r="H31" s="230">
        <f t="shared" si="1"/>
        <v>0</v>
      </c>
      <c r="I31" s="63"/>
      <c r="J31" s="53"/>
      <c r="K31" s="282">
        <f t="shared" si="3"/>
        <v>0</v>
      </c>
      <c r="L31" s="274"/>
      <c r="M31" s="337"/>
      <c r="N31" s="328">
        <f t="shared" si="2"/>
        <v>0</v>
      </c>
    </row>
    <row r="32" spans="1:14" ht="27" customHeight="1">
      <c r="A32" s="504"/>
      <c r="B32" s="38" t="s">
        <v>38</v>
      </c>
      <c r="C32" s="36">
        <v>14</v>
      </c>
      <c r="D32" s="37"/>
      <c r="E32" s="282">
        <f t="shared" si="0"/>
        <v>0</v>
      </c>
      <c r="F32" s="274"/>
      <c r="G32" s="33"/>
      <c r="H32" s="230">
        <f t="shared" si="1"/>
        <v>0</v>
      </c>
      <c r="I32" s="63"/>
      <c r="J32" s="55"/>
      <c r="K32" s="282">
        <f t="shared" si="3"/>
        <v>0</v>
      </c>
      <c r="L32" s="274"/>
      <c r="M32" s="334"/>
      <c r="N32" s="328">
        <f t="shared" si="2"/>
        <v>0</v>
      </c>
    </row>
    <row r="33" spans="1:14" ht="31.5" customHeight="1" thickBot="1">
      <c r="A33" s="504"/>
      <c r="B33" s="39" t="s">
        <v>14</v>
      </c>
      <c r="C33" s="36">
        <v>15</v>
      </c>
      <c r="D33" s="288"/>
      <c r="E33" s="292">
        <f t="shared" si="0"/>
        <v>0</v>
      </c>
      <c r="F33" s="293"/>
      <c r="G33" s="40"/>
      <c r="H33" s="345">
        <f t="shared" si="1"/>
        <v>0</v>
      </c>
      <c r="I33" s="63"/>
      <c r="J33" s="56"/>
      <c r="K33" s="296">
        <f t="shared" si="3"/>
        <v>0</v>
      </c>
      <c r="L33" s="276"/>
      <c r="M33" s="338"/>
      <c r="N33" s="349">
        <f t="shared" si="2"/>
        <v>0</v>
      </c>
    </row>
    <row r="34" spans="1:14" ht="28.5" customHeight="1" thickBot="1">
      <c r="A34" s="505"/>
      <c r="B34" s="41" t="s">
        <v>31</v>
      </c>
      <c r="C34" s="36">
        <v>16</v>
      </c>
      <c r="D34" s="285">
        <f>SUM(D9:D33)-D17-D9</f>
        <v>0</v>
      </c>
      <c r="E34" s="297">
        <f t="shared" si="0"/>
        <v>0</v>
      </c>
      <c r="F34" s="294">
        <f>SUM(F9:F33)-F9-F14</f>
        <v>0</v>
      </c>
      <c r="G34" s="43">
        <f>SUM(G9:G33)-G17-G9</f>
        <v>0</v>
      </c>
      <c r="H34" s="347">
        <f t="shared" si="1"/>
        <v>0</v>
      </c>
      <c r="I34" s="344"/>
      <c r="J34" s="43">
        <f>SUM(J9:J33)-J17-J9</f>
        <v>0</v>
      </c>
      <c r="K34" s="297">
        <f t="shared" si="3"/>
        <v>0</v>
      </c>
      <c r="L34" s="278">
        <f>SUM(L9:L33)-L9-L14</f>
        <v>0</v>
      </c>
      <c r="M34" s="326">
        <f>SUM(M9:M33)-M17-M9</f>
        <v>0</v>
      </c>
      <c r="N34" s="347">
        <f t="shared" si="2"/>
        <v>0</v>
      </c>
    </row>
    <row r="35" spans="1:14" ht="30.75" customHeight="1">
      <c r="A35" s="506" t="s">
        <v>134</v>
      </c>
      <c r="B35" s="507"/>
      <c r="C35" s="36">
        <v>17</v>
      </c>
      <c r="D35" s="459">
        <f>+'výkony-vozidla-odkupy'!I7</f>
        <v>0</v>
      </c>
      <c r="E35" s="459"/>
      <c r="F35" s="255"/>
      <c r="G35" s="488">
        <f>+D35</f>
        <v>0</v>
      </c>
      <c r="H35" s="489"/>
      <c r="I35" s="64"/>
      <c r="J35" s="459">
        <f>+'výkony-vozidla-odkupy'!J7</f>
        <v>481187.62</v>
      </c>
      <c r="K35" s="459"/>
      <c r="L35" s="258"/>
      <c r="M35" s="460">
        <f>+J35</f>
        <v>481187.62</v>
      </c>
      <c r="N35" s="461"/>
    </row>
    <row r="36" spans="1:14" ht="30.75" customHeight="1" thickBot="1">
      <c r="A36" s="495" t="s">
        <v>126</v>
      </c>
      <c r="B36" s="496"/>
      <c r="C36" s="36">
        <v>18</v>
      </c>
      <c r="D36" s="490"/>
      <c r="E36" s="463"/>
      <c r="F36" s="384"/>
      <c r="G36" s="464"/>
      <c r="H36" s="491"/>
      <c r="I36" s="65"/>
      <c r="J36" s="462"/>
      <c r="K36" s="463"/>
      <c r="L36" s="384"/>
      <c r="M36" s="464"/>
      <c r="N36" s="465"/>
    </row>
    <row r="37" spans="1:14" ht="32.25" customHeight="1" thickBot="1">
      <c r="A37" s="468" t="s">
        <v>47</v>
      </c>
      <c r="B37" s="469"/>
      <c r="C37" s="36">
        <v>19</v>
      </c>
      <c r="D37" s="441">
        <f>+E34</f>
        <v>0</v>
      </c>
      <c r="E37" s="472"/>
      <c r="F37" s="264"/>
      <c r="G37" s="466"/>
      <c r="H37" s="492"/>
      <c r="I37" s="66"/>
      <c r="J37" s="482">
        <f>+K34</f>
        <v>0</v>
      </c>
      <c r="K37" s="472"/>
      <c r="L37" s="264"/>
      <c r="M37" s="466"/>
      <c r="N37" s="467"/>
    </row>
    <row r="38" spans="1:14" ht="46.5" customHeight="1" thickBot="1">
      <c r="A38" s="468" t="s">
        <v>32</v>
      </c>
      <c r="B38" s="469"/>
      <c r="C38" s="36">
        <v>20</v>
      </c>
      <c r="D38" s="470"/>
      <c r="E38" s="471"/>
      <c r="F38" s="265"/>
      <c r="G38" s="441">
        <f>+H34</f>
        <v>0</v>
      </c>
      <c r="H38" s="472"/>
      <c r="I38" s="67"/>
      <c r="J38" s="470"/>
      <c r="K38" s="471"/>
      <c r="L38" s="265"/>
      <c r="M38" s="441">
        <f>+N34</f>
        <v>0</v>
      </c>
      <c r="N38" s="442"/>
    </row>
    <row r="39" spans="1:14" s="8" customFormat="1" ht="20.25" customHeight="1">
      <c r="A39" s="353"/>
      <c r="B39" s="353"/>
      <c r="C39" s="354"/>
      <c r="D39" s="352"/>
      <c r="E39" s="352"/>
      <c r="F39" s="352"/>
      <c r="G39" s="351"/>
      <c r="H39" s="351"/>
      <c r="I39" s="351"/>
      <c r="J39" s="352"/>
      <c r="K39" s="352"/>
      <c r="L39" s="352"/>
      <c r="M39" s="351"/>
      <c r="N39" s="351"/>
    </row>
    <row r="40" spans="1:14" s="8" customFormat="1" ht="20.25" customHeight="1" thickBot="1">
      <c r="A40" s="353"/>
      <c r="B40" s="353"/>
      <c r="C40" s="354"/>
      <c r="D40" s="352"/>
      <c r="E40" s="352"/>
      <c r="F40" s="352"/>
      <c r="G40" s="351"/>
      <c r="H40" s="351"/>
      <c r="I40" s="351"/>
      <c r="J40" s="352"/>
      <c r="K40" s="352"/>
      <c r="L40" s="352"/>
      <c r="M40" s="351"/>
      <c r="N40" s="351"/>
    </row>
    <row r="41" spans="1:14" ht="60.75" customHeight="1" thickBot="1">
      <c r="A41" s="521" t="s">
        <v>135</v>
      </c>
      <c r="B41" s="522"/>
      <c r="C41" s="355" t="s">
        <v>101</v>
      </c>
      <c r="D41" s="92"/>
      <c r="E41" s="86"/>
      <c r="F41" s="86"/>
      <c r="G41" s="95"/>
      <c r="H41" s="87"/>
      <c r="I41" s="94"/>
      <c r="J41" s="92"/>
      <c r="K41" s="86"/>
      <c r="L41" s="86"/>
      <c r="M41" s="95"/>
      <c r="N41" s="87"/>
    </row>
    <row r="42" spans="1:14" ht="142.5" customHeight="1" thickBot="1">
      <c r="A42" s="521" t="s">
        <v>189</v>
      </c>
      <c r="B42" s="522"/>
      <c r="C42" s="356" t="s">
        <v>102</v>
      </c>
      <c r="D42" s="88"/>
      <c r="E42" s="89"/>
      <c r="F42" s="89"/>
      <c r="G42" s="96"/>
      <c r="H42" s="89"/>
      <c r="I42" s="90"/>
      <c r="J42" s="88"/>
      <c r="K42" s="89"/>
      <c r="L42" s="89"/>
      <c r="M42" s="95"/>
      <c r="N42" s="87"/>
    </row>
    <row r="43" spans="1:14" ht="27" customHeight="1" thickBot="1">
      <c r="A43" s="473" t="s">
        <v>99</v>
      </c>
      <c r="B43" s="474"/>
      <c r="C43" s="356" t="s">
        <v>132</v>
      </c>
      <c r="D43" s="444">
        <f>0.85+0.18</f>
        <v>1.03</v>
      </c>
      <c r="E43" s="443"/>
      <c r="F43" s="324"/>
      <c r="G43" s="444">
        <f>+D43</f>
        <v>1.03</v>
      </c>
      <c r="H43" s="443"/>
      <c r="I43" s="101"/>
      <c r="J43" s="443">
        <f>0.48+0.3</f>
        <v>0.78</v>
      </c>
      <c r="K43" s="443"/>
      <c r="L43" s="324"/>
      <c r="M43" s="444">
        <f>+J43</f>
        <v>0.78</v>
      </c>
      <c r="N43" s="445"/>
    </row>
    <row r="44" spans="1:14" ht="46.5" customHeight="1">
      <c r="A44" s="493" t="s">
        <v>140</v>
      </c>
      <c r="B44" s="494"/>
      <c r="C44" s="357">
        <v>22</v>
      </c>
      <c r="D44" s="448">
        <f>+D37+D43+E41</f>
        <v>1.03</v>
      </c>
      <c r="E44" s="449"/>
      <c r="F44" s="266"/>
      <c r="G44" s="430"/>
      <c r="H44" s="517"/>
      <c r="I44" s="68"/>
      <c r="J44" s="448">
        <f>+J37+J43+K41</f>
        <v>0.78</v>
      </c>
      <c r="K44" s="449"/>
      <c r="L44" s="266"/>
      <c r="M44" s="430"/>
      <c r="N44" s="431"/>
    </row>
    <row r="45" spans="1:14" ht="46.5" customHeight="1" thickBot="1">
      <c r="A45" s="475" t="s">
        <v>141</v>
      </c>
      <c r="B45" s="476"/>
      <c r="C45" s="358" t="s">
        <v>34</v>
      </c>
      <c r="D45" s="477"/>
      <c r="E45" s="478"/>
      <c r="F45" s="359"/>
      <c r="G45" s="433">
        <f>+H34+G43</f>
        <v>1.03</v>
      </c>
      <c r="H45" s="479"/>
      <c r="I45" s="360"/>
      <c r="J45" s="477" t="s">
        <v>104</v>
      </c>
      <c r="K45" s="478"/>
      <c r="L45" s="359"/>
      <c r="M45" s="433">
        <f>+N34+M43</f>
        <v>0.78</v>
      </c>
      <c r="N45" s="434"/>
    </row>
    <row r="48" spans="1:6" ht="46.5" customHeight="1">
      <c r="A48" s="5"/>
      <c r="B48" s="5"/>
      <c r="C48" s="6"/>
      <c r="D48" s="5"/>
      <c r="E48" s="5"/>
      <c r="F48" s="5"/>
    </row>
    <row r="49" spans="1:9" ht="25.5" customHeight="1">
      <c r="A49" s="19" t="s">
        <v>35</v>
      </c>
      <c r="B49" s="16"/>
      <c r="C49" s="17"/>
      <c r="D49" s="16"/>
      <c r="E49" s="16"/>
      <c r="F49" s="16"/>
      <c r="G49" s="7"/>
      <c r="H49" s="7"/>
      <c r="I49" s="7"/>
    </row>
    <row r="50" spans="1:9" ht="35.25" customHeight="1">
      <c r="A50" s="511" t="s">
        <v>257</v>
      </c>
      <c r="B50" s="512"/>
      <c r="C50" s="512"/>
      <c r="D50" s="512"/>
      <c r="E50" s="512"/>
      <c r="F50" s="512"/>
      <c r="G50" s="512"/>
      <c r="H50" s="513"/>
      <c r="I50" s="7"/>
    </row>
    <row r="51" spans="1:9" ht="18.75" customHeight="1">
      <c r="A51" s="518" t="s">
        <v>151</v>
      </c>
      <c r="B51" s="519"/>
      <c r="C51" s="519"/>
      <c r="D51" s="519"/>
      <c r="E51" s="519"/>
      <c r="F51" s="519"/>
      <c r="G51" s="519"/>
      <c r="H51" s="520"/>
      <c r="I51" s="7"/>
    </row>
    <row r="52" spans="1:9" ht="36.75" customHeight="1">
      <c r="A52" s="484" t="s">
        <v>256</v>
      </c>
      <c r="B52" s="484"/>
      <c r="C52" s="484"/>
      <c r="D52" s="484"/>
      <c r="E52" s="484"/>
      <c r="F52" s="484"/>
      <c r="G52" s="484"/>
      <c r="H52" s="484"/>
      <c r="I52" s="7"/>
    </row>
    <row r="53" spans="1:9" ht="39.75" customHeight="1">
      <c r="A53" s="485" t="s">
        <v>254</v>
      </c>
      <c r="B53" s="486"/>
      <c r="C53" s="486"/>
      <c r="D53" s="486"/>
      <c r="E53" s="486"/>
      <c r="F53" s="486"/>
      <c r="G53" s="486"/>
      <c r="H53" s="487"/>
      <c r="I53" s="7"/>
    </row>
    <row r="54" spans="1:9" ht="39" customHeight="1">
      <c r="A54" s="485" t="s">
        <v>255</v>
      </c>
      <c r="B54" s="486"/>
      <c r="C54" s="486"/>
      <c r="D54" s="486"/>
      <c r="E54" s="486"/>
      <c r="F54" s="486"/>
      <c r="G54" s="486"/>
      <c r="H54" s="487"/>
      <c r="I54" s="7"/>
    </row>
    <row r="55" spans="1:9" ht="20.25" customHeight="1">
      <c r="A55" s="484" t="s">
        <v>20</v>
      </c>
      <c r="B55" s="484"/>
      <c r="C55" s="484"/>
      <c r="D55" s="484"/>
      <c r="E55" s="484"/>
      <c r="F55" s="484"/>
      <c r="G55" s="484"/>
      <c r="H55" s="484"/>
      <c r="I55" s="57"/>
    </row>
    <row r="56" spans="1:9" ht="21.75" customHeight="1">
      <c r="A56" s="432" t="s">
        <v>258</v>
      </c>
      <c r="B56" s="432"/>
      <c r="C56" s="432"/>
      <c r="D56" s="432"/>
      <c r="E56" s="432"/>
      <c r="F56" s="432"/>
      <c r="G56" s="432"/>
      <c r="H56" s="432"/>
      <c r="I56" s="57"/>
    </row>
    <row r="57" spans="1:9" ht="33" customHeight="1">
      <c r="A57" s="485" t="s">
        <v>244</v>
      </c>
      <c r="B57" s="486"/>
      <c r="C57" s="486"/>
      <c r="D57" s="486"/>
      <c r="E57" s="486"/>
      <c r="F57" s="486"/>
      <c r="G57" s="486"/>
      <c r="H57" s="487"/>
      <c r="I57" s="57"/>
    </row>
    <row r="58" spans="1:9" ht="22.5" customHeight="1">
      <c r="A58" s="515" t="s">
        <v>259</v>
      </c>
      <c r="B58" s="515"/>
      <c r="C58" s="515"/>
      <c r="D58" s="515"/>
      <c r="E58" s="515"/>
      <c r="F58" s="515"/>
      <c r="G58" s="515"/>
      <c r="H58" s="516"/>
      <c r="I58" s="57"/>
    </row>
    <row r="59" spans="1:9" ht="22.5" customHeight="1">
      <c r="A59" s="450" t="s">
        <v>237</v>
      </c>
      <c r="B59" s="451"/>
      <c r="C59" s="451"/>
      <c r="D59" s="451"/>
      <c r="E59" s="451"/>
      <c r="F59" s="451"/>
      <c r="G59" s="451"/>
      <c r="H59" s="452"/>
      <c r="I59" s="57"/>
    </row>
    <row r="60" spans="1:9" ht="22.5" customHeight="1">
      <c r="A60" s="450" t="s">
        <v>238</v>
      </c>
      <c r="B60" s="451"/>
      <c r="C60" s="451"/>
      <c r="D60" s="451"/>
      <c r="E60" s="451"/>
      <c r="F60" s="451"/>
      <c r="G60" s="451"/>
      <c r="H60" s="452"/>
      <c r="I60" s="57"/>
    </row>
    <row r="61" spans="1:9" ht="48.75" customHeight="1">
      <c r="A61" s="480" t="s">
        <v>205</v>
      </c>
      <c r="B61" s="480"/>
      <c r="C61" s="480"/>
      <c r="D61" s="480"/>
      <c r="E61" s="480"/>
      <c r="F61" s="480"/>
      <c r="G61" s="480"/>
      <c r="H61" s="481"/>
      <c r="I61" s="57"/>
    </row>
    <row r="62" spans="1:14" ht="35.25" customHeight="1">
      <c r="A62" s="432" t="s">
        <v>245</v>
      </c>
      <c r="B62" s="432"/>
      <c r="C62" s="432"/>
      <c r="D62" s="432"/>
      <c r="E62" s="432"/>
      <c r="F62" s="432"/>
      <c r="G62" s="432"/>
      <c r="H62" s="432"/>
      <c r="I62" s="57"/>
      <c r="N62" s="84"/>
    </row>
    <row r="63" spans="1:9" ht="33.75" customHeight="1">
      <c r="A63" s="432" t="s">
        <v>191</v>
      </c>
      <c r="B63" s="432"/>
      <c r="C63" s="432"/>
      <c r="D63" s="432"/>
      <c r="E63" s="432"/>
      <c r="F63" s="432"/>
      <c r="G63" s="432"/>
      <c r="H63" s="432"/>
      <c r="I63" s="57"/>
    </row>
    <row r="64" spans="1:14" ht="24.75" customHeight="1">
      <c r="A64" s="432" t="s">
        <v>128</v>
      </c>
      <c r="B64" s="432"/>
      <c r="C64" s="432"/>
      <c r="D64" s="432"/>
      <c r="E64" s="432"/>
      <c r="F64" s="432"/>
      <c r="G64" s="432"/>
      <c r="H64" s="432"/>
      <c r="I64" s="57"/>
      <c r="J64" s="12"/>
      <c r="K64" s="12"/>
      <c r="L64" s="12"/>
      <c r="M64" s="12"/>
      <c r="N64" s="12"/>
    </row>
    <row r="65" spans="1:9" ht="30" customHeight="1">
      <c r="A65" s="432" t="s">
        <v>263</v>
      </c>
      <c r="B65" s="432"/>
      <c r="C65" s="432"/>
      <c r="D65" s="432"/>
      <c r="E65" s="432"/>
      <c r="F65" s="432"/>
      <c r="G65" s="432"/>
      <c r="H65" s="432"/>
      <c r="I65" s="57"/>
    </row>
    <row r="66" spans="1:9" ht="52.5" customHeight="1">
      <c r="A66" s="432" t="s">
        <v>48</v>
      </c>
      <c r="B66" s="432"/>
      <c r="C66" s="432"/>
      <c r="D66" s="432"/>
      <c r="E66" s="432"/>
      <c r="F66" s="432"/>
      <c r="G66" s="432"/>
      <c r="H66" s="432"/>
      <c r="I66" s="57"/>
    </row>
    <row r="67" spans="1:9" ht="42.75" customHeight="1">
      <c r="A67" s="483" t="s">
        <v>133</v>
      </c>
      <c r="B67" s="483"/>
      <c r="C67" s="483"/>
      <c r="D67" s="483"/>
      <c r="E67" s="483"/>
      <c r="F67" s="483"/>
      <c r="G67" s="483"/>
      <c r="H67" s="483"/>
      <c r="I67" s="58"/>
    </row>
    <row r="68" spans="1:9" ht="34.5" customHeight="1">
      <c r="A68" s="483" t="s">
        <v>36</v>
      </c>
      <c r="B68" s="483"/>
      <c r="C68" s="483"/>
      <c r="D68" s="483"/>
      <c r="E68" s="483"/>
      <c r="F68" s="483"/>
      <c r="G68" s="483"/>
      <c r="H68" s="483"/>
      <c r="I68" s="58"/>
    </row>
    <row r="69" spans="1:9" ht="32.25" customHeight="1">
      <c r="A69" s="453" t="s">
        <v>246</v>
      </c>
      <c r="B69" s="454"/>
      <c r="C69" s="454"/>
      <c r="D69" s="454"/>
      <c r="E69" s="454"/>
      <c r="F69" s="454"/>
      <c r="G69" s="454"/>
      <c r="H69" s="455"/>
      <c r="I69" s="59"/>
    </row>
    <row r="70" spans="1:9" ht="20.25" customHeight="1">
      <c r="A70" s="438" t="s">
        <v>281</v>
      </c>
      <c r="B70" s="439"/>
      <c r="C70" s="439"/>
      <c r="D70" s="439"/>
      <c r="E70" s="439"/>
      <c r="F70" s="439"/>
      <c r="G70" s="439"/>
      <c r="H70" s="440"/>
      <c r="I70" s="59"/>
    </row>
    <row r="71" spans="1:8" ht="23.25" customHeight="1">
      <c r="A71" s="508" t="s">
        <v>282</v>
      </c>
      <c r="B71" s="509"/>
      <c r="C71" s="509"/>
      <c r="D71" s="509"/>
      <c r="E71" s="509"/>
      <c r="F71" s="509"/>
      <c r="G71" s="509"/>
      <c r="H71" s="510"/>
    </row>
    <row r="72" ht="15.75">
      <c r="A72" s="20"/>
    </row>
    <row r="73" spans="1:2" ht="15.75">
      <c r="A73" s="21"/>
      <c r="B73" s="7" t="s">
        <v>19</v>
      </c>
    </row>
    <row r="74" spans="1:2" ht="15.75">
      <c r="A74" s="22"/>
      <c r="B74" s="23" t="s">
        <v>37</v>
      </c>
    </row>
    <row r="75" spans="1:2" ht="15.75">
      <c r="A75" s="24"/>
      <c r="B75" s="23" t="s">
        <v>37</v>
      </c>
    </row>
    <row r="76" spans="1:2" ht="17.25" customHeight="1">
      <c r="A76" s="283"/>
      <c r="B76" s="23" t="s">
        <v>37</v>
      </c>
    </row>
    <row r="78" ht="12.75">
      <c r="A78" s="83"/>
    </row>
    <row r="79" ht="15">
      <c r="A79" s="82"/>
    </row>
  </sheetData>
  <sheetProtection/>
  <mergeCells count="68">
    <mergeCell ref="A71:H71"/>
    <mergeCell ref="A56:H56"/>
    <mergeCell ref="A62:H62"/>
    <mergeCell ref="A57:H57"/>
    <mergeCell ref="A42:B42"/>
    <mergeCell ref="G44:H44"/>
    <mergeCell ref="A45:B45"/>
    <mergeCell ref="D44:E44"/>
    <mergeCell ref="A61:H61"/>
    <mergeCell ref="A58:H58"/>
    <mergeCell ref="A50:H50"/>
    <mergeCell ref="A63:H63"/>
    <mergeCell ref="A66:H66"/>
    <mergeCell ref="A65:H65"/>
    <mergeCell ref="A67:H67"/>
    <mergeCell ref="A64:H64"/>
    <mergeCell ref="A59:H59"/>
    <mergeCell ref="A60:H60"/>
    <mergeCell ref="A51:H51"/>
    <mergeCell ref="A55:H55"/>
    <mergeCell ref="G43:H43"/>
    <mergeCell ref="A52:H52"/>
    <mergeCell ref="D45:E45"/>
    <mergeCell ref="A53:H53"/>
    <mergeCell ref="A54:H54"/>
    <mergeCell ref="A6:A7"/>
    <mergeCell ref="C6:C7"/>
    <mergeCell ref="D6:E6"/>
    <mergeCell ref="A9:A34"/>
    <mergeCell ref="A35:B35"/>
    <mergeCell ref="G36:H36"/>
    <mergeCell ref="A36:B36"/>
    <mergeCell ref="D36:E36"/>
    <mergeCell ref="A38:B38"/>
    <mergeCell ref="D38:E38"/>
    <mergeCell ref="D37:E37"/>
    <mergeCell ref="G37:H37"/>
    <mergeCell ref="A37:B37"/>
    <mergeCell ref="G38:H38"/>
    <mergeCell ref="D5:H5"/>
    <mergeCell ref="J5:N5"/>
    <mergeCell ref="J6:K6"/>
    <mergeCell ref="M6:N6"/>
    <mergeCell ref="J35:K35"/>
    <mergeCell ref="M35:N35"/>
    <mergeCell ref="G6:H6"/>
    <mergeCell ref="G35:H35"/>
    <mergeCell ref="D35:E35"/>
    <mergeCell ref="A41:B41"/>
    <mergeCell ref="A68:H68"/>
    <mergeCell ref="M36:N36"/>
    <mergeCell ref="J37:K37"/>
    <mergeCell ref="M37:N37"/>
    <mergeCell ref="J38:K38"/>
    <mergeCell ref="M38:N38"/>
    <mergeCell ref="J45:K45"/>
    <mergeCell ref="M45:N45"/>
    <mergeCell ref="J36:K36"/>
    <mergeCell ref="A70:H70"/>
    <mergeCell ref="J43:K43"/>
    <mergeCell ref="M43:N43"/>
    <mergeCell ref="J44:K44"/>
    <mergeCell ref="M44:N44"/>
    <mergeCell ref="A69:H69"/>
    <mergeCell ref="G45:H45"/>
    <mergeCell ref="D43:E43"/>
    <mergeCell ref="A43:B43"/>
    <mergeCell ref="A44:B44"/>
  </mergeCells>
  <hyperlinks>
    <hyperlink ref="A51" r:id="rId1" display="https://www.mdcr.cz/Dokumenty/Verejna-doprava/Jizdni-rady,-kalendare-pro-jizdni-rady,-metodi-(1)/Metodika-postupu-pro-stanoveni-maximalni-vyse-komp"/>
  </hyperlinks>
  <printOptions/>
  <pageMargins left="0.7086614173228347" right="0.7086614173228347" top="0.7874015748031497" bottom="0.7874015748031497" header="0.31496062992125984" footer="0.31496062992125984"/>
  <pageSetup fitToHeight="1" fitToWidth="1" horizontalDpi="600" verticalDpi="600" orientation="portrait" paperSize="8" scale="44" r:id="rId4"/>
  <rowBreaks count="1" manualBreakCount="1">
    <brk id="47" max="255" man="1"/>
  </rowBreaks>
  <legacyDrawing r:id="rId3"/>
</worksheet>
</file>

<file path=xl/worksheets/sheet6.xml><?xml version="1.0" encoding="utf-8"?>
<worksheet xmlns="http://schemas.openxmlformats.org/spreadsheetml/2006/main" xmlns:r="http://schemas.openxmlformats.org/officeDocument/2006/relationships">
  <sheetPr>
    <tabColor rgb="FFFFFF00"/>
    <pageSetUpPr fitToPage="1"/>
  </sheetPr>
  <dimension ref="A1:N79"/>
  <sheetViews>
    <sheetView zoomScalePageLayoutView="0" workbookViewId="0" topLeftCell="A4">
      <selection activeCell="F81" sqref="F81"/>
    </sheetView>
  </sheetViews>
  <sheetFormatPr defaultColWidth="9.00390625" defaultRowHeight="12.75"/>
  <cols>
    <col min="1" max="1" width="11.75390625" style="2" customWidth="1"/>
    <col min="2" max="2" width="53.125" style="2" customWidth="1"/>
    <col min="3" max="3" width="6.375" style="3" customWidth="1"/>
    <col min="4" max="4" width="19.125" style="2" customWidth="1"/>
    <col min="5" max="6" width="21.125" style="2" customWidth="1"/>
    <col min="7" max="7" width="22.625" style="2" customWidth="1"/>
    <col min="8" max="8" width="23.75390625" style="2" customWidth="1"/>
    <col min="9" max="9" width="0.6171875" style="2" customWidth="1"/>
    <col min="10" max="14" width="23.875" style="2" customWidth="1"/>
    <col min="15" max="16384" width="9.125" style="2" customWidth="1"/>
  </cols>
  <sheetData>
    <row r="1" spans="8:14" ht="21" customHeight="1">
      <c r="H1" s="1" t="s">
        <v>89</v>
      </c>
      <c r="I1" s="1"/>
      <c r="N1" s="1" t="s">
        <v>90</v>
      </c>
    </row>
    <row r="2" spans="1:2" ht="36" customHeight="1" thickBot="1">
      <c r="A2" s="15" t="s">
        <v>46</v>
      </c>
      <c r="B2" s="9"/>
    </row>
    <row r="3" spans="1:9" ht="31.5" customHeight="1" thickBot="1">
      <c r="A3" s="14" t="s">
        <v>138</v>
      </c>
      <c r="B3" s="18" t="s">
        <v>270</v>
      </c>
      <c r="D3" s="406"/>
      <c r="E3" s="407" t="s">
        <v>280</v>
      </c>
      <c r="F3" s="4"/>
      <c r="G3" s="4"/>
      <c r="H3" s="4"/>
      <c r="I3" s="4"/>
    </row>
    <row r="4" spans="1:9" s="8" customFormat="1" ht="31.5" customHeight="1" thickBot="1">
      <c r="A4" s="13" t="s">
        <v>33</v>
      </c>
      <c r="B4" s="71" t="s">
        <v>21</v>
      </c>
      <c r="C4" s="10"/>
      <c r="E4" s="11"/>
      <c r="F4" s="11"/>
      <c r="G4" s="11"/>
      <c r="H4" s="11"/>
      <c r="I4" s="11"/>
    </row>
    <row r="5" spans="2:14" ht="19.5" thickBot="1">
      <c r="B5" s="50" t="s">
        <v>91</v>
      </c>
      <c r="C5" s="51"/>
      <c r="D5" s="435" t="s">
        <v>124</v>
      </c>
      <c r="E5" s="436"/>
      <c r="F5" s="436"/>
      <c r="G5" s="436"/>
      <c r="H5" s="436"/>
      <c r="I5" s="61"/>
      <c r="J5" s="436" t="s">
        <v>125</v>
      </c>
      <c r="K5" s="436"/>
      <c r="L5" s="436"/>
      <c r="M5" s="436"/>
      <c r="N5" s="437"/>
    </row>
    <row r="6" spans="1:14" ht="97.5" customHeight="1" thickBot="1">
      <c r="A6" s="497" t="s">
        <v>17</v>
      </c>
      <c r="B6" s="25" t="s">
        <v>18</v>
      </c>
      <c r="C6" s="499" t="s">
        <v>15</v>
      </c>
      <c r="D6" s="501" t="s">
        <v>30</v>
      </c>
      <c r="E6" s="502"/>
      <c r="F6" s="254"/>
      <c r="G6" s="501" t="s">
        <v>49</v>
      </c>
      <c r="H6" s="502"/>
      <c r="I6" s="62"/>
      <c r="J6" s="456" t="s">
        <v>30</v>
      </c>
      <c r="K6" s="456"/>
      <c r="L6" s="256"/>
      <c r="M6" s="457" t="s">
        <v>49</v>
      </c>
      <c r="N6" s="458"/>
    </row>
    <row r="7" spans="1:14" ht="30" customHeight="1" thickBot="1">
      <c r="A7" s="498" t="s">
        <v>0</v>
      </c>
      <c r="B7" s="26"/>
      <c r="C7" s="500"/>
      <c r="D7" s="47" t="s">
        <v>57</v>
      </c>
      <c r="E7" s="299" t="s">
        <v>25</v>
      </c>
      <c r="F7" s="254" t="s">
        <v>201</v>
      </c>
      <c r="G7" s="47" t="s">
        <v>58</v>
      </c>
      <c r="H7" s="60" t="s">
        <v>2</v>
      </c>
      <c r="I7" s="62"/>
      <c r="J7" s="52" t="s">
        <v>57</v>
      </c>
      <c r="K7" s="300" t="s">
        <v>25</v>
      </c>
      <c r="L7" s="45" t="s">
        <v>201</v>
      </c>
      <c r="M7" s="300" t="s">
        <v>58</v>
      </c>
      <c r="N7" s="323" t="s">
        <v>2</v>
      </c>
    </row>
    <row r="8" spans="1:14" ht="30" customHeight="1" thickBot="1">
      <c r="A8" s="27" t="s">
        <v>50</v>
      </c>
      <c r="B8" s="310" t="s">
        <v>51</v>
      </c>
      <c r="C8" s="311" t="s">
        <v>52</v>
      </c>
      <c r="D8" s="48" t="s">
        <v>53</v>
      </c>
      <c r="E8" s="304" t="s">
        <v>54</v>
      </c>
      <c r="F8" s="259" t="s">
        <v>202</v>
      </c>
      <c r="G8" s="305" t="s">
        <v>55</v>
      </c>
      <c r="H8" s="305" t="s">
        <v>56</v>
      </c>
      <c r="I8" s="306"/>
      <c r="J8" s="307" t="s">
        <v>85</v>
      </c>
      <c r="K8" s="308" t="s">
        <v>86</v>
      </c>
      <c r="L8" s="257" t="s">
        <v>202</v>
      </c>
      <c r="M8" s="46" t="s">
        <v>87</v>
      </c>
      <c r="N8" s="327" t="s">
        <v>88</v>
      </c>
    </row>
    <row r="9" spans="1:14" ht="26.25" customHeight="1">
      <c r="A9" s="503" t="s">
        <v>16</v>
      </c>
      <c r="B9" s="28" t="s">
        <v>3</v>
      </c>
      <c r="C9" s="29">
        <v>1</v>
      </c>
      <c r="D9" s="30">
        <f>+D10+D11+D12+D13+D14</f>
        <v>0</v>
      </c>
      <c r="E9" s="287">
        <f aca="true" t="shared" si="0" ref="E9:E34">+IF($D$35=0,0,D9/$D$35)</f>
        <v>0</v>
      </c>
      <c r="F9" s="260">
        <f>+F10+F11+F12+F13</f>
        <v>0</v>
      </c>
      <c r="G9" s="301">
        <f>+G10+G11+G12+G13+G14</f>
        <v>0</v>
      </c>
      <c r="H9" s="302">
        <f aca="true" t="shared" si="1" ref="H9:H34">+IF($G$35=0,0,G9/$G$35)</f>
        <v>0</v>
      </c>
      <c r="I9" s="63"/>
      <c r="J9" s="301">
        <f>+J10+J11+J12+J13+J14</f>
        <v>0</v>
      </c>
      <c r="K9" s="408">
        <f>+IF($J$35=0,0,J9/$J$35)</f>
        <v>0</v>
      </c>
      <c r="L9" s="260">
        <f>+L10+L11+L12+L13</f>
        <v>0</v>
      </c>
      <c r="M9" s="332">
        <f>+M10+M11+M12+M13+M14</f>
        <v>0</v>
      </c>
      <c r="N9" s="328">
        <f aca="true" t="shared" si="2" ref="N9:N34">+IF($M$35=0,0,M9/$M$35)</f>
        <v>0</v>
      </c>
    </row>
    <row r="10" spans="1:14" ht="22.5" customHeight="1">
      <c r="A10" s="504"/>
      <c r="B10" s="231" t="s">
        <v>4</v>
      </c>
      <c r="C10" s="232" t="s">
        <v>5</v>
      </c>
      <c r="D10" s="233"/>
      <c r="E10" s="362">
        <f>+IF(F10=0,0,D10/F10)</f>
        <v>0</v>
      </c>
      <c r="F10" s="361"/>
      <c r="G10" s="234"/>
      <c r="H10" s="251">
        <f t="shared" si="1"/>
        <v>0</v>
      </c>
      <c r="I10" s="235"/>
      <c r="J10" s="236"/>
      <c r="K10" s="362">
        <f>+IF(L10=0,0,J10/L10)</f>
        <v>0</v>
      </c>
      <c r="L10" s="361"/>
      <c r="M10" s="333"/>
      <c r="N10" s="329">
        <f t="shared" si="2"/>
        <v>0</v>
      </c>
    </row>
    <row r="11" spans="1:14" ht="22.5" customHeight="1">
      <c r="A11" s="504"/>
      <c r="B11" s="231" t="s">
        <v>26</v>
      </c>
      <c r="C11" s="232" t="s">
        <v>260</v>
      </c>
      <c r="D11" s="237"/>
      <c r="E11" s="362">
        <f>+IF(F11=0,0,D11/F11)</f>
        <v>0</v>
      </c>
      <c r="F11" s="361"/>
      <c r="G11" s="234"/>
      <c r="H11" s="251">
        <f t="shared" si="1"/>
        <v>0</v>
      </c>
      <c r="I11" s="235"/>
      <c r="J11" s="238"/>
      <c r="K11" s="362">
        <f>+IF(L11=0,0,J11/L11)</f>
        <v>0</v>
      </c>
      <c r="L11" s="361"/>
      <c r="M11" s="333"/>
      <c r="N11" s="329">
        <f t="shared" si="2"/>
        <v>0</v>
      </c>
    </row>
    <row r="12" spans="1:14" ht="22.5" customHeight="1">
      <c r="A12" s="504"/>
      <c r="B12" s="231" t="s">
        <v>174</v>
      </c>
      <c r="C12" s="232" t="s">
        <v>27</v>
      </c>
      <c r="D12" s="237"/>
      <c r="E12" s="362">
        <f>+IF(F12=0,0,D12/F12)</f>
        <v>0</v>
      </c>
      <c r="F12" s="361"/>
      <c r="G12" s="234"/>
      <c r="H12" s="251">
        <f t="shared" si="1"/>
        <v>0</v>
      </c>
      <c r="I12" s="235"/>
      <c r="J12" s="238"/>
      <c r="K12" s="362">
        <f>+IF(L12=0,0,J12/L12)</f>
        <v>0</v>
      </c>
      <c r="L12" s="361"/>
      <c r="M12" s="333"/>
      <c r="N12" s="329">
        <f t="shared" si="2"/>
        <v>0</v>
      </c>
    </row>
    <row r="13" spans="1:14" ht="22.5" customHeight="1">
      <c r="A13" s="504"/>
      <c r="B13" s="231" t="s">
        <v>175</v>
      </c>
      <c r="C13" s="232" t="s">
        <v>28</v>
      </c>
      <c r="D13" s="237"/>
      <c r="E13" s="362">
        <f>+IF(F13=0,0,D13/F13)</f>
        <v>0</v>
      </c>
      <c r="F13" s="361"/>
      <c r="G13" s="234"/>
      <c r="H13" s="251">
        <f t="shared" si="1"/>
        <v>0</v>
      </c>
      <c r="I13" s="235"/>
      <c r="J13" s="238"/>
      <c r="K13" s="362">
        <f>+IF(L13=0,0,J13/L13)</f>
        <v>0</v>
      </c>
      <c r="L13" s="361"/>
      <c r="M13" s="333"/>
      <c r="N13" s="329">
        <f t="shared" si="2"/>
        <v>0</v>
      </c>
    </row>
    <row r="14" spans="1:14" ht="22.5" customHeight="1">
      <c r="A14" s="504"/>
      <c r="B14" s="231" t="s">
        <v>177</v>
      </c>
      <c r="C14" s="232" t="s">
        <v>176</v>
      </c>
      <c r="D14" s="237"/>
      <c r="E14" s="282">
        <f t="shared" si="0"/>
        <v>0</v>
      </c>
      <c r="F14" s="312"/>
      <c r="G14" s="234"/>
      <c r="H14" s="251">
        <f t="shared" si="1"/>
        <v>0</v>
      </c>
      <c r="I14" s="235"/>
      <c r="J14" s="238"/>
      <c r="K14" s="283">
        <f aca="true" t="shared" si="3" ref="K14:K34">+IF($J$35=0,0,J14/$J$35)</f>
        <v>0</v>
      </c>
      <c r="L14" s="312"/>
      <c r="M14" s="333"/>
      <c r="N14" s="329">
        <f t="shared" si="2"/>
        <v>0</v>
      </c>
    </row>
    <row r="15" spans="1:14" ht="21.75" customHeight="1">
      <c r="A15" s="504"/>
      <c r="B15" s="35" t="s">
        <v>6</v>
      </c>
      <c r="C15" s="36">
        <v>2</v>
      </c>
      <c r="D15" s="34"/>
      <c r="E15" s="282">
        <f t="shared" si="0"/>
        <v>0</v>
      </c>
      <c r="F15" s="274"/>
      <c r="G15" s="33"/>
      <c r="H15" s="230">
        <f t="shared" si="1"/>
        <v>0</v>
      </c>
      <c r="I15" s="63"/>
      <c r="J15" s="53"/>
      <c r="K15" s="282">
        <f t="shared" si="3"/>
        <v>0</v>
      </c>
      <c r="L15" s="274"/>
      <c r="M15" s="334"/>
      <c r="N15" s="328">
        <f t="shared" si="2"/>
        <v>0</v>
      </c>
    </row>
    <row r="16" spans="1:14" ht="25.5" customHeight="1">
      <c r="A16" s="504"/>
      <c r="B16" s="35" t="s">
        <v>7</v>
      </c>
      <c r="C16" s="36">
        <v>3</v>
      </c>
      <c r="D16" s="34"/>
      <c r="E16" s="282">
        <f t="shared" si="0"/>
        <v>0</v>
      </c>
      <c r="F16" s="274"/>
      <c r="G16" s="33"/>
      <c r="H16" s="230">
        <f t="shared" si="1"/>
        <v>0</v>
      </c>
      <c r="I16" s="63"/>
      <c r="J16" s="53"/>
      <c r="K16" s="282">
        <f t="shared" si="3"/>
        <v>0</v>
      </c>
      <c r="L16" s="274"/>
      <c r="M16" s="334"/>
      <c r="N16" s="328">
        <f t="shared" si="2"/>
        <v>0</v>
      </c>
    </row>
    <row r="17" spans="1:14" ht="25.5" customHeight="1">
      <c r="A17" s="504"/>
      <c r="B17" s="35" t="s">
        <v>242</v>
      </c>
      <c r="C17" s="36">
        <v>4</v>
      </c>
      <c r="D17" s="247">
        <f>+D18+D19+D20</f>
        <v>0</v>
      </c>
      <c r="E17" s="282">
        <f t="shared" si="0"/>
        <v>0</v>
      </c>
      <c r="F17" s="274"/>
      <c r="G17" s="247">
        <f>+G18+G19+G20</f>
        <v>0</v>
      </c>
      <c r="H17" s="230">
        <f t="shared" si="1"/>
        <v>0</v>
      </c>
      <c r="I17" s="63"/>
      <c r="J17" s="247">
        <f>+J18+J19+J20</f>
        <v>0</v>
      </c>
      <c r="K17" s="282">
        <f t="shared" si="3"/>
        <v>0</v>
      </c>
      <c r="L17" s="274"/>
      <c r="M17" s="335">
        <f>+M18+M19+M20</f>
        <v>0</v>
      </c>
      <c r="N17" s="328">
        <f t="shared" si="2"/>
        <v>0</v>
      </c>
    </row>
    <row r="18" spans="1:14" ht="34.5" customHeight="1">
      <c r="A18" s="504"/>
      <c r="B18" s="231" t="s">
        <v>199</v>
      </c>
      <c r="C18" s="249" t="s">
        <v>136</v>
      </c>
      <c r="D18" s="237"/>
      <c r="E18" s="283">
        <f t="shared" si="0"/>
        <v>0</v>
      </c>
      <c r="F18" s="273"/>
      <c r="G18" s="252"/>
      <c r="H18" s="251">
        <f t="shared" si="1"/>
        <v>0</v>
      </c>
      <c r="I18" s="235"/>
      <c r="J18" s="238"/>
      <c r="K18" s="283">
        <f t="shared" si="3"/>
        <v>0</v>
      </c>
      <c r="L18" s="273"/>
      <c r="M18" s="336"/>
      <c r="N18" s="329">
        <f t="shared" si="2"/>
        <v>0</v>
      </c>
    </row>
    <row r="19" spans="1:14" ht="26.25" customHeight="1">
      <c r="A19" s="504"/>
      <c r="B19" s="231" t="s">
        <v>206</v>
      </c>
      <c r="C19" s="249" t="s">
        <v>137</v>
      </c>
      <c r="D19" s="237"/>
      <c r="E19" s="283">
        <f t="shared" si="0"/>
        <v>0</v>
      </c>
      <c r="F19" s="273"/>
      <c r="G19" s="252"/>
      <c r="H19" s="251">
        <f t="shared" si="1"/>
        <v>0</v>
      </c>
      <c r="I19" s="235"/>
      <c r="J19" s="238"/>
      <c r="K19" s="283">
        <f t="shared" si="3"/>
        <v>0</v>
      </c>
      <c r="L19" s="273"/>
      <c r="M19" s="336"/>
      <c r="N19" s="329">
        <f t="shared" si="2"/>
        <v>0</v>
      </c>
    </row>
    <row r="20" spans="1:14" ht="26.25" customHeight="1">
      <c r="A20" s="504"/>
      <c r="B20" s="231" t="s">
        <v>243</v>
      </c>
      <c r="C20" s="249" t="s">
        <v>173</v>
      </c>
      <c r="D20" s="237"/>
      <c r="E20" s="283">
        <f t="shared" si="0"/>
        <v>0</v>
      </c>
      <c r="F20" s="273"/>
      <c r="G20" s="252"/>
      <c r="H20" s="251">
        <f t="shared" si="1"/>
        <v>0</v>
      </c>
      <c r="I20" s="235"/>
      <c r="J20" s="238"/>
      <c r="K20" s="283">
        <f t="shared" si="3"/>
        <v>0</v>
      </c>
      <c r="L20" s="273"/>
      <c r="M20" s="336"/>
      <c r="N20" s="329">
        <f t="shared" si="2"/>
        <v>0</v>
      </c>
    </row>
    <row r="21" spans="1:14" ht="37.5" customHeight="1">
      <c r="A21" s="504"/>
      <c r="B21" s="35" t="s">
        <v>200</v>
      </c>
      <c r="C21" s="36" t="s">
        <v>137</v>
      </c>
      <c r="D21" s="34"/>
      <c r="E21" s="282">
        <f t="shared" si="0"/>
        <v>0</v>
      </c>
      <c r="F21" s="274"/>
      <c r="G21" s="37"/>
      <c r="H21" s="230">
        <f t="shared" si="1"/>
        <v>0</v>
      </c>
      <c r="I21" s="63"/>
      <c r="J21" s="53"/>
      <c r="K21" s="282">
        <f t="shared" si="3"/>
        <v>0</v>
      </c>
      <c r="L21" s="274"/>
      <c r="M21" s="337"/>
      <c r="N21" s="328">
        <f t="shared" si="2"/>
        <v>0</v>
      </c>
    </row>
    <row r="22" spans="1:14" ht="25.5" customHeight="1">
      <c r="A22" s="504"/>
      <c r="B22" s="35" t="s">
        <v>8</v>
      </c>
      <c r="C22" s="36">
        <v>5</v>
      </c>
      <c r="D22" s="34"/>
      <c r="E22" s="282">
        <f t="shared" si="0"/>
        <v>0</v>
      </c>
      <c r="F22" s="274"/>
      <c r="G22" s="37"/>
      <c r="H22" s="230">
        <f t="shared" si="1"/>
        <v>0</v>
      </c>
      <c r="I22" s="63"/>
      <c r="J22" s="53"/>
      <c r="K22" s="282">
        <f t="shared" si="3"/>
        <v>0</v>
      </c>
      <c r="L22" s="274"/>
      <c r="M22" s="337"/>
      <c r="N22" s="328">
        <f t="shared" si="2"/>
        <v>0</v>
      </c>
    </row>
    <row r="23" spans="1:14" ht="25.5" customHeight="1">
      <c r="A23" s="504"/>
      <c r="B23" s="35" t="s">
        <v>9</v>
      </c>
      <c r="C23" s="36">
        <v>6</v>
      </c>
      <c r="D23" s="34"/>
      <c r="E23" s="282">
        <f t="shared" si="0"/>
        <v>0</v>
      </c>
      <c r="F23" s="274"/>
      <c r="G23" s="33"/>
      <c r="H23" s="230">
        <f t="shared" si="1"/>
        <v>0</v>
      </c>
      <c r="I23" s="63"/>
      <c r="J23" s="53"/>
      <c r="K23" s="282">
        <f t="shared" si="3"/>
        <v>0</v>
      </c>
      <c r="L23" s="274"/>
      <c r="M23" s="334"/>
      <c r="N23" s="328">
        <f t="shared" si="2"/>
        <v>0</v>
      </c>
    </row>
    <row r="24" spans="1:14" ht="24.75" customHeight="1">
      <c r="A24" s="504"/>
      <c r="B24" s="35" t="s">
        <v>10</v>
      </c>
      <c r="C24" s="36">
        <v>7</v>
      </c>
      <c r="D24" s="34"/>
      <c r="E24" s="282">
        <f t="shared" si="0"/>
        <v>0</v>
      </c>
      <c r="F24" s="274"/>
      <c r="G24" s="33"/>
      <c r="H24" s="230">
        <f t="shared" si="1"/>
        <v>0</v>
      </c>
      <c r="I24" s="63"/>
      <c r="J24" s="53"/>
      <c r="K24" s="282">
        <f t="shared" si="3"/>
        <v>0</v>
      </c>
      <c r="L24" s="274"/>
      <c r="M24" s="334"/>
      <c r="N24" s="328">
        <f t="shared" si="2"/>
        <v>0</v>
      </c>
    </row>
    <row r="25" spans="1:14" ht="24" customHeight="1">
      <c r="A25" s="504"/>
      <c r="B25" s="35" t="s">
        <v>11</v>
      </c>
      <c r="C25" s="36">
        <v>8</v>
      </c>
      <c r="D25" s="34"/>
      <c r="E25" s="282">
        <f t="shared" si="0"/>
        <v>0</v>
      </c>
      <c r="F25" s="274"/>
      <c r="G25" s="37"/>
      <c r="H25" s="230">
        <f t="shared" si="1"/>
        <v>0</v>
      </c>
      <c r="I25" s="63"/>
      <c r="J25" s="53"/>
      <c r="K25" s="282">
        <f t="shared" si="3"/>
        <v>0</v>
      </c>
      <c r="L25" s="274"/>
      <c r="M25" s="337"/>
      <c r="N25" s="328">
        <f t="shared" si="2"/>
        <v>0</v>
      </c>
    </row>
    <row r="26" spans="1:14" ht="21" customHeight="1">
      <c r="A26" s="504"/>
      <c r="B26" s="35" t="s">
        <v>12</v>
      </c>
      <c r="C26" s="36">
        <v>9</v>
      </c>
      <c r="D26" s="34"/>
      <c r="E26" s="282">
        <f t="shared" si="0"/>
        <v>0</v>
      </c>
      <c r="F26" s="274"/>
      <c r="G26" s="37"/>
      <c r="H26" s="230">
        <f t="shared" si="1"/>
        <v>0</v>
      </c>
      <c r="I26" s="63"/>
      <c r="J26" s="53"/>
      <c r="K26" s="282">
        <f t="shared" si="3"/>
        <v>0</v>
      </c>
      <c r="L26" s="274"/>
      <c r="M26" s="337"/>
      <c r="N26" s="328">
        <f t="shared" si="2"/>
        <v>0</v>
      </c>
    </row>
    <row r="27" spans="1:14" ht="26.25" customHeight="1">
      <c r="A27" s="504"/>
      <c r="B27" s="35" t="s">
        <v>29</v>
      </c>
      <c r="C27" s="36">
        <v>10</v>
      </c>
      <c r="D27" s="34"/>
      <c r="E27" s="282">
        <f t="shared" si="0"/>
        <v>0</v>
      </c>
      <c r="F27" s="274"/>
      <c r="G27" s="33"/>
      <c r="H27" s="230">
        <f t="shared" si="1"/>
        <v>0</v>
      </c>
      <c r="I27" s="63"/>
      <c r="J27" s="53"/>
      <c r="K27" s="282">
        <f t="shared" si="3"/>
        <v>0</v>
      </c>
      <c r="L27" s="274"/>
      <c r="M27" s="334"/>
      <c r="N27" s="328">
        <f t="shared" si="2"/>
        <v>0</v>
      </c>
    </row>
    <row r="28" spans="1:14" ht="28.5" customHeight="1">
      <c r="A28" s="504"/>
      <c r="B28" s="81" t="s">
        <v>130</v>
      </c>
      <c r="C28" s="36">
        <v>11</v>
      </c>
      <c r="D28" s="34"/>
      <c r="E28" s="282">
        <f t="shared" si="0"/>
        <v>0</v>
      </c>
      <c r="F28" s="274"/>
      <c r="G28" s="37"/>
      <c r="H28" s="230">
        <f t="shared" si="1"/>
        <v>0</v>
      </c>
      <c r="I28" s="63"/>
      <c r="J28" s="53"/>
      <c r="K28" s="282">
        <f t="shared" si="3"/>
        <v>0</v>
      </c>
      <c r="L28" s="274"/>
      <c r="M28" s="337"/>
      <c r="N28" s="328">
        <f t="shared" si="2"/>
        <v>0</v>
      </c>
    </row>
    <row r="29" spans="1:14" ht="30.75" customHeight="1" hidden="1">
      <c r="A29" s="504"/>
      <c r="B29" s="35"/>
      <c r="C29" s="36"/>
      <c r="D29" s="42"/>
      <c r="E29" s="282">
        <f t="shared" si="0"/>
        <v>0</v>
      </c>
      <c r="F29" s="274"/>
      <c r="G29" s="37"/>
      <c r="H29" s="230">
        <f t="shared" si="1"/>
        <v>0</v>
      </c>
      <c r="I29" s="63"/>
      <c r="J29" s="54"/>
      <c r="K29" s="282">
        <f t="shared" si="3"/>
        <v>0</v>
      </c>
      <c r="L29" s="274"/>
      <c r="M29" s="337"/>
      <c r="N29" s="328">
        <f t="shared" si="2"/>
        <v>0</v>
      </c>
    </row>
    <row r="30" spans="1:14" ht="27" customHeight="1">
      <c r="A30" s="504"/>
      <c r="B30" s="35" t="s">
        <v>131</v>
      </c>
      <c r="C30" s="36">
        <v>12</v>
      </c>
      <c r="D30" s="34"/>
      <c r="E30" s="282">
        <f t="shared" si="0"/>
        <v>0</v>
      </c>
      <c r="F30" s="274"/>
      <c r="G30" s="37"/>
      <c r="H30" s="230">
        <f t="shared" si="1"/>
        <v>0</v>
      </c>
      <c r="I30" s="63"/>
      <c r="J30" s="53"/>
      <c r="K30" s="282">
        <f t="shared" si="3"/>
        <v>0</v>
      </c>
      <c r="L30" s="274"/>
      <c r="M30" s="337"/>
      <c r="N30" s="328">
        <f t="shared" si="2"/>
        <v>0</v>
      </c>
    </row>
    <row r="31" spans="1:14" ht="27" customHeight="1">
      <c r="A31" s="504"/>
      <c r="B31" s="35" t="s">
        <v>13</v>
      </c>
      <c r="C31" s="36">
        <v>13</v>
      </c>
      <c r="D31" s="34"/>
      <c r="E31" s="282">
        <f t="shared" si="0"/>
        <v>0</v>
      </c>
      <c r="F31" s="274"/>
      <c r="G31" s="37"/>
      <c r="H31" s="230">
        <f t="shared" si="1"/>
        <v>0</v>
      </c>
      <c r="I31" s="63"/>
      <c r="J31" s="53"/>
      <c r="K31" s="282">
        <f t="shared" si="3"/>
        <v>0</v>
      </c>
      <c r="L31" s="274"/>
      <c r="M31" s="337"/>
      <c r="N31" s="328">
        <f t="shared" si="2"/>
        <v>0</v>
      </c>
    </row>
    <row r="32" spans="1:14" ht="27" customHeight="1">
      <c r="A32" s="504"/>
      <c r="B32" s="38" t="s">
        <v>38</v>
      </c>
      <c r="C32" s="36">
        <v>14</v>
      </c>
      <c r="D32" s="37"/>
      <c r="E32" s="282">
        <f t="shared" si="0"/>
        <v>0</v>
      </c>
      <c r="F32" s="274"/>
      <c r="G32" s="33"/>
      <c r="H32" s="230">
        <f t="shared" si="1"/>
        <v>0</v>
      </c>
      <c r="I32" s="63"/>
      <c r="J32" s="55"/>
      <c r="K32" s="282">
        <f t="shared" si="3"/>
        <v>0</v>
      </c>
      <c r="L32" s="274"/>
      <c r="M32" s="334"/>
      <c r="N32" s="328">
        <f t="shared" si="2"/>
        <v>0</v>
      </c>
    </row>
    <row r="33" spans="1:14" ht="31.5" customHeight="1" thickBot="1">
      <c r="A33" s="504"/>
      <c r="B33" s="39" t="s">
        <v>14</v>
      </c>
      <c r="C33" s="36">
        <v>15</v>
      </c>
      <c r="D33" s="288"/>
      <c r="E33" s="292">
        <f t="shared" si="0"/>
        <v>0</v>
      </c>
      <c r="F33" s="293"/>
      <c r="G33" s="40"/>
      <c r="H33" s="345">
        <f t="shared" si="1"/>
        <v>0</v>
      </c>
      <c r="I33" s="63"/>
      <c r="J33" s="56"/>
      <c r="K33" s="296">
        <f t="shared" si="3"/>
        <v>0</v>
      </c>
      <c r="L33" s="276"/>
      <c r="M33" s="338"/>
      <c r="N33" s="349">
        <f t="shared" si="2"/>
        <v>0</v>
      </c>
    </row>
    <row r="34" spans="1:14" ht="28.5" customHeight="1" thickBot="1">
      <c r="A34" s="505"/>
      <c r="B34" s="41" t="s">
        <v>31</v>
      </c>
      <c r="C34" s="36">
        <v>16</v>
      </c>
      <c r="D34" s="285">
        <f>SUM(D9:D33)-D17-D9</f>
        <v>0</v>
      </c>
      <c r="E34" s="297">
        <f t="shared" si="0"/>
        <v>0</v>
      </c>
      <c r="F34" s="294">
        <f>SUM(F9:F33)-F9-F14</f>
        <v>0</v>
      </c>
      <c r="G34" s="43">
        <f>SUM(G9:G33)-G17-G9</f>
        <v>0</v>
      </c>
      <c r="H34" s="347">
        <f t="shared" si="1"/>
        <v>0</v>
      </c>
      <c r="I34" s="344"/>
      <c r="J34" s="43">
        <f>SUM(J9:J33)-J17-J9</f>
        <v>0</v>
      </c>
      <c r="K34" s="297">
        <f t="shared" si="3"/>
        <v>0</v>
      </c>
      <c r="L34" s="278">
        <f>SUM(L9:L33)-L9-L14</f>
        <v>0</v>
      </c>
      <c r="M34" s="326">
        <f>SUM(M9:M33)-M17-M9</f>
        <v>0</v>
      </c>
      <c r="N34" s="347">
        <f t="shared" si="2"/>
        <v>0</v>
      </c>
    </row>
    <row r="35" spans="1:14" ht="30.75" customHeight="1">
      <c r="A35" s="506" t="s">
        <v>134</v>
      </c>
      <c r="B35" s="507"/>
      <c r="C35" s="36">
        <v>17</v>
      </c>
      <c r="D35" s="459">
        <f>+'výkony-vozidla-odkupy'!I8</f>
        <v>0</v>
      </c>
      <c r="E35" s="459"/>
      <c r="F35" s="255"/>
      <c r="G35" s="488">
        <f>+D35</f>
        <v>0</v>
      </c>
      <c r="H35" s="489"/>
      <c r="I35" s="64"/>
      <c r="J35" s="459">
        <f>+'výkony-vozidla-odkupy'!J8</f>
        <v>0</v>
      </c>
      <c r="K35" s="459"/>
      <c r="L35" s="258"/>
      <c r="M35" s="460">
        <f>+J35</f>
        <v>0</v>
      </c>
      <c r="N35" s="461"/>
    </row>
    <row r="36" spans="1:14" ht="30.75" customHeight="1" thickBot="1">
      <c r="A36" s="495" t="s">
        <v>126</v>
      </c>
      <c r="B36" s="496"/>
      <c r="C36" s="36">
        <v>18</v>
      </c>
      <c r="D36" s="490"/>
      <c r="E36" s="463"/>
      <c r="F36" s="384"/>
      <c r="G36" s="464"/>
      <c r="H36" s="491"/>
      <c r="I36" s="65"/>
      <c r="J36" s="462"/>
      <c r="K36" s="463"/>
      <c r="L36" s="384"/>
      <c r="M36" s="464"/>
      <c r="N36" s="465"/>
    </row>
    <row r="37" spans="1:14" ht="32.25" customHeight="1" thickBot="1">
      <c r="A37" s="468" t="s">
        <v>47</v>
      </c>
      <c r="B37" s="469"/>
      <c r="C37" s="36">
        <v>19</v>
      </c>
      <c r="D37" s="441">
        <f>+E34</f>
        <v>0</v>
      </c>
      <c r="E37" s="472"/>
      <c r="F37" s="264"/>
      <c r="G37" s="466"/>
      <c r="H37" s="492"/>
      <c r="I37" s="66"/>
      <c r="J37" s="482">
        <f>+K34</f>
        <v>0</v>
      </c>
      <c r="K37" s="472"/>
      <c r="L37" s="264"/>
      <c r="M37" s="466"/>
      <c r="N37" s="467"/>
    </row>
    <row r="38" spans="1:14" ht="46.5" customHeight="1" thickBot="1">
      <c r="A38" s="468" t="s">
        <v>32</v>
      </c>
      <c r="B38" s="469"/>
      <c r="C38" s="36">
        <v>20</v>
      </c>
      <c r="D38" s="470"/>
      <c r="E38" s="471"/>
      <c r="F38" s="265"/>
      <c r="G38" s="441">
        <f>+H34</f>
        <v>0</v>
      </c>
      <c r="H38" s="472"/>
      <c r="I38" s="67"/>
      <c r="J38" s="470"/>
      <c r="K38" s="471"/>
      <c r="L38" s="265"/>
      <c r="M38" s="441">
        <f>+N34</f>
        <v>0</v>
      </c>
      <c r="N38" s="442"/>
    </row>
    <row r="39" spans="1:14" s="8" customFormat="1" ht="20.25" customHeight="1">
      <c r="A39" s="353"/>
      <c r="B39" s="353"/>
      <c r="C39" s="354"/>
      <c r="D39" s="352"/>
      <c r="E39" s="352"/>
      <c r="F39" s="352"/>
      <c r="G39" s="351"/>
      <c r="H39" s="351"/>
      <c r="I39" s="351"/>
      <c r="J39" s="352"/>
      <c r="K39" s="352"/>
      <c r="L39" s="352"/>
      <c r="M39" s="351"/>
      <c r="N39" s="351"/>
    </row>
    <row r="40" spans="1:14" s="8" customFormat="1" ht="20.25" customHeight="1" thickBot="1">
      <c r="A40" s="353"/>
      <c r="B40" s="353"/>
      <c r="C40" s="354"/>
      <c r="D40" s="352"/>
      <c r="E40" s="352"/>
      <c r="F40" s="352"/>
      <c r="G40" s="351"/>
      <c r="H40" s="351"/>
      <c r="I40" s="351"/>
      <c r="J40" s="352"/>
      <c r="K40" s="352"/>
      <c r="L40" s="352"/>
      <c r="M40" s="351"/>
      <c r="N40" s="351"/>
    </row>
    <row r="41" spans="1:14" ht="60.75" customHeight="1" thickBot="1">
      <c r="A41" s="525" t="s">
        <v>135</v>
      </c>
      <c r="B41" s="522"/>
      <c r="C41" s="355" t="s">
        <v>101</v>
      </c>
      <c r="D41" s="92"/>
      <c r="E41" s="86"/>
      <c r="F41" s="86"/>
      <c r="G41" s="95"/>
      <c r="H41" s="87"/>
      <c r="I41" s="94"/>
      <c r="J41" s="92"/>
      <c r="K41" s="86"/>
      <c r="L41" s="86"/>
      <c r="M41" s="95"/>
      <c r="N41" s="87"/>
    </row>
    <row r="42" spans="1:14" ht="142.5" customHeight="1" thickBot="1">
      <c r="A42" s="525" t="s">
        <v>189</v>
      </c>
      <c r="B42" s="522"/>
      <c r="C42" s="356" t="s">
        <v>102</v>
      </c>
      <c r="D42" s="88"/>
      <c r="E42" s="89"/>
      <c r="F42" s="89"/>
      <c r="G42" s="96"/>
      <c r="H42" s="89"/>
      <c r="I42" s="90"/>
      <c r="J42" s="88"/>
      <c r="K42" s="89"/>
      <c r="L42" s="89"/>
      <c r="M42" s="95"/>
      <c r="N42" s="87"/>
    </row>
    <row r="43" spans="1:14" ht="27" customHeight="1" thickBot="1">
      <c r="A43" s="473" t="s">
        <v>99</v>
      </c>
      <c r="B43" s="474"/>
      <c r="C43" s="356" t="s">
        <v>132</v>
      </c>
      <c r="D43" s="444">
        <f>0.85+0.18</f>
        <v>1.03</v>
      </c>
      <c r="E43" s="443"/>
      <c r="F43" s="324"/>
      <c r="G43" s="444">
        <f>+D43</f>
        <v>1.03</v>
      </c>
      <c r="H43" s="443"/>
      <c r="I43" s="101"/>
      <c r="J43" s="443">
        <f>0.48+0.3</f>
        <v>0.78</v>
      </c>
      <c r="K43" s="443"/>
      <c r="L43" s="324"/>
      <c r="M43" s="444">
        <f>+J43</f>
        <v>0.78</v>
      </c>
      <c r="N43" s="445"/>
    </row>
    <row r="44" spans="1:14" ht="46.5" customHeight="1">
      <c r="A44" s="493" t="s">
        <v>140</v>
      </c>
      <c r="B44" s="494"/>
      <c r="C44" s="357">
        <v>22</v>
      </c>
      <c r="D44" s="523">
        <f>+E34+D43+E41</f>
        <v>1.03</v>
      </c>
      <c r="E44" s="524"/>
      <c r="F44" s="277"/>
      <c r="G44" s="430"/>
      <c r="H44" s="517"/>
      <c r="I44" s="68"/>
      <c r="J44" s="448">
        <f>+J37+J43</f>
        <v>0.78</v>
      </c>
      <c r="K44" s="449"/>
      <c r="L44" s="266"/>
      <c r="M44" s="430"/>
      <c r="N44" s="431"/>
    </row>
    <row r="45" spans="1:14" ht="46.5" customHeight="1" thickBot="1">
      <c r="A45" s="475" t="s">
        <v>141</v>
      </c>
      <c r="B45" s="476"/>
      <c r="C45" s="358" t="s">
        <v>34</v>
      </c>
      <c r="D45" s="477"/>
      <c r="E45" s="478"/>
      <c r="F45" s="359"/>
      <c r="G45" s="433">
        <f>+H34+G43</f>
        <v>1.03</v>
      </c>
      <c r="H45" s="479"/>
      <c r="I45" s="360"/>
      <c r="J45" s="477"/>
      <c r="K45" s="478"/>
      <c r="L45" s="359"/>
      <c r="M45" s="433">
        <f>+N34+M43</f>
        <v>0.78</v>
      </c>
      <c r="N45" s="434"/>
    </row>
    <row r="48" spans="1:6" ht="46.5" customHeight="1">
      <c r="A48" s="5"/>
      <c r="B48" s="5"/>
      <c r="C48" s="6"/>
      <c r="D48" s="5"/>
      <c r="E48" s="5"/>
      <c r="F48" s="5"/>
    </row>
    <row r="49" spans="1:9" ht="25.5" customHeight="1">
      <c r="A49" s="19" t="s">
        <v>35</v>
      </c>
      <c r="B49" s="16"/>
      <c r="C49" s="17"/>
      <c r="D49" s="16"/>
      <c r="E49" s="16"/>
      <c r="F49" s="16"/>
      <c r="G49" s="7"/>
      <c r="H49" s="7"/>
      <c r="I49" s="7"/>
    </row>
    <row r="50" spans="1:9" ht="35.25" customHeight="1">
      <c r="A50" s="511" t="s">
        <v>257</v>
      </c>
      <c r="B50" s="512"/>
      <c r="C50" s="512"/>
      <c r="D50" s="512"/>
      <c r="E50" s="512"/>
      <c r="F50" s="512"/>
      <c r="G50" s="512"/>
      <c r="H50" s="513"/>
      <c r="I50" s="7"/>
    </row>
    <row r="51" spans="1:9" ht="18.75" customHeight="1">
      <c r="A51" s="518" t="s">
        <v>151</v>
      </c>
      <c r="B51" s="519"/>
      <c r="C51" s="519"/>
      <c r="D51" s="519"/>
      <c r="E51" s="519"/>
      <c r="F51" s="519"/>
      <c r="G51" s="519"/>
      <c r="H51" s="520"/>
      <c r="I51" s="7"/>
    </row>
    <row r="52" spans="1:9" ht="36.75" customHeight="1">
      <c r="A52" s="484" t="s">
        <v>256</v>
      </c>
      <c r="B52" s="484"/>
      <c r="C52" s="484"/>
      <c r="D52" s="484"/>
      <c r="E52" s="484"/>
      <c r="F52" s="484"/>
      <c r="G52" s="484"/>
      <c r="H52" s="484"/>
      <c r="I52" s="7"/>
    </row>
    <row r="53" spans="1:9" ht="39.75" customHeight="1">
      <c r="A53" s="485" t="s">
        <v>254</v>
      </c>
      <c r="B53" s="486"/>
      <c r="C53" s="486"/>
      <c r="D53" s="486"/>
      <c r="E53" s="486"/>
      <c r="F53" s="486"/>
      <c r="G53" s="486"/>
      <c r="H53" s="487"/>
      <c r="I53" s="7"/>
    </row>
    <row r="54" spans="1:9" ht="39" customHeight="1">
      <c r="A54" s="485" t="s">
        <v>255</v>
      </c>
      <c r="B54" s="486"/>
      <c r="C54" s="486"/>
      <c r="D54" s="486"/>
      <c r="E54" s="486"/>
      <c r="F54" s="486"/>
      <c r="G54" s="486"/>
      <c r="H54" s="487"/>
      <c r="I54" s="7"/>
    </row>
    <row r="55" spans="1:9" ht="20.25" customHeight="1">
      <c r="A55" s="484" t="s">
        <v>20</v>
      </c>
      <c r="B55" s="484"/>
      <c r="C55" s="484"/>
      <c r="D55" s="484"/>
      <c r="E55" s="484"/>
      <c r="F55" s="484"/>
      <c r="G55" s="484"/>
      <c r="H55" s="484"/>
      <c r="I55" s="57"/>
    </row>
    <row r="56" spans="1:9" ht="21.75" customHeight="1">
      <c r="A56" s="432" t="s">
        <v>258</v>
      </c>
      <c r="B56" s="432"/>
      <c r="C56" s="432"/>
      <c r="D56" s="432"/>
      <c r="E56" s="432"/>
      <c r="F56" s="432"/>
      <c r="G56" s="432"/>
      <c r="H56" s="432"/>
      <c r="I56" s="57"/>
    </row>
    <row r="57" spans="1:9" ht="33" customHeight="1">
      <c r="A57" s="485" t="s">
        <v>248</v>
      </c>
      <c r="B57" s="486"/>
      <c r="C57" s="486"/>
      <c r="D57" s="486"/>
      <c r="E57" s="486"/>
      <c r="F57" s="486"/>
      <c r="G57" s="486"/>
      <c r="H57" s="487"/>
      <c r="I57" s="57"/>
    </row>
    <row r="58" spans="1:9" ht="22.5" customHeight="1">
      <c r="A58" s="515" t="s">
        <v>259</v>
      </c>
      <c r="B58" s="515"/>
      <c r="C58" s="515"/>
      <c r="D58" s="515"/>
      <c r="E58" s="515"/>
      <c r="F58" s="515"/>
      <c r="G58" s="515"/>
      <c r="H58" s="516"/>
      <c r="I58" s="57"/>
    </row>
    <row r="59" spans="1:9" ht="22.5" customHeight="1">
      <c r="A59" s="450" t="s">
        <v>237</v>
      </c>
      <c r="B59" s="451"/>
      <c r="C59" s="451"/>
      <c r="D59" s="451"/>
      <c r="E59" s="451"/>
      <c r="F59" s="451"/>
      <c r="G59" s="451"/>
      <c r="H59" s="452"/>
      <c r="I59" s="57"/>
    </row>
    <row r="60" spans="1:9" ht="22.5" customHeight="1">
      <c r="A60" s="450" t="s">
        <v>238</v>
      </c>
      <c r="B60" s="451"/>
      <c r="C60" s="451"/>
      <c r="D60" s="451"/>
      <c r="E60" s="451"/>
      <c r="F60" s="451"/>
      <c r="G60" s="451"/>
      <c r="H60" s="452"/>
      <c r="I60" s="57"/>
    </row>
    <row r="61" spans="1:9" ht="48.75" customHeight="1">
      <c r="A61" s="480" t="s">
        <v>205</v>
      </c>
      <c r="B61" s="480"/>
      <c r="C61" s="480"/>
      <c r="D61" s="480"/>
      <c r="E61" s="480"/>
      <c r="F61" s="480"/>
      <c r="G61" s="480"/>
      <c r="H61" s="481"/>
      <c r="I61" s="57"/>
    </row>
    <row r="62" spans="1:9" ht="35.25" customHeight="1">
      <c r="A62" s="432" t="s">
        <v>245</v>
      </c>
      <c r="B62" s="432"/>
      <c r="C62" s="432"/>
      <c r="D62" s="432"/>
      <c r="E62" s="432"/>
      <c r="F62" s="432"/>
      <c r="G62" s="432"/>
      <c r="H62" s="432"/>
      <c r="I62" s="57"/>
    </row>
    <row r="63" spans="1:9" ht="33.75" customHeight="1">
      <c r="A63" s="432" t="s">
        <v>191</v>
      </c>
      <c r="B63" s="432"/>
      <c r="C63" s="432"/>
      <c r="D63" s="432"/>
      <c r="E63" s="432"/>
      <c r="F63" s="432"/>
      <c r="G63" s="432"/>
      <c r="H63" s="432"/>
      <c r="I63" s="57"/>
    </row>
    <row r="64" spans="1:14" ht="24.75" customHeight="1">
      <c r="A64" s="432" t="s">
        <v>128</v>
      </c>
      <c r="B64" s="432"/>
      <c r="C64" s="432"/>
      <c r="D64" s="432"/>
      <c r="E64" s="432"/>
      <c r="F64" s="432"/>
      <c r="G64" s="432"/>
      <c r="H64" s="432"/>
      <c r="I64" s="57"/>
      <c r="J64" s="12"/>
      <c r="K64" s="12"/>
      <c r="L64" s="12"/>
      <c r="M64" s="12"/>
      <c r="N64" s="12"/>
    </row>
    <row r="65" spans="1:9" ht="30" customHeight="1">
      <c r="A65" s="432" t="s">
        <v>263</v>
      </c>
      <c r="B65" s="432"/>
      <c r="C65" s="432"/>
      <c r="D65" s="432"/>
      <c r="E65" s="432"/>
      <c r="F65" s="432"/>
      <c r="G65" s="432"/>
      <c r="H65" s="432"/>
      <c r="I65" s="57"/>
    </row>
    <row r="66" spans="1:9" ht="52.5" customHeight="1">
      <c r="A66" s="432" t="s">
        <v>48</v>
      </c>
      <c r="B66" s="432"/>
      <c r="C66" s="432"/>
      <c r="D66" s="432"/>
      <c r="E66" s="432"/>
      <c r="F66" s="432"/>
      <c r="G66" s="432"/>
      <c r="H66" s="432"/>
      <c r="I66" s="57"/>
    </row>
    <row r="67" spans="1:9" ht="42.75" customHeight="1">
      <c r="A67" s="483" t="s">
        <v>133</v>
      </c>
      <c r="B67" s="483"/>
      <c r="C67" s="483"/>
      <c r="D67" s="483"/>
      <c r="E67" s="483"/>
      <c r="F67" s="483"/>
      <c r="G67" s="483"/>
      <c r="H67" s="483"/>
      <c r="I67" s="58"/>
    </row>
    <row r="68" spans="1:9" ht="34.5" customHeight="1">
      <c r="A68" s="483" t="s">
        <v>36</v>
      </c>
      <c r="B68" s="483"/>
      <c r="C68" s="483"/>
      <c r="D68" s="483"/>
      <c r="E68" s="483"/>
      <c r="F68" s="483"/>
      <c r="G68" s="483"/>
      <c r="H68" s="483"/>
      <c r="I68" s="58"/>
    </row>
    <row r="69" spans="1:9" ht="32.25" customHeight="1">
      <c r="A69" s="453" t="s">
        <v>247</v>
      </c>
      <c r="B69" s="454"/>
      <c r="C69" s="454"/>
      <c r="D69" s="454"/>
      <c r="E69" s="454"/>
      <c r="F69" s="454"/>
      <c r="G69" s="454"/>
      <c r="H69" s="455"/>
      <c r="I69" s="59"/>
    </row>
    <row r="70" spans="1:9" ht="20.25" customHeight="1">
      <c r="A70" s="438" t="s">
        <v>281</v>
      </c>
      <c r="B70" s="439"/>
      <c r="C70" s="439"/>
      <c r="D70" s="439"/>
      <c r="E70" s="439"/>
      <c r="F70" s="439"/>
      <c r="G70" s="439"/>
      <c r="H70" s="440"/>
      <c r="I70" s="59"/>
    </row>
    <row r="71" spans="1:8" ht="23.25" customHeight="1">
      <c r="A71" s="508" t="s">
        <v>282</v>
      </c>
      <c r="B71" s="509"/>
      <c r="C71" s="509"/>
      <c r="D71" s="509"/>
      <c r="E71" s="509"/>
      <c r="F71" s="509"/>
      <c r="G71" s="509"/>
      <c r="H71" s="510"/>
    </row>
    <row r="72" ht="15.75">
      <c r="A72" s="20"/>
    </row>
    <row r="73" spans="1:2" ht="15.75">
      <c r="A73" s="21"/>
      <c r="B73" s="7" t="s">
        <v>19</v>
      </c>
    </row>
    <row r="74" spans="1:2" ht="15.75">
      <c r="A74" s="22"/>
      <c r="B74" s="23" t="s">
        <v>37</v>
      </c>
    </row>
    <row r="75" spans="1:2" ht="15.75">
      <c r="A75" s="24"/>
      <c r="B75" s="23" t="s">
        <v>37</v>
      </c>
    </row>
    <row r="76" spans="1:2" ht="17.25" customHeight="1">
      <c r="A76" s="283"/>
      <c r="B76" s="23" t="s">
        <v>37</v>
      </c>
    </row>
    <row r="78" ht="12.75">
      <c r="A78" s="83"/>
    </row>
    <row r="79" ht="15">
      <c r="A79" s="82"/>
    </row>
  </sheetData>
  <sheetProtection/>
  <mergeCells count="68">
    <mergeCell ref="A71:H71"/>
    <mergeCell ref="A41:B41"/>
    <mergeCell ref="D5:H5"/>
    <mergeCell ref="J5:N5"/>
    <mergeCell ref="A6:A7"/>
    <mergeCell ref="C6:C7"/>
    <mergeCell ref="D6:E6"/>
    <mergeCell ref="G6:H6"/>
    <mergeCell ref="J6:K6"/>
    <mergeCell ref="M6:N6"/>
    <mergeCell ref="A9:A34"/>
    <mergeCell ref="A35:B35"/>
    <mergeCell ref="D35:E35"/>
    <mergeCell ref="G35:H35"/>
    <mergeCell ref="J35:K35"/>
    <mergeCell ref="M35:N35"/>
    <mergeCell ref="A36:B36"/>
    <mergeCell ref="D36:E36"/>
    <mergeCell ref="G36:H36"/>
    <mergeCell ref="J36:K36"/>
    <mergeCell ref="M36:N36"/>
    <mergeCell ref="A37:B37"/>
    <mergeCell ref="D37:E37"/>
    <mergeCell ref="G37:H37"/>
    <mergeCell ref="J37:K37"/>
    <mergeCell ref="M37:N37"/>
    <mergeCell ref="A38:B38"/>
    <mergeCell ref="D38:E38"/>
    <mergeCell ref="G38:H38"/>
    <mergeCell ref="J38:K38"/>
    <mergeCell ref="M38:N38"/>
    <mergeCell ref="A43:B43"/>
    <mergeCell ref="D43:E43"/>
    <mergeCell ref="G43:H43"/>
    <mergeCell ref="J43:K43"/>
    <mergeCell ref="M43:N43"/>
    <mergeCell ref="A42:B42"/>
    <mergeCell ref="J44:K44"/>
    <mergeCell ref="M44:N44"/>
    <mergeCell ref="A45:B45"/>
    <mergeCell ref="D45:E45"/>
    <mergeCell ref="G45:H45"/>
    <mergeCell ref="J45:K45"/>
    <mergeCell ref="M45:N45"/>
    <mergeCell ref="A50:H50"/>
    <mergeCell ref="A51:H51"/>
    <mergeCell ref="A54:H54"/>
    <mergeCell ref="A55:H55"/>
    <mergeCell ref="A56:H56"/>
    <mergeCell ref="A44:B44"/>
    <mergeCell ref="D44:E44"/>
    <mergeCell ref="G44:H44"/>
    <mergeCell ref="A62:H62"/>
    <mergeCell ref="A52:H52"/>
    <mergeCell ref="A61:H61"/>
    <mergeCell ref="A53:H53"/>
    <mergeCell ref="A58:H58"/>
    <mergeCell ref="A59:H59"/>
    <mergeCell ref="A60:H60"/>
    <mergeCell ref="A57:H57"/>
    <mergeCell ref="A69:H69"/>
    <mergeCell ref="A70:H70"/>
    <mergeCell ref="A63:H63"/>
    <mergeCell ref="A64:H64"/>
    <mergeCell ref="A65:H65"/>
    <mergeCell ref="A66:H66"/>
    <mergeCell ref="A67:H67"/>
    <mergeCell ref="A68:H68"/>
  </mergeCells>
  <hyperlinks>
    <hyperlink ref="A51" r:id="rId1" display="https://www.mdcr.cz/Dokumenty/Verejna-doprava/Jizdni-rady,-kalendare-pro-jizdni-rady,-metodi-(1)/Metodika-postupu-pro-stanoveni-maximalni-vyse-komp"/>
  </hyperlinks>
  <printOptions/>
  <pageMargins left="0.7086614173228347" right="0.7086614173228347" top="0.7874015748031497" bottom="0.7874015748031497" header="0.31496062992125984" footer="0.31496062992125984"/>
  <pageSetup fitToHeight="1" fitToWidth="1" horizontalDpi="600" verticalDpi="600" orientation="portrait" paperSize="8" scale="44" r:id="rId4"/>
  <legacyDrawing r:id="rId3"/>
</worksheet>
</file>

<file path=xl/worksheets/sheet7.xml><?xml version="1.0" encoding="utf-8"?>
<worksheet xmlns="http://schemas.openxmlformats.org/spreadsheetml/2006/main" xmlns:r="http://schemas.openxmlformats.org/officeDocument/2006/relationships">
  <sheetPr>
    <tabColor rgb="FF92D050"/>
    <pageSetUpPr fitToPage="1"/>
  </sheetPr>
  <dimension ref="A1:N79"/>
  <sheetViews>
    <sheetView tabSelected="1" zoomScalePageLayoutView="0" workbookViewId="0" topLeftCell="A16">
      <selection activeCell="F81" sqref="F81"/>
    </sheetView>
  </sheetViews>
  <sheetFormatPr defaultColWidth="9.00390625" defaultRowHeight="12.75"/>
  <cols>
    <col min="1" max="1" width="11.75390625" style="2" customWidth="1"/>
    <col min="2" max="2" width="53.125" style="2" customWidth="1"/>
    <col min="3" max="3" width="6.375" style="3" customWidth="1"/>
    <col min="4" max="4" width="19.125" style="2" customWidth="1"/>
    <col min="5" max="6" width="21.125" style="2" customWidth="1"/>
    <col min="7" max="7" width="22.625" style="2" customWidth="1"/>
    <col min="8" max="8" width="23.75390625" style="2" customWidth="1"/>
    <col min="9" max="9" width="0.6171875" style="2" customWidth="1"/>
    <col min="10" max="14" width="23.875" style="2" customWidth="1"/>
    <col min="15" max="16384" width="9.125" style="2" customWidth="1"/>
  </cols>
  <sheetData>
    <row r="1" spans="8:14" ht="21" customHeight="1">
      <c r="H1" s="1" t="s">
        <v>89</v>
      </c>
      <c r="I1" s="1"/>
      <c r="N1" s="1" t="s">
        <v>90</v>
      </c>
    </row>
    <row r="2" spans="1:2" ht="36" customHeight="1" thickBot="1">
      <c r="A2" s="15" t="s">
        <v>46</v>
      </c>
      <c r="B2" s="9"/>
    </row>
    <row r="3" spans="1:9" ht="31.5" customHeight="1" thickBot="1">
      <c r="A3" s="14" t="s">
        <v>138</v>
      </c>
      <c r="B3" s="18" t="s">
        <v>270</v>
      </c>
      <c r="D3" s="406"/>
      <c r="E3" s="407" t="s">
        <v>280</v>
      </c>
      <c r="F3" s="4"/>
      <c r="G3" s="4"/>
      <c r="H3" s="4"/>
      <c r="I3" s="4"/>
    </row>
    <row r="4" spans="1:9" s="8" customFormat="1" ht="31.5" customHeight="1" thickBot="1">
      <c r="A4" s="13" t="s">
        <v>33</v>
      </c>
      <c r="B4" s="72" t="s">
        <v>22</v>
      </c>
      <c r="C4" s="10"/>
      <c r="E4" s="11"/>
      <c r="F4" s="11"/>
      <c r="G4" s="11"/>
      <c r="H4" s="11"/>
      <c r="I4" s="11"/>
    </row>
    <row r="5" spans="2:14" ht="19.5" thickBot="1">
      <c r="B5" s="50" t="s">
        <v>91</v>
      </c>
      <c r="C5" s="51"/>
      <c r="D5" s="435" t="s">
        <v>124</v>
      </c>
      <c r="E5" s="436"/>
      <c r="F5" s="436"/>
      <c r="G5" s="436"/>
      <c r="H5" s="436"/>
      <c r="I5" s="61"/>
      <c r="J5" s="436" t="s">
        <v>125</v>
      </c>
      <c r="K5" s="436"/>
      <c r="L5" s="436"/>
      <c r="M5" s="436"/>
      <c r="N5" s="437"/>
    </row>
    <row r="6" spans="1:14" ht="97.5" customHeight="1" thickBot="1">
      <c r="A6" s="497" t="s">
        <v>17</v>
      </c>
      <c r="B6" s="25" t="s">
        <v>18</v>
      </c>
      <c r="C6" s="499" t="s">
        <v>15</v>
      </c>
      <c r="D6" s="501" t="s">
        <v>30</v>
      </c>
      <c r="E6" s="502"/>
      <c r="F6" s="254"/>
      <c r="G6" s="501" t="s">
        <v>49</v>
      </c>
      <c r="H6" s="502"/>
      <c r="I6" s="62"/>
      <c r="J6" s="456" t="s">
        <v>30</v>
      </c>
      <c r="K6" s="456"/>
      <c r="L6" s="256"/>
      <c r="M6" s="457" t="s">
        <v>49</v>
      </c>
      <c r="N6" s="458"/>
    </row>
    <row r="7" spans="1:14" ht="30" customHeight="1" thickBot="1">
      <c r="A7" s="498" t="s">
        <v>0</v>
      </c>
      <c r="B7" s="26"/>
      <c r="C7" s="500"/>
      <c r="D7" s="47" t="s">
        <v>57</v>
      </c>
      <c r="E7" s="299" t="s">
        <v>25</v>
      </c>
      <c r="F7" s="254" t="s">
        <v>201</v>
      </c>
      <c r="G7" s="47" t="s">
        <v>58</v>
      </c>
      <c r="H7" s="60" t="s">
        <v>2</v>
      </c>
      <c r="I7" s="62"/>
      <c r="J7" s="52" t="s">
        <v>57</v>
      </c>
      <c r="K7" s="300" t="s">
        <v>25</v>
      </c>
      <c r="L7" s="45" t="s">
        <v>201</v>
      </c>
      <c r="M7" s="300" t="s">
        <v>58</v>
      </c>
      <c r="N7" s="323" t="s">
        <v>2</v>
      </c>
    </row>
    <row r="8" spans="1:14" ht="30" customHeight="1" thickBot="1">
      <c r="A8" s="27" t="s">
        <v>50</v>
      </c>
      <c r="B8" s="310" t="s">
        <v>51</v>
      </c>
      <c r="C8" s="311" t="s">
        <v>52</v>
      </c>
      <c r="D8" s="48" t="s">
        <v>53</v>
      </c>
      <c r="E8" s="304" t="s">
        <v>54</v>
      </c>
      <c r="F8" s="259" t="s">
        <v>202</v>
      </c>
      <c r="G8" s="305" t="s">
        <v>55</v>
      </c>
      <c r="H8" s="305" t="s">
        <v>56</v>
      </c>
      <c r="I8" s="306"/>
      <c r="J8" s="307" t="s">
        <v>85</v>
      </c>
      <c r="K8" s="308" t="s">
        <v>86</v>
      </c>
      <c r="L8" s="257" t="s">
        <v>202</v>
      </c>
      <c r="M8" s="46" t="s">
        <v>87</v>
      </c>
      <c r="N8" s="327" t="s">
        <v>88</v>
      </c>
    </row>
    <row r="9" spans="1:14" ht="26.25" customHeight="1">
      <c r="A9" s="503" t="s">
        <v>16</v>
      </c>
      <c r="B9" s="28" t="s">
        <v>3</v>
      </c>
      <c r="C9" s="29">
        <v>1</v>
      </c>
      <c r="D9" s="30">
        <f>+D10+D11+D12+D13+D14</f>
        <v>0</v>
      </c>
      <c r="E9" s="287">
        <f aca="true" t="shared" si="0" ref="E9:E34">+IF($D$35=0,0,D9/$D$35)</f>
        <v>0</v>
      </c>
      <c r="F9" s="260">
        <f>+F10+F11+F12+F13</f>
        <v>0</v>
      </c>
      <c r="G9" s="301">
        <f>+G10+G11+G12+G13+G14</f>
        <v>0</v>
      </c>
      <c r="H9" s="302">
        <f aca="true" t="shared" si="1" ref="H9:H34">+IF($G$35=0,0,G9/$G$35)</f>
        <v>0</v>
      </c>
      <c r="I9" s="63"/>
      <c r="J9" s="301">
        <f>+J10+J11+J12+J13+J14</f>
        <v>0</v>
      </c>
      <c r="K9" s="408">
        <f>+IF($J$35=0,0,J9/$J$35)</f>
        <v>0</v>
      </c>
      <c r="L9" s="260">
        <f>+L10+L11+L12+L13</f>
        <v>0</v>
      </c>
      <c r="M9" s="332">
        <f>+M10+M11+M12+M13+M14</f>
        <v>0</v>
      </c>
      <c r="N9" s="328">
        <f aca="true" t="shared" si="2" ref="N9:N34">+IF($M$35=0,0,M9/$M$35)</f>
        <v>0</v>
      </c>
    </row>
    <row r="10" spans="1:14" ht="22.5" customHeight="1">
      <c r="A10" s="504"/>
      <c r="B10" s="231" t="s">
        <v>4</v>
      </c>
      <c r="C10" s="232" t="s">
        <v>5</v>
      </c>
      <c r="D10" s="233"/>
      <c r="E10" s="362">
        <f>+IF(F10=0,0,D10/F10)</f>
        <v>0</v>
      </c>
      <c r="F10" s="361"/>
      <c r="G10" s="234"/>
      <c r="H10" s="251">
        <f t="shared" si="1"/>
        <v>0</v>
      </c>
      <c r="I10" s="235"/>
      <c r="J10" s="236"/>
      <c r="K10" s="362">
        <f>+IF(L10=0,0,J10/L10)</f>
        <v>0</v>
      </c>
      <c r="L10" s="361"/>
      <c r="M10" s="333"/>
      <c r="N10" s="329">
        <f t="shared" si="2"/>
        <v>0</v>
      </c>
    </row>
    <row r="11" spans="1:14" ht="22.5" customHeight="1">
      <c r="A11" s="504"/>
      <c r="B11" s="231" t="s">
        <v>26</v>
      </c>
      <c r="C11" s="232" t="s">
        <v>260</v>
      </c>
      <c r="D11" s="237"/>
      <c r="E11" s="362">
        <f>+IF(F11=0,0,D11/F11)</f>
        <v>0</v>
      </c>
      <c r="F11" s="361"/>
      <c r="G11" s="234"/>
      <c r="H11" s="251">
        <f t="shared" si="1"/>
        <v>0</v>
      </c>
      <c r="I11" s="235"/>
      <c r="J11" s="238"/>
      <c r="K11" s="362">
        <f>+IF(L11=0,0,J11/L11)</f>
        <v>0</v>
      </c>
      <c r="L11" s="361"/>
      <c r="M11" s="333"/>
      <c r="N11" s="329">
        <f t="shared" si="2"/>
        <v>0</v>
      </c>
    </row>
    <row r="12" spans="1:14" ht="22.5" customHeight="1">
      <c r="A12" s="504"/>
      <c r="B12" s="231" t="s">
        <v>174</v>
      </c>
      <c r="C12" s="232" t="s">
        <v>27</v>
      </c>
      <c r="D12" s="237"/>
      <c r="E12" s="362">
        <f>+IF(F12=0,0,D12/F12)</f>
        <v>0</v>
      </c>
      <c r="F12" s="361"/>
      <c r="G12" s="234"/>
      <c r="H12" s="251">
        <f t="shared" si="1"/>
        <v>0</v>
      </c>
      <c r="I12" s="235"/>
      <c r="J12" s="238"/>
      <c r="K12" s="362">
        <f>+IF(L12=0,0,J12/L12)</f>
        <v>0</v>
      </c>
      <c r="L12" s="361"/>
      <c r="M12" s="333"/>
      <c r="N12" s="329">
        <f t="shared" si="2"/>
        <v>0</v>
      </c>
    </row>
    <row r="13" spans="1:14" ht="22.5" customHeight="1">
      <c r="A13" s="504"/>
      <c r="B13" s="231" t="s">
        <v>175</v>
      </c>
      <c r="C13" s="232" t="s">
        <v>28</v>
      </c>
      <c r="D13" s="237"/>
      <c r="E13" s="362">
        <f>+IF(F13=0,0,D13/F13)</f>
        <v>0</v>
      </c>
      <c r="F13" s="361"/>
      <c r="G13" s="234"/>
      <c r="H13" s="251">
        <f t="shared" si="1"/>
        <v>0</v>
      </c>
      <c r="I13" s="235"/>
      <c r="J13" s="238"/>
      <c r="K13" s="362">
        <f>+IF(L13=0,0,J13/L13)</f>
        <v>0</v>
      </c>
      <c r="L13" s="361"/>
      <c r="M13" s="333"/>
      <c r="N13" s="329">
        <f t="shared" si="2"/>
        <v>0</v>
      </c>
    </row>
    <row r="14" spans="1:14" ht="22.5" customHeight="1">
      <c r="A14" s="504"/>
      <c r="B14" s="231" t="s">
        <v>177</v>
      </c>
      <c r="C14" s="232" t="s">
        <v>176</v>
      </c>
      <c r="D14" s="237"/>
      <c r="E14" s="282">
        <f t="shared" si="0"/>
        <v>0</v>
      </c>
      <c r="F14" s="312"/>
      <c r="G14" s="234"/>
      <c r="H14" s="251">
        <f t="shared" si="1"/>
        <v>0</v>
      </c>
      <c r="I14" s="235"/>
      <c r="J14" s="238"/>
      <c r="K14" s="283">
        <f aca="true" t="shared" si="3" ref="K14:K34">+IF($J$35=0,0,J14/$J$35)</f>
        <v>0</v>
      </c>
      <c r="L14" s="312"/>
      <c r="M14" s="333"/>
      <c r="N14" s="329">
        <f t="shared" si="2"/>
        <v>0</v>
      </c>
    </row>
    <row r="15" spans="1:14" ht="21.75" customHeight="1">
      <c r="A15" s="504"/>
      <c r="B15" s="35" t="s">
        <v>6</v>
      </c>
      <c r="C15" s="36">
        <v>2</v>
      </c>
      <c r="D15" s="34"/>
      <c r="E15" s="282">
        <f t="shared" si="0"/>
        <v>0</v>
      </c>
      <c r="F15" s="274"/>
      <c r="G15" s="33"/>
      <c r="H15" s="230">
        <f t="shared" si="1"/>
        <v>0</v>
      </c>
      <c r="I15" s="63"/>
      <c r="J15" s="53"/>
      <c r="K15" s="282">
        <f t="shared" si="3"/>
        <v>0</v>
      </c>
      <c r="L15" s="274"/>
      <c r="M15" s="334"/>
      <c r="N15" s="328">
        <f t="shared" si="2"/>
        <v>0</v>
      </c>
    </row>
    <row r="16" spans="1:14" ht="25.5" customHeight="1">
      <c r="A16" s="504"/>
      <c r="B16" s="35" t="s">
        <v>7</v>
      </c>
      <c r="C16" s="36">
        <v>3</v>
      </c>
      <c r="D16" s="34"/>
      <c r="E16" s="282">
        <f t="shared" si="0"/>
        <v>0</v>
      </c>
      <c r="F16" s="274"/>
      <c r="G16" s="33"/>
      <c r="H16" s="230">
        <f t="shared" si="1"/>
        <v>0</v>
      </c>
      <c r="I16" s="63"/>
      <c r="J16" s="53"/>
      <c r="K16" s="282">
        <f t="shared" si="3"/>
        <v>0</v>
      </c>
      <c r="L16" s="274"/>
      <c r="M16" s="334"/>
      <c r="N16" s="328">
        <f t="shared" si="2"/>
        <v>0</v>
      </c>
    </row>
    <row r="17" spans="1:14" ht="25.5" customHeight="1">
      <c r="A17" s="504"/>
      <c r="B17" s="35" t="s">
        <v>242</v>
      </c>
      <c r="C17" s="36">
        <v>4</v>
      </c>
      <c r="D17" s="409">
        <f>+D18+D19+D20</f>
        <v>0</v>
      </c>
      <c r="E17" s="282">
        <f t="shared" si="0"/>
        <v>0</v>
      </c>
      <c r="F17" s="274"/>
      <c r="G17" s="247">
        <f>+G18+G19+G20</f>
        <v>0</v>
      </c>
      <c r="H17" s="230">
        <f t="shared" si="1"/>
        <v>0</v>
      </c>
      <c r="I17" s="63"/>
      <c r="J17" s="247">
        <f>+J18+J19+J20</f>
        <v>0</v>
      </c>
      <c r="K17" s="282">
        <f t="shared" si="3"/>
        <v>0</v>
      </c>
      <c r="L17" s="274"/>
      <c r="M17" s="335">
        <f>+M18+M19+M20</f>
        <v>0</v>
      </c>
      <c r="N17" s="328">
        <f t="shared" si="2"/>
        <v>0</v>
      </c>
    </row>
    <row r="18" spans="1:14" ht="34.5" customHeight="1">
      <c r="A18" s="504"/>
      <c r="B18" s="231" t="s">
        <v>199</v>
      </c>
      <c r="C18" s="249" t="s">
        <v>136</v>
      </c>
      <c r="D18" s="237"/>
      <c r="E18" s="283">
        <f t="shared" si="0"/>
        <v>0</v>
      </c>
      <c r="F18" s="273"/>
      <c r="G18" s="252"/>
      <c r="H18" s="251">
        <f t="shared" si="1"/>
        <v>0</v>
      </c>
      <c r="I18" s="235"/>
      <c r="J18" s="238"/>
      <c r="K18" s="283">
        <f t="shared" si="3"/>
        <v>0</v>
      </c>
      <c r="L18" s="273"/>
      <c r="M18" s="336"/>
      <c r="N18" s="329">
        <f t="shared" si="2"/>
        <v>0</v>
      </c>
    </row>
    <row r="19" spans="1:14" ht="26.25" customHeight="1">
      <c r="A19" s="504"/>
      <c r="B19" s="231" t="s">
        <v>206</v>
      </c>
      <c r="C19" s="249" t="s">
        <v>137</v>
      </c>
      <c r="D19" s="237"/>
      <c r="E19" s="283">
        <f t="shared" si="0"/>
        <v>0</v>
      </c>
      <c r="F19" s="273"/>
      <c r="G19" s="252"/>
      <c r="H19" s="251">
        <f t="shared" si="1"/>
        <v>0</v>
      </c>
      <c r="I19" s="235"/>
      <c r="J19" s="238"/>
      <c r="K19" s="283">
        <f t="shared" si="3"/>
        <v>0</v>
      </c>
      <c r="L19" s="273"/>
      <c r="M19" s="336"/>
      <c r="N19" s="329">
        <f t="shared" si="2"/>
        <v>0</v>
      </c>
    </row>
    <row r="20" spans="1:14" ht="26.25" customHeight="1">
      <c r="A20" s="504"/>
      <c r="B20" s="231" t="s">
        <v>243</v>
      </c>
      <c r="C20" s="249" t="s">
        <v>173</v>
      </c>
      <c r="D20" s="237"/>
      <c r="E20" s="283">
        <f t="shared" si="0"/>
        <v>0</v>
      </c>
      <c r="F20" s="273"/>
      <c r="G20" s="252"/>
      <c r="H20" s="251">
        <f t="shared" si="1"/>
        <v>0</v>
      </c>
      <c r="I20" s="235"/>
      <c r="J20" s="238"/>
      <c r="K20" s="283">
        <f t="shared" si="3"/>
        <v>0</v>
      </c>
      <c r="L20" s="273"/>
      <c r="M20" s="336"/>
      <c r="N20" s="329">
        <f t="shared" si="2"/>
        <v>0</v>
      </c>
    </row>
    <row r="21" spans="1:14" ht="37.5" customHeight="1">
      <c r="A21" s="504"/>
      <c r="B21" s="35" t="s">
        <v>200</v>
      </c>
      <c r="C21" s="36" t="s">
        <v>137</v>
      </c>
      <c r="D21" s="34"/>
      <c r="E21" s="282">
        <f t="shared" si="0"/>
        <v>0</v>
      </c>
      <c r="F21" s="274"/>
      <c r="G21" s="37"/>
      <c r="H21" s="230">
        <f t="shared" si="1"/>
        <v>0</v>
      </c>
      <c r="I21" s="63"/>
      <c r="J21" s="53"/>
      <c r="K21" s="282">
        <f t="shared" si="3"/>
        <v>0</v>
      </c>
      <c r="L21" s="274"/>
      <c r="M21" s="337"/>
      <c r="N21" s="328">
        <f t="shared" si="2"/>
        <v>0</v>
      </c>
    </row>
    <row r="22" spans="1:14" ht="25.5" customHeight="1">
      <c r="A22" s="504"/>
      <c r="B22" s="35" t="s">
        <v>8</v>
      </c>
      <c r="C22" s="36">
        <v>5</v>
      </c>
      <c r="D22" s="34"/>
      <c r="E22" s="282">
        <f t="shared" si="0"/>
        <v>0</v>
      </c>
      <c r="F22" s="274"/>
      <c r="G22" s="37"/>
      <c r="H22" s="230">
        <f t="shared" si="1"/>
        <v>0</v>
      </c>
      <c r="I22" s="63"/>
      <c r="J22" s="53"/>
      <c r="K22" s="282">
        <f t="shared" si="3"/>
        <v>0</v>
      </c>
      <c r="L22" s="274"/>
      <c r="M22" s="337"/>
      <c r="N22" s="328">
        <f t="shared" si="2"/>
        <v>0</v>
      </c>
    </row>
    <row r="23" spans="1:14" ht="25.5" customHeight="1">
      <c r="A23" s="504"/>
      <c r="B23" s="35" t="s">
        <v>9</v>
      </c>
      <c r="C23" s="36">
        <v>6</v>
      </c>
      <c r="D23" s="34"/>
      <c r="E23" s="282">
        <f t="shared" si="0"/>
        <v>0</v>
      </c>
      <c r="F23" s="274"/>
      <c r="G23" s="33"/>
      <c r="H23" s="230">
        <f t="shared" si="1"/>
        <v>0</v>
      </c>
      <c r="I23" s="63"/>
      <c r="J23" s="53"/>
      <c r="K23" s="282">
        <f t="shared" si="3"/>
        <v>0</v>
      </c>
      <c r="L23" s="274"/>
      <c r="M23" s="334"/>
      <c r="N23" s="328">
        <f t="shared" si="2"/>
        <v>0</v>
      </c>
    </row>
    <row r="24" spans="1:14" ht="24.75" customHeight="1">
      <c r="A24" s="504"/>
      <c r="B24" s="35" t="s">
        <v>10</v>
      </c>
      <c r="C24" s="36">
        <v>7</v>
      </c>
      <c r="D24" s="34"/>
      <c r="E24" s="282">
        <f t="shared" si="0"/>
        <v>0</v>
      </c>
      <c r="F24" s="274"/>
      <c r="G24" s="33"/>
      <c r="H24" s="230">
        <f t="shared" si="1"/>
        <v>0</v>
      </c>
      <c r="I24" s="63"/>
      <c r="J24" s="53"/>
      <c r="K24" s="282">
        <f t="shared" si="3"/>
        <v>0</v>
      </c>
      <c r="L24" s="274"/>
      <c r="M24" s="334"/>
      <c r="N24" s="328">
        <f t="shared" si="2"/>
        <v>0</v>
      </c>
    </row>
    <row r="25" spans="1:14" ht="24" customHeight="1">
      <c r="A25" s="504"/>
      <c r="B25" s="35" t="s">
        <v>11</v>
      </c>
      <c r="C25" s="36">
        <v>8</v>
      </c>
      <c r="D25" s="34"/>
      <c r="E25" s="282">
        <f t="shared" si="0"/>
        <v>0</v>
      </c>
      <c r="F25" s="274"/>
      <c r="G25" s="37"/>
      <c r="H25" s="230">
        <f t="shared" si="1"/>
        <v>0</v>
      </c>
      <c r="I25" s="63"/>
      <c r="J25" s="53"/>
      <c r="K25" s="282">
        <f t="shared" si="3"/>
        <v>0</v>
      </c>
      <c r="L25" s="274"/>
      <c r="M25" s="337"/>
      <c r="N25" s="328">
        <f t="shared" si="2"/>
        <v>0</v>
      </c>
    </row>
    <row r="26" spans="1:14" ht="21" customHeight="1">
      <c r="A26" s="504"/>
      <c r="B26" s="35" t="s">
        <v>12</v>
      </c>
      <c r="C26" s="36">
        <v>9</v>
      </c>
      <c r="D26" s="34"/>
      <c r="E26" s="282">
        <f t="shared" si="0"/>
        <v>0</v>
      </c>
      <c r="F26" s="274"/>
      <c r="G26" s="37"/>
      <c r="H26" s="230">
        <f t="shared" si="1"/>
        <v>0</v>
      </c>
      <c r="I26" s="63"/>
      <c r="J26" s="53"/>
      <c r="K26" s="282">
        <f t="shared" si="3"/>
        <v>0</v>
      </c>
      <c r="L26" s="274"/>
      <c r="M26" s="337"/>
      <c r="N26" s="328">
        <f t="shared" si="2"/>
        <v>0</v>
      </c>
    </row>
    <row r="27" spans="1:14" ht="26.25" customHeight="1">
      <c r="A27" s="504"/>
      <c r="B27" s="35" t="s">
        <v>29</v>
      </c>
      <c r="C27" s="36">
        <v>10</v>
      </c>
      <c r="D27" s="34"/>
      <c r="E27" s="282">
        <f t="shared" si="0"/>
        <v>0</v>
      </c>
      <c r="F27" s="274"/>
      <c r="G27" s="33"/>
      <c r="H27" s="230">
        <f t="shared" si="1"/>
        <v>0</v>
      </c>
      <c r="I27" s="63"/>
      <c r="J27" s="53"/>
      <c r="K27" s="282">
        <f t="shared" si="3"/>
        <v>0</v>
      </c>
      <c r="L27" s="274"/>
      <c r="M27" s="334"/>
      <c r="N27" s="328">
        <f t="shared" si="2"/>
        <v>0</v>
      </c>
    </row>
    <row r="28" spans="1:14" ht="28.5" customHeight="1">
      <c r="A28" s="504"/>
      <c r="B28" s="81" t="s">
        <v>130</v>
      </c>
      <c r="C28" s="36">
        <v>11</v>
      </c>
      <c r="D28" s="34"/>
      <c r="E28" s="282">
        <f t="shared" si="0"/>
        <v>0</v>
      </c>
      <c r="F28" s="274"/>
      <c r="G28" s="37"/>
      <c r="H28" s="230">
        <f t="shared" si="1"/>
        <v>0</v>
      </c>
      <c r="I28" s="63"/>
      <c r="J28" s="53"/>
      <c r="K28" s="282">
        <f t="shared" si="3"/>
        <v>0</v>
      </c>
      <c r="L28" s="274"/>
      <c r="M28" s="337"/>
      <c r="N28" s="328">
        <f t="shared" si="2"/>
        <v>0</v>
      </c>
    </row>
    <row r="29" spans="1:14" ht="30.75" customHeight="1" hidden="1">
      <c r="A29" s="504"/>
      <c r="E29" s="282">
        <f t="shared" si="0"/>
        <v>0</v>
      </c>
      <c r="F29" s="275"/>
      <c r="H29" s="230">
        <f t="shared" si="1"/>
        <v>0</v>
      </c>
      <c r="K29" s="282">
        <f t="shared" si="3"/>
        <v>0</v>
      </c>
      <c r="L29" s="275"/>
      <c r="M29" s="281"/>
      <c r="N29" s="328">
        <f t="shared" si="2"/>
        <v>0</v>
      </c>
    </row>
    <row r="30" spans="1:14" ht="27" customHeight="1">
      <c r="A30" s="504"/>
      <c r="B30" s="35" t="s">
        <v>131</v>
      </c>
      <c r="C30" s="36">
        <v>12</v>
      </c>
      <c r="D30" s="34"/>
      <c r="E30" s="282">
        <f t="shared" si="0"/>
        <v>0</v>
      </c>
      <c r="F30" s="274"/>
      <c r="G30" s="37"/>
      <c r="H30" s="230">
        <f t="shared" si="1"/>
        <v>0</v>
      </c>
      <c r="I30" s="63"/>
      <c r="J30" s="53"/>
      <c r="K30" s="282">
        <f t="shared" si="3"/>
        <v>0</v>
      </c>
      <c r="L30" s="274"/>
      <c r="M30" s="337"/>
      <c r="N30" s="328">
        <f t="shared" si="2"/>
        <v>0</v>
      </c>
    </row>
    <row r="31" spans="1:14" ht="27" customHeight="1">
      <c r="A31" s="504"/>
      <c r="B31" s="35" t="s">
        <v>13</v>
      </c>
      <c r="C31" s="36">
        <v>13</v>
      </c>
      <c r="D31" s="34"/>
      <c r="E31" s="282">
        <f t="shared" si="0"/>
        <v>0</v>
      </c>
      <c r="F31" s="274"/>
      <c r="G31" s="37"/>
      <c r="H31" s="230">
        <f t="shared" si="1"/>
        <v>0</v>
      </c>
      <c r="I31" s="63"/>
      <c r="J31" s="53"/>
      <c r="K31" s="282">
        <f t="shared" si="3"/>
        <v>0</v>
      </c>
      <c r="L31" s="274"/>
      <c r="M31" s="337"/>
      <c r="N31" s="328">
        <f t="shared" si="2"/>
        <v>0</v>
      </c>
    </row>
    <row r="32" spans="1:14" ht="27" customHeight="1">
      <c r="A32" s="504"/>
      <c r="B32" s="38" t="s">
        <v>38</v>
      </c>
      <c r="C32" s="36">
        <v>14</v>
      </c>
      <c r="D32" s="37"/>
      <c r="E32" s="282">
        <f t="shared" si="0"/>
        <v>0</v>
      </c>
      <c r="F32" s="274"/>
      <c r="G32" s="33"/>
      <c r="H32" s="230">
        <f t="shared" si="1"/>
        <v>0</v>
      </c>
      <c r="I32" s="63"/>
      <c r="J32" s="55"/>
      <c r="K32" s="282">
        <f t="shared" si="3"/>
        <v>0</v>
      </c>
      <c r="L32" s="274"/>
      <c r="M32" s="334"/>
      <c r="N32" s="328">
        <f t="shared" si="2"/>
        <v>0</v>
      </c>
    </row>
    <row r="33" spans="1:14" ht="31.5" customHeight="1" thickBot="1">
      <c r="A33" s="504"/>
      <c r="B33" s="39" t="s">
        <v>14</v>
      </c>
      <c r="C33" s="36">
        <v>15</v>
      </c>
      <c r="D33" s="288"/>
      <c r="E33" s="292">
        <f t="shared" si="0"/>
        <v>0</v>
      </c>
      <c r="F33" s="293"/>
      <c r="G33" s="40"/>
      <c r="H33" s="345">
        <f t="shared" si="1"/>
        <v>0</v>
      </c>
      <c r="I33" s="63"/>
      <c r="J33" s="56"/>
      <c r="K33" s="296">
        <f t="shared" si="3"/>
        <v>0</v>
      </c>
      <c r="L33" s="276"/>
      <c r="M33" s="338"/>
      <c r="N33" s="349">
        <f t="shared" si="2"/>
        <v>0</v>
      </c>
    </row>
    <row r="34" spans="1:14" ht="28.5" customHeight="1" thickBot="1">
      <c r="A34" s="505"/>
      <c r="B34" s="41" t="s">
        <v>31</v>
      </c>
      <c r="C34" s="36">
        <v>16</v>
      </c>
      <c r="D34" s="285">
        <f>SUM(D9:D33)-D17-D9</f>
        <v>0</v>
      </c>
      <c r="E34" s="297">
        <f t="shared" si="0"/>
        <v>0</v>
      </c>
      <c r="F34" s="294">
        <f>SUM(F9:F33)-F9-F14</f>
        <v>0</v>
      </c>
      <c r="G34" s="43">
        <f>SUM(G9:G33)-G17-G9</f>
        <v>0</v>
      </c>
      <c r="H34" s="347">
        <f t="shared" si="1"/>
        <v>0</v>
      </c>
      <c r="I34" s="344"/>
      <c r="J34" s="43">
        <f>SUM(J9:J33)-J17-J9</f>
        <v>0</v>
      </c>
      <c r="K34" s="297">
        <f t="shared" si="3"/>
        <v>0</v>
      </c>
      <c r="L34" s="278">
        <f>SUM(L9:L33)-L9-L14</f>
        <v>0</v>
      </c>
      <c r="M34" s="326">
        <f>SUM(M9:M33)-M17-M9</f>
        <v>0</v>
      </c>
      <c r="N34" s="347">
        <f t="shared" si="2"/>
        <v>0</v>
      </c>
    </row>
    <row r="35" spans="1:14" ht="30.75" customHeight="1">
      <c r="A35" s="506" t="s">
        <v>134</v>
      </c>
      <c r="B35" s="507"/>
      <c r="C35" s="36">
        <v>17</v>
      </c>
      <c r="D35" s="459">
        <f>+'výkony-vozidla-odkupy'!I9</f>
        <v>0</v>
      </c>
      <c r="E35" s="459"/>
      <c r="F35" s="255"/>
      <c r="G35" s="488">
        <f>+D35</f>
        <v>0</v>
      </c>
      <c r="H35" s="489"/>
      <c r="I35" s="64"/>
      <c r="J35" s="459">
        <f>+'výkony-vozidla-odkupy'!J9</f>
        <v>919493.56</v>
      </c>
      <c r="K35" s="459"/>
      <c r="L35" s="258"/>
      <c r="M35" s="460">
        <f>+J35</f>
        <v>919493.56</v>
      </c>
      <c r="N35" s="461"/>
    </row>
    <row r="36" spans="1:14" ht="30.75" customHeight="1" thickBot="1">
      <c r="A36" s="495" t="s">
        <v>126</v>
      </c>
      <c r="B36" s="496"/>
      <c r="C36" s="36">
        <v>18</v>
      </c>
      <c r="D36" s="490"/>
      <c r="E36" s="463"/>
      <c r="F36" s="384"/>
      <c r="G36" s="464"/>
      <c r="H36" s="491"/>
      <c r="I36" s="65"/>
      <c r="J36" s="462"/>
      <c r="K36" s="463"/>
      <c r="L36" s="384"/>
      <c r="M36" s="464"/>
      <c r="N36" s="465"/>
    </row>
    <row r="37" spans="1:14" ht="32.25" customHeight="1" thickBot="1">
      <c r="A37" s="468" t="s">
        <v>47</v>
      </c>
      <c r="B37" s="469"/>
      <c r="C37" s="36">
        <v>19</v>
      </c>
      <c r="D37" s="441">
        <f>+E34</f>
        <v>0</v>
      </c>
      <c r="E37" s="472"/>
      <c r="F37" s="264"/>
      <c r="G37" s="466"/>
      <c r="H37" s="492"/>
      <c r="I37" s="66"/>
      <c r="J37" s="482">
        <f>+K34</f>
        <v>0</v>
      </c>
      <c r="K37" s="472"/>
      <c r="L37" s="264"/>
      <c r="M37" s="466"/>
      <c r="N37" s="467"/>
    </row>
    <row r="38" spans="1:14" ht="46.5" customHeight="1" thickBot="1">
      <c r="A38" s="468" t="s">
        <v>32</v>
      </c>
      <c r="B38" s="469"/>
      <c r="C38" s="36">
        <v>20</v>
      </c>
      <c r="D38" s="470"/>
      <c r="E38" s="471"/>
      <c r="F38" s="265"/>
      <c r="G38" s="441">
        <f>+H34</f>
        <v>0</v>
      </c>
      <c r="H38" s="472"/>
      <c r="I38" s="67"/>
      <c r="J38" s="470"/>
      <c r="K38" s="471"/>
      <c r="L38" s="265"/>
      <c r="M38" s="441">
        <f>+N34</f>
        <v>0</v>
      </c>
      <c r="N38" s="442"/>
    </row>
    <row r="39" spans="1:14" s="8" customFormat="1" ht="20.25" customHeight="1">
      <c r="A39" s="353"/>
      <c r="B39" s="353"/>
      <c r="C39" s="354"/>
      <c r="D39" s="352"/>
      <c r="E39" s="352"/>
      <c r="F39" s="352"/>
      <c r="G39" s="351"/>
      <c r="H39" s="351"/>
      <c r="I39" s="351"/>
      <c r="J39" s="352"/>
      <c r="K39" s="352"/>
      <c r="L39" s="352"/>
      <c r="M39" s="351"/>
      <c r="N39" s="351"/>
    </row>
    <row r="40" spans="1:14" s="8" customFormat="1" ht="20.25" customHeight="1" thickBot="1">
      <c r="A40" s="353"/>
      <c r="B40" s="353"/>
      <c r="C40" s="354"/>
      <c r="D40" s="352"/>
      <c r="E40" s="352"/>
      <c r="F40" s="352"/>
      <c r="G40" s="351"/>
      <c r="H40" s="351"/>
      <c r="I40" s="351"/>
      <c r="J40" s="352"/>
      <c r="K40" s="352"/>
      <c r="L40" s="352"/>
      <c r="M40" s="351"/>
      <c r="N40" s="351"/>
    </row>
    <row r="41" spans="1:14" ht="60.75" customHeight="1" thickBot="1">
      <c r="A41" s="525" t="s">
        <v>135</v>
      </c>
      <c r="B41" s="522"/>
      <c r="C41" s="355" t="s">
        <v>101</v>
      </c>
      <c r="D41" s="92"/>
      <c r="E41" s="86"/>
      <c r="F41" s="86"/>
      <c r="G41" s="95"/>
      <c r="H41" s="87"/>
      <c r="I41" s="94"/>
      <c r="J41" s="92"/>
      <c r="K41" s="86"/>
      <c r="L41" s="86"/>
      <c r="M41" s="95"/>
      <c r="N41" s="87"/>
    </row>
    <row r="42" spans="1:14" ht="142.5" customHeight="1" thickBot="1">
      <c r="A42" s="525" t="s">
        <v>189</v>
      </c>
      <c r="B42" s="522"/>
      <c r="C42" s="356" t="s">
        <v>102</v>
      </c>
      <c r="D42" s="88"/>
      <c r="E42" s="89"/>
      <c r="F42" s="89"/>
      <c r="G42" s="96"/>
      <c r="H42" s="89"/>
      <c r="I42" s="90"/>
      <c r="J42" s="88"/>
      <c r="K42" s="89"/>
      <c r="L42" s="89"/>
      <c r="M42" s="95"/>
      <c r="N42" s="87"/>
    </row>
    <row r="43" spans="1:14" ht="27" customHeight="1" thickBot="1">
      <c r="A43" s="473" t="s">
        <v>99</v>
      </c>
      <c r="B43" s="474"/>
      <c r="C43" s="356" t="s">
        <v>132</v>
      </c>
      <c r="D43" s="444">
        <f>0.85+0.18</f>
        <v>1.03</v>
      </c>
      <c r="E43" s="443"/>
      <c r="F43" s="324"/>
      <c r="G43" s="444">
        <f>+D43</f>
        <v>1.03</v>
      </c>
      <c r="H43" s="443"/>
      <c r="I43" s="101"/>
      <c r="J43" s="443">
        <f>0.48+0.3</f>
        <v>0.78</v>
      </c>
      <c r="K43" s="443"/>
      <c r="L43" s="324"/>
      <c r="M43" s="444">
        <f>+J43</f>
        <v>0.78</v>
      </c>
      <c r="N43" s="445"/>
    </row>
    <row r="44" spans="1:14" ht="46.5" customHeight="1">
      <c r="A44" s="493" t="s">
        <v>140</v>
      </c>
      <c r="B44" s="494"/>
      <c r="C44" s="357">
        <v>22</v>
      </c>
      <c r="D44" s="448">
        <f>+D37+D43+E41</f>
        <v>1.03</v>
      </c>
      <c r="E44" s="449"/>
      <c r="F44" s="266"/>
      <c r="G44" s="430"/>
      <c r="H44" s="517"/>
      <c r="I44" s="68"/>
      <c r="J44" s="448">
        <f>+J37+J43+K41</f>
        <v>0.78</v>
      </c>
      <c r="K44" s="449"/>
      <c r="L44" s="266"/>
      <c r="M44" s="430"/>
      <c r="N44" s="431"/>
    </row>
    <row r="45" spans="1:14" ht="46.5" customHeight="1" thickBot="1">
      <c r="A45" s="475" t="s">
        <v>141</v>
      </c>
      <c r="B45" s="476"/>
      <c r="C45" s="358" t="s">
        <v>34</v>
      </c>
      <c r="D45" s="477"/>
      <c r="E45" s="478"/>
      <c r="F45" s="359"/>
      <c r="G45" s="433">
        <f>+H34+G43</f>
        <v>1.03</v>
      </c>
      <c r="H45" s="479"/>
      <c r="I45" s="360"/>
      <c r="J45" s="477"/>
      <c r="K45" s="478"/>
      <c r="L45" s="359"/>
      <c r="M45" s="433">
        <f>+N34+M43</f>
        <v>0.78</v>
      </c>
      <c r="N45" s="434"/>
    </row>
    <row r="48" spans="1:6" ht="46.5" customHeight="1">
      <c r="A48" s="5"/>
      <c r="B48" s="5"/>
      <c r="C48" s="6"/>
      <c r="D48" s="5"/>
      <c r="E48" s="5"/>
      <c r="F48" s="5"/>
    </row>
    <row r="49" spans="1:9" ht="25.5" customHeight="1">
      <c r="A49" s="19" t="s">
        <v>35</v>
      </c>
      <c r="B49" s="16"/>
      <c r="C49" s="17"/>
      <c r="D49" s="16"/>
      <c r="E49" s="16"/>
      <c r="F49" s="16"/>
      <c r="G49" s="7"/>
      <c r="H49" s="7"/>
      <c r="I49" s="7"/>
    </row>
    <row r="50" spans="1:9" ht="35.25" customHeight="1">
      <c r="A50" s="511" t="s">
        <v>257</v>
      </c>
      <c r="B50" s="512"/>
      <c r="C50" s="512"/>
      <c r="D50" s="512"/>
      <c r="E50" s="512"/>
      <c r="F50" s="512"/>
      <c r="G50" s="512"/>
      <c r="H50" s="513"/>
      <c r="I50" s="7"/>
    </row>
    <row r="51" spans="1:9" ht="18.75" customHeight="1">
      <c r="A51" s="518" t="s">
        <v>151</v>
      </c>
      <c r="B51" s="519"/>
      <c r="C51" s="519"/>
      <c r="D51" s="519"/>
      <c r="E51" s="519"/>
      <c r="F51" s="519"/>
      <c r="G51" s="519"/>
      <c r="H51" s="520"/>
      <c r="I51" s="7"/>
    </row>
    <row r="52" spans="1:9" ht="36.75" customHeight="1">
      <c r="A52" s="484" t="s">
        <v>256</v>
      </c>
      <c r="B52" s="484"/>
      <c r="C52" s="484"/>
      <c r="D52" s="484"/>
      <c r="E52" s="484"/>
      <c r="F52" s="484"/>
      <c r="G52" s="484"/>
      <c r="H52" s="484"/>
      <c r="I52" s="7"/>
    </row>
    <row r="53" spans="1:9" ht="39.75" customHeight="1">
      <c r="A53" s="485" t="s">
        <v>254</v>
      </c>
      <c r="B53" s="486"/>
      <c r="C53" s="486"/>
      <c r="D53" s="486"/>
      <c r="E53" s="486"/>
      <c r="F53" s="486"/>
      <c r="G53" s="486"/>
      <c r="H53" s="487"/>
      <c r="I53" s="7"/>
    </row>
    <row r="54" spans="1:9" ht="39" customHeight="1">
      <c r="A54" s="485" t="s">
        <v>255</v>
      </c>
      <c r="B54" s="486"/>
      <c r="C54" s="486"/>
      <c r="D54" s="486"/>
      <c r="E54" s="486"/>
      <c r="F54" s="486"/>
      <c r="G54" s="486"/>
      <c r="H54" s="487"/>
      <c r="I54" s="7"/>
    </row>
    <row r="55" spans="1:9" ht="20.25" customHeight="1">
      <c r="A55" s="484" t="s">
        <v>20</v>
      </c>
      <c r="B55" s="484"/>
      <c r="C55" s="484"/>
      <c r="D55" s="484"/>
      <c r="E55" s="484"/>
      <c r="F55" s="484"/>
      <c r="G55" s="484"/>
      <c r="H55" s="484"/>
      <c r="I55" s="57"/>
    </row>
    <row r="56" spans="1:9" ht="21.75" customHeight="1">
      <c r="A56" s="432" t="s">
        <v>258</v>
      </c>
      <c r="B56" s="432"/>
      <c r="C56" s="432"/>
      <c r="D56" s="432"/>
      <c r="E56" s="432"/>
      <c r="F56" s="432"/>
      <c r="G56" s="432"/>
      <c r="H56" s="432"/>
      <c r="I56" s="57"/>
    </row>
    <row r="57" spans="1:9" ht="33" customHeight="1">
      <c r="A57" s="485" t="s">
        <v>248</v>
      </c>
      <c r="B57" s="486"/>
      <c r="C57" s="486"/>
      <c r="D57" s="486"/>
      <c r="E57" s="486"/>
      <c r="F57" s="486"/>
      <c r="G57" s="486"/>
      <c r="H57" s="487"/>
      <c r="I57" s="57"/>
    </row>
    <row r="58" spans="1:9" ht="22.5" customHeight="1">
      <c r="A58" s="515" t="s">
        <v>259</v>
      </c>
      <c r="B58" s="515"/>
      <c r="C58" s="515"/>
      <c r="D58" s="515"/>
      <c r="E58" s="515"/>
      <c r="F58" s="515"/>
      <c r="G58" s="515"/>
      <c r="H58" s="516"/>
      <c r="I58" s="57"/>
    </row>
    <row r="59" spans="1:9" ht="22.5" customHeight="1">
      <c r="A59" s="450" t="s">
        <v>237</v>
      </c>
      <c r="B59" s="451"/>
      <c r="C59" s="451"/>
      <c r="D59" s="451"/>
      <c r="E59" s="451"/>
      <c r="F59" s="451"/>
      <c r="G59" s="451"/>
      <c r="H59" s="452"/>
      <c r="I59" s="57"/>
    </row>
    <row r="60" spans="1:9" ht="22.5" customHeight="1">
      <c r="A60" s="450" t="s">
        <v>238</v>
      </c>
      <c r="B60" s="451"/>
      <c r="C60" s="451"/>
      <c r="D60" s="451"/>
      <c r="E60" s="451"/>
      <c r="F60" s="451"/>
      <c r="G60" s="451"/>
      <c r="H60" s="452"/>
      <c r="I60" s="57"/>
    </row>
    <row r="61" spans="1:9" ht="48.75" customHeight="1">
      <c r="A61" s="480" t="s">
        <v>205</v>
      </c>
      <c r="B61" s="480"/>
      <c r="C61" s="480"/>
      <c r="D61" s="480"/>
      <c r="E61" s="480"/>
      <c r="F61" s="480"/>
      <c r="G61" s="480"/>
      <c r="H61" s="481"/>
      <c r="I61" s="57"/>
    </row>
    <row r="62" spans="1:9" ht="35.25" customHeight="1">
      <c r="A62" s="432" t="s">
        <v>245</v>
      </c>
      <c r="B62" s="432"/>
      <c r="C62" s="432"/>
      <c r="D62" s="432"/>
      <c r="E62" s="432"/>
      <c r="F62" s="432"/>
      <c r="G62" s="432"/>
      <c r="H62" s="432"/>
      <c r="I62" s="57"/>
    </row>
    <row r="63" spans="1:9" ht="33.75" customHeight="1">
      <c r="A63" s="432" t="s">
        <v>191</v>
      </c>
      <c r="B63" s="432"/>
      <c r="C63" s="432"/>
      <c r="D63" s="432"/>
      <c r="E63" s="432"/>
      <c r="F63" s="432"/>
      <c r="G63" s="432"/>
      <c r="H63" s="432"/>
      <c r="I63" s="57"/>
    </row>
    <row r="64" spans="1:14" ht="24.75" customHeight="1">
      <c r="A64" s="432" t="s">
        <v>128</v>
      </c>
      <c r="B64" s="432"/>
      <c r="C64" s="432"/>
      <c r="D64" s="432"/>
      <c r="E64" s="432"/>
      <c r="F64" s="432"/>
      <c r="G64" s="432"/>
      <c r="H64" s="432"/>
      <c r="I64" s="57"/>
      <c r="J64" s="12"/>
      <c r="K64" s="12"/>
      <c r="L64" s="12"/>
      <c r="M64" s="12"/>
      <c r="N64" s="12"/>
    </row>
    <row r="65" spans="1:9" ht="30" customHeight="1">
      <c r="A65" s="432" t="s">
        <v>263</v>
      </c>
      <c r="B65" s="432"/>
      <c r="C65" s="432"/>
      <c r="D65" s="432"/>
      <c r="E65" s="432"/>
      <c r="F65" s="432"/>
      <c r="G65" s="432"/>
      <c r="H65" s="432"/>
      <c r="I65" s="57"/>
    </row>
    <row r="66" spans="1:9" ht="52.5" customHeight="1">
      <c r="A66" s="432" t="s">
        <v>192</v>
      </c>
      <c r="B66" s="432"/>
      <c r="C66" s="432"/>
      <c r="D66" s="432"/>
      <c r="E66" s="432"/>
      <c r="F66" s="432"/>
      <c r="G66" s="432"/>
      <c r="H66" s="432"/>
      <c r="I66" s="57"/>
    </row>
    <row r="67" spans="1:9" ht="42.75" customHeight="1">
      <c r="A67" s="483" t="s">
        <v>133</v>
      </c>
      <c r="B67" s="483"/>
      <c r="C67" s="483"/>
      <c r="D67" s="483"/>
      <c r="E67" s="483"/>
      <c r="F67" s="483"/>
      <c r="G67" s="483"/>
      <c r="H67" s="483"/>
      <c r="I67" s="58"/>
    </row>
    <row r="68" spans="1:9" ht="34.5" customHeight="1">
      <c r="A68" s="483" t="s">
        <v>36</v>
      </c>
      <c r="B68" s="483"/>
      <c r="C68" s="483"/>
      <c r="D68" s="483"/>
      <c r="E68" s="483"/>
      <c r="F68" s="483"/>
      <c r="G68" s="483"/>
      <c r="H68" s="483"/>
      <c r="I68" s="58"/>
    </row>
    <row r="69" spans="1:9" ht="32.25" customHeight="1">
      <c r="A69" s="453" t="s">
        <v>247</v>
      </c>
      <c r="B69" s="454"/>
      <c r="C69" s="454"/>
      <c r="D69" s="454"/>
      <c r="E69" s="454"/>
      <c r="F69" s="454"/>
      <c r="G69" s="454"/>
      <c r="H69" s="455"/>
      <c r="I69" s="59"/>
    </row>
    <row r="70" spans="1:9" ht="20.25" customHeight="1">
      <c r="A70" s="438" t="s">
        <v>281</v>
      </c>
      <c r="B70" s="439"/>
      <c r="C70" s="439"/>
      <c r="D70" s="439"/>
      <c r="E70" s="439"/>
      <c r="F70" s="439"/>
      <c r="G70" s="439"/>
      <c r="H70" s="440"/>
      <c r="I70" s="59"/>
    </row>
    <row r="71" spans="1:8" ht="23.25" customHeight="1">
      <c r="A71" s="508" t="s">
        <v>282</v>
      </c>
      <c r="B71" s="509"/>
      <c r="C71" s="509"/>
      <c r="D71" s="509"/>
      <c r="E71" s="509"/>
      <c r="F71" s="509"/>
      <c r="G71" s="509"/>
      <c r="H71" s="510"/>
    </row>
    <row r="72" ht="15.75">
      <c r="A72" s="20"/>
    </row>
    <row r="73" spans="1:2" ht="15.75">
      <c r="A73" s="21"/>
      <c r="B73" s="7" t="s">
        <v>19</v>
      </c>
    </row>
    <row r="74" spans="1:2" ht="15.75">
      <c r="A74" s="22"/>
      <c r="B74" s="23" t="s">
        <v>37</v>
      </c>
    </row>
    <row r="75" spans="1:2" ht="15.75">
      <c r="A75" s="24"/>
      <c r="B75" s="23" t="s">
        <v>37</v>
      </c>
    </row>
    <row r="76" spans="1:2" ht="17.25" customHeight="1">
      <c r="A76" s="283"/>
      <c r="B76" s="23" t="s">
        <v>37</v>
      </c>
    </row>
    <row r="78" ht="12.75">
      <c r="A78" s="83"/>
    </row>
    <row r="79" ht="15">
      <c r="A79" s="82"/>
    </row>
  </sheetData>
  <sheetProtection/>
  <mergeCells count="68">
    <mergeCell ref="A71:H71"/>
    <mergeCell ref="A56:H56"/>
    <mergeCell ref="A62:H62"/>
    <mergeCell ref="A67:H67"/>
    <mergeCell ref="A68:H68"/>
    <mergeCell ref="A63:H63"/>
    <mergeCell ref="A64:H64"/>
    <mergeCell ref="A65:H65"/>
    <mergeCell ref="A66:H66"/>
    <mergeCell ref="A57:H57"/>
    <mergeCell ref="A50:H50"/>
    <mergeCell ref="A51:H51"/>
    <mergeCell ref="A52:H52"/>
    <mergeCell ref="A61:H61"/>
    <mergeCell ref="A58:H58"/>
    <mergeCell ref="A53:H53"/>
    <mergeCell ref="A59:H59"/>
    <mergeCell ref="A60:H60"/>
    <mergeCell ref="A54:H54"/>
    <mergeCell ref="A55:H55"/>
    <mergeCell ref="D45:E45"/>
    <mergeCell ref="G45:H45"/>
    <mergeCell ref="A38:B38"/>
    <mergeCell ref="D38:E38"/>
    <mergeCell ref="G38:H38"/>
    <mergeCell ref="A43:B43"/>
    <mergeCell ref="D43:E43"/>
    <mergeCell ref="G43:H43"/>
    <mergeCell ref="A44:B44"/>
    <mergeCell ref="D44:E44"/>
    <mergeCell ref="A41:B41"/>
    <mergeCell ref="A42:B42"/>
    <mergeCell ref="A36:B36"/>
    <mergeCell ref="D36:E36"/>
    <mergeCell ref="G36:H36"/>
    <mergeCell ref="A37:B37"/>
    <mergeCell ref="D37:E37"/>
    <mergeCell ref="G37:H37"/>
    <mergeCell ref="A6:A7"/>
    <mergeCell ref="C6:C7"/>
    <mergeCell ref="D6:E6"/>
    <mergeCell ref="G6:H6"/>
    <mergeCell ref="A9:A34"/>
    <mergeCell ref="A35:B35"/>
    <mergeCell ref="D35:E35"/>
    <mergeCell ref="G35:H35"/>
    <mergeCell ref="D5:H5"/>
    <mergeCell ref="J5:N5"/>
    <mergeCell ref="J6:K6"/>
    <mergeCell ref="M6:N6"/>
    <mergeCell ref="J35:K35"/>
    <mergeCell ref="M35:N35"/>
    <mergeCell ref="J36:K36"/>
    <mergeCell ref="M36:N36"/>
    <mergeCell ref="J37:K37"/>
    <mergeCell ref="M37:N37"/>
    <mergeCell ref="J38:K38"/>
    <mergeCell ref="M38:N38"/>
    <mergeCell ref="J45:K45"/>
    <mergeCell ref="M45:N45"/>
    <mergeCell ref="A70:H70"/>
    <mergeCell ref="J43:K43"/>
    <mergeCell ref="M43:N43"/>
    <mergeCell ref="J44:K44"/>
    <mergeCell ref="M44:N44"/>
    <mergeCell ref="A69:H69"/>
    <mergeCell ref="G44:H44"/>
    <mergeCell ref="A45:B45"/>
  </mergeCells>
  <hyperlinks>
    <hyperlink ref="A51" r:id="rId1" display="https://www.mdcr.cz/Dokumenty/Verejna-doprava/Jizdni-rady,-kalendare-pro-jizdni-rady,-metodi-(1)/Metodika-postupu-pro-stanoveni-maximalni-vyse-komp"/>
  </hyperlinks>
  <printOptions/>
  <pageMargins left="0.7086614173228347" right="0.7086614173228347" top="0.7874015748031497" bottom="0.7874015748031497" header="0.31496062992125984" footer="0.31496062992125984"/>
  <pageSetup fitToHeight="1" fitToWidth="1" horizontalDpi="600" verticalDpi="600" orientation="portrait" paperSize="8" scale="51" r:id="rId4"/>
  <rowBreaks count="1" manualBreakCount="1">
    <brk id="47" max="6" man="1"/>
  </rowBreaks>
  <legacyDrawing r:id="rId3"/>
</worksheet>
</file>

<file path=xl/worksheets/sheet8.xml><?xml version="1.0" encoding="utf-8"?>
<worksheet xmlns="http://schemas.openxmlformats.org/spreadsheetml/2006/main" xmlns:r="http://schemas.openxmlformats.org/officeDocument/2006/relationships">
  <sheetPr>
    <tabColor rgb="FF00B050"/>
    <pageSetUpPr fitToPage="1"/>
  </sheetPr>
  <dimension ref="A1:N79"/>
  <sheetViews>
    <sheetView zoomScalePageLayoutView="0" workbookViewId="0" topLeftCell="A7">
      <selection activeCell="F81" sqref="F81"/>
    </sheetView>
  </sheetViews>
  <sheetFormatPr defaultColWidth="9.00390625" defaultRowHeight="12.75"/>
  <cols>
    <col min="1" max="1" width="11.75390625" style="2" customWidth="1"/>
    <col min="2" max="2" width="53.125" style="2" customWidth="1"/>
    <col min="3" max="3" width="6.375" style="3" customWidth="1"/>
    <col min="4" max="4" width="19.125" style="2" customWidth="1"/>
    <col min="5" max="6" width="21.125" style="2" customWidth="1"/>
    <col min="7" max="7" width="22.625" style="2" customWidth="1"/>
    <col min="8" max="8" width="23.75390625" style="2" customWidth="1"/>
    <col min="9" max="9" width="0.6171875" style="2" customWidth="1"/>
    <col min="10" max="14" width="23.875" style="2" customWidth="1"/>
    <col min="15" max="16384" width="9.125" style="2" customWidth="1"/>
  </cols>
  <sheetData>
    <row r="1" spans="8:14" ht="21" customHeight="1">
      <c r="H1" s="1" t="s">
        <v>89</v>
      </c>
      <c r="I1" s="1"/>
      <c r="N1" s="1" t="s">
        <v>90</v>
      </c>
    </row>
    <row r="2" spans="1:2" ht="36" customHeight="1" thickBot="1">
      <c r="A2" s="15" t="s">
        <v>46</v>
      </c>
      <c r="B2" s="9"/>
    </row>
    <row r="3" spans="1:9" ht="31.5" customHeight="1" thickBot="1">
      <c r="A3" s="14" t="s">
        <v>138</v>
      </c>
      <c r="B3" s="18" t="s">
        <v>270</v>
      </c>
      <c r="D3" s="406"/>
      <c r="E3" s="407" t="s">
        <v>280</v>
      </c>
      <c r="F3" s="4"/>
      <c r="G3" s="4"/>
      <c r="H3" s="4"/>
      <c r="I3" s="4"/>
    </row>
    <row r="4" spans="1:9" s="8" customFormat="1" ht="31.5" customHeight="1" thickBot="1">
      <c r="A4" s="13" t="s">
        <v>33</v>
      </c>
      <c r="B4" s="73" t="s">
        <v>80</v>
      </c>
      <c r="C4" s="10"/>
      <c r="E4" s="11"/>
      <c r="F4" s="11"/>
      <c r="G4" s="11"/>
      <c r="H4" s="11"/>
      <c r="I4" s="11"/>
    </row>
    <row r="5" spans="2:14" ht="19.5" thickBot="1">
      <c r="B5" s="50" t="s">
        <v>91</v>
      </c>
      <c r="C5" s="51"/>
      <c r="D5" s="435" t="s">
        <v>124</v>
      </c>
      <c r="E5" s="436"/>
      <c r="F5" s="436"/>
      <c r="G5" s="436"/>
      <c r="H5" s="436"/>
      <c r="I5" s="61"/>
      <c r="J5" s="436" t="s">
        <v>125</v>
      </c>
      <c r="K5" s="436"/>
      <c r="L5" s="436"/>
      <c r="M5" s="436"/>
      <c r="N5" s="437"/>
    </row>
    <row r="6" spans="1:14" ht="97.5" customHeight="1" thickBot="1">
      <c r="A6" s="497" t="s">
        <v>17</v>
      </c>
      <c r="B6" s="25" t="s">
        <v>18</v>
      </c>
      <c r="C6" s="499" t="s">
        <v>15</v>
      </c>
      <c r="D6" s="501" t="s">
        <v>30</v>
      </c>
      <c r="E6" s="502"/>
      <c r="F6" s="254"/>
      <c r="G6" s="501" t="s">
        <v>49</v>
      </c>
      <c r="H6" s="502"/>
      <c r="I6" s="62"/>
      <c r="J6" s="456" t="s">
        <v>30</v>
      </c>
      <c r="K6" s="456"/>
      <c r="L6" s="256"/>
      <c r="M6" s="457" t="s">
        <v>49</v>
      </c>
      <c r="N6" s="458"/>
    </row>
    <row r="7" spans="1:14" ht="30" customHeight="1" thickBot="1">
      <c r="A7" s="498" t="s">
        <v>0</v>
      </c>
      <c r="B7" s="26"/>
      <c r="C7" s="500"/>
      <c r="D7" s="47" t="s">
        <v>57</v>
      </c>
      <c r="E7" s="299" t="s">
        <v>25</v>
      </c>
      <c r="F7" s="254" t="s">
        <v>201</v>
      </c>
      <c r="G7" s="47" t="s">
        <v>58</v>
      </c>
      <c r="H7" s="60" t="s">
        <v>2</v>
      </c>
      <c r="I7" s="62"/>
      <c r="J7" s="52" t="s">
        <v>57</v>
      </c>
      <c r="K7" s="300" t="s">
        <v>25</v>
      </c>
      <c r="L7" s="45" t="s">
        <v>201</v>
      </c>
      <c r="M7" s="300" t="s">
        <v>58</v>
      </c>
      <c r="N7" s="323" t="s">
        <v>2</v>
      </c>
    </row>
    <row r="8" spans="1:14" ht="30" customHeight="1" thickBot="1">
      <c r="A8" s="27" t="s">
        <v>50</v>
      </c>
      <c r="B8" s="310" t="s">
        <v>51</v>
      </c>
      <c r="C8" s="311" t="s">
        <v>52</v>
      </c>
      <c r="D8" s="48" t="s">
        <v>53</v>
      </c>
      <c r="E8" s="304" t="s">
        <v>54</v>
      </c>
      <c r="F8" s="259" t="s">
        <v>202</v>
      </c>
      <c r="G8" s="305" t="s">
        <v>55</v>
      </c>
      <c r="H8" s="305" t="s">
        <v>56</v>
      </c>
      <c r="I8" s="306"/>
      <c r="J8" s="307" t="s">
        <v>85</v>
      </c>
      <c r="K8" s="308" t="s">
        <v>86</v>
      </c>
      <c r="L8" s="257" t="s">
        <v>202</v>
      </c>
      <c r="M8" s="46" t="s">
        <v>87</v>
      </c>
      <c r="N8" s="327" t="s">
        <v>88</v>
      </c>
    </row>
    <row r="9" spans="1:14" ht="26.25" customHeight="1">
      <c r="A9" s="503" t="s">
        <v>16</v>
      </c>
      <c r="B9" s="28" t="s">
        <v>3</v>
      </c>
      <c r="C9" s="29">
        <v>1</v>
      </c>
      <c r="D9" s="30">
        <f>+D10+D11+D12+D13+D14</f>
        <v>0</v>
      </c>
      <c r="E9" s="287">
        <f aca="true" t="shared" si="0" ref="E9:E34">+IF($D$35=0,0,D9/$D$35)</f>
        <v>0</v>
      </c>
      <c r="F9" s="260">
        <f>+F10+F11+F12+F13</f>
        <v>0</v>
      </c>
      <c r="G9" s="301">
        <f>+G10+G11+G12+G13+G14</f>
        <v>0</v>
      </c>
      <c r="H9" s="302">
        <f aca="true" t="shared" si="1" ref="H9:H34">+IF($G$35=0,0,G9/$G$35)</f>
        <v>0</v>
      </c>
      <c r="I9" s="63"/>
      <c r="J9" s="301">
        <f>+J10+J11+J12+J13+J14</f>
        <v>0</v>
      </c>
      <c r="K9" s="408">
        <f>+IF($J$35=0,0,J9/$J$35)</f>
        <v>0</v>
      </c>
      <c r="L9" s="260">
        <f>+L10+L11+L12+L13</f>
        <v>0</v>
      </c>
      <c r="M9" s="332">
        <f>+M10+M11+M12+M13+M14</f>
        <v>0</v>
      </c>
      <c r="N9" s="328">
        <f aca="true" t="shared" si="2" ref="N9:N34">+IF($M$35=0,0,M9/$M$35)</f>
        <v>0</v>
      </c>
    </row>
    <row r="10" spans="1:14" ht="22.5" customHeight="1">
      <c r="A10" s="504"/>
      <c r="B10" s="231" t="s">
        <v>4</v>
      </c>
      <c r="C10" s="232" t="s">
        <v>5</v>
      </c>
      <c r="D10" s="233"/>
      <c r="E10" s="362">
        <f>+IF(F10=0,0,D10/F10)</f>
        <v>0</v>
      </c>
      <c r="F10" s="361"/>
      <c r="G10" s="234"/>
      <c r="H10" s="251">
        <f t="shared" si="1"/>
        <v>0</v>
      </c>
      <c r="I10" s="235"/>
      <c r="J10" s="236"/>
      <c r="K10" s="362">
        <f>+IF(L10=0,0,J10/L10)</f>
        <v>0</v>
      </c>
      <c r="L10" s="361"/>
      <c r="M10" s="333"/>
      <c r="N10" s="329">
        <f t="shared" si="2"/>
        <v>0</v>
      </c>
    </row>
    <row r="11" spans="1:14" ht="22.5" customHeight="1">
      <c r="A11" s="504"/>
      <c r="B11" s="231" t="s">
        <v>26</v>
      </c>
      <c r="C11" s="232" t="s">
        <v>260</v>
      </c>
      <c r="D11" s="237"/>
      <c r="E11" s="362">
        <f>+IF(F11=0,0,D11/F11)</f>
        <v>0</v>
      </c>
      <c r="F11" s="361"/>
      <c r="G11" s="234"/>
      <c r="H11" s="251">
        <f t="shared" si="1"/>
        <v>0</v>
      </c>
      <c r="I11" s="235"/>
      <c r="J11" s="238"/>
      <c r="K11" s="362">
        <f>+IF(L11=0,0,J11/L11)</f>
        <v>0</v>
      </c>
      <c r="L11" s="361"/>
      <c r="M11" s="333"/>
      <c r="N11" s="329">
        <f t="shared" si="2"/>
        <v>0</v>
      </c>
    </row>
    <row r="12" spans="1:14" ht="22.5" customHeight="1">
      <c r="A12" s="504"/>
      <c r="B12" s="231" t="s">
        <v>174</v>
      </c>
      <c r="C12" s="232" t="s">
        <v>27</v>
      </c>
      <c r="D12" s="237"/>
      <c r="E12" s="362">
        <f>+IF(F12=0,0,D12/F12)</f>
        <v>0</v>
      </c>
      <c r="F12" s="361"/>
      <c r="G12" s="234"/>
      <c r="H12" s="251">
        <f t="shared" si="1"/>
        <v>0</v>
      </c>
      <c r="I12" s="235"/>
      <c r="J12" s="238"/>
      <c r="K12" s="362">
        <f>+IF(L12=0,0,J12/L12)</f>
        <v>0</v>
      </c>
      <c r="L12" s="361"/>
      <c r="M12" s="333"/>
      <c r="N12" s="329">
        <f t="shared" si="2"/>
        <v>0</v>
      </c>
    </row>
    <row r="13" spans="1:14" ht="22.5" customHeight="1">
      <c r="A13" s="504"/>
      <c r="B13" s="231" t="s">
        <v>175</v>
      </c>
      <c r="C13" s="232" t="s">
        <v>28</v>
      </c>
      <c r="D13" s="237"/>
      <c r="E13" s="362">
        <f>+IF(F13=0,0,D13/F13)</f>
        <v>0</v>
      </c>
      <c r="F13" s="361"/>
      <c r="G13" s="234"/>
      <c r="H13" s="251">
        <f t="shared" si="1"/>
        <v>0</v>
      </c>
      <c r="I13" s="235"/>
      <c r="J13" s="238"/>
      <c r="K13" s="362">
        <f>+IF(L13=0,0,J13/L13)</f>
        <v>0</v>
      </c>
      <c r="L13" s="361"/>
      <c r="M13" s="333"/>
      <c r="N13" s="329">
        <f t="shared" si="2"/>
        <v>0</v>
      </c>
    </row>
    <row r="14" spans="1:14" ht="22.5" customHeight="1">
      <c r="A14" s="504"/>
      <c r="B14" s="231" t="s">
        <v>177</v>
      </c>
      <c r="C14" s="232" t="s">
        <v>176</v>
      </c>
      <c r="D14" s="237"/>
      <c r="E14" s="282">
        <f t="shared" si="0"/>
        <v>0</v>
      </c>
      <c r="F14" s="312"/>
      <c r="G14" s="234"/>
      <c r="H14" s="251">
        <f t="shared" si="1"/>
        <v>0</v>
      </c>
      <c r="I14" s="235"/>
      <c r="J14" s="238"/>
      <c r="K14" s="283">
        <f aca="true" t="shared" si="3" ref="K14:K34">+IF($J$35=0,0,J14/$J$35)</f>
        <v>0</v>
      </c>
      <c r="L14" s="312"/>
      <c r="M14" s="333"/>
      <c r="N14" s="329">
        <f t="shared" si="2"/>
        <v>0</v>
      </c>
    </row>
    <row r="15" spans="1:14" ht="21.75" customHeight="1">
      <c r="A15" s="504"/>
      <c r="B15" s="35" t="s">
        <v>6</v>
      </c>
      <c r="C15" s="36">
        <v>2</v>
      </c>
      <c r="D15" s="34"/>
      <c r="E15" s="282">
        <f t="shared" si="0"/>
        <v>0</v>
      </c>
      <c r="F15" s="274"/>
      <c r="G15" s="33"/>
      <c r="H15" s="230">
        <f t="shared" si="1"/>
        <v>0</v>
      </c>
      <c r="I15" s="63"/>
      <c r="J15" s="53"/>
      <c r="K15" s="282">
        <f t="shared" si="3"/>
        <v>0</v>
      </c>
      <c r="L15" s="274"/>
      <c r="M15" s="334"/>
      <c r="N15" s="328">
        <f t="shared" si="2"/>
        <v>0</v>
      </c>
    </row>
    <row r="16" spans="1:14" ht="25.5" customHeight="1">
      <c r="A16" s="504"/>
      <c r="B16" s="35" t="s">
        <v>7</v>
      </c>
      <c r="C16" s="36">
        <v>3</v>
      </c>
      <c r="D16" s="34"/>
      <c r="E16" s="282">
        <f t="shared" si="0"/>
        <v>0</v>
      </c>
      <c r="F16" s="274"/>
      <c r="G16" s="33"/>
      <c r="H16" s="230">
        <f t="shared" si="1"/>
        <v>0</v>
      </c>
      <c r="I16" s="63"/>
      <c r="J16" s="53"/>
      <c r="K16" s="282">
        <f t="shared" si="3"/>
        <v>0</v>
      </c>
      <c r="L16" s="274"/>
      <c r="M16" s="334"/>
      <c r="N16" s="328">
        <f t="shared" si="2"/>
        <v>0</v>
      </c>
    </row>
    <row r="17" spans="1:14" ht="25.5" customHeight="1">
      <c r="A17" s="504"/>
      <c r="B17" s="35" t="s">
        <v>242</v>
      </c>
      <c r="C17" s="36">
        <v>4</v>
      </c>
      <c r="D17" s="247">
        <f>+D18+D19+D20</f>
        <v>0</v>
      </c>
      <c r="E17" s="282">
        <f t="shared" si="0"/>
        <v>0</v>
      </c>
      <c r="F17" s="274"/>
      <c r="G17" s="247">
        <f>+G18+G19+G20</f>
        <v>0</v>
      </c>
      <c r="H17" s="230">
        <f t="shared" si="1"/>
        <v>0</v>
      </c>
      <c r="I17" s="63"/>
      <c r="J17" s="247">
        <f>+J18+J19+J20</f>
        <v>0</v>
      </c>
      <c r="K17" s="282">
        <f t="shared" si="3"/>
        <v>0</v>
      </c>
      <c r="L17" s="274"/>
      <c r="M17" s="335">
        <f>+M18+M19+M20</f>
        <v>0</v>
      </c>
      <c r="N17" s="328">
        <f t="shared" si="2"/>
        <v>0</v>
      </c>
    </row>
    <row r="18" spans="1:14" ht="34.5" customHeight="1">
      <c r="A18" s="504"/>
      <c r="B18" s="231" t="s">
        <v>199</v>
      </c>
      <c r="C18" s="249" t="s">
        <v>136</v>
      </c>
      <c r="D18" s="237"/>
      <c r="E18" s="283">
        <f t="shared" si="0"/>
        <v>0</v>
      </c>
      <c r="F18" s="273"/>
      <c r="G18" s="252"/>
      <c r="H18" s="251">
        <f t="shared" si="1"/>
        <v>0</v>
      </c>
      <c r="I18" s="235"/>
      <c r="J18" s="238"/>
      <c r="K18" s="283">
        <f t="shared" si="3"/>
        <v>0</v>
      </c>
      <c r="L18" s="273"/>
      <c r="M18" s="336"/>
      <c r="N18" s="329">
        <f t="shared" si="2"/>
        <v>0</v>
      </c>
    </row>
    <row r="19" spans="1:14" ht="26.25" customHeight="1">
      <c r="A19" s="504"/>
      <c r="B19" s="231" t="s">
        <v>206</v>
      </c>
      <c r="C19" s="249" t="s">
        <v>137</v>
      </c>
      <c r="D19" s="237"/>
      <c r="E19" s="283">
        <f t="shared" si="0"/>
        <v>0</v>
      </c>
      <c r="F19" s="273"/>
      <c r="G19" s="252"/>
      <c r="H19" s="251">
        <f t="shared" si="1"/>
        <v>0</v>
      </c>
      <c r="I19" s="235"/>
      <c r="J19" s="238"/>
      <c r="K19" s="283">
        <f t="shared" si="3"/>
        <v>0</v>
      </c>
      <c r="L19" s="273"/>
      <c r="M19" s="336"/>
      <c r="N19" s="329">
        <f t="shared" si="2"/>
        <v>0</v>
      </c>
    </row>
    <row r="20" spans="1:14" ht="26.25" customHeight="1">
      <c r="A20" s="504"/>
      <c r="B20" s="231" t="s">
        <v>243</v>
      </c>
      <c r="C20" s="249" t="s">
        <v>173</v>
      </c>
      <c r="D20" s="237"/>
      <c r="E20" s="283">
        <f t="shared" si="0"/>
        <v>0</v>
      </c>
      <c r="F20" s="273"/>
      <c r="G20" s="252"/>
      <c r="H20" s="251">
        <f t="shared" si="1"/>
        <v>0</v>
      </c>
      <c r="I20" s="235"/>
      <c r="J20" s="238"/>
      <c r="K20" s="283">
        <f t="shared" si="3"/>
        <v>0</v>
      </c>
      <c r="L20" s="273"/>
      <c r="M20" s="336"/>
      <c r="N20" s="329">
        <f t="shared" si="2"/>
        <v>0</v>
      </c>
    </row>
    <row r="21" spans="1:14" ht="37.5" customHeight="1">
      <c r="A21" s="504"/>
      <c r="B21" s="35" t="s">
        <v>200</v>
      </c>
      <c r="C21" s="36" t="s">
        <v>137</v>
      </c>
      <c r="D21" s="34"/>
      <c r="E21" s="282">
        <f t="shared" si="0"/>
        <v>0</v>
      </c>
      <c r="F21" s="274"/>
      <c r="G21" s="37"/>
      <c r="H21" s="230">
        <f t="shared" si="1"/>
        <v>0</v>
      </c>
      <c r="I21" s="63"/>
      <c r="J21" s="53"/>
      <c r="K21" s="282">
        <f t="shared" si="3"/>
        <v>0</v>
      </c>
      <c r="L21" s="274"/>
      <c r="M21" s="337"/>
      <c r="N21" s="328">
        <f t="shared" si="2"/>
        <v>0</v>
      </c>
    </row>
    <row r="22" spans="1:14" ht="25.5" customHeight="1">
      <c r="A22" s="504"/>
      <c r="B22" s="35" t="s">
        <v>8</v>
      </c>
      <c r="C22" s="36">
        <v>5</v>
      </c>
      <c r="D22" s="34"/>
      <c r="E22" s="282">
        <f t="shared" si="0"/>
        <v>0</v>
      </c>
      <c r="F22" s="274"/>
      <c r="G22" s="37"/>
      <c r="H22" s="230">
        <f t="shared" si="1"/>
        <v>0</v>
      </c>
      <c r="I22" s="63"/>
      <c r="J22" s="53"/>
      <c r="K22" s="282">
        <f t="shared" si="3"/>
        <v>0</v>
      </c>
      <c r="L22" s="274"/>
      <c r="M22" s="337"/>
      <c r="N22" s="328">
        <f t="shared" si="2"/>
        <v>0</v>
      </c>
    </row>
    <row r="23" spans="1:14" ht="25.5" customHeight="1">
      <c r="A23" s="504"/>
      <c r="B23" s="35" t="s">
        <v>9</v>
      </c>
      <c r="C23" s="36">
        <v>6</v>
      </c>
      <c r="D23" s="34"/>
      <c r="E23" s="282">
        <f t="shared" si="0"/>
        <v>0</v>
      </c>
      <c r="F23" s="274"/>
      <c r="G23" s="33"/>
      <c r="H23" s="230">
        <f t="shared" si="1"/>
        <v>0</v>
      </c>
      <c r="I23" s="63"/>
      <c r="J23" s="53"/>
      <c r="K23" s="282">
        <f t="shared" si="3"/>
        <v>0</v>
      </c>
      <c r="L23" s="274"/>
      <c r="M23" s="334"/>
      <c r="N23" s="328">
        <f t="shared" si="2"/>
        <v>0</v>
      </c>
    </row>
    <row r="24" spans="1:14" ht="24.75" customHeight="1">
      <c r="A24" s="504"/>
      <c r="B24" s="35" t="s">
        <v>10</v>
      </c>
      <c r="C24" s="36">
        <v>7</v>
      </c>
      <c r="D24" s="34"/>
      <c r="E24" s="282">
        <f t="shared" si="0"/>
        <v>0</v>
      </c>
      <c r="F24" s="274"/>
      <c r="G24" s="33"/>
      <c r="H24" s="230">
        <f t="shared" si="1"/>
        <v>0</v>
      </c>
      <c r="I24" s="63"/>
      <c r="J24" s="53"/>
      <c r="K24" s="282">
        <f t="shared" si="3"/>
        <v>0</v>
      </c>
      <c r="L24" s="274"/>
      <c r="M24" s="334"/>
      <c r="N24" s="328">
        <f t="shared" si="2"/>
        <v>0</v>
      </c>
    </row>
    <row r="25" spans="1:14" ht="24" customHeight="1">
      <c r="A25" s="504"/>
      <c r="B25" s="35" t="s">
        <v>11</v>
      </c>
      <c r="C25" s="36">
        <v>8</v>
      </c>
      <c r="D25" s="34"/>
      <c r="E25" s="282">
        <f t="shared" si="0"/>
        <v>0</v>
      </c>
      <c r="F25" s="274"/>
      <c r="G25" s="37"/>
      <c r="H25" s="230">
        <f t="shared" si="1"/>
        <v>0</v>
      </c>
      <c r="I25" s="63"/>
      <c r="J25" s="53"/>
      <c r="K25" s="282">
        <f t="shared" si="3"/>
        <v>0</v>
      </c>
      <c r="L25" s="274"/>
      <c r="M25" s="337"/>
      <c r="N25" s="328">
        <f t="shared" si="2"/>
        <v>0</v>
      </c>
    </row>
    <row r="26" spans="1:14" ht="21" customHeight="1">
      <c r="A26" s="504"/>
      <c r="B26" s="35" t="s">
        <v>12</v>
      </c>
      <c r="C26" s="36">
        <v>9</v>
      </c>
      <c r="D26" s="34"/>
      <c r="E26" s="282">
        <f t="shared" si="0"/>
        <v>0</v>
      </c>
      <c r="F26" s="274"/>
      <c r="G26" s="37"/>
      <c r="H26" s="230">
        <f t="shared" si="1"/>
        <v>0</v>
      </c>
      <c r="I26" s="63"/>
      <c r="J26" s="53"/>
      <c r="K26" s="282">
        <f t="shared" si="3"/>
        <v>0</v>
      </c>
      <c r="L26" s="274"/>
      <c r="M26" s="337"/>
      <c r="N26" s="328">
        <f t="shared" si="2"/>
        <v>0</v>
      </c>
    </row>
    <row r="27" spans="1:14" ht="26.25" customHeight="1">
      <c r="A27" s="504"/>
      <c r="B27" s="35" t="s">
        <v>29</v>
      </c>
      <c r="C27" s="36">
        <v>10</v>
      </c>
      <c r="D27" s="34"/>
      <c r="E27" s="282">
        <f t="shared" si="0"/>
        <v>0</v>
      </c>
      <c r="F27" s="274"/>
      <c r="G27" s="33"/>
      <c r="H27" s="230">
        <f t="shared" si="1"/>
        <v>0</v>
      </c>
      <c r="I27" s="63"/>
      <c r="J27" s="53"/>
      <c r="K27" s="282">
        <f t="shared" si="3"/>
        <v>0</v>
      </c>
      <c r="L27" s="274"/>
      <c r="M27" s="334"/>
      <c r="N27" s="328">
        <f t="shared" si="2"/>
        <v>0</v>
      </c>
    </row>
    <row r="28" spans="1:14" ht="28.5" customHeight="1">
      <c r="A28" s="504"/>
      <c r="B28" s="81" t="s">
        <v>130</v>
      </c>
      <c r="C28" s="36">
        <v>11</v>
      </c>
      <c r="D28" s="34"/>
      <c r="E28" s="282">
        <f t="shared" si="0"/>
        <v>0</v>
      </c>
      <c r="F28" s="274"/>
      <c r="G28" s="37"/>
      <c r="H28" s="230">
        <f t="shared" si="1"/>
        <v>0</v>
      </c>
      <c r="I28" s="63"/>
      <c r="J28" s="53"/>
      <c r="K28" s="282">
        <f t="shared" si="3"/>
        <v>0</v>
      </c>
      <c r="L28" s="274"/>
      <c r="M28" s="337"/>
      <c r="N28" s="328">
        <f t="shared" si="2"/>
        <v>0</v>
      </c>
    </row>
    <row r="29" spans="1:14" ht="30.75" customHeight="1" hidden="1">
      <c r="A29" s="504"/>
      <c r="E29" s="282">
        <f t="shared" si="0"/>
        <v>0</v>
      </c>
      <c r="F29" s="275"/>
      <c r="H29" s="230">
        <f t="shared" si="1"/>
        <v>0</v>
      </c>
      <c r="K29" s="282">
        <f t="shared" si="3"/>
        <v>0</v>
      </c>
      <c r="L29" s="275"/>
      <c r="M29" s="281"/>
      <c r="N29" s="328">
        <f t="shared" si="2"/>
        <v>0</v>
      </c>
    </row>
    <row r="30" spans="1:14" ht="27" customHeight="1">
      <c r="A30" s="504"/>
      <c r="B30" s="35" t="s">
        <v>131</v>
      </c>
      <c r="C30" s="36">
        <v>12</v>
      </c>
      <c r="D30" s="34"/>
      <c r="E30" s="282">
        <f t="shared" si="0"/>
        <v>0</v>
      </c>
      <c r="F30" s="274"/>
      <c r="G30" s="37"/>
      <c r="H30" s="230">
        <f t="shared" si="1"/>
        <v>0</v>
      </c>
      <c r="I30" s="63"/>
      <c r="J30" s="53"/>
      <c r="K30" s="282">
        <f t="shared" si="3"/>
        <v>0</v>
      </c>
      <c r="L30" s="274"/>
      <c r="M30" s="337"/>
      <c r="N30" s="328">
        <f t="shared" si="2"/>
        <v>0</v>
      </c>
    </row>
    <row r="31" spans="1:14" ht="27" customHeight="1">
      <c r="A31" s="504"/>
      <c r="B31" s="35" t="s">
        <v>13</v>
      </c>
      <c r="C31" s="36">
        <v>13</v>
      </c>
      <c r="D31" s="34"/>
      <c r="E31" s="282">
        <f t="shared" si="0"/>
        <v>0</v>
      </c>
      <c r="F31" s="274"/>
      <c r="G31" s="37"/>
      <c r="H31" s="230">
        <f t="shared" si="1"/>
        <v>0</v>
      </c>
      <c r="I31" s="63"/>
      <c r="J31" s="53"/>
      <c r="K31" s="282">
        <f t="shared" si="3"/>
        <v>0</v>
      </c>
      <c r="L31" s="274"/>
      <c r="M31" s="337"/>
      <c r="N31" s="328">
        <f t="shared" si="2"/>
        <v>0</v>
      </c>
    </row>
    <row r="32" spans="1:14" ht="27" customHeight="1">
      <c r="A32" s="504"/>
      <c r="B32" s="38" t="s">
        <v>38</v>
      </c>
      <c r="C32" s="36">
        <v>14</v>
      </c>
      <c r="D32" s="37"/>
      <c r="E32" s="282">
        <f t="shared" si="0"/>
        <v>0</v>
      </c>
      <c r="F32" s="274"/>
      <c r="G32" s="33"/>
      <c r="H32" s="230">
        <f t="shared" si="1"/>
        <v>0</v>
      </c>
      <c r="I32" s="63"/>
      <c r="J32" s="55"/>
      <c r="K32" s="282">
        <f t="shared" si="3"/>
        <v>0</v>
      </c>
      <c r="L32" s="274"/>
      <c r="M32" s="334"/>
      <c r="N32" s="328">
        <f t="shared" si="2"/>
        <v>0</v>
      </c>
    </row>
    <row r="33" spans="1:14" ht="31.5" customHeight="1" thickBot="1">
      <c r="A33" s="504"/>
      <c r="B33" s="39" t="s">
        <v>14</v>
      </c>
      <c r="C33" s="36">
        <v>15</v>
      </c>
      <c r="D33" s="288"/>
      <c r="E33" s="292">
        <f t="shared" si="0"/>
        <v>0</v>
      </c>
      <c r="F33" s="293"/>
      <c r="G33" s="40"/>
      <c r="H33" s="345">
        <f t="shared" si="1"/>
        <v>0</v>
      </c>
      <c r="I33" s="63"/>
      <c r="J33" s="56"/>
      <c r="K33" s="296">
        <f t="shared" si="3"/>
        <v>0</v>
      </c>
      <c r="L33" s="276"/>
      <c r="M33" s="338"/>
      <c r="N33" s="349">
        <f t="shared" si="2"/>
        <v>0</v>
      </c>
    </row>
    <row r="34" spans="1:14" ht="28.5" customHeight="1" thickBot="1">
      <c r="A34" s="505"/>
      <c r="B34" s="41" t="s">
        <v>31</v>
      </c>
      <c r="C34" s="36">
        <v>16</v>
      </c>
      <c r="D34" s="285">
        <f>SUM(D9:D33)-D17-D9</f>
        <v>0</v>
      </c>
      <c r="E34" s="297">
        <f t="shared" si="0"/>
        <v>0</v>
      </c>
      <c r="F34" s="294">
        <f>SUM(F9:F33)-F9-F14</f>
        <v>0</v>
      </c>
      <c r="G34" s="43">
        <f>SUM(G9:G33)-G17-G9</f>
        <v>0</v>
      </c>
      <c r="H34" s="347">
        <f t="shared" si="1"/>
        <v>0</v>
      </c>
      <c r="I34" s="344"/>
      <c r="J34" s="43">
        <f>SUM(J9:J33)-J17-J9</f>
        <v>0</v>
      </c>
      <c r="K34" s="297">
        <f t="shared" si="3"/>
        <v>0</v>
      </c>
      <c r="L34" s="278">
        <f>SUM(L9:L33)-L9-L14</f>
        <v>0</v>
      </c>
      <c r="M34" s="326">
        <f>SUM(M9:M33)-M17-M9</f>
        <v>0</v>
      </c>
      <c r="N34" s="347">
        <f t="shared" si="2"/>
        <v>0</v>
      </c>
    </row>
    <row r="35" spans="1:14" ht="30.75" customHeight="1">
      <c r="A35" s="506" t="s">
        <v>134</v>
      </c>
      <c r="B35" s="507"/>
      <c r="C35" s="36">
        <v>17</v>
      </c>
      <c r="D35" s="459">
        <f>+'výkony-vozidla-odkupy'!I10</f>
        <v>0</v>
      </c>
      <c r="E35" s="459"/>
      <c r="F35" s="255"/>
      <c r="G35" s="488">
        <f>+D35</f>
        <v>0</v>
      </c>
      <c r="H35" s="489"/>
      <c r="I35" s="64"/>
      <c r="J35" s="459">
        <f>+'výkony-vozidla-odkupy'!J10</f>
        <v>0</v>
      </c>
      <c r="K35" s="459"/>
      <c r="L35" s="258"/>
      <c r="M35" s="460">
        <f>+J35</f>
        <v>0</v>
      </c>
      <c r="N35" s="461"/>
    </row>
    <row r="36" spans="1:14" ht="30.75" customHeight="1" thickBot="1">
      <c r="A36" s="495" t="s">
        <v>126</v>
      </c>
      <c r="B36" s="496"/>
      <c r="C36" s="36">
        <v>18</v>
      </c>
      <c r="D36" s="490"/>
      <c r="E36" s="463"/>
      <c r="F36" s="384"/>
      <c r="G36" s="464"/>
      <c r="H36" s="491"/>
      <c r="I36" s="65"/>
      <c r="J36" s="462"/>
      <c r="K36" s="463"/>
      <c r="L36" s="384"/>
      <c r="M36" s="464"/>
      <c r="N36" s="465"/>
    </row>
    <row r="37" spans="1:14" ht="32.25" customHeight="1" thickBot="1">
      <c r="A37" s="468" t="s">
        <v>47</v>
      </c>
      <c r="B37" s="469"/>
      <c r="C37" s="36">
        <v>19</v>
      </c>
      <c r="D37" s="441">
        <f>+E34</f>
        <v>0</v>
      </c>
      <c r="E37" s="472"/>
      <c r="F37" s="264"/>
      <c r="G37" s="466"/>
      <c r="H37" s="492"/>
      <c r="I37" s="66"/>
      <c r="J37" s="482">
        <f>+K34</f>
        <v>0</v>
      </c>
      <c r="K37" s="472"/>
      <c r="L37" s="264"/>
      <c r="M37" s="466"/>
      <c r="N37" s="467"/>
    </row>
    <row r="38" spans="1:14" ht="46.5" customHeight="1" thickBot="1">
      <c r="A38" s="468" t="s">
        <v>32</v>
      </c>
      <c r="B38" s="469"/>
      <c r="C38" s="36">
        <v>20</v>
      </c>
      <c r="D38" s="470"/>
      <c r="E38" s="471"/>
      <c r="F38" s="265"/>
      <c r="G38" s="441">
        <f>+H34</f>
        <v>0</v>
      </c>
      <c r="H38" s="472"/>
      <c r="I38" s="67"/>
      <c r="J38" s="470"/>
      <c r="K38" s="471"/>
      <c r="L38" s="265"/>
      <c r="M38" s="441">
        <f>+N34</f>
        <v>0</v>
      </c>
      <c r="N38" s="442"/>
    </row>
    <row r="39" spans="1:14" s="8" customFormat="1" ht="20.25" customHeight="1">
      <c r="A39" s="353"/>
      <c r="B39" s="353"/>
      <c r="C39" s="354"/>
      <c r="D39" s="352"/>
      <c r="E39" s="352"/>
      <c r="F39" s="352"/>
      <c r="G39" s="351"/>
      <c r="H39" s="351"/>
      <c r="I39" s="351"/>
      <c r="J39" s="352"/>
      <c r="K39" s="352"/>
      <c r="L39" s="352"/>
      <c r="M39" s="351"/>
      <c r="N39" s="351"/>
    </row>
    <row r="40" spans="1:14" s="8" customFormat="1" ht="20.25" customHeight="1" thickBot="1">
      <c r="A40" s="353"/>
      <c r="B40" s="353"/>
      <c r="C40" s="354"/>
      <c r="D40" s="352"/>
      <c r="E40" s="352"/>
      <c r="F40" s="352"/>
      <c r="G40" s="351"/>
      <c r="H40" s="351"/>
      <c r="I40" s="351"/>
      <c r="J40" s="352"/>
      <c r="K40" s="352"/>
      <c r="L40" s="352"/>
      <c r="M40" s="351"/>
      <c r="N40" s="351"/>
    </row>
    <row r="41" spans="1:14" ht="60.75" customHeight="1" thickBot="1">
      <c r="A41" s="514" t="s">
        <v>135</v>
      </c>
      <c r="B41" s="447"/>
      <c r="C41" s="355" t="s">
        <v>101</v>
      </c>
      <c r="D41" s="92"/>
      <c r="E41" s="86"/>
      <c r="F41" s="86"/>
      <c r="G41" s="95"/>
      <c r="H41" s="87"/>
      <c r="I41" s="94"/>
      <c r="J41" s="92"/>
      <c r="K41" s="86"/>
      <c r="L41" s="86"/>
      <c r="M41" s="95"/>
      <c r="N41" s="87"/>
    </row>
    <row r="42" spans="1:14" ht="142.5" customHeight="1" thickBot="1">
      <c r="A42" s="514" t="s">
        <v>189</v>
      </c>
      <c r="B42" s="447"/>
      <c r="C42" s="356" t="s">
        <v>102</v>
      </c>
      <c r="D42" s="88"/>
      <c r="E42" s="89"/>
      <c r="F42" s="89"/>
      <c r="G42" s="96"/>
      <c r="H42" s="89"/>
      <c r="I42" s="90"/>
      <c r="J42" s="88"/>
      <c r="K42" s="89"/>
      <c r="L42" s="89"/>
      <c r="M42" s="95"/>
      <c r="N42" s="87"/>
    </row>
    <row r="43" spans="1:14" ht="27" customHeight="1" thickBot="1">
      <c r="A43" s="473" t="s">
        <v>99</v>
      </c>
      <c r="B43" s="474"/>
      <c r="C43" s="356" t="s">
        <v>132</v>
      </c>
      <c r="D43" s="444">
        <f>0.85+0.18</f>
        <v>1.03</v>
      </c>
      <c r="E43" s="443"/>
      <c r="F43" s="324"/>
      <c r="G43" s="444">
        <f>+D43</f>
        <v>1.03</v>
      </c>
      <c r="H43" s="443"/>
      <c r="I43" s="101"/>
      <c r="J43" s="443">
        <f>0.48+0.3</f>
        <v>0.78</v>
      </c>
      <c r="K43" s="443"/>
      <c r="L43" s="324"/>
      <c r="M43" s="444">
        <f>+J43</f>
        <v>0.78</v>
      </c>
      <c r="N43" s="445"/>
    </row>
    <row r="44" spans="1:14" ht="46.5" customHeight="1">
      <c r="A44" s="493" t="s">
        <v>140</v>
      </c>
      <c r="B44" s="494"/>
      <c r="C44" s="357">
        <v>22</v>
      </c>
      <c r="D44" s="448">
        <f>+D37+D43+E41</f>
        <v>1.03</v>
      </c>
      <c r="E44" s="449"/>
      <c r="F44" s="266"/>
      <c r="G44" s="430"/>
      <c r="H44" s="517"/>
      <c r="I44" s="68"/>
      <c r="J44" s="448">
        <f>+J37+J43+K41</f>
        <v>0.78</v>
      </c>
      <c r="K44" s="449"/>
      <c r="L44" s="266"/>
      <c r="M44" s="430"/>
      <c r="N44" s="431"/>
    </row>
    <row r="45" spans="1:14" ht="46.5" customHeight="1" thickBot="1">
      <c r="A45" s="475" t="s">
        <v>141</v>
      </c>
      <c r="B45" s="476"/>
      <c r="C45" s="358" t="s">
        <v>34</v>
      </c>
      <c r="D45" s="477"/>
      <c r="E45" s="478"/>
      <c r="F45" s="359"/>
      <c r="G45" s="433">
        <f>+H34+G43</f>
        <v>1.03</v>
      </c>
      <c r="H45" s="479"/>
      <c r="I45" s="360"/>
      <c r="J45" s="477"/>
      <c r="K45" s="478"/>
      <c r="L45" s="359"/>
      <c r="M45" s="433">
        <f>+N34+M43</f>
        <v>0.78</v>
      </c>
      <c r="N45" s="434"/>
    </row>
    <row r="48" spans="1:6" ht="46.5" customHeight="1">
      <c r="A48" s="5"/>
      <c r="B48" s="5"/>
      <c r="C48" s="6"/>
      <c r="D48" s="5"/>
      <c r="E48" s="5"/>
      <c r="F48" s="5"/>
    </row>
    <row r="49" spans="1:9" ht="25.5" customHeight="1">
      <c r="A49" s="19" t="s">
        <v>35</v>
      </c>
      <c r="B49" s="16"/>
      <c r="C49" s="17"/>
      <c r="D49" s="16"/>
      <c r="E49" s="16"/>
      <c r="F49" s="16"/>
      <c r="G49" s="7"/>
      <c r="H49" s="7"/>
      <c r="I49" s="7"/>
    </row>
    <row r="50" spans="1:9" ht="35.25" customHeight="1">
      <c r="A50" s="511" t="s">
        <v>257</v>
      </c>
      <c r="B50" s="512"/>
      <c r="C50" s="512"/>
      <c r="D50" s="512"/>
      <c r="E50" s="512"/>
      <c r="F50" s="512"/>
      <c r="G50" s="512"/>
      <c r="H50" s="513"/>
      <c r="I50" s="7"/>
    </row>
    <row r="51" spans="1:9" ht="18.75" customHeight="1">
      <c r="A51" s="518" t="s">
        <v>151</v>
      </c>
      <c r="B51" s="519"/>
      <c r="C51" s="519"/>
      <c r="D51" s="519"/>
      <c r="E51" s="519"/>
      <c r="F51" s="519"/>
      <c r="G51" s="519"/>
      <c r="H51" s="520"/>
      <c r="I51" s="7"/>
    </row>
    <row r="52" spans="1:9" ht="36.75" customHeight="1">
      <c r="A52" s="484" t="s">
        <v>256</v>
      </c>
      <c r="B52" s="484"/>
      <c r="C52" s="484"/>
      <c r="D52" s="484"/>
      <c r="E52" s="484"/>
      <c r="F52" s="484"/>
      <c r="G52" s="484"/>
      <c r="H52" s="484"/>
      <c r="I52" s="7"/>
    </row>
    <row r="53" spans="1:9" ht="39.75" customHeight="1">
      <c r="A53" s="485" t="s">
        <v>254</v>
      </c>
      <c r="B53" s="486"/>
      <c r="C53" s="486"/>
      <c r="D53" s="486"/>
      <c r="E53" s="486"/>
      <c r="F53" s="486"/>
      <c r="G53" s="486"/>
      <c r="H53" s="487"/>
      <c r="I53" s="7"/>
    </row>
    <row r="54" spans="1:9" ht="39" customHeight="1">
      <c r="A54" s="485" t="s">
        <v>255</v>
      </c>
      <c r="B54" s="486"/>
      <c r="C54" s="486"/>
      <c r="D54" s="486"/>
      <c r="E54" s="486"/>
      <c r="F54" s="486"/>
      <c r="G54" s="486"/>
      <c r="H54" s="487"/>
      <c r="I54" s="7"/>
    </row>
    <row r="55" spans="1:9" ht="20.25" customHeight="1">
      <c r="A55" s="484" t="s">
        <v>20</v>
      </c>
      <c r="B55" s="484"/>
      <c r="C55" s="484"/>
      <c r="D55" s="484"/>
      <c r="E55" s="484"/>
      <c r="F55" s="484"/>
      <c r="G55" s="484"/>
      <c r="H55" s="484"/>
      <c r="I55" s="57"/>
    </row>
    <row r="56" spans="1:9" ht="21.75" customHeight="1">
      <c r="A56" s="432" t="s">
        <v>258</v>
      </c>
      <c r="B56" s="432"/>
      <c r="C56" s="432"/>
      <c r="D56" s="432"/>
      <c r="E56" s="432"/>
      <c r="F56" s="432"/>
      <c r="G56" s="432"/>
      <c r="H56" s="432"/>
      <c r="I56" s="57"/>
    </row>
    <row r="57" spans="1:9" ht="33" customHeight="1">
      <c r="A57" s="485" t="s">
        <v>249</v>
      </c>
      <c r="B57" s="486"/>
      <c r="C57" s="486"/>
      <c r="D57" s="486"/>
      <c r="E57" s="486"/>
      <c r="F57" s="486"/>
      <c r="G57" s="486"/>
      <c r="H57" s="487"/>
      <c r="I57" s="57"/>
    </row>
    <row r="58" spans="1:9" ht="22.5" customHeight="1">
      <c r="A58" s="515" t="s">
        <v>259</v>
      </c>
      <c r="B58" s="515"/>
      <c r="C58" s="515"/>
      <c r="D58" s="515"/>
      <c r="E58" s="515"/>
      <c r="F58" s="515"/>
      <c r="G58" s="515"/>
      <c r="H58" s="516"/>
      <c r="I58" s="57"/>
    </row>
    <row r="59" spans="1:9" ht="22.5" customHeight="1">
      <c r="A59" s="450" t="s">
        <v>237</v>
      </c>
      <c r="B59" s="451"/>
      <c r="C59" s="451"/>
      <c r="D59" s="451"/>
      <c r="E59" s="451"/>
      <c r="F59" s="451"/>
      <c r="G59" s="451"/>
      <c r="H59" s="452"/>
      <c r="I59" s="57"/>
    </row>
    <row r="60" spans="1:9" ht="22.5" customHeight="1">
      <c r="A60" s="450" t="s">
        <v>238</v>
      </c>
      <c r="B60" s="451"/>
      <c r="C60" s="451"/>
      <c r="D60" s="451"/>
      <c r="E60" s="451"/>
      <c r="F60" s="451"/>
      <c r="G60" s="451"/>
      <c r="H60" s="452"/>
      <c r="I60" s="57"/>
    </row>
    <row r="61" spans="1:9" ht="48.75" customHeight="1">
      <c r="A61" s="480" t="s">
        <v>205</v>
      </c>
      <c r="B61" s="480"/>
      <c r="C61" s="480"/>
      <c r="D61" s="480"/>
      <c r="E61" s="480"/>
      <c r="F61" s="480"/>
      <c r="G61" s="480"/>
      <c r="H61" s="481"/>
      <c r="I61" s="57"/>
    </row>
    <row r="62" spans="1:9" ht="35.25" customHeight="1">
      <c r="A62" s="432" t="s">
        <v>245</v>
      </c>
      <c r="B62" s="432"/>
      <c r="C62" s="432"/>
      <c r="D62" s="432"/>
      <c r="E62" s="432"/>
      <c r="F62" s="432"/>
      <c r="G62" s="432"/>
      <c r="H62" s="432"/>
      <c r="I62" s="57"/>
    </row>
    <row r="63" spans="1:9" ht="33.75" customHeight="1">
      <c r="A63" s="432" t="s">
        <v>191</v>
      </c>
      <c r="B63" s="432"/>
      <c r="C63" s="432"/>
      <c r="D63" s="432"/>
      <c r="E63" s="432"/>
      <c r="F63" s="432"/>
      <c r="G63" s="432"/>
      <c r="H63" s="432"/>
      <c r="I63" s="57"/>
    </row>
    <row r="64" spans="1:14" ht="24.75" customHeight="1">
      <c r="A64" s="432" t="s">
        <v>128</v>
      </c>
      <c r="B64" s="432"/>
      <c r="C64" s="432"/>
      <c r="D64" s="432"/>
      <c r="E64" s="432"/>
      <c r="F64" s="432"/>
      <c r="G64" s="432"/>
      <c r="H64" s="432"/>
      <c r="I64" s="57"/>
      <c r="J64" s="12"/>
      <c r="K64" s="12"/>
      <c r="L64" s="12"/>
      <c r="M64" s="12"/>
      <c r="N64" s="12"/>
    </row>
    <row r="65" spans="1:9" ht="30" customHeight="1">
      <c r="A65" s="432" t="s">
        <v>263</v>
      </c>
      <c r="B65" s="432"/>
      <c r="C65" s="432"/>
      <c r="D65" s="432"/>
      <c r="E65" s="432"/>
      <c r="F65" s="432"/>
      <c r="G65" s="432"/>
      <c r="H65" s="432"/>
      <c r="I65" s="57"/>
    </row>
    <row r="66" spans="1:9" ht="52.5" customHeight="1">
      <c r="A66" s="432" t="s">
        <v>48</v>
      </c>
      <c r="B66" s="432"/>
      <c r="C66" s="432"/>
      <c r="D66" s="432"/>
      <c r="E66" s="432"/>
      <c r="F66" s="432"/>
      <c r="G66" s="432"/>
      <c r="H66" s="432"/>
      <c r="I66" s="57"/>
    </row>
    <row r="67" spans="1:9" ht="42.75" customHeight="1">
      <c r="A67" s="483" t="s">
        <v>133</v>
      </c>
      <c r="B67" s="483"/>
      <c r="C67" s="483"/>
      <c r="D67" s="483"/>
      <c r="E67" s="483"/>
      <c r="F67" s="483"/>
      <c r="G67" s="483"/>
      <c r="H67" s="483"/>
      <c r="I67" s="58"/>
    </row>
    <row r="68" spans="1:9" ht="34.5" customHeight="1">
      <c r="A68" s="483" t="s">
        <v>36</v>
      </c>
      <c r="B68" s="483"/>
      <c r="C68" s="483"/>
      <c r="D68" s="483"/>
      <c r="E68" s="483"/>
      <c r="F68" s="483"/>
      <c r="G68" s="483"/>
      <c r="H68" s="483"/>
      <c r="I68" s="58"/>
    </row>
    <row r="69" spans="1:9" ht="32.25" customHeight="1">
      <c r="A69" s="453" t="s">
        <v>247</v>
      </c>
      <c r="B69" s="454"/>
      <c r="C69" s="454"/>
      <c r="D69" s="454"/>
      <c r="E69" s="454"/>
      <c r="F69" s="454"/>
      <c r="G69" s="454"/>
      <c r="H69" s="455"/>
      <c r="I69" s="59"/>
    </row>
    <row r="70" spans="1:9" ht="20.25" customHeight="1">
      <c r="A70" s="438" t="s">
        <v>281</v>
      </c>
      <c r="B70" s="439"/>
      <c r="C70" s="439"/>
      <c r="D70" s="439"/>
      <c r="E70" s="439"/>
      <c r="F70" s="439"/>
      <c r="G70" s="439"/>
      <c r="H70" s="440"/>
      <c r="I70" s="59"/>
    </row>
    <row r="71" spans="1:8" ht="23.25" customHeight="1">
      <c r="A71" s="508" t="s">
        <v>282</v>
      </c>
      <c r="B71" s="509"/>
      <c r="C71" s="509"/>
      <c r="D71" s="509"/>
      <c r="E71" s="509"/>
      <c r="F71" s="509"/>
      <c r="G71" s="509"/>
      <c r="H71" s="510"/>
    </row>
    <row r="72" ht="15.75">
      <c r="A72" s="20"/>
    </row>
    <row r="73" spans="1:2" ht="15.75">
      <c r="A73" s="21"/>
      <c r="B73" s="7" t="s">
        <v>19</v>
      </c>
    </row>
    <row r="74" spans="1:2" ht="15.75">
      <c r="A74" s="22"/>
      <c r="B74" s="23" t="s">
        <v>37</v>
      </c>
    </row>
    <row r="75" spans="1:2" ht="15.75">
      <c r="A75" s="24"/>
      <c r="B75" s="23" t="s">
        <v>37</v>
      </c>
    </row>
    <row r="76" spans="1:2" ht="17.25" customHeight="1">
      <c r="A76" s="283"/>
      <c r="B76" s="23" t="s">
        <v>37</v>
      </c>
    </row>
    <row r="78" ht="12.75">
      <c r="A78" s="83"/>
    </row>
    <row r="79" ht="15">
      <c r="A79" s="82"/>
    </row>
  </sheetData>
  <sheetProtection/>
  <mergeCells count="68">
    <mergeCell ref="A71:H71"/>
    <mergeCell ref="A41:B41"/>
    <mergeCell ref="D5:H5"/>
    <mergeCell ref="J5:N5"/>
    <mergeCell ref="A6:A7"/>
    <mergeCell ref="C6:C7"/>
    <mergeCell ref="D6:E6"/>
    <mergeCell ref="G6:H6"/>
    <mergeCell ref="J6:K6"/>
    <mergeCell ref="M6:N6"/>
    <mergeCell ref="A9:A34"/>
    <mergeCell ref="A35:B35"/>
    <mergeCell ref="D35:E35"/>
    <mergeCell ref="G35:H35"/>
    <mergeCell ref="J35:K35"/>
    <mergeCell ref="M35:N35"/>
    <mergeCell ref="A36:B36"/>
    <mergeCell ref="D36:E36"/>
    <mergeCell ref="G36:H36"/>
    <mergeCell ref="J36:K36"/>
    <mergeCell ref="M36:N36"/>
    <mergeCell ref="A37:B37"/>
    <mergeCell ref="D37:E37"/>
    <mergeCell ref="G37:H37"/>
    <mergeCell ref="J37:K37"/>
    <mergeCell ref="M37:N37"/>
    <mergeCell ref="A38:B38"/>
    <mergeCell ref="D38:E38"/>
    <mergeCell ref="G38:H38"/>
    <mergeCell ref="J38:K38"/>
    <mergeCell ref="M38:N38"/>
    <mergeCell ref="A43:B43"/>
    <mergeCell ref="D43:E43"/>
    <mergeCell ref="G43:H43"/>
    <mergeCell ref="J43:K43"/>
    <mergeCell ref="M43:N43"/>
    <mergeCell ref="A42:B42"/>
    <mergeCell ref="J44:K44"/>
    <mergeCell ref="M44:N44"/>
    <mergeCell ref="A45:B45"/>
    <mergeCell ref="D45:E45"/>
    <mergeCell ref="G45:H45"/>
    <mergeCell ref="J45:K45"/>
    <mergeCell ref="M45:N45"/>
    <mergeCell ref="A50:H50"/>
    <mergeCell ref="A51:H51"/>
    <mergeCell ref="A54:H54"/>
    <mergeCell ref="A55:H55"/>
    <mergeCell ref="A56:H56"/>
    <mergeCell ref="A44:B44"/>
    <mergeCell ref="D44:E44"/>
    <mergeCell ref="G44:H44"/>
    <mergeCell ref="A62:H62"/>
    <mergeCell ref="A52:H52"/>
    <mergeCell ref="A61:H61"/>
    <mergeCell ref="A53:H53"/>
    <mergeCell ref="A58:H58"/>
    <mergeCell ref="A59:H59"/>
    <mergeCell ref="A60:H60"/>
    <mergeCell ref="A57:H57"/>
    <mergeCell ref="A69:H69"/>
    <mergeCell ref="A70:H70"/>
    <mergeCell ref="A63:H63"/>
    <mergeCell ref="A64:H64"/>
    <mergeCell ref="A65:H65"/>
    <mergeCell ref="A66:H66"/>
    <mergeCell ref="A67:H67"/>
    <mergeCell ref="A68:H68"/>
  </mergeCells>
  <hyperlinks>
    <hyperlink ref="A51" r:id="rId1" display="https://www.mdcr.cz/Dokumenty/Verejna-doprava/Jizdni-rady,-kalendare-pro-jizdni-rady,-metodi-(1)/Metodika-postupu-pro-stanoveni-maximalni-vyse-komp"/>
  </hyperlinks>
  <printOptions/>
  <pageMargins left="0.7086614173228347" right="0.7086614173228347" top="0.7874015748031497" bottom="0.7874015748031497" header="0.31496062992125984" footer="0.31496062992125984"/>
  <pageSetup fitToHeight="1" fitToWidth="1" horizontalDpi="600" verticalDpi="600" orientation="portrait" paperSize="8" scale="44" r:id="rId4"/>
  <legacyDrawing r:id="rId3"/>
</worksheet>
</file>

<file path=xl/worksheets/sheet9.xml><?xml version="1.0" encoding="utf-8"?>
<worksheet xmlns="http://schemas.openxmlformats.org/spreadsheetml/2006/main" xmlns:r="http://schemas.openxmlformats.org/officeDocument/2006/relationships">
  <sheetPr>
    <tabColor rgb="FF00B0F0"/>
    <pageSetUpPr fitToPage="1"/>
  </sheetPr>
  <dimension ref="A1:N79"/>
  <sheetViews>
    <sheetView zoomScalePageLayoutView="0" workbookViewId="0" topLeftCell="A7">
      <selection activeCell="F81" sqref="F81"/>
    </sheetView>
  </sheetViews>
  <sheetFormatPr defaultColWidth="9.00390625" defaultRowHeight="12.75"/>
  <cols>
    <col min="1" max="1" width="11.75390625" style="2" customWidth="1"/>
    <col min="2" max="2" width="53.125" style="2" customWidth="1"/>
    <col min="3" max="3" width="6.375" style="3" customWidth="1"/>
    <col min="4" max="4" width="19.125" style="2" customWidth="1"/>
    <col min="5" max="6" width="21.125" style="2" customWidth="1"/>
    <col min="7" max="7" width="22.625" style="2" customWidth="1"/>
    <col min="8" max="8" width="23.75390625" style="2" customWidth="1"/>
    <col min="9" max="9" width="0.6171875" style="2" customWidth="1"/>
    <col min="10" max="14" width="23.875" style="2" customWidth="1"/>
    <col min="15" max="16384" width="9.125" style="2" customWidth="1"/>
  </cols>
  <sheetData>
    <row r="1" spans="8:14" ht="21" customHeight="1">
      <c r="H1" s="1" t="s">
        <v>89</v>
      </c>
      <c r="I1" s="1"/>
      <c r="N1" s="1" t="s">
        <v>90</v>
      </c>
    </row>
    <row r="2" spans="1:2" ht="36" customHeight="1" thickBot="1">
      <c r="A2" s="15" t="s">
        <v>46</v>
      </c>
      <c r="B2" s="9"/>
    </row>
    <row r="3" spans="1:9" ht="31.5" customHeight="1" thickBot="1">
      <c r="A3" s="14" t="s">
        <v>138</v>
      </c>
      <c r="B3" s="18" t="s">
        <v>270</v>
      </c>
      <c r="D3" s="406"/>
      <c r="E3" s="407" t="s">
        <v>280</v>
      </c>
      <c r="F3" s="4"/>
      <c r="G3" s="4"/>
      <c r="H3" s="4"/>
      <c r="I3" s="4"/>
    </row>
    <row r="4" spans="1:9" s="8" customFormat="1" ht="31.5" customHeight="1" thickBot="1">
      <c r="A4" s="13" t="s">
        <v>33</v>
      </c>
      <c r="B4" s="75" t="s">
        <v>81</v>
      </c>
      <c r="C4" s="10"/>
      <c r="E4" s="11"/>
      <c r="F4" s="11"/>
      <c r="G4" s="11"/>
      <c r="H4" s="11"/>
      <c r="I4" s="11"/>
    </row>
    <row r="5" spans="2:14" ht="19.5" thickBot="1">
      <c r="B5" s="50" t="s">
        <v>91</v>
      </c>
      <c r="C5" s="51"/>
      <c r="D5" s="435" t="s">
        <v>124</v>
      </c>
      <c r="E5" s="436"/>
      <c r="F5" s="436"/>
      <c r="G5" s="436"/>
      <c r="H5" s="436"/>
      <c r="I5" s="61"/>
      <c r="J5" s="436" t="s">
        <v>125</v>
      </c>
      <c r="K5" s="436"/>
      <c r="L5" s="436"/>
      <c r="M5" s="436"/>
      <c r="N5" s="437"/>
    </row>
    <row r="6" spans="1:14" ht="97.5" customHeight="1" thickBot="1">
      <c r="A6" s="497" t="s">
        <v>17</v>
      </c>
      <c r="B6" s="25" t="s">
        <v>18</v>
      </c>
      <c r="C6" s="499" t="s">
        <v>15</v>
      </c>
      <c r="D6" s="501" t="s">
        <v>30</v>
      </c>
      <c r="E6" s="502"/>
      <c r="F6" s="254"/>
      <c r="G6" s="501" t="s">
        <v>49</v>
      </c>
      <c r="H6" s="502"/>
      <c r="I6" s="62"/>
      <c r="J6" s="456" t="s">
        <v>30</v>
      </c>
      <c r="K6" s="456"/>
      <c r="L6" s="256"/>
      <c r="M6" s="457" t="s">
        <v>49</v>
      </c>
      <c r="N6" s="458"/>
    </row>
    <row r="7" spans="1:14" ht="30" customHeight="1" thickBot="1">
      <c r="A7" s="498" t="s">
        <v>0</v>
      </c>
      <c r="B7" s="26"/>
      <c r="C7" s="500"/>
      <c r="D7" s="47" t="s">
        <v>57</v>
      </c>
      <c r="E7" s="299" t="s">
        <v>25</v>
      </c>
      <c r="F7" s="254" t="s">
        <v>201</v>
      </c>
      <c r="G7" s="47" t="s">
        <v>58</v>
      </c>
      <c r="H7" s="60" t="s">
        <v>2</v>
      </c>
      <c r="I7" s="62"/>
      <c r="J7" s="52" t="s">
        <v>57</v>
      </c>
      <c r="K7" s="300" t="s">
        <v>25</v>
      </c>
      <c r="L7" s="45" t="s">
        <v>201</v>
      </c>
      <c r="M7" s="300" t="s">
        <v>58</v>
      </c>
      <c r="N7" s="323" t="s">
        <v>2</v>
      </c>
    </row>
    <row r="8" spans="1:14" ht="30" customHeight="1" thickBot="1">
      <c r="A8" s="27" t="s">
        <v>50</v>
      </c>
      <c r="B8" s="310" t="s">
        <v>51</v>
      </c>
      <c r="C8" s="311" t="s">
        <v>52</v>
      </c>
      <c r="D8" s="48" t="s">
        <v>53</v>
      </c>
      <c r="E8" s="304" t="s">
        <v>54</v>
      </c>
      <c r="F8" s="259" t="s">
        <v>202</v>
      </c>
      <c r="G8" s="305" t="s">
        <v>55</v>
      </c>
      <c r="H8" s="305" t="s">
        <v>56</v>
      </c>
      <c r="I8" s="306"/>
      <c r="J8" s="307" t="s">
        <v>85</v>
      </c>
      <c r="K8" s="308" t="s">
        <v>86</v>
      </c>
      <c r="L8" s="257" t="s">
        <v>202</v>
      </c>
      <c r="M8" s="46" t="s">
        <v>87</v>
      </c>
      <c r="N8" s="327" t="s">
        <v>88</v>
      </c>
    </row>
    <row r="9" spans="1:14" ht="26.25" customHeight="1">
      <c r="A9" s="503" t="s">
        <v>16</v>
      </c>
      <c r="B9" s="28" t="s">
        <v>3</v>
      </c>
      <c r="C9" s="29">
        <v>1</v>
      </c>
      <c r="D9" s="30">
        <f>+D10+D11+D12+D13+D14</f>
        <v>0</v>
      </c>
      <c r="E9" s="287">
        <f aca="true" t="shared" si="0" ref="E9:E34">+IF($D$35=0,0,D9/$D$35)</f>
        <v>0</v>
      </c>
      <c r="F9" s="260">
        <f>+F10+F11+F12+F13</f>
        <v>0</v>
      </c>
      <c r="G9" s="301">
        <f>+G10+G11+G12+G13+G14</f>
        <v>0</v>
      </c>
      <c r="H9" s="302">
        <f aca="true" t="shared" si="1" ref="H9:H34">+IF($G$35=0,0,G9/$G$35)</f>
        <v>0</v>
      </c>
      <c r="I9" s="63"/>
      <c r="J9" s="301">
        <f>+J10+J11+J12+J13+J14</f>
        <v>0</v>
      </c>
      <c r="K9" s="408">
        <f>+IF($J$35=0,0,J9/$J$35)</f>
        <v>0</v>
      </c>
      <c r="L9" s="260">
        <f>+L10+L11+L12+L13</f>
        <v>0</v>
      </c>
      <c r="M9" s="332">
        <f>+M10+M11+M12+M13+M14</f>
        <v>0</v>
      </c>
      <c r="N9" s="328">
        <f aca="true" t="shared" si="2" ref="N9:N34">+IF($M$35=0,0,M9/$M$35)</f>
        <v>0</v>
      </c>
    </row>
    <row r="10" spans="1:14" ht="22.5" customHeight="1">
      <c r="A10" s="504"/>
      <c r="B10" s="231" t="s">
        <v>4</v>
      </c>
      <c r="C10" s="232" t="s">
        <v>5</v>
      </c>
      <c r="D10" s="233"/>
      <c r="E10" s="362">
        <f>+IF(F10=0,0,D10/F10)</f>
        <v>0</v>
      </c>
      <c r="F10" s="361"/>
      <c r="G10" s="234"/>
      <c r="H10" s="251">
        <f t="shared" si="1"/>
        <v>0</v>
      </c>
      <c r="I10" s="235"/>
      <c r="J10" s="236"/>
      <c r="K10" s="362">
        <f>+IF(L10=0,0,J10/L10)</f>
        <v>0</v>
      </c>
      <c r="L10" s="361"/>
      <c r="M10" s="333"/>
      <c r="N10" s="329">
        <f t="shared" si="2"/>
        <v>0</v>
      </c>
    </row>
    <row r="11" spans="1:14" ht="22.5" customHeight="1">
      <c r="A11" s="504"/>
      <c r="B11" s="231" t="s">
        <v>26</v>
      </c>
      <c r="C11" s="232" t="s">
        <v>260</v>
      </c>
      <c r="D11" s="237"/>
      <c r="E11" s="362">
        <f>+IF(F11=0,0,D11/F11)</f>
        <v>0</v>
      </c>
      <c r="F11" s="361"/>
      <c r="G11" s="234"/>
      <c r="H11" s="251">
        <f t="shared" si="1"/>
        <v>0</v>
      </c>
      <c r="I11" s="235"/>
      <c r="J11" s="238"/>
      <c r="K11" s="362">
        <f>+IF(L11=0,0,J11/L11)</f>
        <v>0</v>
      </c>
      <c r="L11" s="361"/>
      <c r="M11" s="333"/>
      <c r="N11" s="329">
        <f t="shared" si="2"/>
        <v>0</v>
      </c>
    </row>
    <row r="12" spans="1:14" ht="22.5" customHeight="1">
      <c r="A12" s="504"/>
      <c r="B12" s="231" t="s">
        <v>174</v>
      </c>
      <c r="C12" s="232" t="s">
        <v>27</v>
      </c>
      <c r="D12" s="237"/>
      <c r="E12" s="362">
        <f>+IF(F12=0,0,D12/F12)</f>
        <v>0</v>
      </c>
      <c r="F12" s="361"/>
      <c r="G12" s="234"/>
      <c r="H12" s="251">
        <f t="shared" si="1"/>
        <v>0</v>
      </c>
      <c r="I12" s="235"/>
      <c r="J12" s="238"/>
      <c r="K12" s="362">
        <f>+IF(L12=0,0,J12/L12)</f>
        <v>0</v>
      </c>
      <c r="L12" s="361"/>
      <c r="M12" s="333"/>
      <c r="N12" s="329">
        <f t="shared" si="2"/>
        <v>0</v>
      </c>
    </row>
    <row r="13" spans="1:14" ht="22.5" customHeight="1">
      <c r="A13" s="504"/>
      <c r="B13" s="231" t="s">
        <v>175</v>
      </c>
      <c r="C13" s="232" t="s">
        <v>28</v>
      </c>
      <c r="D13" s="237"/>
      <c r="E13" s="362">
        <f>+IF(F13=0,0,D13/F13)</f>
        <v>0</v>
      </c>
      <c r="F13" s="361"/>
      <c r="G13" s="234"/>
      <c r="H13" s="251">
        <f t="shared" si="1"/>
        <v>0</v>
      </c>
      <c r="I13" s="235"/>
      <c r="J13" s="238"/>
      <c r="K13" s="362">
        <f>+IF(L13=0,0,J13/L13)</f>
        <v>0</v>
      </c>
      <c r="L13" s="361"/>
      <c r="M13" s="333"/>
      <c r="N13" s="329">
        <f t="shared" si="2"/>
        <v>0</v>
      </c>
    </row>
    <row r="14" spans="1:14" ht="22.5" customHeight="1">
      <c r="A14" s="504"/>
      <c r="B14" s="231" t="s">
        <v>177</v>
      </c>
      <c r="C14" s="232" t="s">
        <v>176</v>
      </c>
      <c r="D14" s="237"/>
      <c r="E14" s="282">
        <f t="shared" si="0"/>
        <v>0</v>
      </c>
      <c r="F14" s="312"/>
      <c r="G14" s="234"/>
      <c r="H14" s="251">
        <f t="shared" si="1"/>
        <v>0</v>
      </c>
      <c r="I14" s="235"/>
      <c r="J14" s="238"/>
      <c r="K14" s="283">
        <f aca="true" t="shared" si="3" ref="K14:K34">+IF($J$35=0,0,J14/$J$35)</f>
        <v>0</v>
      </c>
      <c r="L14" s="312"/>
      <c r="M14" s="333"/>
      <c r="N14" s="329">
        <f t="shared" si="2"/>
        <v>0</v>
      </c>
    </row>
    <row r="15" spans="1:14" ht="21.75" customHeight="1">
      <c r="A15" s="504"/>
      <c r="B15" s="35" t="s">
        <v>6</v>
      </c>
      <c r="C15" s="36">
        <v>2</v>
      </c>
      <c r="D15" s="34"/>
      <c r="E15" s="282">
        <f t="shared" si="0"/>
        <v>0</v>
      </c>
      <c r="F15" s="274"/>
      <c r="G15" s="33"/>
      <c r="H15" s="230">
        <f t="shared" si="1"/>
        <v>0</v>
      </c>
      <c r="I15" s="63"/>
      <c r="J15" s="53"/>
      <c r="K15" s="282">
        <f t="shared" si="3"/>
        <v>0</v>
      </c>
      <c r="L15" s="274"/>
      <c r="M15" s="334"/>
      <c r="N15" s="328">
        <f t="shared" si="2"/>
        <v>0</v>
      </c>
    </row>
    <row r="16" spans="1:14" ht="25.5" customHeight="1">
      <c r="A16" s="504"/>
      <c r="B16" s="35" t="s">
        <v>7</v>
      </c>
      <c r="C16" s="36">
        <v>3</v>
      </c>
      <c r="D16" s="34"/>
      <c r="E16" s="282">
        <f t="shared" si="0"/>
        <v>0</v>
      </c>
      <c r="F16" s="274"/>
      <c r="G16" s="33"/>
      <c r="H16" s="230">
        <f t="shared" si="1"/>
        <v>0</v>
      </c>
      <c r="I16" s="63"/>
      <c r="J16" s="53"/>
      <c r="K16" s="282">
        <f t="shared" si="3"/>
        <v>0</v>
      </c>
      <c r="L16" s="274"/>
      <c r="M16" s="334"/>
      <c r="N16" s="328">
        <f t="shared" si="2"/>
        <v>0</v>
      </c>
    </row>
    <row r="17" spans="1:14" ht="25.5" customHeight="1">
      <c r="A17" s="504"/>
      <c r="B17" s="35" t="s">
        <v>242</v>
      </c>
      <c r="C17" s="36">
        <v>4</v>
      </c>
      <c r="D17" s="247">
        <f>+D18+D19+D20</f>
        <v>0</v>
      </c>
      <c r="E17" s="282">
        <f t="shared" si="0"/>
        <v>0</v>
      </c>
      <c r="F17" s="274"/>
      <c r="G17" s="247">
        <f>+G18+G19+G20</f>
        <v>0</v>
      </c>
      <c r="H17" s="230">
        <f t="shared" si="1"/>
        <v>0</v>
      </c>
      <c r="I17" s="63"/>
      <c r="J17" s="247">
        <f>+J18+J19+J20</f>
        <v>0</v>
      </c>
      <c r="K17" s="282">
        <f t="shared" si="3"/>
        <v>0</v>
      </c>
      <c r="L17" s="274"/>
      <c r="M17" s="335">
        <f>+M18+M19+M20</f>
        <v>0</v>
      </c>
      <c r="N17" s="328">
        <f t="shared" si="2"/>
        <v>0</v>
      </c>
    </row>
    <row r="18" spans="1:14" ht="34.5" customHeight="1">
      <c r="A18" s="504"/>
      <c r="B18" s="231" t="s">
        <v>199</v>
      </c>
      <c r="C18" s="249" t="s">
        <v>136</v>
      </c>
      <c r="D18" s="237"/>
      <c r="E18" s="283">
        <f t="shared" si="0"/>
        <v>0</v>
      </c>
      <c r="F18" s="273"/>
      <c r="G18" s="252"/>
      <c r="H18" s="251">
        <f t="shared" si="1"/>
        <v>0</v>
      </c>
      <c r="I18" s="235"/>
      <c r="J18" s="238"/>
      <c r="K18" s="283">
        <f t="shared" si="3"/>
        <v>0</v>
      </c>
      <c r="L18" s="273"/>
      <c r="M18" s="336"/>
      <c r="N18" s="329">
        <f t="shared" si="2"/>
        <v>0</v>
      </c>
    </row>
    <row r="19" spans="1:14" ht="26.25" customHeight="1">
      <c r="A19" s="504"/>
      <c r="B19" s="231" t="s">
        <v>206</v>
      </c>
      <c r="C19" s="249" t="s">
        <v>137</v>
      </c>
      <c r="D19" s="237"/>
      <c r="E19" s="283">
        <f t="shared" si="0"/>
        <v>0</v>
      </c>
      <c r="F19" s="273"/>
      <c r="G19" s="252"/>
      <c r="H19" s="251">
        <f t="shared" si="1"/>
        <v>0</v>
      </c>
      <c r="I19" s="235"/>
      <c r="J19" s="238"/>
      <c r="K19" s="283">
        <f t="shared" si="3"/>
        <v>0</v>
      </c>
      <c r="L19" s="273"/>
      <c r="M19" s="336"/>
      <c r="N19" s="329">
        <f t="shared" si="2"/>
        <v>0</v>
      </c>
    </row>
    <row r="20" spans="1:14" ht="26.25" customHeight="1">
      <c r="A20" s="504"/>
      <c r="B20" s="231" t="s">
        <v>243</v>
      </c>
      <c r="C20" s="249" t="s">
        <v>173</v>
      </c>
      <c r="D20" s="237"/>
      <c r="E20" s="283">
        <f t="shared" si="0"/>
        <v>0</v>
      </c>
      <c r="F20" s="273"/>
      <c r="G20" s="252"/>
      <c r="H20" s="251">
        <f t="shared" si="1"/>
        <v>0</v>
      </c>
      <c r="I20" s="235"/>
      <c r="J20" s="238"/>
      <c r="K20" s="283">
        <f t="shared" si="3"/>
        <v>0</v>
      </c>
      <c r="L20" s="273"/>
      <c r="M20" s="336"/>
      <c r="N20" s="329">
        <f t="shared" si="2"/>
        <v>0</v>
      </c>
    </row>
    <row r="21" spans="1:14" ht="37.5" customHeight="1">
      <c r="A21" s="504"/>
      <c r="B21" s="35" t="s">
        <v>200</v>
      </c>
      <c r="C21" s="36" t="s">
        <v>137</v>
      </c>
      <c r="D21" s="34"/>
      <c r="E21" s="282">
        <f t="shared" si="0"/>
        <v>0</v>
      </c>
      <c r="F21" s="274"/>
      <c r="G21" s="37"/>
      <c r="H21" s="230">
        <f t="shared" si="1"/>
        <v>0</v>
      </c>
      <c r="I21" s="63"/>
      <c r="J21" s="53"/>
      <c r="K21" s="282">
        <f t="shared" si="3"/>
        <v>0</v>
      </c>
      <c r="L21" s="274"/>
      <c r="M21" s="337"/>
      <c r="N21" s="328">
        <f t="shared" si="2"/>
        <v>0</v>
      </c>
    </row>
    <row r="22" spans="1:14" ht="25.5" customHeight="1">
      <c r="A22" s="504"/>
      <c r="B22" s="35" t="s">
        <v>8</v>
      </c>
      <c r="C22" s="36">
        <v>5</v>
      </c>
      <c r="D22" s="34"/>
      <c r="E22" s="282">
        <f t="shared" si="0"/>
        <v>0</v>
      </c>
      <c r="F22" s="274"/>
      <c r="G22" s="37"/>
      <c r="H22" s="230">
        <f t="shared" si="1"/>
        <v>0</v>
      </c>
      <c r="I22" s="63"/>
      <c r="J22" s="53"/>
      <c r="K22" s="282">
        <f t="shared" si="3"/>
        <v>0</v>
      </c>
      <c r="L22" s="274"/>
      <c r="M22" s="337"/>
      <c r="N22" s="328">
        <f t="shared" si="2"/>
        <v>0</v>
      </c>
    </row>
    <row r="23" spans="1:14" ht="25.5" customHeight="1">
      <c r="A23" s="504"/>
      <c r="B23" s="35" t="s">
        <v>9</v>
      </c>
      <c r="C23" s="36">
        <v>6</v>
      </c>
      <c r="D23" s="34"/>
      <c r="E23" s="282">
        <f t="shared" si="0"/>
        <v>0</v>
      </c>
      <c r="F23" s="274"/>
      <c r="G23" s="33"/>
      <c r="H23" s="230">
        <f t="shared" si="1"/>
        <v>0</v>
      </c>
      <c r="I23" s="63"/>
      <c r="J23" s="53"/>
      <c r="K23" s="282">
        <f t="shared" si="3"/>
        <v>0</v>
      </c>
      <c r="L23" s="274"/>
      <c r="M23" s="334"/>
      <c r="N23" s="328">
        <f t="shared" si="2"/>
        <v>0</v>
      </c>
    </row>
    <row r="24" spans="1:14" ht="24.75" customHeight="1">
      <c r="A24" s="504"/>
      <c r="B24" s="35" t="s">
        <v>10</v>
      </c>
      <c r="C24" s="36">
        <v>7</v>
      </c>
      <c r="D24" s="34"/>
      <c r="E24" s="282">
        <f t="shared" si="0"/>
        <v>0</v>
      </c>
      <c r="F24" s="274"/>
      <c r="G24" s="33"/>
      <c r="H24" s="230">
        <f t="shared" si="1"/>
        <v>0</v>
      </c>
      <c r="I24" s="63"/>
      <c r="J24" s="53"/>
      <c r="K24" s="282">
        <f t="shared" si="3"/>
        <v>0</v>
      </c>
      <c r="L24" s="274"/>
      <c r="M24" s="334"/>
      <c r="N24" s="328">
        <f t="shared" si="2"/>
        <v>0</v>
      </c>
    </row>
    <row r="25" spans="1:14" ht="24" customHeight="1">
      <c r="A25" s="504"/>
      <c r="B25" s="35" t="s">
        <v>11</v>
      </c>
      <c r="C25" s="36">
        <v>8</v>
      </c>
      <c r="D25" s="34"/>
      <c r="E25" s="282">
        <f t="shared" si="0"/>
        <v>0</v>
      </c>
      <c r="F25" s="274"/>
      <c r="G25" s="37"/>
      <c r="H25" s="230">
        <f t="shared" si="1"/>
        <v>0</v>
      </c>
      <c r="I25" s="63"/>
      <c r="J25" s="53"/>
      <c r="K25" s="282">
        <f t="shared" si="3"/>
        <v>0</v>
      </c>
      <c r="L25" s="274"/>
      <c r="M25" s="337"/>
      <c r="N25" s="328">
        <f t="shared" si="2"/>
        <v>0</v>
      </c>
    </row>
    <row r="26" spans="1:14" ht="21" customHeight="1">
      <c r="A26" s="504"/>
      <c r="B26" s="35" t="s">
        <v>12</v>
      </c>
      <c r="C26" s="36">
        <v>9</v>
      </c>
      <c r="D26" s="34"/>
      <c r="E26" s="282">
        <f t="shared" si="0"/>
        <v>0</v>
      </c>
      <c r="F26" s="274"/>
      <c r="G26" s="37"/>
      <c r="H26" s="230">
        <f t="shared" si="1"/>
        <v>0</v>
      </c>
      <c r="I26" s="63"/>
      <c r="J26" s="53"/>
      <c r="K26" s="282">
        <f t="shared" si="3"/>
        <v>0</v>
      </c>
      <c r="L26" s="274"/>
      <c r="M26" s="337"/>
      <c r="N26" s="328">
        <f t="shared" si="2"/>
        <v>0</v>
      </c>
    </row>
    <row r="27" spans="1:14" ht="26.25" customHeight="1">
      <c r="A27" s="504"/>
      <c r="B27" s="35" t="s">
        <v>29</v>
      </c>
      <c r="C27" s="36">
        <v>10</v>
      </c>
      <c r="D27" s="34"/>
      <c r="E27" s="282">
        <f t="shared" si="0"/>
        <v>0</v>
      </c>
      <c r="F27" s="274"/>
      <c r="G27" s="33"/>
      <c r="H27" s="230">
        <f t="shared" si="1"/>
        <v>0</v>
      </c>
      <c r="I27" s="63"/>
      <c r="J27" s="53"/>
      <c r="K27" s="282">
        <f t="shared" si="3"/>
        <v>0</v>
      </c>
      <c r="L27" s="274"/>
      <c r="M27" s="334"/>
      <c r="N27" s="328">
        <f t="shared" si="2"/>
        <v>0</v>
      </c>
    </row>
    <row r="28" spans="1:14" ht="28.5" customHeight="1">
      <c r="A28" s="504"/>
      <c r="B28" s="81" t="s">
        <v>130</v>
      </c>
      <c r="C28" s="36">
        <v>11</v>
      </c>
      <c r="D28" s="34"/>
      <c r="E28" s="282">
        <f t="shared" si="0"/>
        <v>0</v>
      </c>
      <c r="F28" s="274"/>
      <c r="G28" s="37"/>
      <c r="H28" s="230">
        <f t="shared" si="1"/>
        <v>0</v>
      </c>
      <c r="I28" s="63"/>
      <c r="J28" s="53"/>
      <c r="K28" s="282">
        <f t="shared" si="3"/>
        <v>0</v>
      </c>
      <c r="L28" s="274"/>
      <c r="M28" s="337"/>
      <c r="N28" s="328">
        <f t="shared" si="2"/>
        <v>0</v>
      </c>
    </row>
    <row r="29" spans="1:14" ht="30.75" customHeight="1" hidden="1">
      <c r="A29" s="504"/>
      <c r="E29" s="282">
        <f t="shared" si="0"/>
        <v>0</v>
      </c>
      <c r="F29" s="275"/>
      <c r="H29" s="230">
        <f t="shared" si="1"/>
        <v>0</v>
      </c>
      <c r="K29" s="282">
        <f t="shared" si="3"/>
        <v>0</v>
      </c>
      <c r="L29" s="275"/>
      <c r="M29" s="281"/>
      <c r="N29" s="328">
        <f t="shared" si="2"/>
        <v>0</v>
      </c>
    </row>
    <row r="30" spans="1:14" ht="27" customHeight="1">
      <c r="A30" s="504"/>
      <c r="B30" s="35" t="s">
        <v>131</v>
      </c>
      <c r="C30" s="36">
        <v>12</v>
      </c>
      <c r="D30" s="34"/>
      <c r="E30" s="282">
        <f t="shared" si="0"/>
        <v>0</v>
      </c>
      <c r="F30" s="274"/>
      <c r="G30" s="37"/>
      <c r="H30" s="230">
        <f t="shared" si="1"/>
        <v>0</v>
      </c>
      <c r="I30" s="63"/>
      <c r="J30" s="53"/>
      <c r="K30" s="282">
        <f t="shared" si="3"/>
        <v>0</v>
      </c>
      <c r="L30" s="274"/>
      <c r="M30" s="337"/>
      <c r="N30" s="328">
        <f t="shared" si="2"/>
        <v>0</v>
      </c>
    </row>
    <row r="31" spans="1:14" ht="27" customHeight="1">
      <c r="A31" s="504"/>
      <c r="B31" s="35" t="s">
        <v>13</v>
      </c>
      <c r="C31" s="36">
        <v>13</v>
      </c>
      <c r="D31" s="34"/>
      <c r="E31" s="282">
        <f t="shared" si="0"/>
        <v>0</v>
      </c>
      <c r="F31" s="274"/>
      <c r="G31" s="37"/>
      <c r="H31" s="230">
        <f t="shared" si="1"/>
        <v>0</v>
      </c>
      <c r="I31" s="63"/>
      <c r="J31" s="53"/>
      <c r="K31" s="282">
        <f t="shared" si="3"/>
        <v>0</v>
      </c>
      <c r="L31" s="274"/>
      <c r="M31" s="337"/>
      <c r="N31" s="328">
        <f t="shared" si="2"/>
        <v>0</v>
      </c>
    </row>
    <row r="32" spans="1:14" ht="27" customHeight="1">
      <c r="A32" s="504"/>
      <c r="B32" s="38" t="s">
        <v>38</v>
      </c>
      <c r="C32" s="36">
        <v>14</v>
      </c>
      <c r="D32" s="37"/>
      <c r="E32" s="282">
        <f t="shared" si="0"/>
        <v>0</v>
      </c>
      <c r="F32" s="274"/>
      <c r="G32" s="33"/>
      <c r="H32" s="230">
        <f t="shared" si="1"/>
        <v>0</v>
      </c>
      <c r="I32" s="63"/>
      <c r="J32" s="55"/>
      <c r="K32" s="282">
        <f t="shared" si="3"/>
        <v>0</v>
      </c>
      <c r="L32" s="274"/>
      <c r="M32" s="334"/>
      <c r="N32" s="328">
        <f t="shared" si="2"/>
        <v>0</v>
      </c>
    </row>
    <row r="33" spans="1:14" ht="31.5" customHeight="1" thickBot="1">
      <c r="A33" s="504"/>
      <c r="B33" s="39" t="s">
        <v>14</v>
      </c>
      <c r="C33" s="36">
        <v>15</v>
      </c>
      <c r="D33" s="288"/>
      <c r="E33" s="292">
        <f t="shared" si="0"/>
        <v>0</v>
      </c>
      <c r="F33" s="293"/>
      <c r="G33" s="40"/>
      <c r="H33" s="345">
        <f t="shared" si="1"/>
        <v>0</v>
      </c>
      <c r="I33" s="63"/>
      <c r="J33" s="56"/>
      <c r="K33" s="296">
        <f t="shared" si="3"/>
        <v>0</v>
      </c>
      <c r="L33" s="276"/>
      <c r="M33" s="338"/>
      <c r="N33" s="349">
        <f t="shared" si="2"/>
        <v>0</v>
      </c>
    </row>
    <row r="34" spans="1:14" ht="28.5" customHeight="1" thickBot="1">
      <c r="A34" s="505"/>
      <c r="B34" s="41" t="s">
        <v>31</v>
      </c>
      <c r="C34" s="36">
        <v>16</v>
      </c>
      <c r="D34" s="285">
        <f>SUM(D9:D33)-D17-D9</f>
        <v>0</v>
      </c>
      <c r="E34" s="297">
        <f t="shared" si="0"/>
        <v>0</v>
      </c>
      <c r="F34" s="294">
        <f>SUM(F9:F33)-F9-F14</f>
        <v>0</v>
      </c>
      <c r="G34" s="43">
        <f>SUM(G9:G33)-G17-G9</f>
        <v>0</v>
      </c>
      <c r="H34" s="347">
        <f t="shared" si="1"/>
        <v>0</v>
      </c>
      <c r="I34" s="344"/>
      <c r="J34" s="43">
        <f>SUM(J9:J33)-J17-J9</f>
        <v>0</v>
      </c>
      <c r="K34" s="297">
        <f t="shared" si="3"/>
        <v>0</v>
      </c>
      <c r="L34" s="278">
        <f>SUM(L9:L33)-L9-L14</f>
        <v>0</v>
      </c>
      <c r="M34" s="326">
        <f>SUM(M9:M33)-M17-M9</f>
        <v>0</v>
      </c>
      <c r="N34" s="347">
        <f t="shared" si="2"/>
        <v>0</v>
      </c>
    </row>
    <row r="35" spans="1:14" ht="30.75" customHeight="1">
      <c r="A35" s="506" t="s">
        <v>134</v>
      </c>
      <c r="B35" s="507"/>
      <c r="C35" s="36">
        <v>17</v>
      </c>
      <c r="D35" s="459">
        <f>+'výkony-vozidla-odkupy'!I11</f>
        <v>0</v>
      </c>
      <c r="E35" s="459"/>
      <c r="F35" s="255"/>
      <c r="G35" s="488">
        <f>+D35</f>
        <v>0</v>
      </c>
      <c r="H35" s="489"/>
      <c r="I35" s="64"/>
      <c r="J35" s="459">
        <f>+'výkony-vozidla-odkupy'!J11</f>
        <v>0</v>
      </c>
      <c r="K35" s="459"/>
      <c r="L35" s="258"/>
      <c r="M35" s="460">
        <f>+J35</f>
        <v>0</v>
      </c>
      <c r="N35" s="461"/>
    </row>
    <row r="36" spans="1:14" ht="30.75" customHeight="1" thickBot="1">
      <c r="A36" s="495" t="s">
        <v>126</v>
      </c>
      <c r="B36" s="496"/>
      <c r="C36" s="36">
        <v>18</v>
      </c>
      <c r="D36" s="490"/>
      <c r="E36" s="463"/>
      <c r="F36" s="384"/>
      <c r="G36" s="464"/>
      <c r="H36" s="491"/>
      <c r="I36" s="65"/>
      <c r="J36" s="462"/>
      <c r="K36" s="463"/>
      <c r="L36" s="384"/>
      <c r="M36" s="464"/>
      <c r="N36" s="465"/>
    </row>
    <row r="37" spans="1:14" ht="32.25" customHeight="1" thickBot="1">
      <c r="A37" s="468" t="s">
        <v>47</v>
      </c>
      <c r="B37" s="469"/>
      <c r="C37" s="36">
        <v>19</v>
      </c>
      <c r="D37" s="441">
        <f>+E34</f>
        <v>0</v>
      </c>
      <c r="E37" s="472"/>
      <c r="F37" s="264"/>
      <c r="G37" s="466"/>
      <c r="H37" s="492"/>
      <c r="I37" s="66"/>
      <c r="J37" s="482">
        <f>+K34</f>
        <v>0</v>
      </c>
      <c r="K37" s="472"/>
      <c r="L37" s="264"/>
      <c r="M37" s="466"/>
      <c r="N37" s="467"/>
    </row>
    <row r="38" spans="1:14" ht="46.5" customHeight="1" thickBot="1">
      <c r="A38" s="468" t="s">
        <v>32</v>
      </c>
      <c r="B38" s="469"/>
      <c r="C38" s="36">
        <v>20</v>
      </c>
      <c r="D38" s="470"/>
      <c r="E38" s="471"/>
      <c r="F38" s="265"/>
      <c r="G38" s="441">
        <f>+H34</f>
        <v>0</v>
      </c>
      <c r="H38" s="472"/>
      <c r="I38" s="67"/>
      <c r="J38" s="470"/>
      <c r="K38" s="471"/>
      <c r="L38" s="265"/>
      <c r="M38" s="441">
        <f>+N34</f>
        <v>0</v>
      </c>
      <c r="N38" s="442"/>
    </row>
    <row r="39" spans="1:14" s="8" customFormat="1" ht="20.25" customHeight="1">
      <c r="A39" s="353"/>
      <c r="B39" s="353"/>
      <c r="C39" s="354"/>
      <c r="D39" s="352"/>
      <c r="E39" s="352"/>
      <c r="F39" s="352"/>
      <c r="G39" s="351"/>
      <c r="H39" s="351"/>
      <c r="I39" s="351"/>
      <c r="J39" s="352"/>
      <c r="K39" s="352"/>
      <c r="L39" s="352"/>
      <c r="M39" s="351"/>
      <c r="N39" s="351"/>
    </row>
    <row r="40" spans="1:14" s="8" customFormat="1" ht="20.25" customHeight="1" thickBot="1">
      <c r="A40" s="353"/>
      <c r="B40" s="353"/>
      <c r="C40" s="354"/>
      <c r="D40" s="352"/>
      <c r="E40" s="352"/>
      <c r="F40" s="352"/>
      <c r="G40" s="351"/>
      <c r="H40" s="351"/>
      <c r="I40" s="351"/>
      <c r="J40" s="352"/>
      <c r="K40" s="352"/>
      <c r="L40" s="352"/>
      <c r="M40" s="351"/>
      <c r="N40" s="351"/>
    </row>
    <row r="41" spans="1:14" ht="60.75" customHeight="1" thickBot="1">
      <c r="A41" s="521" t="s">
        <v>135</v>
      </c>
      <c r="B41" s="522"/>
      <c r="C41" s="355" t="s">
        <v>101</v>
      </c>
      <c r="D41" s="92"/>
      <c r="E41" s="86"/>
      <c r="F41" s="86"/>
      <c r="G41" s="95"/>
      <c r="H41" s="87"/>
      <c r="I41" s="94"/>
      <c r="J41" s="92"/>
      <c r="K41" s="86"/>
      <c r="L41" s="86"/>
      <c r="M41" s="95"/>
      <c r="N41" s="87"/>
    </row>
    <row r="42" spans="1:14" ht="142.5" customHeight="1" thickBot="1">
      <c r="A42" s="521" t="s">
        <v>189</v>
      </c>
      <c r="B42" s="522"/>
      <c r="C42" s="356" t="s">
        <v>102</v>
      </c>
      <c r="D42" s="88"/>
      <c r="E42" s="89"/>
      <c r="F42" s="89"/>
      <c r="G42" s="96"/>
      <c r="H42" s="89"/>
      <c r="I42" s="90"/>
      <c r="J42" s="88"/>
      <c r="K42" s="89"/>
      <c r="L42" s="89"/>
      <c r="M42" s="95"/>
      <c r="N42" s="87"/>
    </row>
    <row r="43" spans="1:14" ht="27" customHeight="1" thickBot="1">
      <c r="A43" s="526" t="s">
        <v>193</v>
      </c>
      <c r="B43" s="527"/>
      <c r="C43" s="356" t="s">
        <v>132</v>
      </c>
      <c r="D43" s="444">
        <f>0.85+0.18</f>
        <v>1.03</v>
      </c>
      <c r="E43" s="443"/>
      <c r="F43" s="324"/>
      <c r="G43" s="444">
        <f>+D43</f>
        <v>1.03</v>
      </c>
      <c r="H43" s="443"/>
      <c r="I43" s="101"/>
      <c r="J43" s="443">
        <f>0.48+0.3</f>
        <v>0.78</v>
      </c>
      <c r="K43" s="443"/>
      <c r="L43" s="324"/>
      <c r="M43" s="444">
        <f>+J43</f>
        <v>0.78</v>
      </c>
      <c r="N43" s="445"/>
    </row>
    <row r="44" spans="1:14" ht="46.5" customHeight="1">
      <c r="A44" s="493" t="s">
        <v>140</v>
      </c>
      <c r="B44" s="494"/>
      <c r="C44" s="357">
        <v>22</v>
      </c>
      <c r="D44" s="448">
        <f>+D37+D43+E41</f>
        <v>1.03</v>
      </c>
      <c r="E44" s="449"/>
      <c r="F44" s="266"/>
      <c r="G44" s="430"/>
      <c r="H44" s="517"/>
      <c r="I44" s="68"/>
      <c r="J44" s="448">
        <f>+J37+J43+K41</f>
        <v>0.78</v>
      </c>
      <c r="K44" s="449"/>
      <c r="L44" s="266"/>
      <c r="M44" s="430"/>
      <c r="N44" s="431"/>
    </row>
    <row r="45" spans="1:14" ht="46.5" customHeight="1" thickBot="1">
      <c r="A45" s="475" t="s">
        <v>141</v>
      </c>
      <c r="B45" s="476"/>
      <c r="C45" s="358" t="s">
        <v>34</v>
      </c>
      <c r="D45" s="477"/>
      <c r="E45" s="478"/>
      <c r="F45" s="359"/>
      <c r="G45" s="433">
        <f>+H34+G43</f>
        <v>1.03</v>
      </c>
      <c r="H45" s="479"/>
      <c r="I45" s="360"/>
      <c r="J45" s="477"/>
      <c r="K45" s="478"/>
      <c r="L45" s="359"/>
      <c r="M45" s="433">
        <f>+N34+M43</f>
        <v>0.78</v>
      </c>
      <c r="N45" s="434"/>
    </row>
    <row r="48" spans="1:6" ht="46.5" customHeight="1">
      <c r="A48" s="5"/>
      <c r="B48" s="5"/>
      <c r="C48" s="6"/>
      <c r="D48" s="5"/>
      <c r="E48" s="5"/>
      <c r="F48" s="5"/>
    </row>
    <row r="49" spans="1:9" ht="25.5" customHeight="1">
      <c r="A49" s="19" t="s">
        <v>35</v>
      </c>
      <c r="B49" s="16"/>
      <c r="C49" s="17"/>
      <c r="D49" s="16"/>
      <c r="E49" s="16"/>
      <c r="F49" s="16"/>
      <c r="G49" s="7"/>
      <c r="H49" s="7"/>
      <c r="I49" s="7"/>
    </row>
    <row r="50" spans="1:9" ht="35.25" customHeight="1">
      <c r="A50" s="511" t="s">
        <v>257</v>
      </c>
      <c r="B50" s="512"/>
      <c r="C50" s="512"/>
      <c r="D50" s="512"/>
      <c r="E50" s="512"/>
      <c r="F50" s="512"/>
      <c r="G50" s="512"/>
      <c r="H50" s="513"/>
      <c r="I50" s="7"/>
    </row>
    <row r="51" spans="1:9" ht="18.75" customHeight="1">
      <c r="A51" s="518" t="s">
        <v>151</v>
      </c>
      <c r="B51" s="519"/>
      <c r="C51" s="519"/>
      <c r="D51" s="519"/>
      <c r="E51" s="519"/>
      <c r="F51" s="519"/>
      <c r="G51" s="519"/>
      <c r="H51" s="520"/>
      <c r="I51" s="7"/>
    </row>
    <row r="52" spans="1:9" ht="36.75" customHeight="1">
      <c r="A52" s="484" t="s">
        <v>256</v>
      </c>
      <c r="B52" s="484"/>
      <c r="C52" s="484"/>
      <c r="D52" s="484"/>
      <c r="E52" s="484"/>
      <c r="F52" s="484"/>
      <c r="G52" s="484"/>
      <c r="H52" s="484"/>
      <c r="I52" s="7"/>
    </row>
    <row r="53" spans="1:9" ht="39.75" customHeight="1">
      <c r="A53" s="485" t="s">
        <v>254</v>
      </c>
      <c r="B53" s="486"/>
      <c r="C53" s="486"/>
      <c r="D53" s="486"/>
      <c r="E53" s="486"/>
      <c r="F53" s="486"/>
      <c r="G53" s="486"/>
      <c r="H53" s="487"/>
      <c r="I53" s="7"/>
    </row>
    <row r="54" spans="1:9" ht="39" customHeight="1">
      <c r="A54" s="485" t="s">
        <v>255</v>
      </c>
      <c r="B54" s="486"/>
      <c r="C54" s="486"/>
      <c r="D54" s="486"/>
      <c r="E54" s="486"/>
      <c r="F54" s="486"/>
      <c r="G54" s="486"/>
      <c r="H54" s="487"/>
      <c r="I54" s="7"/>
    </row>
    <row r="55" spans="1:9" ht="20.25" customHeight="1">
      <c r="A55" s="484" t="s">
        <v>20</v>
      </c>
      <c r="B55" s="484"/>
      <c r="C55" s="484"/>
      <c r="D55" s="484"/>
      <c r="E55" s="484"/>
      <c r="F55" s="484"/>
      <c r="G55" s="484"/>
      <c r="H55" s="484"/>
      <c r="I55" s="57"/>
    </row>
    <row r="56" spans="1:9" ht="21.75" customHeight="1">
      <c r="A56" s="432" t="s">
        <v>258</v>
      </c>
      <c r="B56" s="432"/>
      <c r="C56" s="432"/>
      <c r="D56" s="432"/>
      <c r="E56" s="432"/>
      <c r="F56" s="432"/>
      <c r="G56" s="432"/>
      <c r="H56" s="432"/>
      <c r="I56" s="57"/>
    </row>
    <row r="57" spans="1:9" ht="33" customHeight="1">
      <c r="A57" s="485" t="s">
        <v>248</v>
      </c>
      <c r="B57" s="486"/>
      <c r="C57" s="486"/>
      <c r="D57" s="486"/>
      <c r="E57" s="486"/>
      <c r="F57" s="486"/>
      <c r="G57" s="486"/>
      <c r="H57" s="487"/>
      <c r="I57" s="57"/>
    </row>
    <row r="58" spans="1:9" ht="22.5" customHeight="1">
      <c r="A58" s="515" t="s">
        <v>259</v>
      </c>
      <c r="B58" s="515"/>
      <c r="C58" s="515"/>
      <c r="D58" s="515"/>
      <c r="E58" s="515"/>
      <c r="F58" s="515"/>
      <c r="G58" s="515"/>
      <c r="H58" s="516"/>
      <c r="I58" s="57"/>
    </row>
    <row r="59" spans="1:9" ht="22.5" customHeight="1">
      <c r="A59" s="450" t="s">
        <v>237</v>
      </c>
      <c r="B59" s="451"/>
      <c r="C59" s="451"/>
      <c r="D59" s="451"/>
      <c r="E59" s="451"/>
      <c r="F59" s="451"/>
      <c r="G59" s="451"/>
      <c r="H59" s="452"/>
      <c r="I59" s="57"/>
    </row>
    <row r="60" spans="1:9" ht="22.5" customHeight="1">
      <c r="A60" s="450" t="s">
        <v>238</v>
      </c>
      <c r="B60" s="451"/>
      <c r="C60" s="451"/>
      <c r="D60" s="451"/>
      <c r="E60" s="451"/>
      <c r="F60" s="451"/>
      <c r="G60" s="451"/>
      <c r="H60" s="452"/>
      <c r="I60" s="57"/>
    </row>
    <row r="61" spans="1:9" ht="48.75" customHeight="1">
      <c r="A61" s="480" t="s">
        <v>205</v>
      </c>
      <c r="B61" s="480"/>
      <c r="C61" s="480"/>
      <c r="D61" s="480"/>
      <c r="E61" s="480"/>
      <c r="F61" s="480"/>
      <c r="G61" s="480"/>
      <c r="H61" s="481"/>
      <c r="I61" s="57"/>
    </row>
    <row r="62" spans="1:9" ht="35.25" customHeight="1">
      <c r="A62" s="432" t="s">
        <v>245</v>
      </c>
      <c r="B62" s="432"/>
      <c r="C62" s="432"/>
      <c r="D62" s="432"/>
      <c r="E62" s="432"/>
      <c r="F62" s="432"/>
      <c r="G62" s="432"/>
      <c r="H62" s="432"/>
      <c r="I62" s="57"/>
    </row>
    <row r="63" spans="1:9" ht="33.75" customHeight="1">
      <c r="A63" s="432" t="s">
        <v>191</v>
      </c>
      <c r="B63" s="432"/>
      <c r="C63" s="432"/>
      <c r="D63" s="432"/>
      <c r="E63" s="432"/>
      <c r="F63" s="432"/>
      <c r="G63" s="432"/>
      <c r="H63" s="432"/>
      <c r="I63" s="57"/>
    </row>
    <row r="64" spans="1:14" ht="24.75" customHeight="1">
      <c r="A64" s="432" t="s">
        <v>128</v>
      </c>
      <c r="B64" s="432"/>
      <c r="C64" s="432"/>
      <c r="D64" s="432"/>
      <c r="E64" s="432"/>
      <c r="F64" s="432"/>
      <c r="G64" s="432"/>
      <c r="H64" s="432"/>
      <c r="I64" s="57"/>
      <c r="J64" s="12"/>
      <c r="K64" s="12"/>
      <c r="L64" s="12"/>
      <c r="M64" s="12"/>
      <c r="N64" s="12"/>
    </row>
    <row r="65" spans="1:9" ht="30" customHeight="1">
      <c r="A65" s="432" t="s">
        <v>263</v>
      </c>
      <c r="B65" s="432"/>
      <c r="C65" s="432"/>
      <c r="D65" s="432"/>
      <c r="E65" s="432"/>
      <c r="F65" s="432"/>
      <c r="G65" s="432"/>
      <c r="H65" s="432"/>
      <c r="I65" s="57"/>
    </row>
    <row r="66" spans="1:9" ht="52.5" customHeight="1">
      <c r="A66" s="432" t="s">
        <v>194</v>
      </c>
      <c r="B66" s="432"/>
      <c r="C66" s="432"/>
      <c r="D66" s="432"/>
      <c r="E66" s="432"/>
      <c r="F66" s="432"/>
      <c r="G66" s="432"/>
      <c r="H66" s="432"/>
      <c r="I66" s="57"/>
    </row>
    <row r="67" spans="1:9" ht="42.75" customHeight="1">
      <c r="A67" s="483" t="s">
        <v>133</v>
      </c>
      <c r="B67" s="483"/>
      <c r="C67" s="483"/>
      <c r="D67" s="483"/>
      <c r="E67" s="483"/>
      <c r="F67" s="483"/>
      <c r="G67" s="483"/>
      <c r="H67" s="483"/>
      <c r="I67" s="58"/>
    </row>
    <row r="68" spans="1:9" ht="34.5" customHeight="1">
      <c r="A68" s="483" t="s">
        <v>36</v>
      </c>
      <c r="B68" s="483"/>
      <c r="C68" s="483"/>
      <c r="D68" s="483"/>
      <c r="E68" s="483"/>
      <c r="F68" s="483"/>
      <c r="G68" s="483"/>
      <c r="H68" s="483"/>
      <c r="I68" s="58"/>
    </row>
    <row r="69" spans="1:9" ht="32.25" customHeight="1">
      <c r="A69" s="453" t="s">
        <v>247</v>
      </c>
      <c r="B69" s="454"/>
      <c r="C69" s="454"/>
      <c r="D69" s="454"/>
      <c r="E69" s="454"/>
      <c r="F69" s="454"/>
      <c r="G69" s="454"/>
      <c r="H69" s="455"/>
      <c r="I69" s="59"/>
    </row>
    <row r="70" spans="1:9" ht="20.25" customHeight="1">
      <c r="A70" s="438" t="s">
        <v>281</v>
      </c>
      <c r="B70" s="439"/>
      <c r="C70" s="439"/>
      <c r="D70" s="439"/>
      <c r="E70" s="439"/>
      <c r="F70" s="439"/>
      <c r="G70" s="439"/>
      <c r="H70" s="440"/>
      <c r="I70" s="59"/>
    </row>
    <row r="71" spans="1:8" ht="23.25" customHeight="1">
      <c r="A71" s="508" t="s">
        <v>282</v>
      </c>
      <c r="B71" s="509"/>
      <c r="C71" s="509"/>
      <c r="D71" s="509"/>
      <c r="E71" s="509"/>
      <c r="F71" s="509"/>
      <c r="G71" s="509"/>
      <c r="H71" s="510"/>
    </row>
    <row r="72" ht="15.75">
      <c r="A72" s="20"/>
    </row>
    <row r="73" spans="1:2" ht="15.75">
      <c r="A73" s="21"/>
      <c r="B73" s="7" t="s">
        <v>19</v>
      </c>
    </row>
    <row r="74" spans="1:2" ht="15.75">
      <c r="A74" s="22"/>
      <c r="B74" s="23" t="s">
        <v>37</v>
      </c>
    </row>
    <row r="75" spans="1:2" ht="15.75">
      <c r="A75" s="24"/>
      <c r="B75" s="23" t="s">
        <v>37</v>
      </c>
    </row>
    <row r="76" spans="1:2" ht="17.25" customHeight="1">
      <c r="A76" s="283"/>
      <c r="B76" s="23" t="s">
        <v>37</v>
      </c>
    </row>
    <row r="78" ht="12.75">
      <c r="A78" s="83"/>
    </row>
    <row r="79" ht="15">
      <c r="A79" s="82"/>
    </row>
  </sheetData>
  <sheetProtection/>
  <mergeCells count="68">
    <mergeCell ref="A71:H71"/>
    <mergeCell ref="A41:B41"/>
    <mergeCell ref="D5:H5"/>
    <mergeCell ref="J5:N5"/>
    <mergeCell ref="A6:A7"/>
    <mergeCell ref="C6:C7"/>
    <mergeCell ref="D6:E6"/>
    <mergeCell ref="G6:H6"/>
    <mergeCell ref="J6:K6"/>
    <mergeCell ref="M6:N6"/>
    <mergeCell ref="A9:A34"/>
    <mergeCell ref="A35:B35"/>
    <mergeCell ref="D35:E35"/>
    <mergeCell ref="G35:H35"/>
    <mergeCell ref="J35:K35"/>
    <mergeCell ref="M35:N35"/>
    <mergeCell ref="A36:B36"/>
    <mergeCell ref="D36:E36"/>
    <mergeCell ref="G36:H36"/>
    <mergeCell ref="J36:K36"/>
    <mergeCell ref="M36:N36"/>
    <mergeCell ref="A37:B37"/>
    <mergeCell ref="D37:E37"/>
    <mergeCell ref="G37:H37"/>
    <mergeCell ref="J37:K37"/>
    <mergeCell ref="M37:N37"/>
    <mergeCell ref="A38:B38"/>
    <mergeCell ref="D38:E38"/>
    <mergeCell ref="G38:H38"/>
    <mergeCell ref="J38:K38"/>
    <mergeCell ref="M38:N38"/>
    <mergeCell ref="A43:B43"/>
    <mergeCell ref="D43:E43"/>
    <mergeCell ref="G43:H43"/>
    <mergeCell ref="J43:K43"/>
    <mergeCell ref="M43:N43"/>
    <mergeCell ref="A42:B42"/>
    <mergeCell ref="J44:K44"/>
    <mergeCell ref="M44:N44"/>
    <mergeCell ref="A45:B45"/>
    <mergeCell ref="D45:E45"/>
    <mergeCell ref="G45:H45"/>
    <mergeCell ref="J45:K45"/>
    <mergeCell ref="M45:N45"/>
    <mergeCell ref="A50:H50"/>
    <mergeCell ref="A51:H51"/>
    <mergeCell ref="A54:H54"/>
    <mergeCell ref="A55:H55"/>
    <mergeCell ref="A56:H56"/>
    <mergeCell ref="A44:B44"/>
    <mergeCell ref="D44:E44"/>
    <mergeCell ref="G44:H44"/>
    <mergeCell ref="A62:H62"/>
    <mergeCell ref="A52:H52"/>
    <mergeCell ref="A61:H61"/>
    <mergeCell ref="A53:H53"/>
    <mergeCell ref="A58:H58"/>
    <mergeCell ref="A59:H59"/>
    <mergeCell ref="A60:H60"/>
    <mergeCell ref="A57:H57"/>
    <mergeCell ref="A69:H69"/>
    <mergeCell ref="A70:H70"/>
    <mergeCell ref="A63:H63"/>
    <mergeCell ref="A64:H64"/>
    <mergeCell ref="A65:H65"/>
    <mergeCell ref="A66:H66"/>
    <mergeCell ref="A67:H67"/>
    <mergeCell ref="A68:H68"/>
  </mergeCells>
  <hyperlinks>
    <hyperlink ref="A51" r:id="rId1" display="https://www.mdcr.cz/Dokumenty/Verejna-doprava/Jizdni-rady,-kalendare-pro-jizdni-rady,-metodi-(1)/Metodika-postupu-pro-stanoveni-maximalni-vyse-komp"/>
  </hyperlinks>
  <printOptions/>
  <pageMargins left="0.7086614173228347" right="0.7086614173228347" top="0.7874015748031497" bottom="0.7874015748031497" header="0.31496062992125984" footer="0.31496062992125984"/>
  <pageSetup fitToHeight="1" fitToWidth="1" horizontalDpi="600" verticalDpi="600" orientation="portrait" paperSize="8" scale="44"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 O P I 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Miroslava Staňková</dc:creator>
  <cp:keywords/>
  <dc:description/>
  <cp:lastModifiedBy>Miroslava Staňková</cp:lastModifiedBy>
  <cp:lastPrinted>2022-07-01T09:42:59Z</cp:lastPrinted>
  <dcterms:created xsi:type="dcterms:W3CDTF">2012-05-25T12:36:28Z</dcterms:created>
  <dcterms:modified xsi:type="dcterms:W3CDTF">2022-11-02T13:18:56Z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