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37395" windowHeight="20235" activeTab="0"/>
  </bookViews>
  <sheets>
    <sheet name="Rekapitulace stavby" sheetId="1" r:id="rId1"/>
    <sheet name="SO101" sheetId="4" r:id="rId2"/>
    <sheet name="SO180" sheetId="5" r:id="rId3"/>
    <sheet name="SO190" sheetId="6" r:id="rId4"/>
    <sheet name="VRN" sheetId="7" r:id="rId5"/>
  </sheets>
  <externalReferences>
    <externalReference r:id="rId8"/>
    <externalReference r:id="rId9"/>
    <externalReference r:id="rId10"/>
    <externalReference r:id="rId11"/>
  </externalReferences>
  <definedNames>
    <definedName name="__CENA__" localSheetId="2">'SO180'!$P$6:$P$19</definedName>
    <definedName name="__CENA__" localSheetId="3">'SO190'!$P$6:$P$47</definedName>
    <definedName name="__CENA__" localSheetId="4">'VRN'!$N$6:$N$20</definedName>
    <definedName name="__CENA__">'SO101'!$P$6:$P$107</definedName>
    <definedName name="__MAIN__" localSheetId="2">'SO180'!$F$1:$DE$18</definedName>
    <definedName name="__MAIN__" localSheetId="3">'SO190'!$F$1:$DE$46</definedName>
    <definedName name="__MAIN__" localSheetId="4">'VRN'!$F$1:$CX$19</definedName>
    <definedName name="__MAIN__">'SO101'!$F$1:$DE$106</definedName>
    <definedName name="__MAIN2__" localSheetId="2">#REF!</definedName>
    <definedName name="__MAIN2__" localSheetId="3">#REF!</definedName>
    <definedName name="__MAIN2__" localSheetId="4">#REF!</definedName>
    <definedName name="__MAIN2__">#REF!</definedName>
    <definedName name="__SAZBA__" localSheetId="2">'SO180'!$U$6:$U$19</definedName>
    <definedName name="__SAZBA__" localSheetId="3">'SO190'!$U$6:$U$47</definedName>
    <definedName name="__SAZBA__" localSheetId="4">'VRN'!$O$6:$O$20</definedName>
    <definedName name="__SAZBA__">'SO101'!$U$6:$U$107</definedName>
    <definedName name="__T0__" localSheetId="2">'SO180'!$F$5:$AC$18</definedName>
    <definedName name="__T0__" localSheetId="3">'SO190'!$F$5:$AC$46</definedName>
    <definedName name="__T0__" localSheetId="4">'VRN'!$F$5:$V$19</definedName>
    <definedName name="__T0__">'SO101'!$F$5:$AC$106</definedName>
    <definedName name="__T1__" localSheetId="2">'SO180'!$F$6:$AC$17</definedName>
    <definedName name="__T1__" localSheetId="3">'SO190'!$F$6:$AC$10</definedName>
    <definedName name="__T1__" localSheetId="4">'VRN'!$F$6:$V$18</definedName>
    <definedName name="__T1__">'SO101'!$F$6:$AC$10</definedName>
    <definedName name="__T2__" localSheetId="2">'SO180'!$F$7:$DE$7</definedName>
    <definedName name="__T2__" localSheetId="3">'SO190'!$F$7:$DE$7</definedName>
    <definedName name="__T2__" localSheetId="4">'VRN'!$F$7:$CX$7</definedName>
    <definedName name="__T2__">'SO101'!$F$7:$DE$7</definedName>
    <definedName name="__T3__" localSheetId="2">#REF!</definedName>
    <definedName name="__T3__" localSheetId="3">#REF!</definedName>
    <definedName name="__T3__" localSheetId="4">'VRN'!#REF!</definedName>
    <definedName name="__T3__">#REF!</definedName>
    <definedName name="__TE1__" localSheetId="2">#REF!</definedName>
    <definedName name="__TE1__" localSheetId="3">#REF!</definedName>
    <definedName name="__TE1__" localSheetId="4">#REF!</definedName>
    <definedName name="__TE1__">#REF!</definedName>
    <definedName name="__TE2__" localSheetId="2">#REF!</definedName>
    <definedName name="__TE2__" localSheetId="3">#REF!</definedName>
    <definedName name="__TE2__" localSheetId="4">#REF!</definedName>
    <definedName name="__TE2__">#REF!</definedName>
    <definedName name="__TE3__" localSheetId="2">#REF!</definedName>
    <definedName name="__TE3__" localSheetId="3">#REF!</definedName>
    <definedName name="__TE3__" localSheetId="4">#REF!</definedName>
    <definedName name="__TE3__">#REF!</definedName>
    <definedName name="__TR0__" localSheetId="2">#REF!</definedName>
    <definedName name="__TR0__" localSheetId="3">#REF!</definedName>
    <definedName name="__TR0__" localSheetId="4">#REF!</definedName>
    <definedName name="__TR0__">#REF!</definedName>
    <definedName name="__TR1__" localSheetId="2">#REF!</definedName>
    <definedName name="__TR1__" localSheetId="3">#REF!</definedName>
    <definedName name="__TR1__" localSheetId="4">#REF!</definedName>
    <definedName name="__TR1__">#REF!</definedName>
    <definedName name="_xlnm.Print_Area" localSheetId="0">'Rekapitulace stavby'!$C$3:$AR$96</definedName>
    <definedName name="_xlnm.Print_Area" localSheetId="4">'VRN'!$A$2:$S$17</definedName>
    <definedName name="_xlnm.Print_Titles" localSheetId="1">'SO101'!$3:$4</definedName>
    <definedName name="_xlnm.Print_Titles" localSheetId="2">'SO180'!$3:$4</definedName>
    <definedName name="_xlnm.Print_Titles" localSheetId="3">'SO190'!$3:$4</definedName>
    <definedName name="_xlnm.Print_Titles" localSheetId="4">'VRN'!$3:$4</definedName>
  </definedNames>
  <calcPr calcId="145621"/>
</workbook>
</file>

<file path=xl/sharedStrings.xml><?xml version="1.0" encoding="utf-8"?>
<sst xmlns="http://schemas.openxmlformats.org/spreadsheetml/2006/main" count="868" uniqueCount="333">
  <si>
    <t>SOUHRNNÝ LIST STAVBY</t>
  </si>
  <si>
    <t>Kód:</t>
  </si>
  <si>
    <t>Stavba:</t>
  </si>
  <si>
    <t>JKSO:</t>
  </si>
  <si>
    <t>CC-CZ:</t>
  </si>
  <si>
    <t>Místo:</t>
  </si>
  <si>
    <t>Datum:</t>
  </si>
  <si>
    <t>Objednavatel:</t>
  </si>
  <si>
    <t>IČ:</t>
  </si>
  <si>
    <t>70891095</t>
  </si>
  <si>
    <t>Krajský úřad Středočeský kraj,Zborovská 11,Praha 5</t>
  </si>
  <si>
    <t>DIČ:</t>
  </si>
  <si>
    <t>Zhotovitel:</t>
  </si>
  <si>
    <t xml:space="preserve"> </t>
  </si>
  <si>
    <t>Projektant: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</si>
  <si>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</si>
  <si>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</si>
  <si>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</si>
  <si>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</si>
  <si>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</si>
  <si>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</si>
  <si>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</si>
  <si>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</si>
  <si>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</si>
  <si>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</si>
  <si>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</si>
  <si>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</si>
  <si>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</si>
  <si>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</si>
  <si>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</si>
  <si>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</si>
  <si>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</si>
  <si>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</si>
  <si>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</si>
  <si>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</si>
  <si>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</si>
  <si>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</si>
  <si>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</si>
  <si>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</si>
  <si>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</si>
  <si>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</si>
  <si>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</si>
  <si>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2) Ostatní náklady ze souhrnného listu</t>
  </si>
  <si>
    <t>Celkové náklady za stavbu 1) + 2)</t>
  </si>
  <si>
    <t>SO 101</t>
  </si>
  <si>
    <t>SO 180</t>
  </si>
  <si>
    <t>SO 190</t>
  </si>
  <si>
    <t>VRN</t>
  </si>
  <si>
    <t>SO 001</t>
  </si>
  <si>
    <t>Poř.</t>
  </si>
  <si>
    <t>Typ</t>
  </si>
  <si>
    <t>Alter. kód</t>
  </si>
  <si>
    <t>Popis</t>
  </si>
  <si>
    <t>MJ</t>
  </si>
  <si>
    <t>Výměra bez ztr.</t>
  </si>
  <si>
    <t>Ztratné</t>
  </si>
  <si>
    <t>Výměra</t>
  </si>
  <si>
    <t>Jedn. cena</t>
  </si>
  <si>
    <t>Cena</t>
  </si>
  <si>
    <t>Jedn. hmotn.</t>
  </si>
  <si>
    <t>Hmotnost</t>
  </si>
  <si>
    <t>Jedn. suť</t>
  </si>
  <si>
    <t>Suť</t>
  </si>
  <si>
    <t>Sazba DPH</t>
  </si>
  <si>
    <t>Komentář</t>
  </si>
  <si>
    <t>Oddíl</t>
  </si>
  <si>
    <t>SO 101: Obnova silnice III/00326 Petříkov - Křížkový Újezdec</t>
  </si>
  <si>
    <t>_</t>
  </si>
  <si>
    <t>099: Přesun hmot HSV</t>
  </si>
  <si>
    <t>##T2##N_Catalog_catGUID</t>
  </si>
  <si>
    <t>##T2##PRO_ITEM_catID</t>
  </si>
  <si>
    <t>##T2##PRO_ITEM_iteCode</t>
  </si>
  <si>
    <t>##T2##PRO_ITEM_szvCode</t>
  </si>
  <si>
    <t>##T2##PRO_ITEM_tevCode</t>
  </si>
  <si>
    <t>SP</t>
  </si>
  <si>
    <t>998225111</t>
  </si>
  <si>
    <t>Přesun hmot pro pozemní komunikace s krytem z kamene, monolitickým betonovým nebo živičným</t>
  </si>
  <si>
    <t>t</t>
  </si>
  <si>
    <t>099</t>
  </si>
  <si>
    <t>998225191</t>
  </si>
  <si>
    <t>Příplatek k přesunu hmot pro pozemní komunikace s krytem z kamene, živičným, betonovým do 1000 m</t>
  </si>
  <si>
    <t>6587*2,6</t>
  </si>
  <si>
    <t>10: Zemní práce</t>
  </si>
  <si>
    <t>113154364</t>
  </si>
  <si>
    <t>Frézování živičného krytu tl 100 mm pruh š 2 m pl do 10000 m2 s překážkami v trase</t>
  </si>
  <si>
    <t>m2</t>
  </si>
  <si>
    <t>10</t>
  </si>
  <si>
    <t>intravilán; 5739,2</t>
  </si>
  <si>
    <t>113201111</t>
  </si>
  <si>
    <t>Vytrhání obrub chodníkových ležatých</t>
  </si>
  <si>
    <t>m</t>
  </si>
  <si>
    <t>113107165</t>
  </si>
  <si>
    <t>Odstranění podkladu pl přes 50 do 200 m2 z kameniva drceného tl 500 mm</t>
  </si>
  <si>
    <t>10%; (1*1431,12*2)*0,1</t>
  </si>
  <si>
    <t>113154334</t>
  </si>
  <si>
    <t>Frézování živičného krytu tl 100 mm pruh š 2 m pl do 10000 m2 bez překážek v trase</t>
  </si>
  <si>
    <t>extravilán; 7046,5</t>
  </si>
  <si>
    <t>113107221</t>
  </si>
  <si>
    <t>Odstranění podkladu pl přes 200 m2 z kameniva drceného tl 100 mm</t>
  </si>
  <si>
    <t xml:space="preserve"> nestmelené podkladní vrstvy v intravilánu tl.0,12m;
5739,2</t>
  </si>
  <si>
    <t>113107242</t>
  </si>
  <si>
    <t>Odstranění podkladu pl přes 200 m2 živičných tl 100 mm</t>
  </si>
  <si>
    <t>stmelené vrstvy v intavilánu; 5739,2</t>
  </si>
  <si>
    <t>50: Komunikace</t>
  </si>
  <si>
    <t>564861111</t>
  </si>
  <si>
    <t>Podklad ze štěrkodrtě ŠD tl 200 mm</t>
  </si>
  <si>
    <t>50</t>
  </si>
  <si>
    <t xml:space="preserve">- ochranná vrstva ŠD 0-63 tl. 200 mm v nové konstrukci vozovky D1-N-2-V-PII  v intravilánu; (3854,4+2119,7)
</t>
  </si>
  <si>
    <t>569831111</t>
  </si>
  <si>
    <t>Zpevnění krajnic štěrkodrtí tl 100 mm</t>
  </si>
  <si>
    <t>567522143</t>
  </si>
  <si>
    <t>Recyklace podkladu za studena na místě SROSM - promísení s pojivem, kamenivem tl 180 mm do 10000m2</t>
  </si>
  <si>
    <t>cement - 4,5% hmotnosti
- pěnový asfalt - 2,5% hmotnosti; 7339,9</t>
  </si>
  <si>
    <t>567531141</t>
  </si>
  <si>
    <t>Recyklace podkladu za studena na místě SROSM - rozpojení a reprofilace tl 250 mm plochy do 10000 m2</t>
  </si>
  <si>
    <t>7339,9</t>
  </si>
  <si>
    <t>564971415</t>
  </si>
  <si>
    <t>Podklad z asfaltového recyklátu tl 250 mm</t>
  </si>
  <si>
    <t>anace krajů vozovky  směsí materiálů ŠD 0-63 a R-mat (60% : 40%)
- včetně dodání materiálu</t>
  </si>
  <si>
    <t>((0,4*1*1431,12*2)*0,1)*2</t>
  </si>
  <si>
    <t>564791111</t>
  </si>
  <si>
    <t>Podklad zpevněné plochy z kameniva drceného 0 až 63 mm</t>
  </si>
  <si>
    <t>m3</t>
  </si>
  <si>
    <t>sanace krajů vozovky  směsí materiálů ŠD 0-63 a R-mat (60% : 40%; (0,6*0,5*1*1431,2*2)*0,1</t>
  </si>
  <si>
    <t>573111111</t>
  </si>
  <si>
    <t>Postřik živičný infiltrační s posypem z asfaltu množství 0,60 kg/m2</t>
  </si>
  <si>
    <t>3776,3+2077,6+7189,6</t>
  </si>
  <si>
    <t>573231111</t>
  </si>
  <si>
    <t>Postřik živičný spojovací ze silniční emulze v množství do 0,7 kg/m2</t>
  </si>
  <si>
    <t xml:space="preserve">délka trasy  1431,12+744+401,8 m x šířka ložné vrstvy 5,1m až 5,9m ;3701,9+2037,4+7046,5+496,3
</t>
  </si>
  <si>
    <t xml:space="preserve">" recyklace - ACO 11+ tl. 40mm
- hlavní trasa a výškové dopojení zpevněných místních komunikací na novou niveletu
délka trasy  1431,12 x šířka 5,0až 5,8m, plocha odměřena  ze situace v CAD 
 ;7046,5+496,3
</t>
  </si>
  <si>
    <t>577134221</t>
  </si>
  <si>
    <t>Asfaltový beton vrstva obrusná ACO 11 (ABS) tř. II tl 40 mm š přes 3 m z nemodifikovaného asfaltu</t>
  </si>
  <si>
    <t xml:space="preserve">" obrusná vrstva v nové konstrukci vozovky v intravilánu - AC0 11 tl. 40 mm
délka trasy  744+401,8  x šířka 5,0až 5,8m, plocha odměřena  ze situace v CAD ;3701,9+2037,4
</t>
  </si>
  <si>
    <t xml:space="preserve">" recyklace - ACL 16+ tl. 50 mm
délka trasy  1431,12 m x šířka ložné vrstvy 5,1m až 5,9m ;7189,6
</t>
  </si>
  <si>
    <t xml:space="preserve">"ložná vrstva v nové konstrukci vozovky v intravilánu - ACL 16+ tl. 70 mm
délka trasy  744+401,8m x šířka ložné vrstvy 5,1m až 5,9m ;3776,3+2077,6
</t>
  </si>
  <si>
    <t>564871111</t>
  </si>
  <si>
    <t>Podklad ze štěrkodrtě ŠD tl 250 mm</t>
  </si>
  <si>
    <t xml:space="preserve"> napojení sjezdy dlažba -D2-D-1-TDZ VI ; 39,9</t>
  </si>
  <si>
    <t>564931412</t>
  </si>
  <si>
    <t>Podklad z asfaltového recyklátu tl 100 mm</t>
  </si>
  <si>
    <t xml:space="preserve"> napojení nezpevněných sjezdů;194,8</t>
  </si>
  <si>
    <t>596212210</t>
  </si>
  <si>
    <t>Kladení zámkové dlažby pozemních komunikací tl 80 mm skupiny A pl do 50 m2</t>
  </si>
  <si>
    <t>napojení sjezdů z dlažby; 37,3</t>
  </si>
  <si>
    <t>H</t>
  </si>
  <si>
    <t>59245299</t>
  </si>
  <si>
    <t>597661112</t>
  </si>
  <si>
    <t>Rigol dlážděný do lože z betonu tl 100 mm z dlažebních kostek velkých</t>
  </si>
  <si>
    <t>- rigol ze žulových kostek 0,1x0,1x0,1 m 
do betonu š.0.6 m hl. do 0,05 m
převádí vodu do žlabu před st. p. 3; 0,6*32</t>
  </si>
  <si>
    <t>80: Trubní vedení</t>
  </si>
  <si>
    <t>871373121</t>
  </si>
  <si>
    <t>Montáž kanalizačního potrubí z PVC těsněné gumovým kroužkem otevřený výkop sklon do 20 % DN 300</t>
  </si>
  <si>
    <t>80</t>
  </si>
  <si>
    <t>28613835</t>
  </si>
  <si>
    <t>Potrubí vodovodní PE HD (IPE) tyče 6 m, 315 x 28,6 mm</t>
  </si>
  <si>
    <t>894411121</t>
  </si>
  <si>
    <t>Zřízení šachet kanalizačních z betonových dílců na potrubí DN nad 200 do 300 dno beton tř. C 25/30</t>
  </si>
  <si>
    <t>kus</t>
  </si>
  <si>
    <t>899102111</t>
  </si>
  <si>
    <t>Osazení poklopů litinových nebo ocelových včetně rámů hmotnosti nad 50 do 100 kg</t>
  </si>
  <si>
    <t>osazení vč. kalového koše; 5</t>
  </si>
  <si>
    <t>59223852</t>
  </si>
  <si>
    <t>59223854R</t>
  </si>
  <si>
    <t>59223856</t>
  </si>
  <si>
    <t>59223857</t>
  </si>
  <si>
    <t>59223858</t>
  </si>
  <si>
    <t>59223864</t>
  </si>
  <si>
    <t>56231100R</t>
  </si>
  <si>
    <t>56231101R</t>
  </si>
  <si>
    <t>Kalový koš  DIN 4052 A4</t>
  </si>
  <si>
    <t>90: Ostatní konstrukce a práce</t>
  </si>
  <si>
    <t>979082213</t>
  </si>
  <si>
    <t>Vodorovná doprava suti po suchu do 1 km</t>
  </si>
  <si>
    <t>90</t>
  </si>
  <si>
    <t>979082219</t>
  </si>
  <si>
    <t>Příplatek ZKD 1 km u vodorovné dopravy suti po suchu do 1 km</t>
  </si>
  <si>
    <t>8274,371*25</t>
  </si>
  <si>
    <t>979024442</t>
  </si>
  <si>
    <t>Očištění vybouraných obrubníků a krajníků chodníkových</t>
  </si>
  <si>
    <t>979084113</t>
  </si>
  <si>
    <t>Vodorovná doprava vybouraných hmot po suchu na vzdálenost do 1000 m</t>
  </si>
  <si>
    <t>0,042*144</t>
  </si>
  <si>
    <t>979084119</t>
  </si>
  <si>
    <t>Příplatek ZKD 1000 m u vodorovné dopravy vybouraných hmot</t>
  </si>
  <si>
    <t>6,048*19</t>
  </si>
  <si>
    <t>938902113</t>
  </si>
  <si>
    <t>Čištění příkopů komunikací příkopovým rypadlem objem nánosu do 0,5 m3/m</t>
  </si>
  <si>
    <t>938902205</t>
  </si>
  <si>
    <t>Čištění příkopů ručně š dna přes 400 mm objem nánosu do 0,30 m3/m</t>
  </si>
  <si>
    <t>příkop se žlabovkami; 92</t>
  </si>
  <si>
    <t>938909611</t>
  </si>
  <si>
    <t>Odstranění nánosu na krajnicích tl do 100 mm</t>
  </si>
  <si>
    <t>966005311</t>
  </si>
  <si>
    <t>Rozebrání a odstranění silničního svodidla s jednou pásnicí</t>
  </si>
  <si>
    <t>911331123</t>
  </si>
  <si>
    <t>obnova ocelového svodidla úrovně zadržení N2 km 1,724 - 1,868; 144</t>
  </si>
  <si>
    <t>916131213</t>
  </si>
  <si>
    <t>Osazení silničního obrubníku betonového stojatého s boční opěrou do lože z betonu prostého</t>
  </si>
  <si>
    <t>242+5</t>
  </si>
  <si>
    <t>59217490</t>
  </si>
  <si>
    <t>935112211</t>
  </si>
  <si>
    <t>Osazení příkopového žlabu do betonu tl 100 mm z betonových tvárnic š 800 mm</t>
  </si>
  <si>
    <t>34+10</t>
  </si>
  <si>
    <t>59227514</t>
  </si>
  <si>
    <t>44m/0,33; 134</t>
  </si>
  <si>
    <t>995: Poplatky za skládky</t>
  </si>
  <si>
    <t>01.170504-O</t>
  </si>
  <si>
    <t>čistá výkopová zemina-odkop</t>
  </si>
  <si>
    <t>T</t>
  </si>
  <si>
    <t>995</t>
  </si>
  <si>
    <t>2581+49,68+323,719</t>
  </si>
  <si>
    <t>04.170101-O</t>
  </si>
  <si>
    <t>beton z demolic objektů, základů TV</t>
  </si>
  <si>
    <t>47.170504-O</t>
  </si>
  <si>
    <t>zeminy a horniny V. až VII. třídy těžitelnosti</t>
  </si>
  <si>
    <t>206,081+746,096</t>
  </si>
  <si>
    <t>SO 180: Přechodné dopravní značení</t>
  </si>
  <si>
    <t>913121111</t>
  </si>
  <si>
    <t>Montáž a demontáž dočasné dopravní značky kompletní základní</t>
  </si>
  <si>
    <t>913121112</t>
  </si>
  <si>
    <t>Montáž a demontáž dočasné dopravní značky kompletní zvětšené</t>
  </si>
  <si>
    <t>IP 22a; 8</t>
  </si>
  <si>
    <t>913121211</t>
  </si>
  <si>
    <t>Příplatek k dočasné dopravní značce kompletní základní za první a ZKD den použití</t>
  </si>
  <si>
    <t>913121212</t>
  </si>
  <si>
    <t>Příplatek k dočasné dopravní značce kompletní zvětšené za první a ZKD den použití</t>
  </si>
  <si>
    <t>913211112</t>
  </si>
  <si>
    <t>Montáž a demontáž dočasné dopravní zábrany Z2 reflexní šířky 2,5 m</t>
  </si>
  <si>
    <t>913211212</t>
  </si>
  <si>
    <t>Příplatek k dočasné dopravní zábraně Z2 reflexní 2,5 m za první a ZKD den použití</t>
  </si>
  <si>
    <t>SO 190: Dopravní značení</t>
  </si>
  <si>
    <t>2,063*2,6</t>
  </si>
  <si>
    <t>3,184*19</t>
  </si>
  <si>
    <t>40444052</t>
  </si>
  <si>
    <t>Značka dopravní svislá STOP FeZn NK P6 700 mm</t>
  </si>
  <si>
    <t>40445225</t>
  </si>
  <si>
    <t>Sloupek Zn 60 - 350</t>
  </si>
  <si>
    <t>40445253</t>
  </si>
  <si>
    <t>Víčko plastové na sloupek 60</t>
  </si>
  <si>
    <t>40445256</t>
  </si>
  <si>
    <t>Upínací svorka na sloupek US 60</t>
  </si>
  <si>
    <t>915111111</t>
  </si>
  <si>
    <t>Vodorovné dopravní značení šířky 125 mm bílou barvou dělící čáry souvislé</t>
  </si>
  <si>
    <t>V4-0,125; 5035</t>
  </si>
  <si>
    <t>915111121</t>
  </si>
  <si>
    <t>Vodorovné dopravní značení šířky 125 mm bílou barvou dělící čáry přerušované</t>
  </si>
  <si>
    <t>V2b 1,5/1,5/0,25; 82,8</t>
  </si>
  <si>
    <t>915211111</t>
  </si>
  <si>
    <t>Vodorovné dopravní značení bílým plastem dělící čáry souvislé šířky 125 mm</t>
  </si>
  <si>
    <t>V4 - 0,125; 5035,0</t>
  </si>
  <si>
    <t>915211121</t>
  </si>
  <si>
    <t>Vodorovné dopravní značení bílým plastem dělící čáry přerušované šířky 125 mm</t>
  </si>
  <si>
    <t>912211111</t>
  </si>
  <si>
    <t>Montáž směrového sloupku silničního plastového prosté uložení bez betonového základu</t>
  </si>
  <si>
    <t>Z11a + Z11b+ Z11d; 207+16</t>
  </si>
  <si>
    <t>914111111</t>
  </si>
  <si>
    <t>Montáž svislé dopravní značky do velikosti 1 m2 objímkami na sloupek nebo konzolu</t>
  </si>
  <si>
    <t xml:space="preserve">E2b-5ks+ E2d -5ks+E3b-1ks+IS21c-2ks+P2-4ks+P6-1ks; 5+5+1+2+4+1
</t>
  </si>
  <si>
    <t>913111115</t>
  </si>
  <si>
    <t>Montáž a demontáž dočasné dopravní značky samostatné základní</t>
  </si>
  <si>
    <t>IS3c-2ks+P2-1ks+E2b-1ks; 2+1+1</t>
  </si>
  <si>
    <t>966006211</t>
  </si>
  <si>
    <t>Odstranění svislých dopravních značek ze sloupů, sloupků nebo konzol</t>
  </si>
  <si>
    <t>966006113</t>
  </si>
  <si>
    <t>Odstranění značek pro staničení uklínovaných kameny odrazníků</t>
  </si>
  <si>
    <t>odstranění směrových sloupků ; 10+4</t>
  </si>
  <si>
    <t>40444230</t>
  </si>
  <si>
    <t>Značka svislá FeZn NK 500 x 500 mm</t>
  </si>
  <si>
    <t>reflexní P2+E2b; 5+6</t>
  </si>
  <si>
    <t>40444256</t>
  </si>
  <si>
    <t>Značka svislá FeZn NK 500 x 700 mm</t>
  </si>
  <si>
    <t xml:space="preserve"> reflexní E2d; 5</t>
  </si>
  <si>
    <t>40445150</t>
  </si>
  <si>
    <t>Sloupek silniční plastový s retroreflexní fólií směrový 1200 mm</t>
  </si>
  <si>
    <t>Z11a,b +Z11d ; 207+16</t>
  </si>
  <si>
    <t>40444285</t>
  </si>
  <si>
    <t>Značka svislá FeZn NK 1100 (1350) x 500 mm</t>
  </si>
  <si>
    <t>IS3c; 2</t>
  </si>
  <si>
    <t>40444332</t>
  </si>
  <si>
    <t>Značka svislá FeZn NK 500 x 150 mm</t>
  </si>
  <si>
    <t>001: Vedlejší rozpočtové náklady</t>
  </si>
  <si>
    <t>VRN: Vedlejší rozpočtové náklady</t>
  </si>
  <si>
    <t>011503010</t>
  </si>
  <si>
    <t>Stavební průzkum , vytyčení trasy inženýrských sítí</t>
  </si>
  <si>
    <t>Kč</t>
  </si>
  <si>
    <t>001</t>
  </si>
  <si>
    <t>012103000</t>
  </si>
  <si>
    <t>Geodetické práce před výstavbou</t>
  </si>
  <si>
    <t>012203000</t>
  </si>
  <si>
    <t>Geodetické práce při provádění stavby</t>
  </si>
  <si>
    <t>012303000</t>
  </si>
  <si>
    <t>Geodetické práce po výstavbě</t>
  </si>
  <si>
    <t>013254000</t>
  </si>
  <si>
    <t>Dokumentace skutečného provedení stavby</t>
  </si>
  <si>
    <t>034503000</t>
  </si>
  <si>
    <t>Informační tabule na staveništi</t>
  </si>
  <si>
    <t>049103000</t>
  </si>
  <si>
    <t>Náklady vzniklé v souvislosti s realizací stavby</t>
  </si>
  <si>
    <t>pasport a monitoring dotčených komunikací před a po stavbě
;1</t>
  </si>
  <si>
    <t>034503001</t>
  </si>
  <si>
    <t>Informační tabule - pamětní deska</t>
  </si>
  <si>
    <t>043002000</t>
  </si>
  <si>
    <t>Zkoušky a ostatní měření</t>
  </si>
  <si>
    <t>SO 001 - VRN</t>
  </si>
  <si>
    <t>SO 101 - Obnova silnice III/00326 Petříkov - Křížkový Újezdec</t>
  </si>
  <si>
    <t>SO 180 - Přechodné dopravní značení</t>
  </si>
  <si>
    <t>SO 190 - Dopravní značení</t>
  </si>
  <si>
    <t>III/00326 Petříkov - Křížkový Újezdec</t>
  </si>
  <si>
    <t>Petříkov, Křížkový Újezdec</t>
  </si>
  <si>
    <t>SUDOP Praha a.s. , Projektové středisko Hradec Králové</t>
  </si>
  <si>
    <t xml:space="preserve">ZKOUŠENÍ MATERIÁLŮ NEZÁVISLOU ZKUŠEBNOU 
- Kontrolní zkoušky nezávislou laboratoří na základě podnětu/požadavku objednatele
- jádrové vrty, planograf, retroreflexe
;1
</t>
  </si>
  <si>
    <t>822 24 73</t>
  </si>
  <si>
    <t>14*90</t>
  </si>
  <si>
    <t>8*90</t>
  </si>
  <si>
    <t>2*90</t>
  </si>
  <si>
    <t>Dlažba se zámkem  rovný 20x16,5x8 cm přírodní</t>
  </si>
  <si>
    <t>Obrubníková kanálová vpusť   B125</t>
  </si>
  <si>
    <t>Dno betonové pro uliční vpusť s kalovou prohlubní  45x30x5 cm</t>
  </si>
  <si>
    <t>Skruž betonová pro uliční vpusťs výtokovým otvorem PVC  450/450/3d, 45x45x5 cm</t>
  </si>
  <si>
    <t>Skruž betonová pro uliční vpusť horní  450/195/5c, 45x20x5 cm</t>
  </si>
  <si>
    <t>Skruž betonová pro uliční vpusť horní  450/295/5b, 45x30x5 cm</t>
  </si>
  <si>
    <t>Skruž betonová pro uliční vpusť horní  450/555/5d, 45x55x5 cm</t>
  </si>
  <si>
    <t>Prstenec betonový pro uliční vpusť vyrovnávací  390/60/10a, 39x6x5 cm</t>
  </si>
  <si>
    <t>Obrubník betonový chodníkový  100x10x25 cm</t>
  </si>
  <si>
    <t>Žlabovka betonová  1/65-33 33x63x15 cm</t>
  </si>
  <si>
    <t>Svodidlo ocelové jednostranné zádržnosti N2 se zaberaněním sloupků v rozmezí do 4 m</t>
  </si>
  <si>
    <t>577134121</t>
  </si>
  <si>
    <t>Asfaltový beton vrstva obrusná ACO 11 (ABS) tř. I tl 40 mm š přes 3 m z nemodifikovaného asfaltu</t>
  </si>
  <si>
    <t>577145122</t>
  </si>
  <si>
    <t>Asfaltový beton vrstva ložní ACL 16 (ABH) tl 50 mm š přes 3 m z nemodifikovaného asfaltu</t>
  </si>
  <si>
    <t>577165122</t>
  </si>
  <si>
    <t>Asfaltový beton vrstva ložní ACL 16 (ABH) tl 70 mm š přes 3 m z nemodifikovaného asfaltu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</si>
</sst>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_(#,##0&quot;.&quot;_);;;_(@_)"/>
    <numFmt numFmtId="169" formatCode="_(#,##0.0??;\-\ #,##0.0??;&quot;–&quot;???;_(@_)"/>
    <numFmt numFmtId="170" formatCode="_(#,##0.00_);[Red]\-\ #,##0.00_);&quot;–&quot;??;_(@_)"/>
    <numFmt numFmtId="171" formatCode="_(#,##0_);[Red]\-\ #,##0_);&quot;–&quot;??;_(@_)"/>
    <numFmt numFmtId="172" formatCode="_(#,##0.00000_);[Red]\-\ #,##0.00000_);&quot;–&quot;??;_(@_)"/>
    <numFmt numFmtId="173" formatCode="_(#,##0.0_);[Red]\-\ #,##0.0_);&quot;–&quot;??;_(@_)"/>
    <numFmt numFmtId="174" formatCode="#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2"/>
      <color indexed="25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6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8"/>
      <color indexed="17"/>
      <name val="Arial"/>
      <family val="2"/>
    </font>
    <font>
      <sz val="8"/>
      <color indexed="17"/>
      <name val="Courier New"/>
      <family val="3"/>
    </font>
    <font>
      <sz val="8"/>
      <color theme="0"/>
      <name val="Courier New"/>
      <family val="3"/>
    </font>
    <font>
      <b/>
      <i/>
      <sz val="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9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5" fillId="0" borderId="0" xfId="0" applyNumberFormat="1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1" fillId="0" borderId="0" xfId="20">
      <alignment/>
      <protection/>
    </xf>
    <xf numFmtId="168" fontId="21" fillId="0" borderId="0" xfId="20" applyNumberFormat="1" applyFont="1" applyAlignment="1">
      <alignment/>
      <protection/>
    </xf>
    <xf numFmtId="49" fontId="21" fillId="0" borderId="0" xfId="20" applyNumberFormat="1" applyFont="1" applyAlignment="1">
      <alignment/>
      <protection/>
    </xf>
    <xf numFmtId="169" fontId="21" fillId="0" borderId="0" xfId="20" applyNumberFormat="1" applyFont="1" applyFill="1" applyBorder="1" applyAlignment="1">
      <alignment/>
      <protection/>
    </xf>
    <xf numFmtId="170" fontId="21" fillId="0" borderId="0" xfId="20" applyNumberFormat="1" applyFont="1" applyAlignment="1">
      <alignment/>
      <protection/>
    </xf>
    <xf numFmtId="171" fontId="21" fillId="0" borderId="0" xfId="20" applyNumberFormat="1" applyFont="1" applyAlignment="1">
      <alignment/>
      <protection/>
    </xf>
    <xf numFmtId="172" fontId="21" fillId="0" borderId="0" xfId="20" applyNumberFormat="1" applyFont="1" applyAlignment="1">
      <alignment/>
      <protection/>
    </xf>
    <xf numFmtId="0" fontId="22" fillId="0" borderId="0" xfId="20" applyFont="1">
      <alignment/>
      <protection/>
    </xf>
    <xf numFmtId="49" fontId="23" fillId="0" borderId="21" xfId="20" applyNumberFormat="1" applyFont="1" applyBorder="1" applyAlignment="1">
      <alignment horizontal="center"/>
      <protection/>
    </xf>
    <xf numFmtId="0" fontId="23" fillId="0" borderId="21" xfId="20" applyNumberFormat="1" applyFont="1" applyBorder="1" applyAlignment="1">
      <alignment horizontal="center"/>
      <protection/>
    </xf>
    <xf numFmtId="49" fontId="23" fillId="0" borderId="0" xfId="20" applyNumberFormat="1" applyFont="1" applyAlignment="1">
      <alignment horizontal="right"/>
      <protection/>
    </xf>
    <xf numFmtId="49" fontId="23" fillId="0" borderId="0" xfId="20" applyNumberFormat="1" applyFont="1" applyAlignment="1">
      <alignment horizontal="center"/>
      <protection/>
    </xf>
    <xf numFmtId="49" fontId="23" fillId="0" borderId="0" xfId="20" applyNumberFormat="1" applyFont="1" applyAlignment="1">
      <alignment horizontal="left"/>
      <protection/>
    </xf>
    <xf numFmtId="0" fontId="23" fillId="0" borderId="0" xfId="20" applyNumberFormat="1" applyFont="1" applyAlignment="1">
      <alignment horizontal="left" wrapText="1"/>
      <protection/>
    </xf>
    <xf numFmtId="0" fontId="23" fillId="0" borderId="0" xfId="20" applyNumberFormat="1" applyFont="1" applyAlignment="1">
      <alignment horizontal="right"/>
      <protection/>
    </xf>
    <xf numFmtId="0" fontId="24" fillId="0" borderId="0" xfId="20" applyFont="1">
      <alignment/>
      <protection/>
    </xf>
    <xf numFmtId="168" fontId="24" fillId="0" borderId="0" xfId="20" applyNumberFormat="1" applyFont="1" applyAlignment="1">
      <alignment/>
      <protection/>
    </xf>
    <xf numFmtId="49" fontId="24" fillId="0" borderId="0" xfId="20" applyNumberFormat="1" applyFont="1" applyAlignment="1">
      <alignment horizontal="center"/>
      <protection/>
    </xf>
    <xf numFmtId="0" fontId="24" fillId="0" borderId="0" xfId="20" applyNumberFormat="1" applyFont="1" applyAlignment="1">
      <alignment horizontal="left"/>
      <protection/>
    </xf>
    <xf numFmtId="169" fontId="24" fillId="0" borderId="0" xfId="20" applyNumberFormat="1" applyFont="1" applyFill="1" applyBorder="1" applyAlignment="1">
      <alignment/>
      <protection/>
    </xf>
    <xf numFmtId="170" fontId="24" fillId="0" borderId="0" xfId="20" applyNumberFormat="1" applyFont="1" applyAlignment="1">
      <alignment/>
      <protection/>
    </xf>
    <xf numFmtId="171" fontId="24" fillId="0" borderId="0" xfId="20" applyNumberFormat="1" applyFont="1" applyAlignment="1">
      <alignment/>
      <protection/>
    </xf>
    <xf numFmtId="172" fontId="24" fillId="0" borderId="0" xfId="20" applyNumberFormat="1" applyFont="1" applyAlignment="1">
      <alignment/>
      <protection/>
    </xf>
    <xf numFmtId="173" fontId="24" fillId="0" borderId="0" xfId="20" applyNumberFormat="1" applyFont="1" applyAlignment="1">
      <alignment/>
      <protection/>
    </xf>
    <xf numFmtId="174" fontId="25" fillId="0" borderId="0" xfId="20" applyNumberFormat="1" applyFont="1" applyAlignment="1">
      <alignment/>
      <protection/>
    </xf>
    <xf numFmtId="0" fontId="24" fillId="0" borderId="0" xfId="20" applyNumberFormat="1" applyFont="1" applyAlignment="1">
      <alignment/>
      <protection/>
    </xf>
    <xf numFmtId="49" fontId="24" fillId="0" borderId="0" xfId="20" applyNumberFormat="1" applyFont="1" applyAlignment="1">
      <alignment horizontal="left"/>
      <protection/>
    </xf>
    <xf numFmtId="0" fontId="23" fillId="0" borderId="0" xfId="20" applyFont="1">
      <alignment/>
      <protection/>
    </xf>
    <xf numFmtId="168" fontId="23" fillId="0" borderId="0" xfId="20" applyNumberFormat="1" applyFont="1" applyAlignment="1">
      <alignment/>
      <protection/>
    </xf>
    <xf numFmtId="0" fontId="23" fillId="0" borderId="0" xfId="20" applyNumberFormat="1" applyFont="1" applyAlignment="1">
      <alignment horizontal="left"/>
      <protection/>
    </xf>
    <xf numFmtId="169" fontId="23" fillId="0" borderId="0" xfId="20" applyNumberFormat="1" applyFont="1" applyFill="1" applyBorder="1" applyAlignment="1">
      <alignment/>
      <protection/>
    </xf>
    <xf numFmtId="170" fontId="23" fillId="0" borderId="0" xfId="20" applyNumberFormat="1" applyFont="1" applyAlignment="1">
      <alignment/>
      <protection/>
    </xf>
    <xf numFmtId="171" fontId="23" fillId="0" borderId="0" xfId="20" applyNumberFormat="1" applyFont="1" applyAlignment="1">
      <alignment/>
      <protection/>
    </xf>
    <xf numFmtId="172" fontId="23" fillId="0" borderId="0" xfId="20" applyNumberFormat="1" applyFont="1" applyAlignment="1">
      <alignment/>
      <protection/>
    </xf>
    <xf numFmtId="173" fontId="23" fillId="0" borderId="0" xfId="20" applyNumberFormat="1" applyFont="1" applyAlignment="1">
      <alignment/>
      <protection/>
    </xf>
    <xf numFmtId="174" fontId="26" fillId="0" borderId="0" xfId="20" applyNumberFormat="1" applyFont="1" applyAlignment="1">
      <alignment/>
      <protection/>
    </xf>
    <xf numFmtId="0" fontId="23" fillId="0" borderId="0" xfId="20" applyNumberFormat="1" applyFont="1" applyAlignment="1">
      <alignment/>
      <protection/>
    </xf>
    <xf numFmtId="0" fontId="27" fillId="0" borderId="0" xfId="20" applyFont="1">
      <alignment/>
      <protection/>
    </xf>
    <xf numFmtId="168" fontId="28" fillId="0" borderId="22" xfId="20" applyNumberFormat="1" applyFont="1" applyBorder="1" applyAlignment="1">
      <alignment horizontal="right" vertical="top"/>
      <protection/>
    </xf>
    <xf numFmtId="49" fontId="28" fillId="0" borderId="22" xfId="20" applyNumberFormat="1" applyFont="1" applyBorder="1" applyAlignment="1">
      <alignment horizontal="center" vertical="top"/>
      <protection/>
    </xf>
    <xf numFmtId="49" fontId="28" fillId="0" borderId="22" xfId="20" applyNumberFormat="1" applyFont="1" applyBorder="1" applyAlignment="1">
      <alignment horizontal="left" vertical="top"/>
      <protection/>
    </xf>
    <xf numFmtId="0" fontId="28" fillId="0" borderId="22" xfId="20" applyNumberFormat="1" applyFont="1" applyBorder="1" applyAlignment="1">
      <alignment horizontal="left" vertical="top" wrapText="1"/>
      <protection/>
    </xf>
    <xf numFmtId="169" fontId="29" fillId="0" borderId="22" xfId="20" applyNumberFormat="1" applyFont="1" applyFill="1" applyBorder="1" applyAlignment="1">
      <alignment horizontal="right" vertical="top"/>
      <protection/>
    </xf>
    <xf numFmtId="170" fontId="28" fillId="0" borderId="22" xfId="20" applyNumberFormat="1" applyFont="1" applyBorder="1" applyAlignment="1">
      <alignment horizontal="right" vertical="top"/>
      <protection/>
    </xf>
    <xf numFmtId="171" fontId="28" fillId="0" borderId="22" xfId="20" applyNumberFormat="1" applyFont="1" applyBorder="1" applyAlignment="1">
      <alignment horizontal="right" vertical="top"/>
      <protection/>
    </xf>
    <xf numFmtId="172" fontId="28" fillId="0" borderId="22" xfId="20" applyNumberFormat="1" applyFont="1" applyBorder="1" applyAlignment="1">
      <alignment horizontal="right" vertical="top"/>
      <protection/>
    </xf>
    <xf numFmtId="173" fontId="28" fillId="0" borderId="22" xfId="20" applyNumberFormat="1" applyFont="1" applyBorder="1" applyAlignment="1">
      <alignment horizontal="right" vertical="top"/>
      <protection/>
    </xf>
    <xf numFmtId="0" fontId="30" fillId="0" borderId="0" xfId="20" applyFont="1" applyAlignment="1">
      <alignment horizontal="left" vertical="top" wrapText="1"/>
      <protection/>
    </xf>
    <xf numFmtId="168" fontId="31" fillId="0" borderId="0" xfId="20" applyNumberFormat="1" applyFont="1" applyAlignment="1">
      <alignment horizontal="left" vertical="top" wrapText="1"/>
      <protection/>
    </xf>
    <xf numFmtId="49" fontId="31" fillId="0" borderId="0" xfId="20" applyNumberFormat="1" applyFont="1" applyAlignment="1">
      <alignment horizontal="left" vertical="top" wrapText="1"/>
      <protection/>
    </xf>
    <xf numFmtId="0" fontId="31" fillId="0" borderId="0" xfId="20" applyNumberFormat="1" applyFont="1" applyAlignment="1">
      <alignment horizontal="left" vertical="top" wrapText="1"/>
      <protection/>
    </xf>
    <xf numFmtId="169" fontId="31" fillId="0" borderId="0" xfId="20" applyNumberFormat="1" applyFont="1" applyFill="1" applyBorder="1" applyAlignment="1">
      <alignment horizontal="right" vertical="top"/>
      <protection/>
    </xf>
    <xf numFmtId="170" fontId="31" fillId="0" borderId="0" xfId="20" applyNumberFormat="1" applyFont="1" applyAlignment="1">
      <alignment horizontal="left" vertical="top" wrapText="1"/>
      <protection/>
    </xf>
    <xf numFmtId="169" fontId="31" fillId="0" borderId="0" xfId="20" applyNumberFormat="1" applyFont="1" applyFill="1" applyBorder="1" applyAlignment="1">
      <alignment horizontal="left" vertical="top" wrapText="1"/>
      <protection/>
    </xf>
    <xf numFmtId="171" fontId="31" fillId="0" borderId="0" xfId="20" applyNumberFormat="1" applyFont="1" applyAlignment="1">
      <alignment horizontal="left" vertical="top" wrapText="1"/>
      <protection/>
    </xf>
    <xf numFmtId="172" fontId="31" fillId="0" borderId="0" xfId="20" applyNumberFormat="1" applyFont="1" applyAlignment="1">
      <alignment horizontal="left" vertical="top" wrapText="1"/>
      <protection/>
    </xf>
    <xf numFmtId="174" fontId="32" fillId="0" borderId="0" xfId="20" applyNumberFormat="1" applyFont="1" applyAlignment="1">
      <alignment horizontal="left" vertical="top" wrapText="1"/>
      <protection/>
    </xf>
    <xf numFmtId="0" fontId="33" fillId="0" borderId="0" xfId="20" applyFont="1" applyAlignment="1">
      <alignment horizontal="center" vertical="center"/>
      <protection/>
    </xf>
    <xf numFmtId="168" fontId="33" fillId="0" borderId="0" xfId="20" applyNumberFormat="1" applyFont="1" applyAlignment="1">
      <alignment horizontal="center" vertical="center"/>
      <protection/>
    </xf>
    <xf numFmtId="49" fontId="33" fillId="0" borderId="0" xfId="20" applyNumberFormat="1" applyFont="1" applyAlignment="1">
      <alignment horizontal="center" vertical="center"/>
      <protection/>
    </xf>
    <xf numFmtId="49" fontId="33" fillId="0" borderId="0" xfId="20" applyNumberFormat="1" applyFont="1" applyAlignment="1">
      <alignment horizontal="center" vertical="center" wrapText="1"/>
      <protection/>
    </xf>
    <xf numFmtId="169" fontId="33" fillId="0" borderId="0" xfId="20" applyNumberFormat="1" applyFont="1" applyFill="1" applyBorder="1" applyAlignment="1">
      <alignment horizontal="center" vertical="center"/>
      <protection/>
    </xf>
    <xf numFmtId="170" fontId="33" fillId="0" borderId="0" xfId="20" applyNumberFormat="1" applyFont="1" applyAlignment="1">
      <alignment horizontal="center" vertical="center"/>
      <protection/>
    </xf>
    <xf numFmtId="171" fontId="33" fillId="0" borderId="0" xfId="20" applyNumberFormat="1" applyFont="1" applyAlignment="1">
      <alignment horizontal="center" vertical="center"/>
      <protection/>
    </xf>
    <xf numFmtId="172" fontId="33" fillId="0" borderId="0" xfId="20" applyNumberFormat="1" applyFont="1" applyAlignment="1">
      <alignment horizontal="center" vertical="center"/>
      <protection/>
    </xf>
    <xf numFmtId="174" fontId="33" fillId="0" borderId="0" xfId="20" applyNumberFormat="1" applyFont="1" applyAlignment="1">
      <alignment horizontal="center" vertical="center"/>
      <protection/>
    </xf>
    <xf numFmtId="168" fontId="34" fillId="0" borderId="0" xfId="20" applyNumberFormat="1" applyFont="1" applyAlignment="1">
      <alignment horizontal="right" vertical="top"/>
      <protection/>
    </xf>
    <xf numFmtId="49" fontId="34" fillId="0" borderId="0" xfId="20" applyNumberFormat="1" applyFont="1" applyAlignment="1">
      <alignment horizontal="center" vertical="top"/>
      <protection/>
    </xf>
    <xf numFmtId="49" fontId="34" fillId="0" borderId="0" xfId="20" applyNumberFormat="1" applyFont="1" applyAlignment="1">
      <alignment horizontal="left" vertical="top"/>
      <protection/>
    </xf>
    <xf numFmtId="49" fontId="34" fillId="0" borderId="0" xfId="20" applyNumberFormat="1" applyFont="1" applyAlignment="1">
      <alignment horizontal="left" vertical="top" wrapText="1"/>
      <protection/>
    </xf>
    <xf numFmtId="169" fontId="35" fillId="0" borderId="0" xfId="20" applyNumberFormat="1" applyFont="1" applyFill="1" applyBorder="1" applyAlignment="1">
      <alignment horizontal="right" vertical="top"/>
      <protection/>
    </xf>
    <xf numFmtId="170" fontId="34" fillId="0" borderId="0" xfId="20" applyNumberFormat="1" applyFont="1" applyAlignment="1">
      <alignment horizontal="right" vertical="top"/>
      <protection/>
    </xf>
    <xf numFmtId="171" fontId="34" fillId="0" borderId="0" xfId="20" applyNumberFormat="1" applyFont="1" applyAlignment="1">
      <alignment horizontal="right" vertical="top"/>
      <protection/>
    </xf>
    <xf numFmtId="172" fontId="34" fillId="0" borderId="0" xfId="20" applyNumberFormat="1" applyFont="1" applyAlignment="1">
      <alignment horizontal="right" vertical="top"/>
      <protection/>
    </xf>
    <xf numFmtId="14" fontId="5" fillId="0" borderId="0" xfId="0" applyNumberFormat="1" applyFont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164" fontId="15" fillId="0" borderId="0" xfId="0" applyNumberFormat="1" applyFont="1" applyBorder="1" applyAlignment="1" applyProtection="1">
      <alignment horizontal="right" vertical="center"/>
      <protection/>
    </xf>
    <xf numFmtId="167" fontId="15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4" fontId="20" fillId="0" borderId="0" xfId="0" applyNumberFormat="1" applyFont="1" applyBorder="1" applyAlignment="1" applyProtection="1">
      <alignment horizontal="right" vertical="center"/>
      <protection/>
    </xf>
    <xf numFmtId="167" fontId="2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0" fontId="0" fillId="0" borderId="7" xfId="0" applyBorder="1" applyAlignment="1" applyProtection="1">
      <alignment horizontal="left" vertical="center"/>
      <protection/>
    </xf>
    <xf numFmtId="165" fontId="10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 applyProtection="1">
      <alignment horizontal="left" vertical="center"/>
      <protection/>
    </xf>
    <xf numFmtId="164" fontId="6" fillId="2" borderId="9" xfId="0" applyNumberFormat="1" applyFont="1" applyFill="1" applyBorder="1" applyAlignment="1" applyProtection="1">
      <alignment horizontal="right" vertical="center"/>
      <protection/>
    </xf>
    <xf numFmtId="0" fontId="0" fillId="2" borderId="23" xfId="0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164" fontId="16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164" fontId="19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164" fontId="16" fillId="2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1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19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R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O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  <sheetDataSet>
      <sheetData sheetId="0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F98"/>
  <sheetViews>
    <sheetView tabSelected="1" view="pageBreakPreview" zoomScale="115" zoomScaleSheetLayoutView="115" workbookViewId="0" topLeftCell="A1">
      <selection activeCell="AE21" sqref="AE21"/>
    </sheetView>
  </sheetViews>
  <sheetFormatPr defaultColWidth="9.140625" defaultRowHeight="15"/>
  <cols>
    <col min="2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9.421875" style="0" customWidth="1"/>
    <col min="42" max="42" width="5.57421875" style="0" customWidth="1"/>
    <col min="43" max="43" width="1.57421875" style="0" customWidth="1"/>
    <col min="44" max="44" width="6.140625" style="0" customWidth="1"/>
    <col min="46" max="46" width="13.57421875" style="0" bestFit="1" customWidth="1"/>
    <col min="47" max="47" width="13.7109375" style="0" bestFit="1" customWidth="1"/>
    <col min="48" max="48" width="17.28125" style="0" bestFit="1" customWidth="1"/>
    <col min="49" max="49" width="13.7109375" style="0" bestFit="1" customWidth="1"/>
    <col min="53" max="54" width="14.8515625" style="0" bestFit="1" customWidth="1"/>
  </cols>
  <sheetData>
    <row r="2" spans="2:58" ht="15">
      <c r="B2" s="1"/>
      <c r="C2" s="1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"/>
      <c r="AS2" s="60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</row>
    <row r="3" spans="2:58" ht="15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21">
      <c r="B4" s="1"/>
      <c r="C4" s="5"/>
      <c r="D4" s="151" t="s">
        <v>0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6"/>
      <c r="AS4" s="1"/>
      <c r="AT4" s="7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>
      <c r="B5" s="1"/>
      <c r="C5" s="5"/>
      <c r="D5" s="8"/>
      <c r="E5" s="9" t="s">
        <v>1</v>
      </c>
      <c r="F5" s="8"/>
      <c r="G5" s="8"/>
      <c r="H5" s="8"/>
      <c r="I5" s="8"/>
      <c r="J5" s="8"/>
      <c r="K5" s="8"/>
      <c r="L5" s="153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8"/>
      <c r="AR5" s="6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ht="18">
      <c r="B6" s="1"/>
      <c r="C6" s="5"/>
      <c r="D6" s="8"/>
      <c r="E6" s="10" t="s">
        <v>2</v>
      </c>
      <c r="F6" s="8"/>
      <c r="G6" s="8"/>
      <c r="H6" s="8"/>
      <c r="I6" s="8"/>
      <c r="J6" s="8"/>
      <c r="K6" s="8"/>
      <c r="L6" s="154" t="s">
        <v>308</v>
      </c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8"/>
      <c r="AR6" s="6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ht="15">
      <c r="B7" s="1"/>
      <c r="C7" s="5"/>
      <c r="D7" s="8"/>
      <c r="E7" s="11" t="s">
        <v>3</v>
      </c>
      <c r="F7" s="8"/>
      <c r="G7" s="8"/>
      <c r="H7" s="8"/>
      <c r="I7" s="8"/>
      <c r="J7" s="8"/>
      <c r="K7" s="8"/>
      <c r="L7" s="12" t="s">
        <v>312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1" t="s">
        <v>4</v>
      </c>
      <c r="AM7" s="8"/>
      <c r="AN7" s="8"/>
      <c r="AO7" s="12"/>
      <c r="AP7" s="8"/>
      <c r="AQ7" s="8"/>
      <c r="AR7" s="6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ht="15">
      <c r="B8" s="1"/>
      <c r="C8" s="5"/>
      <c r="D8" s="8"/>
      <c r="E8" s="11" t="s">
        <v>5</v>
      </c>
      <c r="F8" s="8"/>
      <c r="G8" s="8"/>
      <c r="H8" s="8"/>
      <c r="I8" s="8"/>
      <c r="J8" s="8"/>
      <c r="K8" s="8"/>
      <c r="L8" s="12" t="s">
        <v>309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1" t="s">
        <v>6</v>
      </c>
      <c r="AM8" s="8"/>
      <c r="AN8" s="8"/>
      <c r="AO8" s="136">
        <v>42089</v>
      </c>
      <c r="AP8" s="8"/>
      <c r="AQ8" s="8"/>
      <c r="AR8" s="6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ht="15">
      <c r="B9" s="1"/>
      <c r="C9" s="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6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ht="15">
      <c r="B10" s="1"/>
      <c r="C10" s="5"/>
      <c r="D10" s="8"/>
      <c r="E10" s="11" t="s">
        <v>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1" t="s">
        <v>8</v>
      </c>
      <c r="AM10" s="8"/>
      <c r="AN10" s="8"/>
      <c r="AO10" s="12" t="s">
        <v>9</v>
      </c>
      <c r="AP10" s="8"/>
      <c r="AQ10" s="8"/>
      <c r="AR10" s="6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2:58" ht="15">
      <c r="B11" s="1"/>
      <c r="C11" s="5"/>
      <c r="D11" s="8"/>
      <c r="E11" s="8"/>
      <c r="F11" s="12" t="s"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11" t="s">
        <v>11</v>
      </c>
      <c r="AM11" s="8"/>
      <c r="AN11" s="8"/>
      <c r="AO11" s="12"/>
      <c r="AP11" s="8"/>
      <c r="AQ11" s="8"/>
      <c r="AR11" s="6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2:58" ht="15">
      <c r="B12" s="1"/>
      <c r="C12" s="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6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2:58" ht="15">
      <c r="B13" s="1"/>
      <c r="C13" s="5"/>
      <c r="D13" s="8"/>
      <c r="E13" s="11" t="s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11" t="s">
        <v>8</v>
      </c>
      <c r="AM13" s="8"/>
      <c r="AN13" s="8"/>
      <c r="AO13" s="12"/>
      <c r="AP13" s="8"/>
      <c r="AQ13" s="8"/>
      <c r="AR13" s="6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2:58" ht="15">
      <c r="B14" s="1"/>
      <c r="C14" s="5"/>
      <c r="D14" s="8"/>
      <c r="E14" s="8"/>
      <c r="F14" s="12" t="s">
        <v>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1" t="s">
        <v>11</v>
      </c>
      <c r="AM14" s="8"/>
      <c r="AN14" s="8"/>
      <c r="AO14" s="12"/>
      <c r="AP14" s="8"/>
      <c r="AQ14" s="8"/>
      <c r="AR14" s="6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2:58" ht="15">
      <c r="B15" s="1"/>
      <c r="C15" s="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6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2:58" ht="15">
      <c r="B16" s="1"/>
      <c r="C16" s="5"/>
      <c r="D16" s="8"/>
      <c r="E16" s="11" t="s">
        <v>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11" t="s">
        <v>8</v>
      </c>
      <c r="AM16" s="8"/>
      <c r="AN16" s="8"/>
      <c r="AO16" s="12">
        <v>25793349</v>
      </c>
      <c r="AP16" s="8"/>
      <c r="AQ16" s="8"/>
      <c r="AR16" s="6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2:58" ht="15">
      <c r="B17" s="1"/>
      <c r="C17" s="5"/>
      <c r="D17" s="8"/>
      <c r="E17" s="8"/>
      <c r="F17" s="12" t="s">
        <v>310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11" t="s">
        <v>11</v>
      </c>
      <c r="AM17" s="8"/>
      <c r="AN17" s="8"/>
      <c r="AO17" s="12"/>
      <c r="AP17" s="8"/>
      <c r="AQ17" s="8"/>
      <c r="AR17" s="6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2:58" ht="15">
      <c r="B18" s="1"/>
      <c r="C18" s="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6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2:58" ht="15">
      <c r="B19" s="1"/>
      <c r="C19" s="5"/>
      <c r="D19" s="8"/>
      <c r="E19" s="11" t="s">
        <v>15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11" t="s">
        <v>8</v>
      </c>
      <c r="AM19" s="8"/>
      <c r="AN19" s="8"/>
      <c r="AO19" s="12"/>
      <c r="AP19" s="8"/>
      <c r="AQ19" s="8"/>
      <c r="AR19" s="6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2:58" ht="15">
      <c r="B20" s="1"/>
      <c r="C20" s="5"/>
      <c r="D20" s="8"/>
      <c r="E20" s="8"/>
      <c r="F20" s="1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11" t="s">
        <v>11</v>
      </c>
      <c r="AM20" s="8"/>
      <c r="AN20" s="8"/>
      <c r="AO20" s="12"/>
      <c r="AP20" s="8"/>
      <c r="AQ20" s="8"/>
      <c r="AR20" s="6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2:58" ht="15">
      <c r="B21" s="1"/>
      <c r="C21" s="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6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2:58" ht="15">
      <c r="B22" s="1"/>
      <c r="C22" s="5"/>
      <c r="D22" s="8"/>
      <c r="E22" s="11" t="s">
        <v>16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6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2:58" ht="15">
      <c r="B23" s="1"/>
      <c r="C23" s="5"/>
      <c r="D23" s="8"/>
      <c r="E23" s="8"/>
      <c r="F23" s="155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8"/>
      <c r="AQ23" s="8"/>
      <c r="AR23" s="6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2:58" ht="15">
      <c r="B24" s="1"/>
      <c r="C24" s="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6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2:58" ht="15">
      <c r="B25" s="1"/>
      <c r="C25" s="5"/>
      <c r="D25" s="8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8"/>
      <c r="AR25" s="6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2:58" ht="15">
      <c r="B26" s="1"/>
      <c r="C26" s="5"/>
      <c r="D26" s="8"/>
      <c r="E26" s="14" t="s">
        <v>17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156">
        <f>AH87</f>
        <v>0</v>
      </c>
      <c r="AM26" s="152"/>
      <c r="AN26" s="152"/>
      <c r="AO26" s="152"/>
      <c r="AP26" s="152"/>
      <c r="AQ26" s="8"/>
      <c r="AR26" s="6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2:58" ht="15">
      <c r="B27" s="1"/>
      <c r="C27" s="5"/>
      <c r="D27" s="8"/>
      <c r="E27" s="14" t="s">
        <v>18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156">
        <f>AH93</f>
        <v>0</v>
      </c>
      <c r="AM27" s="152"/>
      <c r="AN27" s="152"/>
      <c r="AO27" s="152"/>
      <c r="AP27" s="152"/>
      <c r="AQ27" s="8"/>
      <c r="AR27" s="6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2:58" ht="15"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  <row r="29" spans="2:58" ht="15">
      <c r="B29" s="15"/>
      <c r="C29" s="16"/>
      <c r="D29" s="17"/>
      <c r="E29" s="19" t="s">
        <v>19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157">
        <f>AH95</f>
        <v>0</v>
      </c>
      <c r="AM29" s="158"/>
      <c r="AN29" s="158"/>
      <c r="AO29" s="158"/>
      <c r="AP29" s="158"/>
      <c r="AQ29" s="17"/>
      <c r="AR29" s="18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2:58" ht="15"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8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</row>
    <row r="31" spans="2:58" ht="15">
      <c r="B31" s="15"/>
      <c r="C31" s="21"/>
      <c r="D31" s="22"/>
      <c r="E31" s="22" t="s">
        <v>20</v>
      </c>
      <c r="F31" s="22"/>
      <c r="G31" s="22" t="s">
        <v>21</v>
      </c>
      <c r="H31" s="22"/>
      <c r="I31" s="22"/>
      <c r="J31" s="22"/>
      <c r="K31" s="22"/>
      <c r="L31" s="22"/>
      <c r="M31" s="159">
        <v>0.21</v>
      </c>
      <c r="N31" s="160"/>
      <c r="O31" s="160"/>
      <c r="P31" s="160"/>
      <c r="Q31" s="22"/>
      <c r="R31" s="22"/>
      <c r="S31" s="22"/>
      <c r="T31" s="22"/>
      <c r="U31" s="23" t="s">
        <v>22</v>
      </c>
      <c r="V31" s="22"/>
      <c r="W31" s="22"/>
      <c r="X31" s="161">
        <f>AH95</f>
        <v>0</v>
      </c>
      <c r="Y31" s="160"/>
      <c r="Z31" s="160"/>
      <c r="AA31" s="160"/>
      <c r="AB31" s="160"/>
      <c r="AC31" s="160"/>
      <c r="AD31" s="160"/>
      <c r="AE31" s="160"/>
      <c r="AF31" s="160"/>
      <c r="AG31" s="22"/>
      <c r="AH31" s="22"/>
      <c r="AI31" s="22"/>
      <c r="AJ31" s="22"/>
      <c r="AK31" s="22"/>
      <c r="AL31" s="161">
        <f>0.21*X31</f>
        <v>0</v>
      </c>
      <c r="AM31" s="160"/>
      <c r="AN31" s="160"/>
      <c r="AO31" s="160"/>
      <c r="AP31" s="160"/>
      <c r="AQ31" s="22"/>
      <c r="AR31" s="24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2:58" ht="15">
      <c r="B32" s="15"/>
      <c r="C32" s="21"/>
      <c r="D32" s="22"/>
      <c r="E32" s="22"/>
      <c r="F32" s="22"/>
      <c r="G32" s="22" t="s">
        <v>23</v>
      </c>
      <c r="H32" s="22"/>
      <c r="I32" s="22"/>
      <c r="J32" s="22"/>
      <c r="K32" s="22"/>
      <c r="L32" s="22"/>
      <c r="M32" s="159">
        <v>0.15</v>
      </c>
      <c r="N32" s="160"/>
      <c r="O32" s="160"/>
      <c r="P32" s="160"/>
      <c r="Q32" s="22"/>
      <c r="R32" s="22"/>
      <c r="S32" s="22"/>
      <c r="T32" s="22"/>
      <c r="U32" s="23" t="s">
        <v>22</v>
      </c>
      <c r="V32" s="22"/>
      <c r="W32" s="22"/>
      <c r="X32" s="161">
        <f>ROUND($BA$87+SUM($CE$94:$CE$94),2)</f>
        <v>0</v>
      </c>
      <c r="Y32" s="160"/>
      <c r="Z32" s="160"/>
      <c r="AA32" s="160"/>
      <c r="AB32" s="160"/>
      <c r="AC32" s="160"/>
      <c r="AD32" s="160"/>
      <c r="AE32" s="160"/>
      <c r="AF32" s="160"/>
      <c r="AG32" s="22"/>
      <c r="AH32" s="22"/>
      <c r="AI32" s="22"/>
      <c r="AJ32" s="22"/>
      <c r="AK32" s="22"/>
      <c r="AL32" s="161">
        <f>ROUND($AW$87+SUM($BZ$94:$BZ$94),2)</f>
        <v>0</v>
      </c>
      <c r="AM32" s="160"/>
      <c r="AN32" s="160"/>
      <c r="AO32" s="160"/>
      <c r="AP32" s="160"/>
      <c r="AQ32" s="22"/>
      <c r="AR32" s="24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</row>
    <row r="33" spans="2:58" ht="15">
      <c r="B33" s="15"/>
      <c r="C33" s="21"/>
      <c r="D33" s="22"/>
      <c r="E33" s="22"/>
      <c r="F33" s="22"/>
      <c r="G33" s="22" t="s">
        <v>24</v>
      </c>
      <c r="H33" s="22"/>
      <c r="I33" s="22"/>
      <c r="J33" s="22"/>
      <c r="K33" s="22"/>
      <c r="L33" s="22"/>
      <c r="M33" s="159">
        <v>0.21</v>
      </c>
      <c r="N33" s="160"/>
      <c r="O33" s="160"/>
      <c r="P33" s="160"/>
      <c r="Q33" s="22"/>
      <c r="R33" s="22"/>
      <c r="S33" s="22"/>
      <c r="T33" s="22"/>
      <c r="U33" s="23" t="s">
        <v>22</v>
      </c>
      <c r="V33" s="22"/>
      <c r="W33" s="22"/>
      <c r="X33" s="161">
        <f>ROUND($BB$87+SUM($CF$94:$CF$94),2)</f>
        <v>0</v>
      </c>
      <c r="Y33" s="160"/>
      <c r="Z33" s="160"/>
      <c r="AA33" s="160"/>
      <c r="AB33" s="160"/>
      <c r="AC33" s="160"/>
      <c r="AD33" s="160"/>
      <c r="AE33" s="160"/>
      <c r="AF33" s="160"/>
      <c r="AG33" s="22"/>
      <c r="AH33" s="22"/>
      <c r="AI33" s="22"/>
      <c r="AJ33" s="22"/>
      <c r="AK33" s="22"/>
      <c r="AL33" s="161">
        <v>0</v>
      </c>
      <c r="AM33" s="160"/>
      <c r="AN33" s="160"/>
      <c r="AO33" s="160"/>
      <c r="AP33" s="160"/>
      <c r="AQ33" s="22"/>
      <c r="AR33" s="24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2:58" ht="15">
      <c r="B34" s="15"/>
      <c r="C34" s="21"/>
      <c r="D34" s="22"/>
      <c r="E34" s="22"/>
      <c r="F34" s="22"/>
      <c r="G34" s="22" t="s">
        <v>25</v>
      </c>
      <c r="H34" s="22"/>
      <c r="I34" s="22"/>
      <c r="J34" s="22"/>
      <c r="K34" s="22"/>
      <c r="L34" s="22"/>
      <c r="M34" s="159">
        <v>0.15</v>
      </c>
      <c r="N34" s="160"/>
      <c r="O34" s="160"/>
      <c r="P34" s="160"/>
      <c r="Q34" s="22"/>
      <c r="R34" s="22"/>
      <c r="S34" s="22"/>
      <c r="T34" s="22"/>
      <c r="U34" s="23" t="s">
        <v>22</v>
      </c>
      <c r="V34" s="22"/>
      <c r="W34" s="22"/>
      <c r="X34" s="161">
        <f>ROUND($BC$87+SUM($CG$94:$CG$94),2)</f>
        <v>0</v>
      </c>
      <c r="Y34" s="160"/>
      <c r="Z34" s="160"/>
      <c r="AA34" s="160"/>
      <c r="AB34" s="160"/>
      <c r="AC34" s="160"/>
      <c r="AD34" s="160"/>
      <c r="AE34" s="160"/>
      <c r="AF34" s="160"/>
      <c r="AG34" s="22"/>
      <c r="AH34" s="22"/>
      <c r="AI34" s="22"/>
      <c r="AJ34" s="22"/>
      <c r="AK34" s="22"/>
      <c r="AL34" s="161">
        <v>0</v>
      </c>
      <c r="AM34" s="160"/>
      <c r="AN34" s="160"/>
      <c r="AO34" s="160"/>
      <c r="AP34" s="160"/>
      <c r="AQ34" s="22"/>
      <c r="AR34" s="24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</row>
    <row r="35" spans="2:58" ht="15">
      <c r="B35" s="15"/>
      <c r="C35" s="21"/>
      <c r="D35" s="22"/>
      <c r="E35" s="22"/>
      <c r="F35" s="22"/>
      <c r="G35" s="22" t="s">
        <v>26</v>
      </c>
      <c r="H35" s="22"/>
      <c r="I35" s="22"/>
      <c r="J35" s="22"/>
      <c r="K35" s="22"/>
      <c r="L35" s="22"/>
      <c r="M35" s="159">
        <v>0</v>
      </c>
      <c r="N35" s="160"/>
      <c r="O35" s="160"/>
      <c r="P35" s="160"/>
      <c r="Q35" s="22"/>
      <c r="R35" s="22"/>
      <c r="S35" s="22"/>
      <c r="T35" s="22"/>
      <c r="U35" s="23" t="s">
        <v>22</v>
      </c>
      <c r="V35" s="22"/>
      <c r="W35" s="22"/>
      <c r="X35" s="161">
        <f>ROUND($BD$87+SUM($CH$94:$CH$94),2)</f>
        <v>0</v>
      </c>
      <c r="Y35" s="160"/>
      <c r="Z35" s="160"/>
      <c r="AA35" s="160"/>
      <c r="AB35" s="160"/>
      <c r="AC35" s="160"/>
      <c r="AD35" s="160"/>
      <c r="AE35" s="160"/>
      <c r="AF35" s="160"/>
      <c r="AG35" s="22"/>
      <c r="AH35" s="22"/>
      <c r="AI35" s="22"/>
      <c r="AJ35" s="22"/>
      <c r="AK35" s="22"/>
      <c r="AL35" s="161">
        <v>0</v>
      </c>
      <c r="AM35" s="160"/>
      <c r="AN35" s="160"/>
      <c r="AO35" s="160"/>
      <c r="AP35" s="160"/>
      <c r="AQ35" s="22"/>
      <c r="AR35" s="24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</row>
    <row r="36" spans="2:58" ht="15"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8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</row>
    <row r="37" spans="2:58" ht="18">
      <c r="B37" s="15"/>
      <c r="C37" s="16"/>
      <c r="D37" s="25"/>
      <c r="E37" s="26" t="s">
        <v>27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 t="s">
        <v>28</v>
      </c>
      <c r="V37" s="27"/>
      <c r="W37" s="27"/>
      <c r="X37" s="27"/>
      <c r="Y37" s="163" t="s">
        <v>29</v>
      </c>
      <c r="Z37" s="164"/>
      <c r="AA37" s="164"/>
      <c r="AB37" s="164"/>
      <c r="AC37" s="164"/>
      <c r="AD37" s="27"/>
      <c r="AE37" s="27"/>
      <c r="AF37" s="27"/>
      <c r="AG37" s="27"/>
      <c r="AH37" s="27"/>
      <c r="AI37" s="27"/>
      <c r="AJ37" s="27"/>
      <c r="AK37" s="27"/>
      <c r="AL37" s="165">
        <f>AO95</f>
        <v>0</v>
      </c>
      <c r="AM37" s="164"/>
      <c r="AN37" s="164"/>
      <c r="AO37" s="164"/>
      <c r="AP37" s="166"/>
      <c r="AQ37" s="25"/>
      <c r="AR37" s="18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</row>
    <row r="38" spans="2:58" ht="15"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8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</row>
    <row r="39" spans="2:58" ht="15">
      <c r="B39" s="1"/>
      <c r="C39" s="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6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2:58" ht="15">
      <c r="B40" s="1"/>
      <c r="C40" s="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6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2:58" ht="15">
      <c r="B41" s="1"/>
      <c r="C41" s="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6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2:58" ht="15">
      <c r="B42" s="1"/>
      <c r="C42" s="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6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2:58" ht="15">
      <c r="B43" s="1"/>
      <c r="C43" s="5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6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2:58" ht="15">
      <c r="B44" s="1"/>
      <c r="C44" s="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6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2:58" ht="15">
      <c r="B45" s="1"/>
      <c r="C45" s="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6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2:58" ht="15">
      <c r="B46" s="1"/>
      <c r="C46" s="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6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2:58" ht="15">
      <c r="B47" s="1"/>
      <c r="C47" s="5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6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2:58" ht="15">
      <c r="B48" s="1"/>
      <c r="C48" s="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6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2:58" ht="15">
      <c r="B49" s="15"/>
      <c r="C49" s="16"/>
      <c r="D49" s="17"/>
      <c r="E49" s="29" t="s">
        <v>30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1"/>
      <c r="AB49" s="17"/>
      <c r="AC49" s="17"/>
      <c r="AD49" s="29" t="s">
        <v>31</v>
      </c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  <c r="AQ49" s="17"/>
      <c r="AR49" s="18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</row>
    <row r="50" spans="2:58" ht="15">
      <c r="B50" s="1"/>
      <c r="C50" s="5"/>
      <c r="D50" s="8"/>
      <c r="E50" s="32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33"/>
      <c r="AB50" s="8"/>
      <c r="AC50" s="8"/>
      <c r="AD50" s="32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33"/>
      <c r="AQ50" s="8"/>
      <c r="AR50" s="6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58" ht="15">
      <c r="B51" s="1"/>
      <c r="C51" s="5"/>
      <c r="D51" s="8"/>
      <c r="E51" s="32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33"/>
      <c r="AB51" s="8"/>
      <c r="AC51" s="8"/>
      <c r="AD51" s="32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33"/>
      <c r="AQ51" s="8"/>
      <c r="AR51" s="6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2:58" ht="15">
      <c r="B52" s="1"/>
      <c r="C52" s="5"/>
      <c r="D52" s="8"/>
      <c r="E52" s="3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33"/>
      <c r="AB52" s="8"/>
      <c r="AC52" s="8"/>
      <c r="AD52" s="32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33"/>
      <c r="AQ52" s="8"/>
      <c r="AR52" s="6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2:58" ht="15">
      <c r="B53" s="1"/>
      <c r="C53" s="5"/>
      <c r="D53" s="8"/>
      <c r="E53" s="32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33"/>
      <c r="AB53" s="8"/>
      <c r="AC53" s="8"/>
      <c r="AD53" s="32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33"/>
      <c r="AQ53" s="8"/>
      <c r="AR53" s="6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2:58" ht="15">
      <c r="B54" s="1"/>
      <c r="C54" s="5"/>
      <c r="D54" s="8"/>
      <c r="E54" s="32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33"/>
      <c r="AB54" s="8"/>
      <c r="AC54" s="8"/>
      <c r="AD54" s="32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33"/>
      <c r="AQ54" s="8"/>
      <c r="AR54" s="6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2:58" ht="15">
      <c r="B55" s="1"/>
      <c r="C55" s="5"/>
      <c r="D55" s="8"/>
      <c r="E55" s="3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33"/>
      <c r="AB55" s="8"/>
      <c r="AC55" s="8"/>
      <c r="AD55" s="32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33"/>
      <c r="AQ55" s="8"/>
      <c r="AR55" s="6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2:58" ht="15">
      <c r="B56" s="1"/>
      <c r="C56" s="5"/>
      <c r="D56" s="8"/>
      <c r="E56" s="3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33"/>
      <c r="AB56" s="8"/>
      <c r="AC56" s="8"/>
      <c r="AD56" s="32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33"/>
      <c r="AQ56" s="8"/>
      <c r="AR56" s="6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 ht="15">
      <c r="B57" s="1"/>
      <c r="C57" s="5"/>
      <c r="D57" s="8"/>
      <c r="E57" s="3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33"/>
      <c r="AB57" s="8"/>
      <c r="AC57" s="8"/>
      <c r="AD57" s="32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33"/>
      <c r="AQ57" s="8"/>
      <c r="AR57" s="6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2:58" ht="15">
      <c r="B58" s="15"/>
      <c r="C58" s="16"/>
      <c r="D58" s="17"/>
      <c r="E58" s="34" t="s">
        <v>32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 t="s">
        <v>33</v>
      </c>
      <c r="T58" s="35"/>
      <c r="U58" s="35"/>
      <c r="V58" s="35"/>
      <c r="W58" s="35"/>
      <c r="X58" s="35"/>
      <c r="Y58" s="35"/>
      <c r="Z58" s="35"/>
      <c r="AA58" s="37"/>
      <c r="AB58" s="17"/>
      <c r="AC58" s="17"/>
      <c r="AD58" s="34" t="s">
        <v>32</v>
      </c>
      <c r="AE58" s="35"/>
      <c r="AF58" s="35"/>
      <c r="AG58" s="35"/>
      <c r="AH58" s="35"/>
      <c r="AI58" s="35"/>
      <c r="AJ58" s="35"/>
      <c r="AK58" s="35"/>
      <c r="AL58" s="35"/>
      <c r="AM58" s="35"/>
      <c r="AN58" s="36" t="s">
        <v>33</v>
      </c>
      <c r="AO58" s="35"/>
      <c r="AP58" s="37"/>
      <c r="AQ58" s="17"/>
      <c r="AR58" s="18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</row>
    <row r="59" spans="2:58" ht="15">
      <c r="B59" s="1"/>
      <c r="C59" s="5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6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2:58" ht="15">
      <c r="B60" s="15"/>
      <c r="C60" s="16"/>
      <c r="D60" s="17"/>
      <c r="E60" s="29" t="s">
        <v>34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1"/>
      <c r="AB60" s="17"/>
      <c r="AC60" s="17"/>
      <c r="AD60" s="29" t="s">
        <v>35</v>
      </c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1"/>
      <c r="AQ60" s="17"/>
      <c r="AR60" s="18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2:58" ht="15">
      <c r="B61" s="1"/>
      <c r="C61" s="5"/>
      <c r="D61" s="8"/>
      <c r="E61" s="32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33"/>
      <c r="AB61" s="8"/>
      <c r="AC61" s="8"/>
      <c r="AD61" s="32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33"/>
      <c r="AQ61" s="8"/>
      <c r="AR61" s="6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2:58" ht="15">
      <c r="B62" s="1"/>
      <c r="C62" s="5"/>
      <c r="D62" s="8"/>
      <c r="E62" s="3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33"/>
      <c r="AB62" s="8"/>
      <c r="AC62" s="8"/>
      <c r="AD62" s="32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33"/>
      <c r="AQ62" s="8"/>
      <c r="AR62" s="6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2:58" ht="15">
      <c r="B63" s="1"/>
      <c r="C63" s="5"/>
      <c r="D63" s="8"/>
      <c r="E63" s="3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33"/>
      <c r="AB63" s="8"/>
      <c r="AC63" s="8"/>
      <c r="AD63" s="32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33"/>
      <c r="AQ63" s="8"/>
      <c r="AR63" s="6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2:58" ht="15">
      <c r="B64" s="1"/>
      <c r="C64" s="5"/>
      <c r="D64" s="8"/>
      <c r="E64" s="32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33"/>
      <c r="AB64" s="8"/>
      <c r="AC64" s="8"/>
      <c r="AD64" s="32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33"/>
      <c r="AQ64" s="8"/>
      <c r="AR64" s="6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2:58" ht="15">
      <c r="B65" s="1"/>
      <c r="C65" s="5"/>
      <c r="D65" s="8"/>
      <c r="E65" s="32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33"/>
      <c r="AB65" s="8"/>
      <c r="AC65" s="8"/>
      <c r="AD65" s="32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33"/>
      <c r="AQ65" s="8"/>
      <c r="AR65" s="6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ht="15">
      <c r="B66" s="1"/>
      <c r="C66" s="5"/>
      <c r="D66" s="8"/>
      <c r="E66" s="32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33"/>
      <c r="AB66" s="8"/>
      <c r="AC66" s="8"/>
      <c r="AD66" s="32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33"/>
      <c r="AQ66" s="8"/>
      <c r="AR66" s="6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ht="15">
      <c r="B67" s="1"/>
      <c r="C67" s="5"/>
      <c r="D67" s="8"/>
      <c r="E67" s="3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33"/>
      <c r="AB67" s="8"/>
      <c r="AC67" s="8"/>
      <c r="AD67" s="32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33"/>
      <c r="AQ67" s="8"/>
      <c r="AR67" s="6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ht="15">
      <c r="B68" s="1"/>
      <c r="C68" s="5"/>
      <c r="D68" s="8"/>
      <c r="E68" s="3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33"/>
      <c r="AB68" s="8"/>
      <c r="AC68" s="8"/>
      <c r="AD68" s="32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33"/>
      <c r="AQ68" s="8"/>
      <c r="AR68" s="6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2:58" ht="15">
      <c r="B69" s="15"/>
      <c r="C69" s="16"/>
      <c r="D69" s="17"/>
      <c r="E69" s="34" t="s">
        <v>32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6" t="s">
        <v>33</v>
      </c>
      <c r="T69" s="35"/>
      <c r="U69" s="35"/>
      <c r="V69" s="35"/>
      <c r="W69" s="35"/>
      <c r="X69" s="35"/>
      <c r="Y69" s="35"/>
      <c r="Z69" s="35"/>
      <c r="AA69" s="37"/>
      <c r="AB69" s="17"/>
      <c r="AC69" s="17"/>
      <c r="AD69" s="34" t="s">
        <v>32</v>
      </c>
      <c r="AE69" s="35"/>
      <c r="AF69" s="35"/>
      <c r="AG69" s="35"/>
      <c r="AH69" s="35"/>
      <c r="AI69" s="35"/>
      <c r="AJ69" s="35"/>
      <c r="AK69" s="35"/>
      <c r="AL69" s="35"/>
      <c r="AM69" s="35"/>
      <c r="AN69" s="36" t="s">
        <v>33</v>
      </c>
      <c r="AO69" s="35"/>
      <c r="AP69" s="37"/>
      <c r="AQ69" s="17"/>
      <c r="AR69" s="18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</row>
    <row r="70" spans="2:58" ht="15">
      <c r="B70" s="15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8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</row>
    <row r="71" spans="2:58" ht="15">
      <c r="B71" s="15"/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40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</row>
    <row r="72" spans="2:58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4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4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4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2:58" ht="15">
      <c r="B75" s="15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4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</row>
    <row r="76" spans="2:58" ht="21">
      <c r="B76" s="15"/>
      <c r="C76" s="16"/>
      <c r="D76" s="151" t="s">
        <v>36</v>
      </c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8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</row>
    <row r="77" spans="2:58" ht="15">
      <c r="B77" s="45"/>
      <c r="C77" s="46"/>
      <c r="D77" s="11" t="s">
        <v>1</v>
      </c>
      <c r="E77" s="12"/>
      <c r="F77" s="12"/>
      <c r="G77" s="12"/>
      <c r="H77" s="12"/>
      <c r="I77" s="12"/>
      <c r="J77" s="12"/>
      <c r="K77" s="12"/>
      <c r="L77" s="12"/>
      <c r="M77" s="12">
        <f>$K$5</f>
        <v>0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47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</row>
    <row r="78" spans="2:58" ht="18">
      <c r="B78" s="48"/>
      <c r="C78" s="49"/>
      <c r="D78" s="50" t="s">
        <v>2</v>
      </c>
      <c r="E78" s="50"/>
      <c r="F78" s="50"/>
      <c r="G78" s="50"/>
      <c r="H78" s="50"/>
      <c r="I78" s="50"/>
      <c r="J78" s="50"/>
      <c r="K78" s="50"/>
      <c r="L78" s="50"/>
      <c r="M78" s="167">
        <f>$K$6</f>
        <v>0</v>
      </c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50"/>
      <c r="AR78" s="51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</row>
    <row r="79" spans="2:58" ht="15">
      <c r="B79" s="15"/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8"/>
      <c r="AS79" s="15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</row>
    <row r="80" spans="2:58" ht="15">
      <c r="B80" s="15"/>
      <c r="C80" s="16"/>
      <c r="D80" s="11" t="s">
        <v>5</v>
      </c>
      <c r="E80" s="17"/>
      <c r="F80" s="17"/>
      <c r="G80" s="17"/>
      <c r="H80" s="17"/>
      <c r="I80" s="17"/>
      <c r="J80" s="17"/>
      <c r="K80" s="17"/>
      <c r="L80" s="17"/>
      <c r="M80" s="52" t="str">
        <f>IF($K$8="","",$K$8)</f>
        <v/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1" t="s">
        <v>6</v>
      </c>
      <c r="AK80" s="17"/>
      <c r="AL80" s="17"/>
      <c r="AM80" s="17"/>
      <c r="AN80" s="53" t="str">
        <f>IF($AN$8="","",$AN$8)</f>
        <v/>
      </c>
      <c r="AO80" s="17"/>
      <c r="AP80" s="17"/>
      <c r="AQ80" s="17"/>
      <c r="AR80" s="18"/>
      <c r="AS80" s="15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</row>
    <row r="81" spans="2:58" ht="15">
      <c r="B81" s="15"/>
      <c r="C81" s="16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8"/>
      <c r="AS81" s="15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</row>
    <row r="82" spans="2:58" ht="18">
      <c r="B82" s="15"/>
      <c r="C82" s="16"/>
      <c r="D82" s="11" t="s">
        <v>7</v>
      </c>
      <c r="E82" s="17"/>
      <c r="F82" s="17"/>
      <c r="G82" s="17"/>
      <c r="H82" s="17"/>
      <c r="I82" s="17"/>
      <c r="J82" s="17"/>
      <c r="K82" s="17"/>
      <c r="L82" s="17"/>
      <c r="M82" s="12" t="str">
        <f>IF($E$11="","",$E$11)</f>
        <v/>
      </c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1" t="s">
        <v>14</v>
      </c>
      <c r="AK82" s="17"/>
      <c r="AL82" s="17"/>
      <c r="AM82" s="17"/>
      <c r="AN82" s="153" t="str">
        <f>IF($E$17="","",$E$17)</f>
        <v/>
      </c>
      <c r="AO82" s="162"/>
      <c r="AP82" s="162"/>
      <c r="AQ82" s="162"/>
      <c r="AR82" s="18"/>
      <c r="AS82" s="15"/>
      <c r="AT82" s="140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39"/>
    </row>
    <row r="83" spans="2:58" ht="15">
      <c r="B83" s="15"/>
      <c r="C83" s="16"/>
      <c r="D83" s="11" t="s">
        <v>12</v>
      </c>
      <c r="E83" s="17"/>
      <c r="F83" s="17"/>
      <c r="G83" s="17"/>
      <c r="H83" s="17"/>
      <c r="I83" s="17"/>
      <c r="J83" s="17"/>
      <c r="K83" s="17"/>
      <c r="L83" s="17"/>
      <c r="M83" s="12" t="str">
        <f>IF($E$14="","",$E$14)</f>
        <v/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1" t="s">
        <v>15</v>
      </c>
      <c r="AK83" s="17"/>
      <c r="AL83" s="17"/>
      <c r="AM83" s="17"/>
      <c r="AN83" s="153" t="str">
        <f>IF($E$20="","",$E$20)</f>
        <v/>
      </c>
      <c r="AO83" s="162"/>
      <c r="AP83" s="162"/>
      <c r="AQ83" s="162"/>
      <c r="AR83" s="18"/>
      <c r="AS83" s="15"/>
      <c r="AT83" s="141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41"/>
      <c r="BF83" s="139"/>
    </row>
    <row r="84" spans="2:58" ht="15">
      <c r="B84" s="15"/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8"/>
      <c r="AS84" s="15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9"/>
    </row>
    <row r="85" spans="2:58" ht="15">
      <c r="B85" s="15"/>
      <c r="C85" s="16"/>
      <c r="D85" s="169" t="s">
        <v>37</v>
      </c>
      <c r="E85" s="164"/>
      <c r="F85" s="164"/>
      <c r="G85" s="164"/>
      <c r="H85" s="164"/>
      <c r="I85" s="27"/>
      <c r="J85" s="170" t="s">
        <v>38</v>
      </c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70" t="s">
        <v>39</v>
      </c>
      <c r="AI85" s="164"/>
      <c r="AJ85" s="164"/>
      <c r="AK85" s="164"/>
      <c r="AL85" s="164"/>
      <c r="AM85" s="164"/>
      <c r="AN85" s="164"/>
      <c r="AO85" s="170" t="s">
        <v>40</v>
      </c>
      <c r="AP85" s="164"/>
      <c r="AQ85" s="166"/>
      <c r="AR85" s="18"/>
      <c r="AS85" s="15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1"/>
    </row>
    <row r="86" spans="2:58" ht="15">
      <c r="B86" s="15"/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8"/>
      <c r="AS86" s="15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9"/>
    </row>
    <row r="87" spans="2:58" ht="18">
      <c r="B87" s="48"/>
      <c r="C87" s="49"/>
      <c r="D87" s="54" t="s">
        <v>41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171">
        <f>SUM(AH88:AN91)</f>
        <v>0</v>
      </c>
      <c r="AI87" s="172"/>
      <c r="AJ87" s="172"/>
      <c r="AK87" s="172"/>
      <c r="AL87" s="172"/>
      <c r="AM87" s="172"/>
      <c r="AN87" s="172"/>
      <c r="AO87" s="171">
        <f>AH87*1.21</f>
        <v>0</v>
      </c>
      <c r="AP87" s="171"/>
      <c r="AQ87" s="171"/>
      <c r="AR87" s="51"/>
      <c r="AS87" s="48"/>
      <c r="AT87" s="143"/>
      <c r="AU87" s="143"/>
      <c r="AV87" s="144"/>
      <c r="AW87" s="143"/>
      <c r="AX87" s="143"/>
      <c r="AY87" s="143"/>
      <c r="AZ87" s="143"/>
      <c r="BA87" s="143"/>
      <c r="BB87" s="143"/>
      <c r="BC87" s="143"/>
      <c r="BD87" s="143"/>
      <c r="BE87" s="143"/>
      <c r="BF87" s="138"/>
    </row>
    <row r="88" spans="3:58" ht="16.5">
      <c r="C88" s="55"/>
      <c r="D88" s="56"/>
      <c r="E88" s="173" t="s">
        <v>48</v>
      </c>
      <c r="F88" s="174"/>
      <c r="G88" s="174"/>
      <c r="H88" s="174"/>
      <c r="I88" s="174"/>
      <c r="J88" s="56"/>
      <c r="K88" s="173" t="s">
        <v>304</v>
      </c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5">
        <f>VRN!N5</f>
        <v>0</v>
      </c>
      <c r="AI88" s="176"/>
      <c r="AJ88" s="176"/>
      <c r="AK88" s="176"/>
      <c r="AL88" s="176"/>
      <c r="AM88" s="176"/>
      <c r="AN88" s="176"/>
      <c r="AO88" s="175">
        <f>AH88*1.21</f>
        <v>0</v>
      </c>
      <c r="AP88" s="176"/>
      <c r="AQ88" s="176"/>
      <c r="AR88" s="57"/>
      <c r="AS88" s="58"/>
      <c r="AT88" s="146"/>
      <c r="AU88" s="146"/>
      <c r="AV88" s="147"/>
      <c r="AW88" s="146"/>
      <c r="AX88" s="146"/>
      <c r="AY88" s="146"/>
      <c r="AZ88" s="146"/>
      <c r="BA88" s="146"/>
      <c r="BB88" s="146"/>
      <c r="BC88" s="146"/>
      <c r="BD88" s="146"/>
      <c r="BE88" s="146"/>
      <c r="BF88" s="145"/>
    </row>
    <row r="89" spans="3:58" ht="16.5" customHeight="1">
      <c r="C89" s="55"/>
      <c r="D89" s="56"/>
      <c r="E89" s="173" t="s">
        <v>44</v>
      </c>
      <c r="F89" s="173"/>
      <c r="G89" s="173"/>
      <c r="H89" s="173"/>
      <c r="I89" s="173"/>
      <c r="J89" s="56"/>
      <c r="K89" s="173" t="s">
        <v>305</v>
      </c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5">
        <f>SO101!P5</f>
        <v>0</v>
      </c>
      <c r="AI89" s="176"/>
      <c r="AJ89" s="176"/>
      <c r="AK89" s="176"/>
      <c r="AL89" s="176"/>
      <c r="AM89" s="176"/>
      <c r="AN89" s="176"/>
      <c r="AO89" s="175">
        <f aca="true" t="shared" si="0" ref="AO89:AO91">AH89*1.21</f>
        <v>0</v>
      </c>
      <c r="AP89" s="176"/>
      <c r="AQ89" s="176"/>
      <c r="AR89" s="57"/>
      <c r="AS89" s="58"/>
      <c r="AT89" s="146"/>
      <c r="AU89" s="146"/>
      <c r="AV89" s="147"/>
      <c r="AW89" s="146"/>
      <c r="AX89" s="146"/>
      <c r="AY89" s="146"/>
      <c r="AZ89" s="146"/>
      <c r="BA89" s="146"/>
      <c r="BB89" s="146"/>
      <c r="BC89" s="146"/>
      <c r="BD89" s="146"/>
      <c r="BE89" s="146"/>
      <c r="BF89" s="145"/>
    </row>
    <row r="90" spans="3:58" ht="16.5" customHeight="1">
      <c r="C90" s="55"/>
      <c r="D90" s="56"/>
      <c r="E90" s="173" t="s">
        <v>45</v>
      </c>
      <c r="F90" s="173"/>
      <c r="G90" s="173"/>
      <c r="H90" s="173"/>
      <c r="I90" s="173"/>
      <c r="J90" s="56"/>
      <c r="K90" s="173" t="s">
        <v>306</v>
      </c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5">
        <f>SO180!P5</f>
        <v>0</v>
      </c>
      <c r="AI90" s="176"/>
      <c r="AJ90" s="176"/>
      <c r="AK90" s="176"/>
      <c r="AL90" s="176"/>
      <c r="AM90" s="176"/>
      <c r="AN90" s="176"/>
      <c r="AO90" s="175">
        <f t="shared" si="0"/>
        <v>0</v>
      </c>
      <c r="AP90" s="176"/>
      <c r="AQ90" s="176"/>
      <c r="AR90" s="57"/>
      <c r="AS90" s="58"/>
      <c r="AT90" s="146"/>
      <c r="AU90" s="146"/>
      <c r="AV90" s="147"/>
      <c r="AW90" s="146"/>
      <c r="AX90" s="146"/>
      <c r="AY90" s="146"/>
      <c r="AZ90" s="146"/>
      <c r="BA90" s="146"/>
      <c r="BB90" s="146"/>
      <c r="BC90" s="146"/>
      <c r="BD90" s="146"/>
      <c r="BE90" s="146"/>
      <c r="BF90" s="145"/>
    </row>
    <row r="91" spans="3:58" ht="16.5">
      <c r="C91" s="55"/>
      <c r="D91" s="56"/>
      <c r="E91" s="173" t="s">
        <v>46</v>
      </c>
      <c r="F91" s="173"/>
      <c r="G91" s="173"/>
      <c r="H91" s="173"/>
      <c r="I91" s="173"/>
      <c r="J91" s="56"/>
      <c r="K91" s="173" t="s">
        <v>307</v>
      </c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5">
        <f>SO190!P5</f>
        <v>0</v>
      </c>
      <c r="AI91" s="176"/>
      <c r="AJ91" s="176"/>
      <c r="AK91" s="176"/>
      <c r="AL91" s="176"/>
      <c r="AM91" s="176"/>
      <c r="AN91" s="176"/>
      <c r="AO91" s="175">
        <f t="shared" si="0"/>
        <v>0</v>
      </c>
      <c r="AP91" s="176"/>
      <c r="AQ91" s="176"/>
      <c r="AR91" s="57"/>
      <c r="AS91" s="58"/>
      <c r="AT91" s="146"/>
      <c r="AU91" s="146"/>
      <c r="AV91" s="147"/>
      <c r="AW91" s="146"/>
      <c r="AX91" s="146"/>
      <c r="AY91" s="146"/>
      <c r="AZ91" s="146"/>
      <c r="BA91" s="146"/>
      <c r="BB91" s="146"/>
      <c r="BC91" s="146"/>
      <c r="BD91" s="146"/>
      <c r="BE91" s="146"/>
      <c r="BF91" s="145"/>
    </row>
    <row r="92" spans="2:58" ht="15">
      <c r="B92" s="1"/>
      <c r="C92" s="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6"/>
      <c r="AS92" s="1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</row>
    <row r="93" spans="2:58" ht="18">
      <c r="B93" s="15"/>
      <c r="C93" s="16"/>
      <c r="D93" s="54" t="s">
        <v>42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1">
        <v>0</v>
      </c>
      <c r="AI93" s="162"/>
      <c r="AJ93" s="162"/>
      <c r="AK93" s="162"/>
      <c r="AL93" s="162"/>
      <c r="AM93" s="162"/>
      <c r="AN93" s="162"/>
      <c r="AO93" s="171">
        <f>AH93*1.21</f>
        <v>0</v>
      </c>
      <c r="AP93" s="171"/>
      <c r="AQ93" s="171"/>
      <c r="AR93" s="18"/>
      <c r="AS93" s="15"/>
      <c r="AT93" s="142"/>
      <c r="AU93" s="142"/>
      <c r="AV93" s="142"/>
      <c r="AW93" s="142"/>
      <c r="AX93" s="141"/>
      <c r="AY93" s="139"/>
      <c r="AZ93" s="139"/>
      <c r="BA93" s="139"/>
      <c r="BB93" s="139"/>
      <c r="BC93" s="139"/>
      <c r="BD93" s="139"/>
      <c r="BE93" s="139"/>
      <c r="BF93" s="139"/>
    </row>
    <row r="94" spans="2:58" ht="15">
      <c r="B94" s="15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8"/>
      <c r="AS94" s="15"/>
      <c r="AT94" s="141"/>
      <c r="AU94" s="141"/>
      <c r="AV94" s="141"/>
      <c r="AW94" s="141"/>
      <c r="AX94" s="139"/>
      <c r="AY94" s="139"/>
      <c r="AZ94" s="139"/>
      <c r="BA94" s="139"/>
      <c r="BB94" s="139"/>
      <c r="BC94" s="139"/>
      <c r="BD94" s="139"/>
      <c r="BE94" s="139"/>
      <c r="BF94" s="139"/>
    </row>
    <row r="95" spans="2:58" ht="18">
      <c r="B95" s="15"/>
      <c r="C95" s="16"/>
      <c r="D95" s="59" t="s">
        <v>43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177">
        <f>AH87+AH93</f>
        <v>0</v>
      </c>
      <c r="AI95" s="178"/>
      <c r="AJ95" s="178"/>
      <c r="AK95" s="178"/>
      <c r="AL95" s="178"/>
      <c r="AM95" s="178"/>
      <c r="AN95" s="178"/>
      <c r="AO95" s="177">
        <f>AH95*1.21</f>
        <v>0</v>
      </c>
      <c r="AP95" s="177"/>
      <c r="AQ95" s="177"/>
      <c r="AR95" s="18"/>
      <c r="AS95" s="15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</row>
    <row r="96" spans="2:58" ht="15">
      <c r="B96" s="15"/>
      <c r="C96" s="3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0"/>
      <c r="AS96" s="15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</row>
    <row r="97" spans="2:58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41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</row>
    <row r="98" spans="2:58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4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</sheetData>
  <mergeCells count="55">
    <mergeCell ref="AH95:AN95"/>
    <mergeCell ref="AO95:AQ95"/>
    <mergeCell ref="AH93:AN93"/>
    <mergeCell ref="AO93:AQ93"/>
    <mergeCell ref="E90:I90"/>
    <mergeCell ref="K90:AG90"/>
    <mergeCell ref="AH90:AN90"/>
    <mergeCell ref="AO90:AQ90"/>
    <mergeCell ref="E91:I91"/>
    <mergeCell ref="K91:AG91"/>
    <mergeCell ref="AH91:AN91"/>
    <mergeCell ref="AO91:AQ91"/>
    <mergeCell ref="E88:I88"/>
    <mergeCell ref="K88:AG88"/>
    <mergeCell ref="AH88:AN88"/>
    <mergeCell ref="AO88:AQ88"/>
    <mergeCell ref="E89:I89"/>
    <mergeCell ref="K89:AG89"/>
    <mergeCell ref="AH89:AN89"/>
    <mergeCell ref="AO89:AQ89"/>
    <mergeCell ref="D85:H85"/>
    <mergeCell ref="J85:AG85"/>
    <mergeCell ref="AH85:AN85"/>
    <mergeCell ref="AO85:AQ85"/>
    <mergeCell ref="AH87:AN87"/>
    <mergeCell ref="AO87:AQ87"/>
    <mergeCell ref="AN83:AQ83"/>
    <mergeCell ref="M34:P34"/>
    <mergeCell ref="X34:AF34"/>
    <mergeCell ref="AL34:AP34"/>
    <mergeCell ref="M35:P35"/>
    <mergeCell ref="X35:AF35"/>
    <mergeCell ref="AL35:AP35"/>
    <mergeCell ref="Y37:AC37"/>
    <mergeCell ref="AL37:AP37"/>
    <mergeCell ref="D76:AQ76"/>
    <mergeCell ref="M78:AP78"/>
    <mergeCell ref="AN82:AQ82"/>
    <mergeCell ref="M32:P32"/>
    <mergeCell ref="X32:AF32"/>
    <mergeCell ref="AL32:AP32"/>
    <mergeCell ref="M33:P33"/>
    <mergeCell ref="X33:AF33"/>
    <mergeCell ref="AL33:AP33"/>
    <mergeCell ref="AL26:AP26"/>
    <mergeCell ref="AL27:AP27"/>
    <mergeCell ref="AL29:AP29"/>
    <mergeCell ref="M31:P31"/>
    <mergeCell ref="X31:AF31"/>
    <mergeCell ref="AL31:AP31"/>
    <mergeCell ref="D2:AQ2"/>
    <mergeCell ref="D4:AQ4"/>
    <mergeCell ref="L5:AP5"/>
    <mergeCell ref="L6:AP6"/>
    <mergeCell ref="F23:AO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Z107"/>
  <sheetViews>
    <sheetView zoomScaleSheetLayoutView="100" workbookViewId="0" topLeftCell="F1">
      <pane ySplit="3" topLeftCell="A52" activePane="bottomLeft" state="frozen"/>
      <selection pane="bottomLeft" activeCell="L40" sqref="L40"/>
    </sheetView>
  </sheetViews>
  <sheetFormatPr defaultColWidth="9.140625" defaultRowHeight="15" outlineLevelRow="3"/>
  <cols>
    <col min="1" max="5" width="9.140625" style="62" hidden="1" customWidth="1"/>
    <col min="6" max="6" width="5.421875" style="128" customWidth="1"/>
    <col min="7" max="7" width="4.28125" style="129" customWidth="1"/>
    <col min="8" max="8" width="11.28125" style="130" bestFit="1" customWidth="1"/>
    <col min="9" max="9" width="10.00390625" style="130" hidden="1" customWidth="1"/>
    <col min="10" max="10" width="57.140625" style="131" customWidth="1"/>
    <col min="11" max="11" width="4.28125" style="129" customWidth="1"/>
    <col min="12" max="12" width="13.7109375" style="132" customWidth="1"/>
    <col min="13" max="13" width="6.8515625" style="133" customWidth="1"/>
    <col min="14" max="14" width="13.421875" style="132" customWidth="1"/>
    <col min="15" max="15" width="12.421875" style="133" customWidth="1"/>
    <col min="16" max="16" width="15.7109375" style="134" customWidth="1"/>
    <col min="17" max="17" width="11.421875" style="135" bestFit="1" customWidth="1"/>
    <col min="18" max="18" width="8.8515625" style="133" bestFit="1" customWidth="1"/>
    <col min="19" max="19" width="8.7109375" style="133" bestFit="1" customWidth="1"/>
    <col min="20" max="20" width="8.28125" style="133" bestFit="1" customWidth="1"/>
    <col min="21" max="21" width="9.7109375" style="133" customWidth="1"/>
    <col min="22" max="22" width="14.57421875" style="133" customWidth="1"/>
    <col min="23" max="23" width="15.7109375" style="133" customWidth="1"/>
    <col min="24" max="24" width="25.7109375" style="133" hidden="1" customWidth="1"/>
    <col min="25" max="26" width="10.00390625" style="130" hidden="1" customWidth="1"/>
    <col min="27" max="27" width="9.421875" style="62" customWidth="1"/>
    <col min="28" max="256" width="9.140625" style="62" customWidth="1"/>
    <col min="257" max="261" width="9.140625" style="62" hidden="1" customWidth="1"/>
    <col min="262" max="262" width="5.421875" style="62" customWidth="1"/>
    <col min="263" max="263" width="4.28125" style="62" customWidth="1"/>
    <col min="264" max="264" width="14.28125" style="62" customWidth="1"/>
    <col min="265" max="265" width="10.00390625" style="62" customWidth="1"/>
    <col min="266" max="266" width="57.140625" style="62" customWidth="1"/>
    <col min="267" max="267" width="4.28125" style="62" customWidth="1"/>
    <col min="268" max="268" width="13.7109375" style="62" customWidth="1"/>
    <col min="269" max="269" width="6.8515625" style="62" customWidth="1"/>
    <col min="270" max="270" width="13.421875" style="62" customWidth="1"/>
    <col min="271" max="271" width="12.421875" style="62" customWidth="1"/>
    <col min="272" max="272" width="15.7109375" style="62" customWidth="1"/>
    <col min="273" max="273" width="11.421875" style="62" bestFit="1" customWidth="1"/>
    <col min="274" max="274" width="14.28125" style="62" customWidth="1"/>
    <col min="275" max="275" width="11.421875" style="62" customWidth="1"/>
    <col min="276" max="276" width="14.28125" style="62" customWidth="1"/>
    <col min="277" max="277" width="9.7109375" style="62" customWidth="1"/>
    <col min="278" max="278" width="14.57421875" style="62" customWidth="1"/>
    <col min="279" max="279" width="15.7109375" style="62" customWidth="1"/>
    <col min="280" max="280" width="25.7109375" style="62" customWidth="1"/>
    <col min="281" max="282" width="10.00390625" style="62" customWidth="1"/>
    <col min="283" max="283" width="9.421875" style="62" customWidth="1"/>
    <col min="284" max="512" width="9.140625" style="62" customWidth="1"/>
    <col min="513" max="517" width="9.140625" style="62" hidden="1" customWidth="1"/>
    <col min="518" max="518" width="5.421875" style="62" customWidth="1"/>
    <col min="519" max="519" width="4.28125" style="62" customWidth="1"/>
    <col min="520" max="520" width="14.28125" style="62" customWidth="1"/>
    <col min="521" max="521" width="10.00390625" style="62" customWidth="1"/>
    <col min="522" max="522" width="57.140625" style="62" customWidth="1"/>
    <col min="523" max="523" width="4.28125" style="62" customWidth="1"/>
    <col min="524" max="524" width="13.7109375" style="62" customWidth="1"/>
    <col min="525" max="525" width="6.8515625" style="62" customWidth="1"/>
    <col min="526" max="526" width="13.421875" style="62" customWidth="1"/>
    <col min="527" max="527" width="12.421875" style="62" customWidth="1"/>
    <col min="528" max="528" width="15.7109375" style="62" customWidth="1"/>
    <col min="529" max="529" width="11.421875" style="62" bestFit="1" customWidth="1"/>
    <col min="530" max="530" width="14.28125" style="62" customWidth="1"/>
    <col min="531" max="531" width="11.421875" style="62" customWidth="1"/>
    <col min="532" max="532" width="14.28125" style="62" customWidth="1"/>
    <col min="533" max="533" width="9.7109375" style="62" customWidth="1"/>
    <col min="534" max="534" width="14.57421875" style="62" customWidth="1"/>
    <col min="535" max="535" width="15.7109375" style="62" customWidth="1"/>
    <col min="536" max="536" width="25.7109375" style="62" customWidth="1"/>
    <col min="537" max="538" width="10.00390625" style="62" customWidth="1"/>
    <col min="539" max="539" width="9.421875" style="62" customWidth="1"/>
    <col min="540" max="768" width="9.140625" style="62" customWidth="1"/>
    <col min="769" max="773" width="9.140625" style="62" hidden="1" customWidth="1"/>
    <col min="774" max="774" width="5.421875" style="62" customWidth="1"/>
    <col min="775" max="775" width="4.28125" style="62" customWidth="1"/>
    <col min="776" max="776" width="14.28125" style="62" customWidth="1"/>
    <col min="777" max="777" width="10.00390625" style="62" customWidth="1"/>
    <col min="778" max="778" width="57.140625" style="62" customWidth="1"/>
    <col min="779" max="779" width="4.28125" style="62" customWidth="1"/>
    <col min="780" max="780" width="13.7109375" style="62" customWidth="1"/>
    <col min="781" max="781" width="6.8515625" style="62" customWidth="1"/>
    <col min="782" max="782" width="13.421875" style="62" customWidth="1"/>
    <col min="783" max="783" width="12.421875" style="62" customWidth="1"/>
    <col min="784" max="784" width="15.7109375" style="62" customWidth="1"/>
    <col min="785" max="785" width="11.421875" style="62" bestFit="1" customWidth="1"/>
    <col min="786" max="786" width="14.28125" style="62" customWidth="1"/>
    <col min="787" max="787" width="11.421875" style="62" customWidth="1"/>
    <col min="788" max="788" width="14.28125" style="62" customWidth="1"/>
    <col min="789" max="789" width="9.7109375" style="62" customWidth="1"/>
    <col min="790" max="790" width="14.57421875" style="62" customWidth="1"/>
    <col min="791" max="791" width="15.7109375" style="62" customWidth="1"/>
    <col min="792" max="792" width="25.7109375" style="62" customWidth="1"/>
    <col min="793" max="794" width="10.00390625" style="62" customWidth="1"/>
    <col min="795" max="795" width="9.421875" style="62" customWidth="1"/>
    <col min="796" max="1024" width="9.140625" style="62" customWidth="1"/>
    <col min="1025" max="1029" width="9.140625" style="62" hidden="1" customWidth="1"/>
    <col min="1030" max="1030" width="5.421875" style="62" customWidth="1"/>
    <col min="1031" max="1031" width="4.28125" style="62" customWidth="1"/>
    <col min="1032" max="1032" width="14.28125" style="62" customWidth="1"/>
    <col min="1033" max="1033" width="10.00390625" style="62" customWidth="1"/>
    <col min="1034" max="1034" width="57.140625" style="62" customWidth="1"/>
    <col min="1035" max="1035" width="4.28125" style="62" customWidth="1"/>
    <col min="1036" max="1036" width="13.7109375" style="62" customWidth="1"/>
    <col min="1037" max="1037" width="6.8515625" style="62" customWidth="1"/>
    <col min="1038" max="1038" width="13.421875" style="62" customWidth="1"/>
    <col min="1039" max="1039" width="12.421875" style="62" customWidth="1"/>
    <col min="1040" max="1040" width="15.7109375" style="62" customWidth="1"/>
    <col min="1041" max="1041" width="11.421875" style="62" bestFit="1" customWidth="1"/>
    <col min="1042" max="1042" width="14.28125" style="62" customWidth="1"/>
    <col min="1043" max="1043" width="11.421875" style="62" customWidth="1"/>
    <col min="1044" max="1044" width="14.28125" style="62" customWidth="1"/>
    <col min="1045" max="1045" width="9.7109375" style="62" customWidth="1"/>
    <col min="1046" max="1046" width="14.57421875" style="62" customWidth="1"/>
    <col min="1047" max="1047" width="15.7109375" style="62" customWidth="1"/>
    <col min="1048" max="1048" width="25.7109375" style="62" customWidth="1"/>
    <col min="1049" max="1050" width="10.00390625" style="62" customWidth="1"/>
    <col min="1051" max="1051" width="9.421875" style="62" customWidth="1"/>
    <col min="1052" max="1280" width="9.140625" style="62" customWidth="1"/>
    <col min="1281" max="1285" width="9.140625" style="62" hidden="1" customWidth="1"/>
    <col min="1286" max="1286" width="5.421875" style="62" customWidth="1"/>
    <col min="1287" max="1287" width="4.28125" style="62" customWidth="1"/>
    <col min="1288" max="1288" width="14.28125" style="62" customWidth="1"/>
    <col min="1289" max="1289" width="10.00390625" style="62" customWidth="1"/>
    <col min="1290" max="1290" width="57.140625" style="62" customWidth="1"/>
    <col min="1291" max="1291" width="4.28125" style="62" customWidth="1"/>
    <col min="1292" max="1292" width="13.7109375" style="62" customWidth="1"/>
    <col min="1293" max="1293" width="6.8515625" style="62" customWidth="1"/>
    <col min="1294" max="1294" width="13.421875" style="62" customWidth="1"/>
    <col min="1295" max="1295" width="12.421875" style="62" customWidth="1"/>
    <col min="1296" max="1296" width="15.7109375" style="62" customWidth="1"/>
    <col min="1297" max="1297" width="11.421875" style="62" bestFit="1" customWidth="1"/>
    <col min="1298" max="1298" width="14.28125" style="62" customWidth="1"/>
    <col min="1299" max="1299" width="11.421875" style="62" customWidth="1"/>
    <col min="1300" max="1300" width="14.28125" style="62" customWidth="1"/>
    <col min="1301" max="1301" width="9.7109375" style="62" customWidth="1"/>
    <col min="1302" max="1302" width="14.57421875" style="62" customWidth="1"/>
    <col min="1303" max="1303" width="15.7109375" style="62" customWidth="1"/>
    <col min="1304" max="1304" width="25.7109375" style="62" customWidth="1"/>
    <col min="1305" max="1306" width="10.00390625" style="62" customWidth="1"/>
    <col min="1307" max="1307" width="9.421875" style="62" customWidth="1"/>
    <col min="1308" max="1536" width="9.140625" style="62" customWidth="1"/>
    <col min="1537" max="1541" width="9.140625" style="62" hidden="1" customWidth="1"/>
    <col min="1542" max="1542" width="5.421875" style="62" customWidth="1"/>
    <col min="1543" max="1543" width="4.28125" style="62" customWidth="1"/>
    <col min="1544" max="1544" width="14.28125" style="62" customWidth="1"/>
    <col min="1545" max="1545" width="10.00390625" style="62" customWidth="1"/>
    <col min="1546" max="1546" width="57.140625" style="62" customWidth="1"/>
    <col min="1547" max="1547" width="4.28125" style="62" customWidth="1"/>
    <col min="1548" max="1548" width="13.7109375" style="62" customWidth="1"/>
    <col min="1549" max="1549" width="6.8515625" style="62" customWidth="1"/>
    <col min="1550" max="1550" width="13.421875" style="62" customWidth="1"/>
    <col min="1551" max="1551" width="12.421875" style="62" customWidth="1"/>
    <col min="1552" max="1552" width="15.7109375" style="62" customWidth="1"/>
    <col min="1553" max="1553" width="11.421875" style="62" bestFit="1" customWidth="1"/>
    <col min="1554" max="1554" width="14.28125" style="62" customWidth="1"/>
    <col min="1555" max="1555" width="11.421875" style="62" customWidth="1"/>
    <col min="1556" max="1556" width="14.28125" style="62" customWidth="1"/>
    <col min="1557" max="1557" width="9.7109375" style="62" customWidth="1"/>
    <col min="1558" max="1558" width="14.57421875" style="62" customWidth="1"/>
    <col min="1559" max="1559" width="15.7109375" style="62" customWidth="1"/>
    <col min="1560" max="1560" width="25.7109375" style="62" customWidth="1"/>
    <col min="1561" max="1562" width="10.00390625" style="62" customWidth="1"/>
    <col min="1563" max="1563" width="9.421875" style="62" customWidth="1"/>
    <col min="1564" max="1792" width="9.140625" style="62" customWidth="1"/>
    <col min="1793" max="1797" width="9.140625" style="62" hidden="1" customWidth="1"/>
    <col min="1798" max="1798" width="5.421875" style="62" customWidth="1"/>
    <col min="1799" max="1799" width="4.28125" style="62" customWidth="1"/>
    <col min="1800" max="1800" width="14.28125" style="62" customWidth="1"/>
    <col min="1801" max="1801" width="10.00390625" style="62" customWidth="1"/>
    <col min="1802" max="1802" width="57.140625" style="62" customWidth="1"/>
    <col min="1803" max="1803" width="4.28125" style="62" customWidth="1"/>
    <col min="1804" max="1804" width="13.7109375" style="62" customWidth="1"/>
    <col min="1805" max="1805" width="6.8515625" style="62" customWidth="1"/>
    <col min="1806" max="1806" width="13.421875" style="62" customWidth="1"/>
    <col min="1807" max="1807" width="12.421875" style="62" customWidth="1"/>
    <col min="1808" max="1808" width="15.7109375" style="62" customWidth="1"/>
    <col min="1809" max="1809" width="11.421875" style="62" bestFit="1" customWidth="1"/>
    <col min="1810" max="1810" width="14.28125" style="62" customWidth="1"/>
    <col min="1811" max="1811" width="11.421875" style="62" customWidth="1"/>
    <col min="1812" max="1812" width="14.28125" style="62" customWidth="1"/>
    <col min="1813" max="1813" width="9.7109375" style="62" customWidth="1"/>
    <col min="1814" max="1814" width="14.57421875" style="62" customWidth="1"/>
    <col min="1815" max="1815" width="15.7109375" style="62" customWidth="1"/>
    <col min="1816" max="1816" width="25.7109375" style="62" customWidth="1"/>
    <col min="1817" max="1818" width="10.00390625" style="62" customWidth="1"/>
    <col min="1819" max="1819" width="9.421875" style="62" customWidth="1"/>
    <col min="1820" max="2048" width="9.140625" style="62" customWidth="1"/>
    <col min="2049" max="2053" width="9.140625" style="62" hidden="1" customWidth="1"/>
    <col min="2054" max="2054" width="5.421875" style="62" customWidth="1"/>
    <col min="2055" max="2055" width="4.28125" style="62" customWidth="1"/>
    <col min="2056" max="2056" width="14.28125" style="62" customWidth="1"/>
    <col min="2057" max="2057" width="10.00390625" style="62" customWidth="1"/>
    <col min="2058" max="2058" width="57.140625" style="62" customWidth="1"/>
    <col min="2059" max="2059" width="4.28125" style="62" customWidth="1"/>
    <col min="2060" max="2060" width="13.7109375" style="62" customWidth="1"/>
    <col min="2061" max="2061" width="6.8515625" style="62" customWidth="1"/>
    <col min="2062" max="2062" width="13.421875" style="62" customWidth="1"/>
    <col min="2063" max="2063" width="12.421875" style="62" customWidth="1"/>
    <col min="2064" max="2064" width="15.7109375" style="62" customWidth="1"/>
    <col min="2065" max="2065" width="11.421875" style="62" bestFit="1" customWidth="1"/>
    <col min="2066" max="2066" width="14.28125" style="62" customWidth="1"/>
    <col min="2067" max="2067" width="11.421875" style="62" customWidth="1"/>
    <col min="2068" max="2068" width="14.28125" style="62" customWidth="1"/>
    <col min="2069" max="2069" width="9.7109375" style="62" customWidth="1"/>
    <col min="2070" max="2070" width="14.57421875" style="62" customWidth="1"/>
    <col min="2071" max="2071" width="15.7109375" style="62" customWidth="1"/>
    <col min="2072" max="2072" width="25.7109375" style="62" customWidth="1"/>
    <col min="2073" max="2074" width="10.00390625" style="62" customWidth="1"/>
    <col min="2075" max="2075" width="9.421875" style="62" customWidth="1"/>
    <col min="2076" max="2304" width="9.140625" style="62" customWidth="1"/>
    <col min="2305" max="2309" width="9.140625" style="62" hidden="1" customWidth="1"/>
    <col min="2310" max="2310" width="5.421875" style="62" customWidth="1"/>
    <col min="2311" max="2311" width="4.28125" style="62" customWidth="1"/>
    <col min="2312" max="2312" width="14.28125" style="62" customWidth="1"/>
    <col min="2313" max="2313" width="10.00390625" style="62" customWidth="1"/>
    <col min="2314" max="2314" width="57.140625" style="62" customWidth="1"/>
    <col min="2315" max="2315" width="4.28125" style="62" customWidth="1"/>
    <col min="2316" max="2316" width="13.7109375" style="62" customWidth="1"/>
    <col min="2317" max="2317" width="6.8515625" style="62" customWidth="1"/>
    <col min="2318" max="2318" width="13.421875" style="62" customWidth="1"/>
    <col min="2319" max="2319" width="12.421875" style="62" customWidth="1"/>
    <col min="2320" max="2320" width="15.7109375" style="62" customWidth="1"/>
    <col min="2321" max="2321" width="11.421875" style="62" bestFit="1" customWidth="1"/>
    <col min="2322" max="2322" width="14.28125" style="62" customWidth="1"/>
    <col min="2323" max="2323" width="11.421875" style="62" customWidth="1"/>
    <col min="2324" max="2324" width="14.28125" style="62" customWidth="1"/>
    <col min="2325" max="2325" width="9.7109375" style="62" customWidth="1"/>
    <col min="2326" max="2326" width="14.57421875" style="62" customWidth="1"/>
    <col min="2327" max="2327" width="15.7109375" style="62" customWidth="1"/>
    <col min="2328" max="2328" width="25.7109375" style="62" customWidth="1"/>
    <col min="2329" max="2330" width="10.00390625" style="62" customWidth="1"/>
    <col min="2331" max="2331" width="9.421875" style="62" customWidth="1"/>
    <col min="2332" max="2560" width="9.140625" style="62" customWidth="1"/>
    <col min="2561" max="2565" width="9.140625" style="62" hidden="1" customWidth="1"/>
    <col min="2566" max="2566" width="5.421875" style="62" customWidth="1"/>
    <col min="2567" max="2567" width="4.28125" style="62" customWidth="1"/>
    <col min="2568" max="2568" width="14.28125" style="62" customWidth="1"/>
    <col min="2569" max="2569" width="10.00390625" style="62" customWidth="1"/>
    <col min="2570" max="2570" width="57.140625" style="62" customWidth="1"/>
    <col min="2571" max="2571" width="4.28125" style="62" customWidth="1"/>
    <col min="2572" max="2572" width="13.7109375" style="62" customWidth="1"/>
    <col min="2573" max="2573" width="6.8515625" style="62" customWidth="1"/>
    <col min="2574" max="2574" width="13.421875" style="62" customWidth="1"/>
    <col min="2575" max="2575" width="12.421875" style="62" customWidth="1"/>
    <col min="2576" max="2576" width="15.7109375" style="62" customWidth="1"/>
    <col min="2577" max="2577" width="11.421875" style="62" bestFit="1" customWidth="1"/>
    <col min="2578" max="2578" width="14.28125" style="62" customWidth="1"/>
    <col min="2579" max="2579" width="11.421875" style="62" customWidth="1"/>
    <col min="2580" max="2580" width="14.28125" style="62" customWidth="1"/>
    <col min="2581" max="2581" width="9.7109375" style="62" customWidth="1"/>
    <col min="2582" max="2582" width="14.57421875" style="62" customWidth="1"/>
    <col min="2583" max="2583" width="15.7109375" style="62" customWidth="1"/>
    <col min="2584" max="2584" width="25.7109375" style="62" customWidth="1"/>
    <col min="2585" max="2586" width="10.00390625" style="62" customWidth="1"/>
    <col min="2587" max="2587" width="9.421875" style="62" customWidth="1"/>
    <col min="2588" max="2816" width="9.140625" style="62" customWidth="1"/>
    <col min="2817" max="2821" width="9.140625" style="62" hidden="1" customWidth="1"/>
    <col min="2822" max="2822" width="5.421875" style="62" customWidth="1"/>
    <col min="2823" max="2823" width="4.28125" style="62" customWidth="1"/>
    <col min="2824" max="2824" width="14.28125" style="62" customWidth="1"/>
    <col min="2825" max="2825" width="10.00390625" style="62" customWidth="1"/>
    <col min="2826" max="2826" width="57.140625" style="62" customWidth="1"/>
    <col min="2827" max="2827" width="4.28125" style="62" customWidth="1"/>
    <col min="2828" max="2828" width="13.7109375" style="62" customWidth="1"/>
    <col min="2829" max="2829" width="6.8515625" style="62" customWidth="1"/>
    <col min="2830" max="2830" width="13.421875" style="62" customWidth="1"/>
    <col min="2831" max="2831" width="12.421875" style="62" customWidth="1"/>
    <col min="2832" max="2832" width="15.7109375" style="62" customWidth="1"/>
    <col min="2833" max="2833" width="11.421875" style="62" bestFit="1" customWidth="1"/>
    <col min="2834" max="2834" width="14.28125" style="62" customWidth="1"/>
    <col min="2835" max="2835" width="11.421875" style="62" customWidth="1"/>
    <col min="2836" max="2836" width="14.28125" style="62" customWidth="1"/>
    <col min="2837" max="2837" width="9.7109375" style="62" customWidth="1"/>
    <col min="2838" max="2838" width="14.57421875" style="62" customWidth="1"/>
    <col min="2839" max="2839" width="15.7109375" style="62" customWidth="1"/>
    <col min="2840" max="2840" width="25.7109375" style="62" customWidth="1"/>
    <col min="2841" max="2842" width="10.00390625" style="62" customWidth="1"/>
    <col min="2843" max="2843" width="9.421875" style="62" customWidth="1"/>
    <col min="2844" max="3072" width="9.140625" style="62" customWidth="1"/>
    <col min="3073" max="3077" width="9.140625" style="62" hidden="1" customWidth="1"/>
    <col min="3078" max="3078" width="5.421875" style="62" customWidth="1"/>
    <col min="3079" max="3079" width="4.28125" style="62" customWidth="1"/>
    <col min="3080" max="3080" width="14.28125" style="62" customWidth="1"/>
    <col min="3081" max="3081" width="10.00390625" style="62" customWidth="1"/>
    <col min="3082" max="3082" width="57.140625" style="62" customWidth="1"/>
    <col min="3083" max="3083" width="4.28125" style="62" customWidth="1"/>
    <col min="3084" max="3084" width="13.7109375" style="62" customWidth="1"/>
    <col min="3085" max="3085" width="6.8515625" style="62" customWidth="1"/>
    <col min="3086" max="3086" width="13.421875" style="62" customWidth="1"/>
    <col min="3087" max="3087" width="12.421875" style="62" customWidth="1"/>
    <col min="3088" max="3088" width="15.7109375" style="62" customWidth="1"/>
    <col min="3089" max="3089" width="11.421875" style="62" bestFit="1" customWidth="1"/>
    <col min="3090" max="3090" width="14.28125" style="62" customWidth="1"/>
    <col min="3091" max="3091" width="11.421875" style="62" customWidth="1"/>
    <col min="3092" max="3092" width="14.28125" style="62" customWidth="1"/>
    <col min="3093" max="3093" width="9.7109375" style="62" customWidth="1"/>
    <col min="3094" max="3094" width="14.57421875" style="62" customWidth="1"/>
    <col min="3095" max="3095" width="15.7109375" style="62" customWidth="1"/>
    <col min="3096" max="3096" width="25.7109375" style="62" customWidth="1"/>
    <col min="3097" max="3098" width="10.00390625" style="62" customWidth="1"/>
    <col min="3099" max="3099" width="9.421875" style="62" customWidth="1"/>
    <col min="3100" max="3328" width="9.140625" style="62" customWidth="1"/>
    <col min="3329" max="3333" width="9.140625" style="62" hidden="1" customWidth="1"/>
    <col min="3334" max="3334" width="5.421875" style="62" customWidth="1"/>
    <col min="3335" max="3335" width="4.28125" style="62" customWidth="1"/>
    <col min="3336" max="3336" width="14.28125" style="62" customWidth="1"/>
    <col min="3337" max="3337" width="10.00390625" style="62" customWidth="1"/>
    <col min="3338" max="3338" width="57.140625" style="62" customWidth="1"/>
    <col min="3339" max="3339" width="4.28125" style="62" customWidth="1"/>
    <col min="3340" max="3340" width="13.7109375" style="62" customWidth="1"/>
    <col min="3341" max="3341" width="6.8515625" style="62" customWidth="1"/>
    <col min="3342" max="3342" width="13.421875" style="62" customWidth="1"/>
    <col min="3343" max="3343" width="12.421875" style="62" customWidth="1"/>
    <col min="3344" max="3344" width="15.7109375" style="62" customWidth="1"/>
    <col min="3345" max="3345" width="11.421875" style="62" bestFit="1" customWidth="1"/>
    <col min="3346" max="3346" width="14.28125" style="62" customWidth="1"/>
    <col min="3347" max="3347" width="11.421875" style="62" customWidth="1"/>
    <col min="3348" max="3348" width="14.28125" style="62" customWidth="1"/>
    <col min="3349" max="3349" width="9.7109375" style="62" customWidth="1"/>
    <col min="3350" max="3350" width="14.57421875" style="62" customWidth="1"/>
    <col min="3351" max="3351" width="15.7109375" style="62" customWidth="1"/>
    <col min="3352" max="3352" width="25.7109375" style="62" customWidth="1"/>
    <col min="3353" max="3354" width="10.00390625" style="62" customWidth="1"/>
    <col min="3355" max="3355" width="9.421875" style="62" customWidth="1"/>
    <col min="3356" max="3584" width="9.140625" style="62" customWidth="1"/>
    <col min="3585" max="3589" width="9.140625" style="62" hidden="1" customWidth="1"/>
    <col min="3590" max="3590" width="5.421875" style="62" customWidth="1"/>
    <col min="3591" max="3591" width="4.28125" style="62" customWidth="1"/>
    <col min="3592" max="3592" width="14.28125" style="62" customWidth="1"/>
    <col min="3593" max="3593" width="10.00390625" style="62" customWidth="1"/>
    <col min="3594" max="3594" width="57.140625" style="62" customWidth="1"/>
    <col min="3595" max="3595" width="4.28125" style="62" customWidth="1"/>
    <col min="3596" max="3596" width="13.7109375" style="62" customWidth="1"/>
    <col min="3597" max="3597" width="6.8515625" style="62" customWidth="1"/>
    <col min="3598" max="3598" width="13.421875" style="62" customWidth="1"/>
    <col min="3599" max="3599" width="12.421875" style="62" customWidth="1"/>
    <col min="3600" max="3600" width="15.7109375" style="62" customWidth="1"/>
    <col min="3601" max="3601" width="11.421875" style="62" bestFit="1" customWidth="1"/>
    <col min="3602" max="3602" width="14.28125" style="62" customWidth="1"/>
    <col min="3603" max="3603" width="11.421875" style="62" customWidth="1"/>
    <col min="3604" max="3604" width="14.28125" style="62" customWidth="1"/>
    <col min="3605" max="3605" width="9.7109375" style="62" customWidth="1"/>
    <col min="3606" max="3606" width="14.57421875" style="62" customWidth="1"/>
    <col min="3607" max="3607" width="15.7109375" style="62" customWidth="1"/>
    <col min="3608" max="3608" width="25.7109375" style="62" customWidth="1"/>
    <col min="3609" max="3610" width="10.00390625" style="62" customWidth="1"/>
    <col min="3611" max="3611" width="9.421875" style="62" customWidth="1"/>
    <col min="3612" max="3840" width="9.140625" style="62" customWidth="1"/>
    <col min="3841" max="3845" width="9.140625" style="62" hidden="1" customWidth="1"/>
    <col min="3846" max="3846" width="5.421875" style="62" customWidth="1"/>
    <col min="3847" max="3847" width="4.28125" style="62" customWidth="1"/>
    <col min="3848" max="3848" width="14.28125" style="62" customWidth="1"/>
    <col min="3849" max="3849" width="10.00390625" style="62" customWidth="1"/>
    <col min="3850" max="3850" width="57.140625" style="62" customWidth="1"/>
    <col min="3851" max="3851" width="4.28125" style="62" customWidth="1"/>
    <col min="3852" max="3852" width="13.7109375" style="62" customWidth="1"/>
    <col min="3853" max="3853" width="6.8515625" style="62" customWidth="1"/>
    <col min="3854" max="3854" width="13.421875" style="62" customWidth="1"/>
    <col min="3855" max="3855" width="12.421875" style="62" customWidth="1"/>
    <col min="3856" max="3856" width="15.7109375" style="62" customWidth="1"/>
    <col min="3857" max="3857" width="11.421875" style="62" bestFit="1" customWidth="1"/>
    <col min="3858" max="3858" width="14.28125" style="62" customWidth="1"/>
    <col min="3859" max="3859" width="11.421875" style="62" customWidth="1"/>
    <col min="3860" max="3860" width="14.28125" style="62" customWidth="1"/>
    <col min="3861" max="3861" width="9.7109375" style="62" customWidth="1"/>
    <col min="3862" max="3862" width="14.57421875" style="62" customWidth="1"/>
    <col min="3863" max="3863" width="15.7109375" style="62" customWidth="1"/>
    <col min="3864" max="3864" width="25.7109375" style="62" customWidth="1"/>
    <col min="3865" max="3866" width="10.00390625" style="62" customWidth="1"/>
    <col min="3867" max="3867" width="9.421875" style="62" customWidth="1"/>
    <col min="3868" max="4096" width="9.140625" style="62" customWidth="1"/>
    <col min="4097" max="4101" width="9.140625" style="62" hidden="1" customWidth="1"/>
    <col min="4102" max="4102" width="5.421875" style="62" customWidth="1"/>
    <col min="4103" max="4103" width="4.28125" style="62" customWidth="1"/>
    <col min="4104" max="4104" width="14.28125" style="62" customWidth="1"/>
    <col min="4105" max="4105" width="10.00390625" style="62" customWidth="1"/>
    <col min="4106" max="4106" width="57.140625" style="62" customWidth="1"/>
    <col min="4107" max="4107" width="4.28125" style="62" customWidth="1"/>
    <col min="4108" max="4108" width="13.7109375" style="62" customWidth="1"/>
    <col min="4109" max="4109" width="6.8515625" style="62" customWidth="1"/>
    <col min="4110" max="4110" width="13.421875" style="62" customWidth="1"/>
    <col min="4111" max="4111" width="12.421875" style="62" customWidth="1"/>
    <col min="4112" max="4112" width="15.7109375" style="62" customWidth="1"/>
    <col min="4113" max="4113" width="11.421875" style="62" bestFit="1" customWidth="1"/>
    <col min="4114" max="4114" width="14.28125" style="62" customWidth="1"/>
    <col min="4115" max="4115" width="11.421875" style="62" customWidth="1"/>
    <col min="4116" max="4116" width="14.28125" style="62" customWidth="1"/>
    <col min="4117" max="4117" width="9.7109375" style="62" customWidth="1"/>
    <col min="4118" max="4118" width="14.57421875" style="62" customWidth="1"/>
    <col min="4119" max="4119" width="15.7109375" style="62" customWidth="1"/>
    <col min="4120" max="4120" width="25.7109375" style="62" customWidth="1"/>
    <col min="4121" max="4122" width="10.00390625" style="62" customWidth="1"/>
    <col min="4123" max="4123" width="9.421875" style="62" customWidth="1"/>
    <col min="4124" max="4352" width="9.140625" style="62" customWidth="1"/>
    <col min="4353" max="4357" width="9.140625" style="62" hidden="1" customWidth="1"/>
    <col min="4358" max="4358" width="5.421875" style="62" customWidth="1"/>
    <col min="4359" max="4359" width="4.28125" style="62" customWidth="1"/>
    <col min="4360" max="4360" width="14.28125" style="62" customWidth="1"/>
    <col min="4361" max="4361" width="10.00390625" style="62" customWidth="1"/>
    <col min="4362" max="4362" width="57.140625" style="62" customWidth="1"/>
    <col min="4363" max="4363" width="4.28125" style="62" customWidth="1"/>
    <col min="4364" max="4364" width="13.7109375" style="62" customWidth="1"/>
    <col min="4365" max="4365" width="6.8515625" style="62" customWidth="1"/>
    <col min="4366" max="4366" width="13.421875" style="62" customWidth="1"/>
    <col min="4367" max="4367" width="12.421875" style="62" customWidth="1"/>
    <col min="4368" max="4368" width="15.7109375" style="62" customWidth="1"/>
    <col min="4369" max="4369" width="11.421875" style="62" bestFit="1" customWidth="1"/>
    <col min="4370" max="4370" width="14.28125" style="62" customWidth="1"/>
    <col min="4371" max="4371" width="11.421875" style="62" customWidth="1"/>
    <col min="4372" max="4372" width="14.28125" style="62" customWidth="1"/>
    <col min="4373" max="4373" width="9.7109375" style="62" customWidth="1"/>
    <col min="4374" max="4374" width="14.57421875" style="62" customWidth="1"/>
    <col min="4375" max="4375" width="15.7109375" style="62" customWidth="1"/>
    <col min="4376" max="4376" width="25.7109375" style="62" customWidth="1"/>
    <col min="4377" max="4378" width="10.00390625" style="62" customWidth="1"/>
    <col min="4379" max="4379" width="9.421875" style="62" customWidth="1"/>
    <col min="4380" max="4608" width="9.140625" style="62" customWidth="1"/>
    <col min="4609" max="4613" width="9.140625" style="62" hidden="1" customWidth="1"/>
    <col min="4614" max="4614" width="5.421875" style="62" customWidth="1"/>
    <col min="4615" max="4615" width="4.28125" style="62" customWidth="1"/>
    <col min="4616" max="4616" width="14.28125" style="62" customWidth="1"/>
    <col min="4617" max="4617" width="10.00390625" style="62" customWidth="1"/>
    <col min="4618" max="4618" width="57.140625" style="62" customWidth="1"/>
    <col min="4619" max="4619" width="4.28125" style="62" customWidth="1"/>
    <col min="4620" max="4620" width="13.7109375" style="62" customWidth="1"/>
    <col min="4621" max="4621" width="6.8515625" style="62" customWidth="1"/>
    <col min="4622" max="4622" width="13.421875" style="62" customWidth="1"/>
    <col min="4623" max="4623" width="12.421875" style="62" customWidth="1"/>
    <col min="4624" max="4624" width="15.7109375" style="62" customWidth="1"/>
    <col min="4625" max="4625" width="11.421875" style="62" bestFit="1" customWidth="1"/>
    <col min="4626" max="4626" width="14.28125" style="62" customWidth="1"/>
    <col min="4627" max="4627" width="11.421875" style="62" customWidth="1"/>
    <col min="4628" max="4628" width="14.28125" style="62" customWidth="1"/>
    <col min="4629" max="4629" width="9.7109375" style="62" customWidth="1"/>
    <col min="4630" max="4630" width="14.57421875" style="62" customWidth="1"/>
    <col min="4631" max="4631" width="15.7109375" style="62" customWidth="1"/>
    <col min="4632" max="4632" width="25.7109375" style="62" customWidth="1"/>
    <col min="4633" max="4634" width="10.00390625" style="62" customWidth="1"/>
    <col min="4635" max="4635" width="9.421875" style="62" customWidth="1"/>
    <col min="4636" max="4864" width="9.140625" style="62" customWidth="1"/>
    <col min="4865" max="4869" width="9.140625" style="62" hidden="1" customWidth="1"/>
    <col min="4870" max="4870" width="5.421875" style="62" customWidth="1"/>
    <col min="4871" max="4871" width="4.28125" style="62" customWidth="1"/>
    <col min="4872" max="4872" width="14.28125" style="62" customWidth="1"/>
    <col min="4873" max="4873" width="10.00390625" style="62" customWidth="1"/>
    <col min="4874" max="4874" width="57.140625" style="62" customWidth="1"/>
    <col min="4875" max="4875" width="4.28125" style="62" customWidth="1"/>
    <col min="4876" max="4876" width="13.7109375" style="62" customWidth="1"/>
    <col min="4877" max="4877" width="6.8515625" style="62" customWidth="1"/>
    <col min="4878" max="4878" width="13.421875" style="62" customWidth="1"/>
    <col min="4879" max="4879" width="12.421875" style="62" customWidth="1"/>
    <col min="4880" max="4880" width="15.7109375" style="62" customWidth="1"/>
    <col min="4881" max="4881" width="11.421875" style="62" bestFit="1" customWidth="1"/>
    <col min="4882" max="4882" width="14.28125" style="62" customWidth="1"/>
    <col min="4883" max="4883" width="11.421875" style="62" customWidth="1"/>
    <col min="4884" max="4884" width="14.28125" style="62" customWidth="1"/>
    <col min="4885" max="4885" width="9.7109375" style="62" customWidth="1"/>
    <col min="4886" max="4886" width="14.57421875" style="62" customWidth="1"/>
    <col min="4887" max="4887" width="15.7109375" style="62" customWidth="1"/>
    <col min="4888" max="4888" width="25.7109375" style="62" customWidth="1"/>
    <col min="4889" max="4890" width="10.00390625" style="62" customWidth="1"/>
    <col min="4891" max="4891" width="9.421875" style="62" customWidth="1"/>
    <col min="4892" max="5120" width="9.140625" style="62" customWidth="1"/>
    <col min="5121" max="5125" width="9.140625" style="62" hidden="1" customWidth="1"/>
    <col min="5126" max="5126" width="5.421875" style="62" customWidth="1"/>
    <col min="5127" max="5127" width="4.28125" style="62" customWidth="1"/>
    <col min="5128" max="5128" width="14.28125" style="62" customWidth="1"/>
    <col min="5129" max="5129" width="10.00390625" style="62" customWidth="1"/>
    <col min="5130" max="5130" width="57.140625" style="62" customWidth="1"/>
    <col min="5131" max="5131" width="4.28125" style="62" customWidth="1"/>
    <col min="5132" max="5132" width="13.7109375" style="62" customWidth="1"/>
    <col min="5133" max="5133" width="6.8515625" style="62" customWidth="1"/>
    <col min="5134" max="5134" width="13.421875" style="62" customWidth="1"/>
    <col min="5135" max="5135" width="12.421875" style="62" customWidth="1"/>
    <col min="5136" max="5136" width="15.7109375" style="62" customWidth="1"/>
    <col min="5137" max="5137" width="11.421875" style="62" bestFit="1" customWidth="1"/>
    <col min="5138" max="5138" width="14.28125" style="62" customWidth="1"/>
    <col min="5139" max="5139" width="11.421875" style="62" customWidth="1"/>
    <col min="5140" max="5140" width="14.28125" style="62" customWidth="1"/>
    <col min="5141" max="5141" width="9.7109375" style="62" customWidth="1"/>
    <col min="5142" max="5142" width="14.57421875" style="62" customWidth="1"/>
    <col min="5143" max="5143" width="15.7109375" style="62" customWidth="1"/>
    <col min="5144" max="5144" width="25.7109375" style="62" customWidth="1"/>
    <col min="5145" max="5146" width="10.00390625" style="62" customWidth="1"/>
    <col min="5147" max="5147" width="9.421875" style="62" customWidth="1"/>
    <col min="5148" max="5376" width="9.140625" style="62" customWidth="1"/>
    <col min="5377" max="5381" width="9.140625" style="62" hidden="1" customWidth="1"/>
    <col min="5382" max="5382" width="5.421875" style="62" customWidth="1"/>
    <col min="5383" max="5383" width="4.28125" style="62" customWidth="1"/>
    <col min="5384" max="5384" width="14.28125" style="62" customWidth="1"/>
    <col min="5385" max="5385" width="10.00390625" style="62" customWidth="1"/>
    <col min="5386" max="5386" width="57.140625" style="62" customWidth="1"/>
    <col min="5387" max="5387" width="4.28125" style="62" customWidth="1"/>
    <col min="5388" max="5388" width="13.7109375" style="62" customWidth="1"/>
    <col min="5389" max="5389" width="6.8515625" style="62" customWidth="1"/>
    <col min="5390" max="5390" width="13.421875" style="62" customWidth="1"/>
    <col min="5391" max="5391" width="12.421875" style="62" customWidth="1"/>
    <col min="5392" max="5392" width="15.7109375" style="62" customWidth="1"/>
    <col min="5393" max="5393" width="11.421875" style="62" bestFit="1" customWidth="1"/>
    <col min="5394" max="5394" width="14.28125" style="62" customWidth="1"/>
    <col min="5395" max="5395" width="11.421875" style="62" customWidth="1"/>
    <col min="5396" max="5396" width="14.28125" style="62" customWidth="1"/>
    <col min="5397" max="5397" width="9.7109375" style="62" customWidth="1"/>
    <col min="5398" max="5398" width="14.57421875" style="62" customWidth="1"/>
    <col min="5399" max="5399" width="15.7109375" style="62" customWidth="1"/>
    <col min="5400" max="5400" width="25.7109375" style="62" customWidth="1"/>
    <col min="5401" max="5402" width="10.00390625" style="62" customWidth="1"/>
    <col min="5403" max="5403" width="9.421875" style="62" customWidth="1"/>
    <col min="5404" max="5632" width="9.140625" style="62" customWidth="1"/>
    <col min="5633" max="5637" width="9.140625" style="62" hidden="1" customWidth="1"/>
    <col min="5638" max="5638" width="5.421875" style="62" customWidth="1"/>
    <col min="5639" max="5639" width="4.28125" style="62" customWidth="1"/>
    <col min="5640" max="5640" width="14.28125" style="62" customWidth="1"/>
    <col min="5641" max="5641" width="10.00390625" style="62" customWidth="1"/>
    <col min="5642" max="5642" width="57.140625" style="62" customWidth="1"/>
    <col min="5643" max="5643" width="4.28125" style="62" customWidth="1"/>
    <col min="5644" max="5644" width="13.7109375" style="62" customWidth="1"/>
    <col min="5645" max="5645" width="6.8515625" style="62" customWidth="1"/>
    <col min="5646" max="5646" width="13.421875" style="62" customWidth="1"/>
    <col min="5647" max="5647" width="12.421875" style="62" customWidth="1"/>
    <col min="5648" max="5648" width="15.7109375" style="62" customWidth="1"/>
    <col min="5649" max="5649" width="11.421875" style="62" bestFit="1" customWidth="1"/>
    <col min="5650" max="5650" width="14.28125" style="62" customWidth="1"/>
    <col min="5651" max="5651" width="11.421875" style="62" customWidth="1"/>
    <col min="5652" max="5652" width="14.28125" style="62" customWidth="1"/>
    <col min="5653" max="5653" width="9.7109375" style="62" customWidth="1"/>
    <col min="5654" max="5654" width="14.57421875" style="62" customWidth="1"/>
    <col min="5655" max="5655" width="15.7109375" style="62" customWidth="1"/>
    <col min="5656" max="5656" width="25.7109375" style="62" customWidth="1"/>
    <col min="5657" max="5658" width="10.00390625" style="62" customWidth="1"/>
    <col min="5659" max="5659" width="9.421875" style="62" customWidth="1"/>
    <col min="5660" max="5888" width="9.140625" style="62" customWidth="1"/>
    <col min="5889" max="5893" width="9.140625" style="62" hidden="1" customWidth="1"/>
    <col min="5894" max="5894" width="5.421875" style="62" customWidth="1"/>
    <col min="5895" max="5895" width="4.28125" style="62" customWidth="1"/>
    <col min="5896" max="5896" width="14.28125" style="62" customWidth="1"/>
    <col min="5897" max="5897" width="10.00390625" style="62" customWidth="1"/>
    <col min="5898" max="5898" width="57.140625" style="62" customWidth="1"/>
    <col min="5899" max="5899" width="4.28125" style="62" customWidth="1"/>
    <col min="5900" max="5900" width="13.7109375" style="62" customWidth="1"/>
    <col min="5901" max="5901" width="6.8515625" style="62" customWidth="1"/>
    <col min="5902" max="5902" width="13.421875" style="62" customWidth="1"/>
    <col min="5903" max="5903" width="12.421875" style="62" customWidth="1"/>
    <col min="5904" max="5904" width="15.7109375" style="62" customWidth="1"/>
    <col min="5905" max="5905" width="11.421875" style="62" bestFit="1" customWidth="1"/>
    <col min="5906" max="5906" width="14.28125" style="62" customWidth="1"/>
    <col min="5907" max="5907" width="11.421875" style="62" customWidth="1"/>
    <col min="5908" max="5908" width="14.28125" style="62" customWidth="1"/>
    <col min="5909" max="5909" width="9.7109375" style="62" customWidth="1"/>
    <col min="5910" max="5910" width="14.57421875" style="62" customWidth="1"/>
    <col min="5911" max="5911" width="15.7109375" style="62" customWidth="1"/>
    <col min="5912" max="5912" width="25.7109375" style="62" customWidth="1"/>
    <col min="5913" max="5914" width="10.00390625" style="62" customWidth="1"/>
    <col min="5915" max="5915" width="9.421875" style="62" customWidth="1"/>
    <col min="5916" max="6144" width="9.140625" style="62" customWidth="1"/>
    <col min="6145" max="6149" width="9.140625" style="62" hidden="1" customWidth="1"/>
    <col min="6150" max="6150" width="5.421875" style="62" customWidth="1"/>
    <col min="6151" max="6151" width="4.28125" style="62" customWidth="1"/>
    <col min="6152" max="6152" width="14.28125" style="62" customWidth="1"/>
    <col min="6153" max="6153" width="10.00390625" style="62" customWidth="1"/>
    <col min="6154" max="6154" width="57.140625" style="62" customWidth="1"/>
    <col min="6155" max="6155" width="4.28125" style="62" customWidth="1"/>
    <col min="6156" max="6156" width="13.7109375" style="62" customWidth="1"/>
    <col min="6157" max="6157" width="6.8515625" style="62" customWidth="1"/>
    <col min="6158" max="6158" width="13.421875" style="62" customWidth="1"/>
    <col min="6159" max="6159" width="12.421875" style="62" customWidth="1"/>
    <col min="6160" max="6160" width="15.7109375" style="62" customWidth="1"/>
    <col min="6161" max="6161" width="11.421875" style="62" bestFit="1" customWidth="1"/>
    <col min="6162" max="6162" width="14.28125" style="62" customWidth="1"/>
    <col min="6163" max="6163" width="11.421875" style="62" customWidth="1"/>
    <col min="6164" max="6164" width="14.28125" style="62" customWidth="1"/>
    <col min="6165" max="6165" width="9.7109375" style="62" customWidth="1"/>
    <col min="6166" max="6166" width="14.57421875" style="62" customWidth="1"/>
    <col min="6167" max="6167" width="15.7109375" style="62" customWidth="1"/>
    <col min="6168" max="6168" width="25.7109375" style="62" customWidth="1"/>
    <col min="6169" max="6170" width="10.00390625" style="62" customWidth="1"/>
    <col min="6171" max="6171" width="9.421875" style="62" customWidth="1"/>
    <col min="6172" max="6400" width="9.140625" style="62" customWidth="1"/>
    <col min="6401" max="6405" width="9.140625" style="62" hidden="1" customWidth="1"/>
    <col min="6406" max="6406" width="5.421875" style="62" customWidth="1"/>
    <col min="6407" max="6407" width="4.28125" style="62" customWidth="1"/>
    <col min="6408" max="6408" width="14.28125" style="62" customWidth="1"/>
    <col min="6409" max="6409" width="10.00390625" style="62" customWidth="1"/>
    <col min="6410" max="6410" width="57.140625" style="62" customWidth="1"/>
    <col min="6411" max="6411" width="4.28125" style="62" customWidth="1"/>
    <col min="6412" max="6412" width="13.7109375" style="62" customWidth="1"/>
    <col min="6413" max="6413" width="6.8515625" style="62" customWidth="1"/>
    <col min="6414" max="6414" width="13.421875" style="62" customWidth="1"/>
    <col min="6415" max="6415" width="12.421875" style="62" customWidth="1"/>
    <col min="6416" max="6416" width="15.7109375" style="62" customWidth="1"/>
    <col min="6417" max="6417" width="11.421875" style="62" bestFit="1" customWidth="1"/>
    <col min="6418" max="6418" width="14.28125" style="62" customWidth="1"/>
    <col min="6419" max="6419" width="11.421875" style="62" customWidth="1"/>
    <col min="6420" max="6420" width="14.28125" style="62" customWidth="1"/>
    <col min="6421" max="6421" width="9.7109375" style="62" customWidth="1"/>
    <col min="6422" max="6422" width="14.57421875" style="62" customWidth="1"/>
    <col min="6423" max="6423" width="15.7109375" style="62" customWidth="1"/>
    <col min="6424" max="6424" width="25.7109375" style="62" customWidth="1"/>
    <col min="6425" max="6426" width="10.00390625" style="62" customWidth="1"/>
    <col min="6427" max="6427" width="9.421875" style="62" customWidth="1"/>
    <col min="6428" max="6656" width="9.140625" style="62" customWidth="1"/>
    <col min="6657" max="6661" width="9.140625" style="62" hidden="1" customWidth="1"/>
    <col min="6662" max="6662" width="5.421875" style="62" customWidth="1"/>
    <col min="6663" max="6663" width="4.28125" style="62" customWidth="1"/>
    <col min="6664" max="6664" width="14.28125" style="62" customWidth="1"/>
    <col min="6665" max="6665" width="10.00390625" style="62" customWidth="1"/>
    <col min="6666" max="6666" width="57.140625" style="62" customWidth="1"/>
    <col min="6667" max="6667" width="4.28125" style="62" customWidth="1"/>
    <col min="6668" max="6668" width="13.7109375" style="62" customWidth="1"/>
    <col min="6669" max="6669" width="6.8515625" style="62" customWidth="1"/>
    <col min="6670" max="6670" width="13.421875" style="62" customWidth="1"/>
    <col min="6671" max="6671" width="12.421875" style="62" customWidth="1"/>
    <col min="6672" max="6672" width="15.7109375" style="62" customWidth="1"/>
    <col min="6673" max="6673" width="11.421875" style="62" bestFit="1" customWidth="1"/>
    <col min="6674" max="6674" width="14.28125" style="62" customWidth="1"/>
    <col min="6675" max="6675" width="11.421875" style="62" customWidth="1"/>
    <col min="6676" max="6676" width="14.28125" style="62" customWidth="1"/>
    <col min="6677" max="6677" width="9.7109375" style="62" customWidth="1"/>
    <col min="6678" max="6678" width="14.57421875" style="62" customWidth="1"/>
    <col min="6679" max="6679" width="15.7109375" style="62" customWidth="1"/>
    <col min="6680" max="6680" width="25.7109375" style="62" customWidth="1"/>
    <col min="6681" max="6682" width="10.00390625" style="62" customWidth="1"/>
    <col min="6683" max="6683" width="9.421875" style="62" customWidth="1"/>
    <col min="6684" max="6912" width="9.140625" style="62" customWidth="1"/>
    <col min="6913" max="6917" width="9.140625" style="62" hidden="1" customWidth="1"/>
    <col min="6918" max="6918" width="5.421875" style="62" customWidth="1"/>
    <col min="6919" max="6919" width="4.28125" style="62" customWidth="1"/>
    <col min="6920" max="6920" width="14.28125" style="62" customWidth="1"/>
    <col min="6921" max="6921" width="10.00390625" style="62" customWidth="1"/>
    <col min="6922" max="6922" width="57.140625" style="62" customWidth="1"/>
    <col min="6923" max="6923" width="4.28125" style="62" customWidth="1"/>
    <col min="6924" max="6924" width="13.7109375" style="62" customWidth="1"/>
    <col min="6925" max="6925" width="6.8515625" style="62" customWidth="1"/>
    <col min="6926" max="6926" width="13.421875" style="62" customWidth="1"/>
    <col min="6927" max="6927" width="12.421875" style="62" customWidth="1"/>
    <col min="6928" max="6928" width="15.7109375" style="62" customWidth="1"/>
    <col min="6929" max="6929" width="11.421875" style="62" bestFit="1" customWidth="1"/>
    <col min="6930" max="6930" width="14.28125" style="62" customWidth="1"/>
    <col min="6931" max="6931" width="11.421875" style="62" customWidth="1"/>
    <col min="6932" max="6932" width="14.28125" style="62" customWidth="1"/>
    <col min="6933" max="6933" width="9.7109375" style="62" customWidth="1"/>
    <col min="6934" max="6934" width="14.57421875" style="62" customWidth="1"/>
    <col min="6935" max="6935" width="15.7109375" style="62" customWidth="1"/>
    <col min="6936" max="6936" width="25.7109375" style="62" customWidth="1"/>
    <col min="6937" max="6938" width="10.00390625" style="62" customWidth="1"/>
    <col min="6939" max="6939" width="9.421875" style="62" customWidth="1"/>
    <col min="6940" max="7168" width="9.140625" style="62" customWidth="1"/>
    <col min="7169" max="7173" width="9.140625" style="62" hidden="1" customWidth="1"/>
    <col min="7174" max="7174" width="5.421875" style="62" customWidth="1"/>
    <col min="7175" max="7175" width="4.28125" style="62" customWidth="1"/>
    <col min="7176" max="7176" width="14.28125" style="62" customWidth="1"/>
    <col min="7177" max="7177" width="10.00390625" style="62" customWidth="1"/>
    <col min="7178" max="7178" width="57.140625" style="62" customWidth="1"/>
    <col min="7179" max="7179" width="4.28125" style="62" customWidth="1"/>
    <col min="7180" max="7180" width="13.7109375" style="62" customWidth="1"/>
    <col min="7181" max="7181" width="6.8515625" style="62" customWidth="1"/>
    <col min="7182" max="7182" width="13.421875" style="62" customWidth="1"/>
    <col min="7183" max="7183" width="12.421875" style="62" customWidth="1"/>
    <col min="7184" max="7184" width="15.7109375" style="62" customWidth="1"/>
    <col min="7185" max="7185" width="11.421875" style="62" bestFit="1" customWidth="1"/>
    <col min="7186" max="7186" width="14.28125" style="62" customWidth="1"/>
    <col min="7187" max="7187" width="11.421875" style="62" customWidth="1"/>
    <col min="7188" max="7188" width="14.28125" style="62" customWidth="1"/>
    <col min="7189" max="7189" width="9.7109375" style="62" customWidth="1"/>
    <col min="7190" max="7190" width="14.57421875" style="62" customWidth="1"/>
    <col min="7191" max="7191" width="15.7109375" style="62" customWidth="1"/>
    <col min="7192" max="7192" width="25.7109375" style="62" customWidth="1"/>
    <col min="7193" max="7194" width="10.00390625" style="62" customWidth="1"/>
    <col min="7195" max="7195" width="9.421875" style="62" customWidth="1"/>
    <col min="7196" max="7424" width="9.140625" style="62" customWidth="1"/>
    <col min="7425" max="7429" width="9.140625" style="62" hidden="1" customWidth="1"/>
    <col min="7430" max="7430" width="5.421875" style="62" customWidth="1"/>
    <col min="7431" max="7431" width="4.28125" style="62" customWidth="1"/>
    <col min="7432" max="7432" width="14.28125" style="62" customWidth="1"/>
    <col min="7433" max="7433" width="10.00390625" style="62" customWidth="1"/>
    <col min="7434" max="7434" width="57.140625" style="62" customWidth="1"/>
    <col min="7435" max="7435" width="4.28125" style="62" customWidth="1"/>
    <col min="7436" max="7436" width="13.7109375" style="62" customWidth="1"/>
    <col min="7437" max="7437" width="6.8515625" style="62" customWidth="1"/>
    <col min="7438" max="7438" width="13.421875" style="62" customWidth="1"/>
    <col min="7439" max="7439" width="12.421875" style="62" customWidth="1"/>
    <col min="7440" max="7440" width="15.7109375" style="62" customWidth="1"/>
    <col min="7441" max="7441" width="11.421875" style="62" bestFit="1" customWidth="1"/>
    <col min="7442" max="7442" width="14.28125" style="62" customWidth="1"/>
    <col min="7443" max="7443" width="11.421875" style="62" customWidth="1"/>
    <col min="7444" max="7444" width="14.28125" style="62" customWidth="1"/>
    <col min="7445" max="7445" width="9.7109375" style="62" customWidth="1"/>
    <col min="7446" max="7446" width="14.57421875" style="62" customWidth="1"/>
    <col min="7447" max="7447" width="15.7109375" style="62" customWidth="1"/>
    <col min="7448" max="7448" width="25.7109375" style="62" customWidth="1"/>
    <col min="7449" max="7450" width="10.00390625" style="62" customWidth="1"/>
    <col min="7451" max="7451" width="9.421875" style="62" customWidth="1"/>
    <col min="7452" max="7680" width="9.140625" style="62" customWidth="1"/>
    <col min="7681" max="7685" width="9.140625" style="62" hidden="1" customWidth="1"/>
    <col min="7686" max="7686" width="5.421875" style="62" customWidth="1"/>
    <col min="7687" max="7687" width="4.28125" style="62" customWidth="1"/>
    <col min="7688" max="7688" width="14.28125" style="62" customWidth="1"/>
    <col min="7689" max="7689" width="10.00390625" style="62" customWidth="1"/>
    <col min="7690" max="7690" width="57.140625" style="62" customWidth="1"/>
    <col min="7691" max="7691" width="4.28125" style="62" customWidth="1"/>
    <col min="7692" max="7692" width="13.7109375" style="62" customWidth="1"/>
    <col min="7693" max="7693" width="6.8515625" style="62" customWidth="1"/>
    <col min="7694" max="7694" width="13.421875" style="62" customWidth="1"/>
    <col min="7695" max="7695" width="12.421875" style="62" customWidth="1"/>
    <col min="7696" max="7696" width="15.7109375" style="62" customWidth="1"/>
    <col min="7697" max="7697" width="11.421875" style="62" bestFit="1" customWidth="1"/>
    <col min="7698" max="7698" width="14.28125" style="62" customWidth="1"/>
    <col min="7699" max="7699" width="11.421875" style="62" customWidth="1"/>
    <col min="7700" max="7700" width="14.28125" style="62" customWidth="1"/>
    <col min="7701" max="7701" width="9.7109375" style="62" customWidth="1"/>
    <col min="7702" max="7702" width="14.57421875" style="62" customWidth="1"/>
    <col min="7703" max="7703" width="15.7109375" style="62" customWidth="1"/>
    <col min="7704" max="7704" width="25.7109375" style="62" customWidth="1"/>
    <col min="7705" max="7706" width="10.00390625" style="62" customWidth="1"/>
    <col min="7707" max="7707" width="9.421875" style="62" customWidth="1"/>
    <col min="7708" max="7936" width="9.140625" style="62" customWidth="1"/>
    <col min="7937" max="7941" width="9.140625" style="62" hidden="1" customWidth="1"/>
    <col min="7942" max="7942" width="5.421875" style="62" customWidth="1"/>
    <col min="7943" max="7943" width="4.28125" style="62" customWidth="1"/>
    <col min="7944" max="7944" width="14.28125" style="62" customWidth="1"/>
    <col min="7945" max="7945" width="10.00390625" style="62" customWidth="1"/>
    <col min="7946" max="7946" width="57.140625" style="62" customWidth="1"/>
    <col min="7947" max="7947" width="4.28125" style="62" customWidth="1"/>
    <col min="7948" max="7948" width="13.7109375" style="62" customWidth="1"/>
    <col min="7949" max="7949" width="6.8515625" style="62" customWidth="1"/>
    <col min="7950" max="7950" width="13.421875" style="62" customWidth="1"/>
    <col min="7951" max="7951" width="12.421875" style="62" customWidth="1"/>
    <col min="7952" max="7952" width="15.7109375" style="62" customWidth="1"/>
    <col min="7953" max="7953" width="11.421875" style="62" bestFit="1" customWidth="1"/>
    <col min="7954" max="7954" width="14.28125" style="62" customWidth="1"/>
    <col min="7955" max="7955" width="11.421875" style="62" customWidth="1"/>
    <col min="7956" max="7956" width="14.28125" style="62" customWidth="1"/>
    <col min="7957" max="7957" width="9.7109375" style="62" customWidth="1"/>
    <col min="7958" max="7958" width="14.57421875" style="62" customWidth="1"/>
    <col min="7959" max="7959" width="15.7109375" style="62" customWidth="1"/>
    <col min="7960" max="7960" width="25.7109375" style="62" customWidth="1"/>
    <col min="7961" max="7962" width="10.00390625" style="62" customWidth="1"/>
    <col min="7963" max="7963" width="9.421875" style="62" customWidth="1"/>
    <col min="7964" max="8192" width="9.140625" style="62" customWidth="1"/>
    <col min="8193" max="8197" width="9.140625" style="62" hidden="1" customWidth="1"/>
    <col min="8198" max="8198" width="5.421875" style="62" customWidth="1"/>
    <col min="8199" max="8199" width="4.28125" style="62" customWidth="1"/>
    <col min="8200" max="8200" width="14.28125" style="62" customWidth="1"/>
    <col min="8201" max="8201" width="10.00390625" style="62" customWidth="1"/>
    <col min="8202" max="8202" width="57.140625" style="62" customWidth="1"/>
    <col min="8203" max="8203" width="4.28125" style="62" customWidth="1"/>
    <col min="8204" max="8204" width="13.7109375" style="62" customWidth="1"/>
    <col min="8205" max="8205" width="6.8515625" style="62" customWidth="1"/>
    <col min="8206" max="8206" width="13.421875" style="62" customWidth="1"/>
    <col min="8207" max="8207" width="12.421875" style="62" customWidth="1"/>
    <col min="8208" max="8208" width="15.7109375" style="62" customWidth="1"/>
    <col min="8209" max="8209" width="11.421875" style="62" bestFit="1" customWidth="1"/>
    <col min="8210" max="8210" width="14.28125" style="62" customWidth="1"/>
    <col min="8211" max="8211" width="11.421875" style="62" customWidth="1"/>
    <col min="8212" max="8212" width="14.28125" style="62" customWidth="1"/>
    <col min="8213" max="8213" width="9.7109375" style="62" customWidth="1"/>
    <col min="8214" max="8214" width="14.57421875" style="62" customWidth="1"/>
    <col min="8215" max="8215" width="15.7109375" style="62" customWidth="1"/>
    <col min="8216" max="8216" width="25.7109375" style="62" customWidth="1"/>
    <col min="8217" max="8218" width="10.00390625" style="62" customWidth="1"/>
    <col min="8219" max="8219" width="9.421875" style="62" customWidth="1"/>
    <col min="8220" max="8448" width="9.140625" style="62" customWidth="1"/>
    <col min="8449" max="8453" width="9.140625" style="62" hidden="1" customWidth="1"/>
    <col min="8454" max="8454" width="5.421875" style="62" customWidth="1"/>
    <col min="8455" max="8455" width="4.28125" style="62" customWidth="1"/>
    <col min="8456" max="8456" width="14.28125" style="62" customWidth="1"/>
    <col min="8457" max="8457" width="10.00390625" style="62" customWidth="1"/>
    <col min="8458" max="8458" width="57.140625" style="62" customWidth="1"/>
    <col min="8459" max="8459" width="4.28125" style="62" customWidth="1"/>
    <col min="8460" max="8460" width="13.7109375" style="62" customWidth="1"/>
    <col min="8461" max="8461" width="6.8515625" style="62" customWidth="1"/>
    <col min="8462" max="8462" width="13.421875" style="62" customWidth="1"/>
    <col min="8463" max="8463" width="12.421875" style="62" customWidth="1"/>
    <col min="8464" max="8464" width="15.7109375" style="62" customWidth="1"/>
    <col min="8465" max="8465" width="11.421875" style="62" bestFit="1" customWidth="1"/>
    <col min="8466" max="8466" width="14.28125" style="62" customWidth="1"/>
    <col min="8467" max="8467" width="11.421875" style="62" customWidth="1"/>
    <col min="8468" max="8468" width="14.28125" style="62" customWidth="1"/>
    <col min="8469" max="8469" width="9.7109375" style="62" customWidth="1"/>
    <col min="8470" max="8470" width="14.57421875" style="62" customWidth="1"/>
    <col min="8471" max="8471" width="15.7109375" style="62" customWidth="1"/>
    <col min="8472" max="8472" width="25.7109375" style="62" customWidth="1"/>
    <col min="8473" max="8474" width="10.00390625" style="62" customWidth="1"/>
    <col min="8475" max="8475" width="9.421875" style="62" customWidth="1"/>
    <col min="8476" max="8704" width="9.140625" style="62" customWidth="1"/>
    <col min="8705" max="8709" width="9.140625" style="62" hidden="1" customWidth="1"/>
    <col min="8710" max="8710" width="5.421875" style="62" customWidth="1"/>
    <col min="8711" max="8711" width="4.28125" style="62" customWidth="1"/>
    <col min="8712" max="8712" width="14.28125" style="62" customWidth="1"/>
    <col min="8713" max="8713" width="10.00390625" style="62" customWidth="1"/>
    <col min="8714" max="8714" width="57.140625" style="62" customWidth="1"/>
    <col min="8715" max="8715" width="4.28125" style="62" customWidth="1"/>
    <col min="8716" max="8716" width="13.7109375" style="62" customWidth="1"/>
    <col min="8717" max="8717" width="6.8515625" style="62" customWidth="1"/>
    <col min="8718" max="8718" width="13.421875" style="62" customWidth="1"/>
    <col min="8719" max="8719" width="12.421875" style="62" customWidth="1"/>
    <col min="8720" max="8720" width="15.7109375" style="62" customWidth="1"/>
    <col min="8721" max="8721" width="11.421875" style="62" bestFit="1" customWidth="1"/>
    <col min="8722" max="8722" width="14.28125" style="62" customWidth="1"/>
    <col min="8723" max="8723" width="11.421875" style="62" customWidth="1"/>
    <col min="8724" max="8724" width="14.28125" style="62" customWidth="1"/>
    <col min="8725" max="8725" width="9.7109375" style="62" customWidth="1"/>
    <col min="8726" max="8726" width="14.57421875" style="62" customWidth="1"/>
    <col min="8727" max="8727" width="15.7109375" style="62" customWidth="1"/>
    <col min="8728" max="8728" width="25.7109375" style="62" customWidth="1"/>
    <col min="8729" max="8730" width="10.00390625" style="62" customWidth="1"/>
    <col min="8731" max="8731" width="9.421875" style="62" customWidth="1"/>
    <col min="8732" max="8960" width="9.140625" style="62" customWidth="1"/>
    <col min="8961" max="8965" width="9.140625" style="62" hidden="1" customWidth="1"/>
    <col min="8966" max="8966" width="5.421875" style="62" customWidth="1"/>
    <col min="8967" max="8967" width="4.28125" style="62" customWidth="1"/>
    <col min="8968" max="8968" width="14.28125" style="62" customWidth="1"/>
    <col min="8969" max="8969" width="10.00390625" style="62" customWidth="1"/>
    <col min="8970" max="8970" width="57.140625" style="62" customWidth="1"/>
    <col min="8971" max="8971" width="4.28125" style="62" customWidth="1"/>
    <col min="8972" max="8972" width="13.7109375" style="62" customWidth="1"/>
    <col min="8973" max="8973" width="6.8515625" style="62" customWidth="1"/>
    <col min="8974" max="8974" width="13.421875" style="62" customWidth="1"/>
    <col min="8975" max="8975" width="12.421875" style="62" customWidth="1"/>
    <col min="8976" max="8976" width="15.7109375" style="62" customWidth="1"/>
    <col min="8977" max="8977" width="11.421875" style="62" bestFit="1" customWidth="1"/>
    <col min="8978" max="8978" width="14.28125" style="62" customWidth="1"/>
    <col min="8979" max="8979" width="11.421875" style="62" customWidth="1"/>
    <col min="8980" max="8980" width="14.28125" style="62" customWidth="1"/>
    <col min="8981" max="8981" width="9.7109375" style="62" customWidth="1"/>
    <col min="8982" max="8982" width="14.57421875" style="62" customWidth="1"/>
    <col min="8983" max="8983" width="15.7109375" style="62" customWidth="1"/>
    <col min="8984" max="8984" width="25.7109375" style="62" customWidth="1"/>
    <col min="8985" max="8986" width="10.00390625" style="62" customWidth="1"/>
    <col min="8987" max="8987" width="9.421875" style="62" customWidth="1"/>
    <col min="8988" max="9216" width="9.140625" style="62" customWidth="1"/>
    <col min="9217" max="9221" width="9.140625" style="62" hidden="1" customWidth="1"/>
    <col min="9222" max="9222" width="5.421875" style="62" customWidth="1"/>
    <col min="9223" max="9223" width="4.28125" style="62" customWidth="1"/>
    <col min="9224" max="9224" width="14.28125" style="62" customWidth="1"/>
    <col min="9225" max="9225" width="10.00390625" style="62" customWidth="1"/>
    <col min="9226" max="9226" width="57.140625" style="62" customWidth="1"/>
    <col min="9227" max="9227" width="4.28125" style="62" customWidth="1"/>
    <col min="9228" max="9228" width="13.7109375" style="62" customWidth="1"/>
    <col min="9229" max="9229" width="6.8515625" style="62" customWidth="1"/>
    <col min="9230" max="9230" width="13.421875" style="62" customWidth="1"/>
    <col min="9231" max="9231" width="12.421875" style="62" customWidth="1"/>
    <col min="9232" max="9232" width="15.7109375" style="62" customWidth="1"/>
    <col min="9233" max="9233" width="11.421875" style="62" bestFit="1" customWidth="1"/>
    <col min="9234" max="9234" width="14.28125" style="62" customWidth="1"/>
    <col min="9235" max="9235" width="11.421875" style="62" customWidth="1"/>
    <col min="9236" max="9236" width="14.28125" style="62" customWidth="1"/>
    <col min="9237" max="9237" width="9.7109375" style="62" customWidth="1"/>
    <col min="9238" max="9238" width="14.57421875" style="62" customWidth="1"/>
    <col min="9239" max="9239" width="15.7109375" style="62" customWidth="1"/>
    <col min="9240" max="9240" width="25.7109375" style="62" customWidth="1"/>
    <col min="9241" max="9242" width="10.00390625" style="62" customWidth="1"/>
    <col min="9243" max="9243" width="9.421875" style="62" customWidth="1"/>
    <col min="9244" max="9472" width="9.140625" style="62" customWidth="1"/>
    <col min="9473" max="9477" width="9.140625" style="62" hidden="1" customWidth="1"/>
    <col min="9478" max="9478" width="5.421875" style="62" customWidth="1"/>
    <col min="9479" max="9479" width="4.28125" style="62" customWidth="1"/>
    <col min="9480" max="9480" width="14.28125" style="62" customWidth="1"/>
    <col min="9481" max="9481" width="10.00390625" style="62" customWidth="1"/>
    <col min="9482" max="9482" width="57.140625" style="62" customWidth="1"/>
    <col min="9483" max="9483" width="4.28125" style="62" customWidth="1"/>
    <col min="9484" max="9484" width="13.7109375" style="62" customWidth="1"/>
    <col min="9485" max="9485" width="6.8515625" style="62" customWidth="1"/>
    <col min="9486" max="9486" width="13.421875" style="62" customWidth="1"/>
    <col min="9487" max="9487" width="12.421875" style="62" customWidth="1"/>
    <col min="9488" max="9488" width="15.7109375" style="62" customWidth="1"/>
    <col min="9489" max="9489" width="11.421875" style="62" bestFit="1" customWidth="1"/>
    <col min="9490" max="9490" width="14.28125" style="62" customWidth="1"/>
    <col min="9491" max="9491" width="11.421875" style="62" customWidth="1"/>
    <col min="9492" max="9492" width="14.28125" style="62" customWidth="1"/>
    <col min="9493" max="9493" width="9.7109375" style="62" customWidth="1"/>
    <col min="9494" max="9494" width="14.57421875" style="62" customWidth="1"/>
    <col min="9495" max="9495" width="15.7109375" style="62" customWidth="1"/>
    <col min="9496" max="9496" width="25.7109375" style="62" customWidth="1"/>
    <col min="9497" max="9498" width="10.00390625" style="62" customWidth="1"/>
    <col min="9499" max="9499" width="9.421875" style="62" customWidth="1"/>
    <col min="9500" max="9728" width="9.140625" style="62" customWidth="1"/>
    <col min="9729" max="9733" width="9.140625" style="62" hidden="1" customWidth="1"/>
    <col min="9734" max="9734" width="5.421875" style="62" customWidth="1"/>
    <col min="9735" max="9735" width="4.28125" style="62" customWidth="1"/>
    <col min="9736" max="9736" width="14.28125" style="62" customWidth="1"/>
    <col min="9737" max="9737" width="10.00390625" style="62" customWidth="1"/>
    <col min="9738" max="9738" width="57.140625" style="62" customWidth="1"/>
    <col min="9739" max="9739" width="4.28125" style="62" customWidth="1"/>
    <col min="9740" max="9740" width="13.7109375" style="62" customWidth="1"/>
    <col min="9741" max="9741" width="6.8515625" style="62" customWidth="1"/>
    <col min="9742" max="9742" width="13.421875" style="62" customWidth="1"/>
    <col min="9743" max="9743" width="12.421875" style="62" customWidth="1"/>
    <col min="9744" max="9744" width="15.7109375" style="62" customWidth="1"/>
    <col min="9745" max="9745" width="11.421875" style="62" bestFit="1" customWidth="1"/>
    <col min="9746" max="9746" width="14.28125" style="62" customWidth="1"/>
    <col min="9747" max="9747" width="11.421875" style="62" customWidth="1"/>
    <col min="9748" max="9748" width="14.28125" style="62" customWidth="1"/>
    <col min="9749" max="9749" width="9.7109375" style="62" customWidth="1"/>
    <col min="9750" max="9750" width="14.57421875" style="62" customWidth="1"/>
    <col min="9751" max="9751" width="15.7109375" style="62" customWidth="1"/>
    <col min="9752" max="9752" width="25.7109375" style="62" customWidth="1"/>
    <col min="9753" max="9754" width="10.00390625" style="62" customWidth="1"/>
    <col min="9755" max="9755" width="9.421875" style="62" customWidth="1"/>
    <col min="9756" max="9984" width="9.140625" style="62" customWidth="1"/>
    <col min="9985" max="9989" width="9.140625" style="62" hidden="1" customWidth="1"/>
    <col min="9990" max="9990" width="5.421875" style="62" customWidth="1"/>
    <col min="9991" max="9991" width="4.28125" style="62" customWidth="1"/>
    <col min="9992" max="9992" width="14.28125" style="62" customWidth="1"/>
    <col min="9993" max="9993" width="10.00390625" style="62" customWidth="1"/>
    <col min="9994" max="9994" width="57.140625" style="62" customWidth="1"/>
    <col min="9995" max="9995" width="4.28125" style="62" customWidth="1"/>
    <col min="9996" max="9996" width="13.7109375" style="62" customWidth="1"/>
    <col min="9997" max="9997" width="6.8515625" style="62" customWidth="1"/>
    <col min="9998" max="9998" width="13.421875" style="62" customWidth="1"/>
    <col min="9999" max="9999" width="12.421875" style="62" customWidth="1"/>
    <col min="10000" max="10000" width="15.7109375" style="62" customWidth="1"/>
    <col min="10001" max="10001" width="11.421875" style="62" bestFit="1" customWidth="1"/>
    <col min="10002" max="10002" width="14.28125" style="62" customWidth="1"/>
    <col min="10003" max="10003" width="11.421875" style="62" customWidth="1"/>
    <col min="10004" max="10004" width="14.28125" style="62" customWidth="1"/>
    <col min="10005" max="10005" width="9.7109375" style="62" customWidth="1"/>
    <col min="10006" max="10006" width="14.57421875" style="62" customWidth="1"/>
    <col min="10007" max="10007" width="15.7109375" style="62" customWidth="1"/>
    <col min="10008" max="10008" width="25.7109375" style="62" customWidth="1"/>
    <col min="10009" max="10010" width="10.00390625" style="62" customWidth="1"/>
    <col min="10011" max="10011" width="9.421875" style="62" customWidth="1"/>
    <col min="10012" max="10240" width="9.140625" style="62" customWidth="1"/>
    <col min="10241" max="10245" width="9.140625" style="62" hidden="1" customWidth="1"/>
    <col min="10246" max="10246" width="5.421875" style="62" customWidth="1"/>
    <col min="10247" max="10247" width="4.28125" style="62" customWidth="1"/>
    <col min="10248" max="10248" width="14.28125" style="62" customWidth="1"/>
    <col min="10249" max="10249" width="10.00390625" style="62" customWidth="1"/>
    <col min="10250" max="10250" width="57.140625" style="62" customWidth="1"/>
    <col min="10251" max="10251" width="4.28125" style="62" customWidth="1"/>
    <col min="10252" max="10252" width="13.7109375" style="62" customWidth="1"/>
    <col min="10253" max="10253" width="6.8515625" style="62" customWidth="1"/>
    <col min="10254" max="10254" width="13.421875" style="62" customWidth="1"/>
    <col min="10255" max="10255" width="12.421875" style="62" customWidth="1"/>
    <col min="10256" max="10256" width="15.7109375" style="62" customWidth="1"/>
    <col min="10257" max="10257" width="11.421875" style="62" bestFit="1" customWidth="1"/>
    <col min="10258" max="10258" width="14.28125" style="62" customWidth="1"/>
    <col min="10259" max="10259" width="11.421875" style="62" customWidth="1"/>
    <col min="10260" max="10260" width="14.28125" style="62" customWidth="1"/>
    <col min="10261" max="10261" width="9.7109375" style="62" customWidth="1"/>
    <col min="10262" max="10262" width="14.57421875" style="62" customWidth="1"/>
    <col min="10263" max="10263" width="15.7109375" style="62" customWidth="1"/>
    <col min="10264" max="10264" width="25.7109375" style="62" customWidth="1"/>
    <col min="10265" max="10266" width="10.00390625" style="62" customWidth="1"/>
    <col min="10267" max="10267" width="9.421875" style="62" customWidth="1"/>
    <col min="10268" max="10496" width="9.140625" style="62" customWidth="1"/>
    <col min="10497" max="10501" width="9.140625" style="62" hidden="1" customWidth="1"/>
    <col min="10502" max="10502" width="5.421875" style="62" customWidth="1"/>
    <col min="10503" max="10503" width="4.28125" style="62" customWidth="1"/>
    <col min="10504" max="10504" width="14.28125" style="62" customWidth="1"/>
    <col min="10505" max="10505" width="10.00390625" style="62" customWidth="1"/>
    <col min="10506" max="10506" width="57.140625" style="62" customWidth="1"/>
    <col min="10507" max="10507" width="4.28125" style="62" customWidth="1"/>
    <col min="10508" max="10508" width="13.7109375" style="62" customWidth="1"/>
    <col min="10509" max="10509" width="6.8515625" style="62" customWidth="1"/>
    <col min="10510" max="10510" width="13.421875" style="62" customWidth="1"/>
    <col min="10511" max="10511" width="12.421875" style="62" customWidth="1"/>
    <col min="10512" max="10512" width="15.7109375" style="62" customWidth="1"/>
    <col min="10513" max="10513" width="11.421875" style="62" bestFit="1" customWidth="1"/>
    <col min="10514" max="10514" width="14.28125" style="62" customWidth="1"/>
    <col min="10515" max="10515" width="11.421875" style="62" customWidth="1"/>
    <col min="10516" max="10516" width="14.28125" style="62" customWidth="1"/>
    <col min="10517" max="10517" width="9.7109375" style="62" customWidth="1"/>
    <col min="10518" max="10518" width="14.57421875" style="62" customWidth="1"/>
    <col min="10519" max="10519" width="15.7109375" style="62" customWidth="1"/>
    <col min="10520" max="10520" width="25.7109375" style="62" customWidth="1"/>
    <col min="10521" max="10522" width="10.00390625" style="62" customWidth="1"/>
    <col min="10523" max="10523" width="9.421875" style="62" customWidth="1"/>
    <col min="10524" max="10752" width="9.140625" style="62" customWidth="1"/>
    <col min="10753" max="10757" width="9.140625" style="62" hidden="1" customWidth="1"/>
    <col min="10758" max="10758" width="5.421875" style="62" customWidth="1"/>
    <col min="10759" max="10759" width="4.28125" style="62" customWidth="1"/>
    <col min="10760" max="10760" width="14.28125" style="62" customWidth="1"/>
    <col min="10761" max="10761" width="10.00390625" style="62" customWidth="1"/>
    <col min="10762" max="10762" width="57.140625" style="62" customWidth="1"/>
    <col min="10763" max="10763" width="4.28125" style="62" customWidth="1"/>
    <col min="10764" max="10764" width="13.7109375" style="62" customWidth="1"/>
    <col min="10765" max="10765" width="6.8515625" style="62" customWidth="1"/>
    <col min="10766" max="10766" width="13.421875" style="62" customWidth="1"/>
    <col min="10767" max="10767" width="12.421875" style="62" customWidth="1"/>
    <col min="10768" max="10768" width="15.7109375" style="62" customWidth="1"/>
    <col min="10769" max="10769" width="11.421875" style="62" bestFit="1" customWidth="1"/>
    <col min="10770" max="10770" width="14.28125" style="62" customWidth="1"/>
    <col min="10771" max="10771" width="11.421875" style="62" customWidth="1"/>
    <col min="10772" max="10772" width="14.28125" style="62" customWidth="1"/>
    <col min="10773" max="10773" width="9.7109375" style="62" customWidth="1"/>
    <col min="10774" max="10774" width="14.57421875" style="62" customWidth="1"/>
    <col min="10775" max="10775" width="15.7109375" style="62" customWidth="1"/>
    <col min="10776" max="10776" width="25.7109375" style="62" customWidth="1"/>
    <col min="10777" max="10778" width="10.00390625" style="62" customWidth="1"/>
    <col min="10779" max="10779" width="9.421875" style="62" customWidth="1"/>
    <col min="10780" max="11008" width="9.140625" style="62" customWidth="1"/>
    <col min="11009" max="11013" width="9.140625" style="62" hidden="1" customWidth="1"/>
    <col min="11014" max="11014" width="5.421875" style="62" customWidth="1"/>
    <col min="11015" max="11015" width="4.28125" style="62" customWidth="1"/>
    <col min="11016" max="11016" width="14.28125" style="62" customWidth="1"/>
    <col min="11017" max="11017" width="10.00390625" style="62" customWidth="1"/>
    <col min="11018" max="11018" width="57.140625" style="62" customWidth="1"/>
    <col min="11019" max="11019" width="4.28125" style="62" customWidth="1"/>
    <col min="11020" max="11020" width="13.7109375" style="62" customWidth="1"/>
    <col min="11021" max="11021" width="6.8515625" style="62" customWidth="1"/>
    <col min="11022" max="11022" width="13.421875" style="62" customWidth="1"/>
    <col min="11023" max="11023" width="12.421875" style="62" customWidth="1"/>
    <col min="11024" max="11024" width="15.7109375" style="62" customWidth="1"/>
    <col min="11025" max="11025" width="11.421875" style="62" bestFit="1" customWidth="1"/>
    <col min="11026" max="11026" width="14.28125" style="62" customWidth="1"/>
    <col min="11027" max="11027" width="11.421875" style="62" customWidth="1"/>
    <col min="11028" max="11028" width="14.28125" style="62" customWidth="1"/>
    <col min="11029" max="11029" width="9.7109375" style="62" customWidth="1"/>
    <col min="11030" max="11030" width="14.57421875" style="62" customWidth="1"/>
    <col min="11031" max="11031" width="15.7109375" style="62" customWidth="1"/>
    <col min="11032" max="11032" width="25.7109375" style="62" customWidth="1"/>
    <col min="11033" max="11034" width="10.00390625" style="62" customWidth="1"/>
    <col min="11035" max="11035" width="9.421875" style="62" customWidth="1"/>
    <col min="11036" max="11264" width="9.140625" style="62" customWidth="1"/>
    <col min="11265" max="11269" width="9.140625" style="62" hidden="1" customWidth="1"/>
    <col min="11270" max="11270" width="5.421875" style="62" customWidth="1"/>
    <col min="11271" max="11271" width="4.28125" style="62" customWidth="1"/>
    <col min="11272" max="11272" width="14.28125" style="62" customWidth="1"/>
    <col min="11273" max="11273" width="10.00390625" style="62" customWidth="1"/>
    <col min="11274" max="11274" width="57.140625" style="62" customWidth="1"/>
    <col min="11275" max="11275" width="4.28125" style="62" customWidth="1"/>
    <col min="11276" max="11276" width="13.7109375" style="62" customWidth="1"/>
    <col min="11277" max="11277" width="6.8515625" style="62" customWidth="1"/>
    <col min="11278" max="11278" width="13.421875" style="62" customWidth="1"/>
    <col min="11279" max="11279" width="12.421875" style="62" customWidth="1"/>
    <col min="11280" max="11280" width="15.7109375" style="62" customWidth="1"/>
    <col min="11281" max="11281" width="11.421875" style="62" bestFit="1" customWidth="1"/>
    <col min="11282" max="11282" width="14.28125" style="62" customWidth="1"/>
    <col min="11283" max="11283" width="11.421875" style="62" customWidth="1"/>
    <col min="11284" max="11284" width="14.28125" style="62" customWidth="1"/>
    <col min="11285" max="11285" width="9.7109375" style="62" customWidth="1"/>
    <col min="11286" max="11286" width="14.57421875" style="62" customWidth="1"/>
    <col min="11287" max="11287" width="15.7109375" style="62" customWidth="1"/>
    <col min="11288" max="11288" width="25.7109375" style="62" customWidth="1"/>
    <col min="11289" max="11290" width="10.00390625" style="62" customWidth="1"/>
    <col min="11291" max="11291" width="9.421875" style="62" customWidth="1"/>
    <col min="11292" max="11520" width="9.140625" style="62" customWidth="1"/>
    <col min="11521" max="11525" width="9.140625" style="62" hidden="1" customWidth="1"/>
    <col min="11526" max="11526" width="5.421875" style="62" customWidth="1"/>
    <col min="11527" max="11527" width="4.28125" style="62" customWidth="1"/>
    <col min="11528" max="11528" width="14.28125" style="62" customWidth="1"/>
    <col min="11529" max="11529" width="10.00390625" style="62" customWidth="1"/>
    <col min="11530" max="11530" width="57.140625" style="62" customWidth="1"/>
    <col min="11531" max="11531" width="4.28125" style="62" customWidth="1"/>
    <col min="11532" max="11532" width="13.7109375" style="62" customWidth="1"/>
    <col min="11533" max="11533" width="6.8515625" style="62" customWidth="1"/>
    <col min="11534" max="11534" width="13.421875" style="62" customWidth="1"/>
    <col min="11535" max="11535" width="12.421875" style="62" customWidth="1"/>
    <col min="11536" max="11536" width="15.7109375" style="62" customWidth="1"/>
    <col min="11537" max="11537" width="11.421875" style="62" bestFit="1" customWidth="1"/>
    <col min="11538" max="11538" width="14.28125" style="62" customWidth="1"/>
    <col min="11539" max="11539" width="11.421875" style="62" customWidth="1"/>
    <col min="11540" max="11540" width="14.28125" style="62" customWidth="1"/>
    <col min="11541" max="11541" width="9.7109375" style="62" customWidth="1"/>
    <col min="11542" max="11542" width="14.57421875" style="62" customWidth="1"/>
    <col min="11543" max="11543" width="15.7109375" style="62" customWidth="1"/>
    <col min="11544" max="11544" width="25.7109375" style="62" customWidth="1"/>
    <col min="11545" max="11546" width="10.00390625" style="62" customWidth="1"/>
    <col min="11547" max="11547" width="9.421875" style="62" customWidth="1"/>
    <col min="11548" max="11776" width="9.140625" style="62" customWidth="1"/>
    <col min="11777" max="11781" width="9.140625" style="62" hidden="1" customWidth="1"/>
    <col min="11782" max="11782" width="5.421875" style="62" customWidth="1"/>
    <col min="11783" max="11783" width="4.28125" style="62" customWidth="1"/>
    <col min="11784" max="11784" width="14.28125" style="62" customWidth="1"/>
    <col min="11785" max="11785" width="10.00390625" style="62" customWidth="1"/>
    <col min="11786" max="11786" width="57.140625" style="62" customWidth="1"/>
    <col min="11787" max="11787" width="4.28125" style="62" customWidth="1"/>
    <col min="11788" max="11788" width="13.7109375" style="62" customWidth="1"/>
    <col min="11789" max="11789" width="6.8515625" style="62" customWidth="1"/>
    <col min="11790" max="11790" width="13.421875" style="62" customWidth="1"/>
    <col min="11791" max="11791" width="12.421875" style="62" customWidth="1"/>
    <col min="11792" max="11792" width="15.7109375" style="62" customWidth="1"/>
    <col min="11793" max="11793" width="11.421875" style="62" bestFit="1" customWidth="1"/>
    <col min="11794" max="11794" width="14.28125" style="62" customWidth="1"/>
    <col min="11795" max="11795" width="11.421875" style="62" customWidth="1"/>
    <col min="11796" max="11796" width="14.28125" style="62" customWidth="1"/>
    <col min="11797" max="11797" width="9.7109375" style="62" customWidth="1"/>
    <col min="11798" max="11798" width="14.57421875" style="62" customWidth="1"/>
    <col min="11799" max="11799" width="15.7109375" style="62" customWidth="1"/>
    <col min="11800" max="11800" width="25.7109375" style="62" customWidth="1"/>
    <col min="11801" max="11802" width="10.00390625" style="62" customWidth="1"/>
    <col min="11803" max="11803" width="9.421875" style="62" customWidth="1"/>
    <col min="11804" max="12032" width="9.140625" style="62" customWidth="1"/>
    <col min="12033" max="12037" width="9.140625" style="62" hidden="1" customWidth="1"/>
    <col min="12038" max="12038" width="5.421875" style="62" customWidth="1"/>
    <col min="12039" max="12039" width="4.28125" style="62" customWidth="1"/>
    <col min="12040" max="12040" width="14.28125" style="62" customWidth="1"/>
    <col min="12041" max="12041" width="10.00390625" style="62" customWidth="1"/>
    <col min="12042" max="12042" width="57.140625" style="62" customWidth="1"/>
    <col min="12043" max="12043" width="4.28125" style="62" customWidth="1"/>
    <col min="12044" max="12044" width="13.7109375" style="62" customWidth="1"/>
    <col min="12045" max="12045" width="6.8515625" style="62" customWidth="1"/>
    <col min="12046" max="12046" width="13.421875" style="62" customWidth="1"/>
    <col min="12047" max="12047" width="12.421875" style="62" customWidth="1"/>
    <col min="12048" max="12048" width="15.7109375" style="62" customWidth="1"/>
    <col min="12049" max="12049" width="11.421875" style="62" bestFit="1" customWidth="1"/>
    <col min="12050" max="12050" width="14.28125" style="62" customWidth="1"/>
    <col min="12051" max="12051" width="11.421875" style="62" customWidth="1"/>
    <col min="12052" max="12052" width="14.28125" style="62" customWidth="1"/>
    <col min="12053" max="12053" width="9.7109375" style="62" customWidth="1"/>
    <col min="12054" max="12054" width="14.57421875" style="62" customWidth="1"/>
    <col min="12055" max="12055" width="15.7109375" style="62" customWidth="1"/>
    <col min="12056" max="12056" width="25.7109375" style="62" customWidth="1"/>
    <col min="12057" max="12058" width="10.00390625" style="62" customWidth="1"/>
    <col min="12059" max="12059" width="9.421875" style="62" customWidth="1"/>
    <col min="12060" max="12288" width="9.140625" style="62" customWidth="1"/>
    <col min="12289" max="12293" width="9.140625" style="62" hidden="1" customWidth="1"/>
    <col min="12294" max="12294" width="5.421875" style="62" customWidth="1"/>
    <col min="12295" max="12295" width="4.28125" style="62" customWidth="1"/>
    <col min="12296" max="12296" width="14.28125" style="62" customWidth="1"/>
    <col min="12297" max="12297" width="10.00390625" style="62" customWidth="1"/>
    <col min="12298" max="12298" width="57.140625" style="62" customWidth="1"/>
    <col min="12299" max="12299" width="4.28125" style="62" customWidth="1"/>
    <col min="12300" max="12300" width="13.7109375" style="62" customWidth="1"/>
    <col min="12301" max="12301" width="6.8515625" style="62" customWidth="1"/>
    <col min="12302" max="12302" width="13.421875" style="62" customWidth="1"/>
    <col min="12303" max="12303" width="12.421875" style="62" customWidth="1"/>
    <col min="12304" max="12304" width="15.7109375" style="62" customWidth="1"/>
    <col min="12305" max="12305" width="11.421875" style="62" bestFit="1" customWidth="1"/>
    <col min="12306" max="12306" width="14.28125" style="62" customWidth="1"/>
    <col min="12307" max="12307" width="11.421875" style="62" customWidth="1"/>
    <col min="12308" max="12308" width="14.28125" style="62" customWidth="1"/>
    <col min="12309" max="12309" width="9.7109375" style="62" customWidth="1"/>
    <col min="12310" max="12310" width="14.57421875" style="62" customWidth="1"/>
    <col min="12311" max="12311" width="15.7109375" style="62" customWidth="1"/>
    <col min="12312" max="12312" width="25.7109375" style="62" customWidth="1"/>
    <col min="12313" max="12314" width="10.00390625" style="62" customWidth="1"/>
    <col min="12315" max="12315" width="9.421875" style="62" customWidth="1"/>
    <col min="12316" max="12544" width="9.140625" style="62" customWidth="1"/>
    <col min="12545" max="12549" width="9.140625" style="62" hidden="1" customWidth="1"/>
    <col min="12550" max="12550" width="5.421875" style="62" customWidth="1"/>
    <col min="12551" max="12551" width="4.28125" style="62" customWidth="1"/>
    <col min="12552" max="12552" width="14.28125" style="62" customWidth="1"/>
    <col min="12553" max="12553" width="10.00390625" style="62" customWidth="1"/>
    <col min="12554" max="12554" width="57.140625" style="62" customWidth="1"/>
    <col min="12555" max="12555" width="4.28125" style="62" customWidth="1"/>
    <col min="12556" max="12556" width="13.7109375" style="62" customWidth="1"/>
    <col min="12557" max="12557" width="6.8515625" style="62" customWidth="1"/>
    <col min="12558" max="12558" width="13.421875" style="62" customWidth="1"/>
    <col min="12559" max="12559" width="12.421875" style="62" customWidth="1"/>
    <col min="12560" max="12560" width="15.7109375" style="62" customWidth="1"/>
    <col min="12561" max="12561" width="11.421875" style="62" bestFit="1" customWidth="1"/>
    <col min="12562" max="12562" width="14.28125" style="62" customWidth="1"/>
    <col min="12563" max="12563" width="11.421875" style="62" customWidth="1"/>
    <col min="12564" max="12564" width="14.28125" style="62" customWidth="1"/>
    <col min="12565" max="12565" width="9.7109375" style="62" customWidth="1"/>
    <col min="12566" max="12566" width="14.57421875" style="62" customWidth="1"/>
    <col min="12567" max="12567" width="15.7109375" style="62" customWidth="1"/>
    <col min="12568" max="12568" width="25.7109375" style="62" customWidth="1"/>
    <col min="12569" max="12570" width="10.00390625" style="62" customWidth="1"/>
    <col min="12571" max="12571" width="9.421875" style="62" customWidth="1"/>
    <col min="12572" max="12800" width="9.140625" style="62" customWidth="1"/>
    <col min="12801" max="12805" width="9.140625" style="62" hidden="1" customWidth="1"/>
    <col min="12806" max="12806" width="5.421875" style="62" customWidth="1"/>
    <col min="12807" max="12807" width="4.28125" style="62" customWidth="1"/>
    <col min="12808" max="12808" width="14.28125" style="62" customWidth="1"/>
    <col min="12809" max="12809" width="10.00390625" style="62" customWidth="1"/>
    <col min="12810" max="12810" width="57.140625" style="62" customWidth="1"/>
    <col min="12811" max="12811" width="4.28125" style="62" customWidth="1"/>
    <col min="12812" max="12812" width="13.7109375" style="62" customWidth="1"/>
    <col min="12813" max="12813" width="6.8515625" style="62" customWidth="1"/>
    <col min="12814" max="12814" width="13.421875" style="62" customWidth="1"/>
    <col min="12815" max="12815" width="12.421875" style="62" customWidth="1"/>
    <col min="12816" max="12816" width="15.7109375" style="62" customWidth="1"/>
    <col min="12817" max="12817" width="11.421875" style="62" bestFit="1" customWidth="1"/>
    <col min="12818" max="12818" width="14.28125" style="62" customWidth="1"/>
    <col min="12819" max="12819" width="11.421875" style="62" customWidth="1"/>
    <col min="12820" max="12820" width="14.28125" style="62" customWidth="1"/>
    <col min="12821" max="12821" width="9.7109375" style="62" customWidth="1"/>
    <col min="12822" max="12822" width="14.57421875" style="62" customWidth="1"/>
    <col min="12823" max="12823" width="15.7109375" style="62" customWidth="1"/>
    <col min="12824" max="12824" width="25.7109375" style="62" customWidth="1"/>
    <col min="12825" max="12826" width="10.00390625" style="62" customWidth="1"/>
    <col min="12827" max="12827" width="9.421875" style="62" customWidth="1"/>
    <col min="12828" max="13056" width="9.140625" style="62" customWidth="1"/>
    <col min="13057" max="13061" width="9.140625" style="62" hidden="1" customWidth="1"/>
    <col min="13062" max="13062" width="5.421875" style="62" customWidth="1"/>
    <col min="13063" max="13063" width="4.28125" style="62" customWidth="1"/>
    <col min="13064" max="13064" width="14.28125" style="62" customWidth="1"/>
    <col min="13065" max="13065" width="10.00390625" style="62" customWidth="1"/>
    <col min="13066" max="13066" width="57.140625" style="62" customWidth="1"/>
    <col min="13067" max="13067" width="4.28125" style="62" customWidth="1"/>
    <col min="13068" max="13068" width="13.7109375" style="62" customWidth="1"/>
    <col min="13069" max="13069" width="6.8515625" style="62" customWidth="1"/>
    <col min="13070" max="13070" width="13.421875" style="62" customWidth="1"/>
    <col min="13071" max="13071" width="12.421875" style="62" customWidth="1"/>
    <col min="13072" max="13072" width="15.7109375" style="62" customWidth="1"/>
    <col min="13073" max="13073" width="11.421875" style="62" bestFit="1" customWidth="1"/>
    <col min="13074" max="13074" width="14.28125" style="62" customWidth="1"/>
    <col min="13075" max="13075" width="11.421875" style="62" customWidth="1"/>
    <col min="13076" max="13076" width="14.28125" style="62" customWidth="1"/>
    <col min="13077" max="13077" width="9.7109375" style="62" customWidth="1"/>
    <col min="13078" max="13078" width="14.57421875" style="62" customWidth="1"/>
    <col min="13079" max="13079" width="15.7109375" style="62" customWidth="1"/>
    <col min="13080" max="13080" width="25.7109375" style="62" customWidth="1"/>
    <col min="13081" max="13082" width="10.00390625" style="62" customWidth="1"/>
    <col min="13083" max="13083" width="9.421875" style="62" customWidth="1"/>
    <col min="13084" max="13312" width="9.140625" style="62" customWidth="1"/>
    <col min="13313" max="13317" width="9.140625" style="62" hidden="1" customWidth="1"/>
    <col min="13318" max="13318" width="5.421875" style="62" customWidth="1"/>
    <col min="13319" max="13319" width="4.28125" style="62" customWidth="1"/>
    <col min="13320" max="13320" width="14.28125" style="62" customWidth="1"/>
    <col min="13321" max="13321" width="10.00390625" style="62" customWidth="1"/>
    <col min="13322" max="13322" width="57.140625" style="62" customWidth="1"/>
    <col min="13323" max="13323" width="4.28125" style="62" customWidth="1"/>
    <col min="13324" max="13324" width="13.7109375" style="62" customWidth="1"/>
    <col min="13325" max="13325" width="6.8515625" style="62" customWidth="1"/>
    <col min="13326" max="13326" width="13.421875" style="62" customWidth="1"/>
    <col min="13327" max="13327" width="12.421875" style="62" customWidth="1"/>
    <col min="13328" max="13328" width="15.7109375" style="62" customWidth="1"/>
    <col min="13329" max="13329" width="11.421875" style="62" bestFit="1" customWidth="1"/>
    <col min="13330" max="13330" width="14.28125" style="62" customWidth="1"/>
    <col min="13331" max="13331" width="11.421875" style="62" customWidth="1"/>
    <col min="13332" max="13332" width="14.28125" style="62" customWidth="1"/>
    <col min="13333" max="13333" width="9.7109375" style="62" customWidth="1"/>
    <col min="13334" max="13334" width="14.57421875" style="62" customWidth="1"/>
    <col min="13335" max="13335" width="15.7109375" style="62" customWidth="1"/>
    <col min="13336" max="13336" width="25.7109375" style="62" customWidth="1"/>
    <col min="13337" max="13338" width="10.00390625" style="62" customWidth="1"/>
    <col min="13339" max="13339" width="9.421875" style="62" customWidth="1"/>
    <col min="13340" max="13568" width="9.140625" style="62" customWidth="1"/>
    <col min="13569" max="13573" width="9.140625" style="62" hidden="1" customWidth="1"/>
    <col min="13574" max="13574" width="5.421875" style="62" customWidth="1"/>
    <col min="13575" max="13575" width="4.28125" style="62" customWidth="1"/>
    <col min="13576" max="13576" width="14.28125" style="62" customWidth="1"/>
    <col min="13577" max="13577" width="10.00390625" style="62" customWidth="1"/>
    <col min="13578" max="13578" width="57.140625" style="62" customWidth="1"/>
    <col min="13579" max="13579" width="4.28125" style="62" customWidth="1"/>
    <col min="13580" max="13580" width="13.7109375" style="62" customWidth="1"/>
    <col min="13581" max="13581" width="6.8515625" style="62" customWidth="1"/>
    <col min="13582" max="13582" width="13.421875" style="62" customWidth="1"/>
    <col min="13583" max="13583" width="12.421875" style="62" customWidth="1"/>
    <col min="13584" max="13584" width="15.7109375" style="62" customWidth="1"/>
    <col min="13585" max="13585" width="11.421875" style="62" bestFit="1" customWidth="1"/>
    <col min="13586" max="13586" width="14.28125" style="62" customWidth="1"/>
    <col min="13587" max="13587" width="11.421875" style="62" customWidth="1"/>
    <col min="13588" max="13588" width="14.28125" style="62" customWidth="1"/>
    <col min="13589" max="13589" width="9.7109375" style="62" customWidth="1"/>
    <col min="13590" max="13590" width="14.57421875" style="62" customWidth="1"/>
    <col min="13591" max="13591" width="15.7109375" style="62" customWidth="1"/>
    <col min="13592" max="13592" width="25.7109375" style="62" customWidth="1"/>
    <col min="13593" max="13594" width="10.00390625" style="62" customWidth="1"/>
    <col min="13595" max="13595" width="9.421875" style="62" customWidth="1"/>
    <col min="13596" max="13824" width="9.140625" style="62" customWidth="1"/>
    <col min="13825" max="13829" width="9.140625" style="62" hidden="1" customWidth="1"/>
    <col min="13830" max="13830" width="5.421875" style="62" customWidth="1"/>
    <col min="13831" max="13831" width="4.28125" style="62" customWidth="1"/>
    <col min="13832" max="13832" width="14.28125" style="62" customWidth="1"/>
    <col min="13833" max="13833" width="10.00390625" style="62" customWidth="1"/>
    <col min="13834" max="13834" width="57.140625" style="62" customWidth="1"/>
    <col min="13835" max="13835" width="4.28125" style="62" customWidth="1"/>
    <col min="13836" max="13836" width="13.7109375" style="62" customWidth="1"/>
    <col min="13837" max="13837" width="6.8515625" style="62" customWidth="1"/>
    <col min="13838" max="13838" width="13.421875" style="62" customWidth="1"/>
    <col min="13839" max="13839" width="12.421875" style="62" customWidth="1"/>
    <col min="13840" max="13840" width="15.7109375" style="62" customWidth="1"/>
    <col min="13841" max="13841" width="11.421875" style="62" bestFit="1" customWidth="1"/>
    <col min="13842" max="13842" width="14.28125" style="62" customWidth="1"/>
    <col min="13843" max="13843" width="11.421875" style="62" customWidth="1"/>
    <col min="13844" max="13844" width="14.28125" style="62" customWidth="1"/>
    <col min="13845" max="13845" width="9.7109375" style="62" customWidth="1"/>
    <col min="13846" max="13846" width="14.57421875" style="62" customWidth="1"/>
    <col min="13847" max="13847" width="15.7109375" style="62" customWidth="1"/>
    <col min="13848" max="13848" width="25.7109375" style="62" customWidth="1"/>
    <col min="13849" max="13850" width="10.00390625" style="62" customWidth="1"/>
    <col min="13851" max="13851" width="9.421875" style="62" customWidth="1"/>
    <col min="13852" max="14080" width="9.140625" style="62" customWidth="1"/>
    <col min="14081" max="14085" width="9.140625" style="62" hidden="1" customWidth="1"/>
    <col min="14086" max="14086" width="5.421875" style="62" customWidth="1"/>
    <col min="14087" max="14087" width="4.28125" style="62" customWidth="1"/>
    <col min="14088" max="14088" width="14.28125" style="62" customWidth="1"/>
    <col min="14089" max="14089" width="10.00390625" style="62" customWidth="1"/>
    <col min="14090" max="14090" width="57.140625" style="62" customWidth="1"/>
    <col min="14091" max="14091" width="4.28125" style="62" customWidth="1"/>
    <col min="14092" max="14092" width="13.7109375" style="62" customWidth="1"/>
    <col min="14093" max="14093" width="6.8515625" style="62" customWidth="1"/>
    <col min="14094" max="14094" width="13.421875" style="62" customWidth="1"/>
    <col min="14095" max="14095" width="12.421875" style="62" customWidth="1"/>
    <col min="14096" max="14096" width="15.7109375" style="62" customWidth="1"/>
    <col min="14097" max="14097" width="11.421875" style="62" bestFit="1" customWidth="1"/>
    <col min="14098" max="14098" width="14.28125" style="62" customWidth="1"/>
    <col min="14099" max="14099" width="11.421875" style="62" customWidth="1"/>
    <col min="14100" max="14100" width="14.28125" style="62" customWidth="1"/>
    <col min="14101" max="14101" width="9.7109375" style="62" customWidth="1"/>
    <col min="14102" max="14102" width="14.57421875" style="62" customWidth="1"/>
    <col min="14103" max="14103" width="15.7109375" style="62" customWidth="1"/>
    <col min="14104" max="14104" width="25.7109375" style="62" customWidth="1"/>
    <col min="14105" max="14106" width="10.00390625" style="62" customWidth="1"/>
    <col min="14107" max="14107" width="9.421875" style="62" customWidth="1"/>
    <col min="14108" max="14336" width="9.140625" style="62" customWidth="1"/>
    <col min="14337" max="14341" width="9.140625" style="62" hidden="1" customWidth="1"/>
    <col min="14342" max="14342" width="5.421875" style="62" customWidth="1"/>
    <col min="14343" max="14343" width="4.28125" style="62" customWidth="1"/>
    <col min="14344" max="14344" width="14.28125" style="62" customWidth="1"/>
    <col min="14345" max="14345" width="10.00390625" style="62" customWidth="1"/>
    <col min="14346" max="14346" width="57.140625" style="62" customWidth="1"/>
    <col min="14347" max="14347" width="4.28125" style="62" customWidth="1"/>
    <col min="14348" max="14348" width="13.7109375" style="62" customWidth="1"/>
    <col min="14349" max="14349" width="6.8515625" style="62" customWidth="1"/>
    <col min="14350" max="14350" width="13.421875" style="62" customWidth="1"/>
    <col min="14351" max="14351" width="12.421875" style="62" customWidth="1"/>
    <col min="14352" max="14352" width="15.7109375" style="62" customWidth="1"/>
    <col min="14353" max="14353" width="11.421875" style="62" bestFit="1" customWidth="1"/>
    <col min="14354" max="14354" width="14.28125" style="62" customWidth="1"/>
    <col min="14355" max="14355" width="11.421875" style="62" customWidth="1"/>
    <col min="14356" max="14356" width="14.28125" style="62" customWidth="1"/>
    <col min="14357" max="14357" width="9.7109375" style="62" customWidth="1"/>
    <col min="14358" max="14358" width="14.57421875" style="62" customWidth="1"/>
    <col min="14359" max="14359" width="15.7109375" style="62" customWidth="1"/>
    <col min="14360" max="14360" width="25.7109375" style="62" customWidth="1"/>
    <col min="14361" max="14362" width="10.00390625" style="62" customWidth="1"/>
    <col min="14363" max="14363" width="9.421875" style="62" customWidth="1"/>
    <col min="14364" max="14592" width="9.140625" style="62" customWidth="1"/>
    <col min="14593" max="14597" width="9.140625" style="62" hidden="1" customWidth="1"/>
    <col min="14598" max="14598" width="5.421875" style="62" customWidth="1"/>
    <col min="14599" max="14599" width="4.28125" style="62" customWidth="1"/>
    <col min="14600" max="14600" width="14.28125" style="62" customWidth="1"/>
    <col min="14601" max="14601" width="10.00390625" style="62" customWidth="1"/>
    <col min="14602" max="14602" width="57.140625" style="62" customWidth="1"/>
    <col min="14603" max="14603" width="4.28125" style="62" customWidth="1"/>
    <col min="14604" max="14604" width="13.7109375" style="62" customWidth="1"/>
    <col min="14605" max="14605" width="6.8515625" style="62" customWidth="1"/>
    <col min="14606" max="14606" width="13.421875" style="62" customWidth="1"/>
    <col min="14607" max="14607" width="12.421875" style="62" customWidth="1"/>
    <col min="14608" max="14608" width="15.7109375" style="62" customWidth="1"/>
    <col min="14609" max="14609" width="11.421875" style="62" bestFit="1" customWidth="1"/>
    <col min="14610" max="14610" width="14.28125" style="62" customWidth="1"/>
    <col min="14611" max="14611" width="11.421875" style="62" customWidth="1"/>
    <col min="14612" max="14612" width="14.28125" style="62" customWidth="1"/>
    <col min="14613" max="14613" width="9.7109375" style="62" customWidth="1"/>
    <col min="14614" max="14614" width="14.57421875" style="62" customWidth="1"/>
    <col min="14615" max="14615" width="15.7109375" style="62" customWidth="1"/>
    <col min="14616" max="14616" width="25.7109375" style="62" customWidth="1"/>
    <col min="14617" max="14618" width="10.00390625" style="62" customWidth="1"/>
    <col min="14619" max="14619" width="9.421875" style="62" customWidth="1"/>
    <col min="14620" max="14848" width="9.140625" style="62" customWidth="1"/>
    <col min="14849" max="14853" width="9.140625" style="62" hidden="1" customWidth="1"/>
    <col min="14854" max="14854" width="5.421875" style="62" customWidth="1"/>
    <col min="14855" max="14855" width="4.28125" style="62" customWidth="1"/>
    <col min="14856" max="14856" width="14.28125" style="62" customWidth="1"/>
    <col min="14857" max="14857" width="10.00390625" style="62" customWidth="1"/>
    <col min="14858" max="14858" width="57.140625" style="62" customWidth="1"/>
    <col min="14859" max="14859" width="4.28125" style="62" customWidth="1"/>
    <col min="14860" max="14860" width="13.7109375" style="62" customWidth="1"/>
    <col min="14861" max="14861" width="6.8515625" style="62" customWidth="1"/>
    <col min="14862" max="14862" width="13.421875" style="62" customWidth="1"/>
    <col min="14863" max="14863" width="12.421875" style="62" customWidth="1"/>
    <col min="14864" max="14864" width="15.7109375" style="62" customWidth="1"/>
    <col min="14865" max="14865" width="11.421875" style="62" bestFit="1" customWidth="1"/>
    <col min="14866" max="14866" width="14.28125" style="62" customWidth="1"/>
    <col min="14867" max="14867" width="11.421875" style="62" customWidth="1"/>
    <col min="14868" max="14868" width="14.28125" style="62" customWidth="1"/>
    <col min="14869" max="14869" width="9.7109375" style="62" customWidth="1"/>
    <col min="14870" max="14870" width="14.57421875" style="62" customWidth="1"/>
    <col min="14871" max="14871" width="15.7109375" style="62" customWidth="1"/>
    <col min="14872" max="14872" width="25.7109375" style="62" customWidth="1"/>
    <col min="14873" max="14874" width="10.00390625" style="62" customWidth="1"/>
    <col min="14875" max="14875" width="9.421875" style="62" customWidth="1"/>
    <col min="14876" max="15104" width="9.140625" style="62" customWidth="1"/>
    <col min="15105" max="15109" width="9.140625" style="62" hidden="1" customWidth="1"/>
    <col min="15110" max="15110" width="5.421875" style="62" customWidth="1"/>
    <col min="15111" max="15111" width="4.28125" style="62" customWidth="1"/>
    <col min="15112" max="15112" width="14.28125" style="62" customWidth="1"/>
    <col min="15113" max="15113" width="10.00390625" style="62" customWidth="1"/>
    <col min="15114" max="15114" width="57.140625" style="62" customWidth="1"/>
    <col min="15115" max="15115" width="4.28125" style="62" customWidth="1"/>
    <col min="15116" max="15116" width="13.7109375" style="62" customWidth="1"/>
    <col min="15117" max="15117" width="6.8515625" style="62" customWidth="1"/>
    <col min="15118" max="15118" width="13.421875" style="62" customWidth="1"/>
    <col min="15119" max="15119" width="12.421875" style="62" customWidth="1"/>
    <col min="15120" max="15120" width="15.7109375" style="62" customWidth="1"/>
    <col min="15121" max="15121" width="11.421875" style="62" bestFit="1" customWidth="1"/>
    <col min="15122" max="15122" width="14.28125" style="62" customWidth="1"/>
    <col min="15123" max="15123" width="11.421875" style="62" customWidth="1"/>
    <col min="15124" max="15124" width="14.28125" style="62" customWidth="1"/>
    <col min="15125" max="15125" width="9.7109375" style="62" customWidth="1"/>
    <col min="15126" max="15126" width="14.57421875" style="62" customWidth="1"/>
    <col min="15127" max="15127" width="15.7109375" style="62" customWidth="1"/>
    <col min="15128" max="15128" width="25.7109375" style="62" customWidth="1"/>
    <col min="15129" max="15130" width="10.00390625" style="62" customWidth="1"/>
    <col min="15131" max="15131" width="9.421875" style="62" customWidth="1"/>
    <col min="15132" max="15360" width="9.140625" style="62" customWidth="1"/>
    <col min="15361" max="15365" width="9.140625" style="62" hidden="1" customWidth="1"/>
    <col min="15366" max="15366" width="5.421875" style="62" customWidth="1"/>
    <col min="15367" max="15367" width="4.28125" style="62" customWidth="1"/>
    <col min="15368" max="15368" width="14.28125" style="62" customWidth="1"/>
    <col min="15369" max="15369" width="10.00390625" style="62" customWidth="1"/>
    <col min="15370" max="15370" width="57.140625" style="62" customWidth="1"/>
    <col min="15371" max="15371" width="4.28125" style="62" customWidth="1"/>
    <col min="15372" max="15372" width="13.7109375" style="62" customWidth="1"/>
    <col min="15373" max="15373" width="6.8515625" style="62" customWidth="1"/>
    <col min="15374" max="15374" width="13.421875" style="62" customWidth="1"/>
    <col min="15375" max="15375" width="12.421875" style="62" customWidth="1"/>
    <col min="15376" max="15376" width="15.7109375" style="62" customWidth="1"/>
    <col min="15377" max="15377" width="11.421875" style="62" bestFit="1" customWidth="1"/>
    <col min="15378" max="15378" width="14.28125" style="62" customWidth="1"/>
    <col min="15379" max="15379" width="11.421875" style="62" customWidth="1"/>
    <col min="15380" max="15380" width="14.28125" style="62" customWidth="1"/>
    <col min="15381" max="15381" width="9.7109375" style="62" customWidth="1"/>
    <col min="15382" max="15382" width="14.57421875" style="62" customWidth="1"/>
    <col min="15383" max="15383" width="15.7109375" style="62" customWidth="1"/>
    <col min="15384" max="15384" width="25.7109375" style="62" customWidth="1"/>
    <col min="15385" max="15386" width="10.00390625" style="62" customWidth="1"/>
    <col min="15387" max="15387" width="9.421875" style="62" customWidth="1"/>
    <col min="15388" max="15616" width="9.140625" style="62" customWidth="1"/>
    <col min="15617" max="15621" width="9.140625" style="62" hidden="1" customWidth="1"/>
    <col min="15622" max="15622" width="5.421875" style="62" customWidth="1"/>
    <col min="15623" max="15623" width="4.28125" style="62" customWidth="1"/>
    <col min="15624" max="15624" width="14.28125" style="62" customWidth="1"/>
    <col min="15625" max="15625" width="10.00390625" style="62" customWidth="1"/>
    <col min="15626" max="15626" width="57.140625" style="62" customWidth="1"/>
    <col min="15627" max="15627" width="4.28125" style="62" customWidth="1"/>
    <col min="15628" max="15628" width="13.7109375" style="62" customWidth="1"/>
    <col min="15629" max="15629" width="6.8515625" style="62" customWidth="1"/>
    <col min="15630" max="15630" width="13.421875" style="62" customWidth="1"/>
    <col min="15631" max="15631" width="12.421875" style="62" customWidth="1"/>
    <col min="15632" max="15632" width="15.7109375" style="62" customWidth="1"/>
    <col min="15633" max="15633" width="11.421875" style="62" bestFit="1" customWidth="1"/>
    <col min="15634" max="15634" width="14.28125" style="62" customWidth="1"/>
    <col min="15635" max="15635" width="11.421875" style="62" customWidth="1"/>
    <col min="15636" max="15636" width="14.28125" style="62" customWidth="1"/>
    <col min="15637" max="15637" width="9.7109375" style="62" customWidth="1"/>
    <col min="15638" max="15638" width="14.57421875" style="62" customWidth="1"/>
    <col min="15639" max="15639" width="15.7109375" style="62" customWidth="1"/>
    <col min="15640" max="15640" width="25.7109375" style="62" customWidth="1"/>
    <col min="15641" max="15642" width="10.00390625" style="62" customWidth="1"/>
    <col min="15643" max="15643" width="9.421875" style="62" customWidth="1"/>
    <col min="15644" max="15872" width="9.140625" style="62" customWidth="1"/>
    <col min="15873" max="15877" width="9.140625" style="62" hidden="1" customWidth="1"/>
    <col min="15878" max="15878" width="5.421875" style="62" customWidth="1"/>
    <col min="15879" max="15879" width="4.28125" style="62" customWidth="1"/>
    <col min="15880" max="15880" width="14.28125" style="62" customWidth="1"/>
    <col min="15881" max="15881" width="10.00390625" style="62" customWidth="1"/>
    <col min="15882" max="15882" width="57.140625" style="62" customWidth="1"/>
    <col min="15883" max="15883" width="4.28125" style="62" customWidth="1"/>
    <col min="15884" max="15884" width="13.7109375" style="62" customWidth="1"/>
    <col min="15885" max="15885" width="6.8515625" style="62" customWidth="1"/>
    <col min="15886" max="15886" width="13.421875" style="62" customWidth="1"/>
    <col min="15887" max="15887" width="12.421875" style="62" customWidth="1"/>
    <col min="15888" max="15888" width="15.7109375" style="62" customWidth="1"/>
    <col min="15889" max="15889" width="11.421875" style="62" bestFit="1" customWidth="1"/>
    <col min="15890" max="15890" width="14.28125" style="62" customWidth="1"/>
    <col min="15891" max="15891" width="11.421875" style="62" customWidth="1"/>
    <col min="15892" max="15892" width="14.28125" style="62" customWidth="1"/>
    <col min="15893" max="15893" width="9.7109375" style="62" customWidth="1"/>
    <col min="15894" max="15894" width="14.57421875" style="62" customWidth="1"/>
    <col min="15895" max="15895" width="15.7109375" style="62" customWidth="1"/>
    <col min="15896" max="15896" width="25.7109375" style="62" customWidth="1"/>
    <col min="15897" max="15898" width="10.00390625" style="62" customWidth="1"/>
    <col min="15899" max="15899" width="9.421875" style="62" customWidth="1"/>
    <col min="15900" max="16128" width="9.140625" style="62" customWidth="1"/>
    <col min="16129" max="16133" width="9.140625" style="62" hidden="1" customWidth="1"/>
    <col min="16134" max="16134" width="5.421875" style="62" customWidth="1"/>
    <col min="16135" max="16135" width="4.28125" style="62" customWidth="1"/>
    <col min="16136" max="16136" width="14.28125" style="62" customWidth="1"/>
    <col min="16137" max="16137" width="10.00390625" style="62" customWidth="1"/>
    <col min="16138" max="16138" width="57.140625" style="62" customWidth="1"/>
    <col min="16139" max="16139" width="4.28125" style="62" customWidth="1"/>
    <col min="16140" max="16140" width="13.7109375" style="62" customWidth="1"/>
    <col min="16141" max="16141" width="6.8515625" style="62" customWidth="1"/>
    <col min="16142" max="16142" width="13.421875" style="62" customWidth="1"/>
    <col min="16143" max="16143" width="12.421875" style="62" customWidth="1"/>
    <col min="16144" max="16144" width="15.7109375" style="62" customWidth="1"/>
    <col min="16145" max="16145" width="11.421875" style="62" bestFit="1" customWidth="1"/>
    <col min="16146" max="16146" width="14.28125" style="62" customWidth="1"/>
    <col min="16147" max="16147" width="11.421875" style="62" customWidth="1"/>
    <col min="16148" max="16148" width="14.28125" style="62" customWidth="1"/>
    <col min="16149" max="16149" width="9.7109375" style="62" customWidth="1"/>
    <col min="16150" max="16150" width="14.57421875" style="62" customWidth="1"/>
    <col min="16151" max="16151" width="15.7109375" style="62" customWidth="1"/>
    <col min="16152" max="16152" width="25.7109375" style="62" customWidth="1"/>
    <col min="16153" max="16154" width="10.00390625" style="62" customWidth="1"/>
    <col min="16155" max="16155" width="9.421875" style="62" customWidth="1"/>
    <col min="16156" max="16384" width="9.140625" style="62" customWidth="1"/>
  </cols>
  <sheetData>
    <row r="1" spans="6:26" ht="21.6" customHeight="1">
      <c r="F1" s="63"/>
      <c r="G1" s="64"/>
      <c r="H1" s="64"/>
      <c r="I1" s="64"/>
      <c r="J1" s="64"/>
      <c r="K1" s="64"/>
      <c r="L1" s="65"/>
      <c r="M1" s="66"/>
      <c r="N1" s="65"/>
      <c r="O1" s="66"/>
      <c r="P1" s="67"/>
      <c r="Q1" s="68"/>
      <c r="R1" s="66"/>
      <c r="S1" s="66"/>
      <c r="T1" s="66"/>
      <c r="U1" s="66"/>
      <c r="V1" s="66"/>
      <c r="W1" s="66"/>
      <c r="X1" s="66"/>
      <c r="Y1" s="64"/>
      <c r="Z1" s="64"/>
    </row>
    <row r="2" spans="6:26" ht="21.6" customHeight="1">
      <c r="F2" s="63"/>
      <c r="G2" s="64"/>
      <c r="H2" s="64"/>
      <c r="I2" s="64"/>
      <c r="J2" s="64"/>
      <c r="K2" s="64"/>
      <c r="L2" s="65"/>
      <c r="M2" s="66"/>
      <c r="N2" s="65"/>
      <c r="O2" s="66"/>
      <c r="P2" s="67"/>
      <c r="Q2" s="68"/>
      <c r="R2" s="66"/>
      <c r="S2" s="66"/>
      <c r="T2" s="66"/>
      <c r="U2" s="66"/>
      <c r="V2" s="66"/>
      <c r="W2" s="66"/>
      <c r="X2" s="66"/>
      <c r="Y2" s="64"/>
      <c r="Z2" s="64"/>
    </row>
    <row r="3" spans="6:26" s="69" customFormat="1" ht="13.5" thickBot="1">
      <c r="F3" s="70" t="s">
        <v>49</v>
      </c>
      <c r="G3" s="70" t="s">
        <v>50</v>
      </c>
      <c r="H3" s="70" t="s">
        <v>37</v>
      </c>
      <c r="I3" s="70" t="s">
        <v>51</v>
      </c>
      <c r="J3" s="71" t="s">
        <v>52</v>
      </c>
      <c r="K3" s="70" t="s">
        <v>53</v>
      </c>
      <c r="L3" s="70" t="s">
        <v>54</v>
      </c>
      <c r="M3" s="70" t="s">
        <v>55</v>
      </c>
      <c r="N3" s="70" t="s">
        <v>56</v>
      </c>
      <c r="O3" s="70" t="s">
        <v>57</v>
      </c>
      <c r="P3" s="70" t="s">
        <v>58</v>
      </c>
      <c r="Q3" s="70" t="s">
        <v>59</v>
      </c>
      <c r="R3" s="70" t="s">
        <v>60</v>
      </c>
      <c r="S3" s="70" t="s">
        <v>61</v>
      </c>
      <c r="T3" s="70" t="s">
        <v>62</v>
      </c>
      <c r="U3" s="70" t="s">
        <v>63</v>
      </c>
      <c r="V3" s="70" t="s">
        <v>20</v>
      </c>
      <c r="W3" s="70" t="s">
        <v>27</v>
      </c>
      <c r="X3" s="71" t="s">
        <v>64</v>
      </c>
      <c r="Y3" s="70" t="s">
        <v>38</v>
      </c>
      <c r="Z3" s="70" t="s">
        <v>65</v>
      </c>
    </row>
    <row r="4" spans="6:26" ht="11.25" customHeight="1">
      <c r="F4" s="72"/>
      <c r="G4" s="73"/>
      <c r="H4" s="74"/>
      <c r="I4" s="74"/>
      <c r="J4" s="75"/>
      <c r="K4" s="73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6"/>
      <c r="Y4" s="74"/>
      <c r="Z4" s="74"/>
    </row>
    <row r="5" spans="6:26" s="77" customFormat="1" ht="18.75" customHeight="1">
      <c r="F5" s="78"/>
      <c r="G5" s="79"/>
      <c r="H5" s="80"/>
      <c r="I5" s="80"/>
      <c r="J5" s="80" t="s">
        <v>66</v>
      </c>
      <c r="K5" s="79"/>
      <c r="L5" s="81"/>
      <c r="M5" s="82"/>
      <c r="N5" s="81"/>
      <c r="O5" s="82"/>
      <c r="P5" s="83">
        <f>SUBTOTAL(9,P6:P106)</f>
        <v>0</v>
      </c>
      <c r="Q5" s="84"/>
      <c r="R5" s="85">
        <f>SUBTOTAL(9,R6:R106)</f>
        <v>6587.005748999999</v>
      </c>
      <c r="S5" s="82"/>
      <c r="T5" s="85">
        <f>SUBTOTAL(9,T6:T106)</f>
        <v>8274.37088</v>
      </c>
      <c r="U5" s="86" t="s">
        <v>67</v>
      </c>
      <c r="V5" s="83">
        <f>SUBTOTAL(9,V6:V106)</f>
        <v>0</v>
      </c>
      <c r="W5" s="83">
        <f>SUBTOTAL(9,W6:W106)</f>
        <v>0</v>
      </c>
      <c r="X5" s="87"/>
      <c r="Y5" s="88"/>
      <c r="Z5" s="88"/>
    </row>
    <row r="6" spans="6:26" s="89" customFormat="1" ht="16.5" customHeight="1" outlineLevel="1">
      <c r="F6" s="90"/>
      <c r="G6" s="73"/>
      <c r="H6" s="91"/>
      <c r="I6" s="91"/>
      <c r="J6" s="91" t="s">
        <v>68</v>
      </c>
      <c r="K6" s="73"/>
      <c r="L6" s="92"/>
      <c r="M6" s="93"/>
      <c r="N6" s="92"/>
      <c r="O6" s="93"/>
      <c r="P6" s="94">
        <f>SUBTOTAL(9,P7:P10)</f>
        <v>0</v>
      </c>
      <c r="Q6" s="95"/>
      <c r="R6" s="96">
        <f>SUBTOTAL(9,R7:R10)</f>
        <v>0</v>
      </c>
      <c r="S6" s="93"/>
      <c r="T6" s="96">
        <f>SUBTOTAL(9,T7:T10)</f>
        <v>0</v>
      </c>
      <c r="U6" s="97" t="s">
        <v>67</v>
      </c>
      <c r="V6" s="94">
        <f>SUBTOTAL(9,V7:V10)</f>
        <v>0</v>
      </c>
      <c r="W6" s="94">
        <f>SUBTOTAL(9,W7:W10)</f>
        <v>0</v>
      </c>
      <c r="X6" s="98"/>
      <c r="Y6" s="74"/>
      <c r="Z6" s="74"/>
    </row>
    <row r="7" spans="1:26" s="99" customFormat="1" ht="24" outlineLevel="2">
      <c r="A7" s="99" t="s">
        <v>69</v>
      </c>
      <c r="B7" s="99" t="s">
        <v>70</v>
      </c>
      <c r="C7" s="99" t="s">
        <v>71</v>
      </c>
      <c r="D7" s="99" t="s">
        <v>72</v>
      </c>
      <c r="E7" s="99" t="s">
        <v>73</v>
      </c>
      <c r="F7" s="100">
        <v>1</v>
      </c>
      <c r="G7" s="101" t="s">
        <v>74</v>
      </c>
      <c r="H7" s="102" t="s">
        <v>75</v>
      </c>
      <c r="I7" s="102"/>
      <c r="J7" s="103" t="s">
        <v>76</v>
      </c>
      <c r="K7" s="101" t="s">
        <v>77</v>
      </c>
      <c r="L7" s="104">
        <v>6587</v>
      </c>
      <c r="M7" s="105"/>
      <c r="N7" s="104">
        <f>L7*(1+M7/100)</f>
        <v>6587</v>
      </c>
      <c r="O7" s="105"/>
      <c r="P7" s="106">
        <f>N7*O7</f>
        <v>0</v>
      </c>
      <c r="Q7" s="107"/>
      <c r="R7" s="108">
        <f>N7*Q7</f>
        <v>0</v>
      </c>
      <c r="S7" s="107"/>
      <c r="T7" s="108">
        <f>N7*S7</f>
        <v>0</v>
      </c>
      <c r="U7" s="106">
        <v>21</v>
      </c>
      <c r="V7" s="106">
        <f>P7*(U7/100)</f>
        <v>0</v>
      </c>
      <c r="W7" s="106">
        <f>P7+V7</f>
        <v>0</v>
      </c>
      <c r="X7" s="103"/>
      <c r="Y7" s="102" t="s">
        <v>44</v>
      </c>
      <c r="Z7" s="102" t="s">
        <v>78</v>
      </c>
    </row>
    <row r="8" spans="6:26" s="99" customFormat="1" ht="24" outlineLevel="2">
      <c r="F8" s="100">
        <v>2</v>
      </c>
      <c r="G8" s="101" t="s">
        <v>74</v>
      </c>
      <c r="H8" s="102" t="s">
        <v>79</v>
      </c>
      <c r="I8" s="102"/>
      <c r="J8" s="103" t="s">
        <v>80</v>
      </c>
      <c r="K8" s="101" t="s">
        <v>77</v>
      </c>
      <c r="L8" s="104">
        <v>17126.2</v>
      </c>
      <c r="M8" s="105">
        <v>0</v>
      </c>
      <c r="N8" s="104">
        <f>L8*(1+M8/100)</f>
        <v>17126.2</v>
      </c>
      <c r="O8" s="105"/>
      <c r="P8" s="106">
        <f>N8*O8</f>
        <v>0</v>
      </c>
      <c r="Q8" s="107"/>
      <c r="R8" s="108">
        <f>N8*Q8</f>
        <v>0</v>
      </c>
      <c r="S8" s="107"/>
      <c r="T8" s="108">
        <f>N8*S8</f>
        <v>0</v>
      </c>
      <c r="U8" s="106">
        <v>21</v>
      </c>
      <c r="V8" s="106">
        <f>P8*(U8/100)</f>
        <v>0</v>
      </c>
      <c r="W8" s="106">
        <f>P8+V8</f>
        <v>0</v>
      </c>
      <c r="X8" s="103"/>
      <c r="Y8" s="102" t="s">
        <v>44</v>
      </c>
      <c r="Z8" s="102" t="s">
        <v>78</v>
      </c>
    </row>
    <row r="9" spans="6:26" s="109" customFormat="1" ht="11.25" outlineLevel="3">
      <c r="F9" s="110"/>
      <c r="G9" s="111"/>
      <c r="H9" s="111"/>
      <c r="I9" s="111"/>
      <c r="J9" s="112" t="s">
        <v>81</v>
      </c>
      <c r="K9" s="111"/>
      <c r="L9" s="113">
        <v>17126.2</v>
      </c>
      <c r="M9" s="114"/>
      <c r="N9" s="115"/>
      <c r="O9" s="114"/>
      <c r="P9" s="116"/>
      <c r="Q9" s="117"/>
      <c r="R9" s="114"/>
      <c r="S9" s="114"/>
      <c r="T9" s="114"/>
      <c r="U9" s="118" t="s">
        <v>67</v>
      </c>
      <c r="V9" s="114"/>
      <c r="W9" s="114"/>
      <c r="X9" s="112"/>
      <c r="Y9" s="111"/>
      <c r="Z9" s="111"/>
    </row>
    <row r="10" spans="6:26" s="119" customFormat="1" ht="12.75" customHeight="1" outlineLevel="2">
      <c r="F10" s="120"/>
      <c r="G10" s="121"/>
      <c r="H10" s="121"/>
      <c r="I10" s="121"/>
      <c r="J10" s="122"/>
      <c r="K10" s="121"/>
      <c r="L10" s="123"/>
      <c r="M10" s="124"/>
      <c r="N10" s="123"/>
      <c r="O10" s="124"/>
      <c r="P10" s="125"/>
      <c r="Q10" s="126"/>
      <c r="R10" s="124"/>
      <c r="S10" s="124"/>
      <c r="T10" s="124"/>
      <c r="U10" s="127" t="s">
        <v>67</v>
      </c>
      <c r="V10" s="124"/>
      <c r="W10" s="124"/>
      <c r="X10" s="124"/>
      <c r="Y10" s="121"/>
      <c r="Z10" s="121"/>
    </row>
    <row r="11" spans="6:26" s="89" customFormat="1" ht="16.5" customHeight="1" outlineLevel="1">
      <c r="F11" s="90"/>
      <c r="G11" s="73"/>
      <c r="H11" s="91"/>
      <c r="I11" s="91"/>
      <c r="J11" s="91" t="s">
        <v>82</v>
      </c>
      <c r="K11" s="73"/>
      <c r="L11" s="92"/>
      <c r="M11" s="93"/>
      <c r="N11" s="92"/>
      <c r="O11" s="93"/>
      <c r="P11" s="94">
        <f>SUBTOTAL(9,P12:P23)</f>
        <v>0</v>
      </c>
      <c r="Q11" s="95"/>
      <c r="R11" s="96">
        <f>SUBTOTAL(9,R12:R23)</f>
        <v>1.834317</v>
      </c>
      <c r="S11" s="93"/>
      <c r="T11" s="96">
        <f>SUBTOTAL(9,T12:T23)</f>
        <v>5319.77168</v>
      </c>
      <c r="U11" s="97" t="s">
        <v>67</v>
      </c>
      <c r="V11" s="94">
        <f>SUBTOTAL(9,V12:V23)</f>
        <v>0</v>
      </c>
      <c r="W11" s="94">
        <f>SUBTOTAL(9,W12:W23)</f>
        <v>0</v>
      </c>
      <c r="X11" s="98"/>
      <c r="Y11" s="74"/>
      <c r="Z11" s="74"/>
    </row>
    <row r="12" spans="6:26" s="99" customFormat="1" ht="24" outlineLevel="2">
      <c r="F12" s="100">
        <v>3</v>
      </c>
      <c r="G12" s="101" t="s">
        <v>74</v>
      </c>
      <c r="H12" s="102" t="s">
        <v>83</v>
      </c>
      <c r="I12" s="102"/>
      <c r="J12" s="103" t="s">
        <v>84</v>
      </c>
      <c r="K12" s="101" t="s">
        <v>85</v>
      </c>
      <c r="L12" s="104">
        <v>5739.2</v>
      </c>
      <c r="M12" s="105">
        <v>0</v>
      </c>
      <c r="N12" s="104">
        <f>L12*(1+M12/100)</f>
        <v>5739.2</v>
      </c>
      <c r="O12" s="105"/>
      <c r="P12" s="106">
        <f>N12*O12</f>
        <v>0</v>
      </c>
      <c r="Q12" s="107">
        <v>0.00016</v>
      </c>
      <c r="R12" s="108">
        <f>N12*Q12</f>
        <v>0.9182720000000001</v>
      </c>
      <c r="S12" s="107">
        <v>0.256</v>
      </c>
      <c r="T12" s="108">
        <f>N12*S12</f>
        <v>1469.2352</v>
      </c>
      <c r="U12" s="106">
        <v>21</v>
      </c>
      <c r="V12" s="106">
        <f>P12*(U12/100)</f>
        <v>0</v>
      </c>
      <c r="W12" s="106">
        <f>P12+V12</f>
        <v>0</v>
      </c>
      <c r="X12" s="103"/>
      <c r="Y12" s="102" t="s">
        <v>44</v>
      </c>
      <c r="Z12" s="102" t="s">
        <v>86</v>
      </c>
    </row>
    <row r="13" spans="6:26" s="109" customFormat="1" ht="11.25" outlineLevel="3">
      <c r="F13" s="110"/>
      <c r="G13" s="111"/>
      <c r="H13" s="111"/>
      <c r="I13" s="111"/>
      <c r="J13" s="112" t="s">
        <v>87</v>
      </c>
      <c r="K13" s="111"/>
      <c r="L13" s="113">
        <v>5739.2</v>
      </c>
      <c r="M13" s="114"/>
      <c r="N13" s="115"/>
      <c r="O13" s="114"/>
      <c r="P13" s="116"/>
      <c r="Q13" s="117"/>
      <c r="R13" s="114"/>
      <c r="S13" s="114"/>
      <c r="T13" s="114"/>
      <c r="U13" s="118" t="s">
        <v>67</v>
      </c>
      <c r="V13" s="114"/>
      <c r="W13" s="114"/>
      <c r="X13" s="112"/>
      <c r="Y13" s="111"/>
      <c r="Z13" s="111"/>
    </row>
    <row r="14" spans="6:26" s="99" customFormat="1" ht="12" outlineLevel="2">
      <c r="F14" s="100">
        <v>4</v>
      </c>
      <c r="G14" s="101" t="s">
        <v>74</v>
      </c>
      <c r="H14" s="102" t="s">
        <v>88</v>
      </c>
      <c r="I14" s="102"/>
      <c r="J14" s="103" t="s">
        <v>89</v>
      </c>
      <c r="K14" s="101" t="s">
        <v>90</v>
      </c>
      <c r="L14" s="104">
        <v>242</v>
      </c>
      <c r="M14" s="105">
        <v>0</v>
      </c>
      <c r="N14" s="104">
        <f>L14*(1+M14/100)</f>
        <v>242</v>
      </c>
      <c r="O14" s="105"/>
      <c r="P14" s="106">
        <f>N14*O14</f>
        <v>0</v>
      </c>
      <c r="Q14" s="107"/>
      <c r="R14" s="108">
        <f>N14*Q14</f>
        <v>0</v>
      </c>
      <c r="S14" s="107">
        <v>0.23</v>
      </c>
      <c r="T14" s="108">
        <f>N14*S14</f>
        <v>55.660000000000004</v>
      </c>
      <c r="U14" s="106">
        <v>21</v>
      </c>
      <c r="V14" s="106">
        <f>P14*(U14/100)</f>
        <v>0</v>
      </c>
      <c r="W14" s="106">
        <f>P14+V14</f>
        <v>0</v>
      </c>
      <c r="X14" s="103"/>
      <c r="Y14" s="102" t="s">
        <v>44</v>
      </c>
      <c r="Z14" s="102" t="s">
        <v>86</v>
      </c>
    </row>
    <row r="15" spans="6:26" s="99" customFormat="1" ht="24" outlineLevel="2">
      <c r="F15" s="100">
        <v>5</v>
      </c>
      <c r="G15" s="101" t="s">
        <v>74</v>
      </c>
      <c r="H15" s="102" t="s">
        <v>91</v>
      </c>
      <c r="I15" s="102"/>
      <c r="J15" s="103" t="s">
        <v>92</v>
      </c>
      <c r="K15" s="101" t="s">
        <v>85</v>
      </c>
      <c r="L15" s="104">
        <v>286.224</v>
      </c>
      <c r="M15" s="105">
        <v>0</v>
      </c>
      <c r="N15" s="104">
        <f>L15*(1+M15/100)</f>
        <v>286.224</v>
      </c>
      <c r="O15" s="105"/>
      <c r="P15" s="106">
        <f>N15*O15</f>
        <v>0</v>
      </c>
      <c r="Q15" s="107"/>
      <c r="R15" s="108">
        <f>N15*Q15</f>
        <v>0</v>
      </c>
      <c r="S15" s="107">
        <v>0.72</v>
      </c>
      <c r="T15" s="108">
        <f>N15*S15</f>
        <v>206.08128</v>
      </c>
      <c r="U15" s="106">
        <v>21</v>
      </c>
      <c r="V15" s="106">
        <f>P15*(U15/100)</f>
        <v>0</v>
      </c>
      <c r="W15" s="106">
        <f>P15+V15</f>
        <v>0</v>
      </c>
      <c r="X15" s="103"/>
      <c r="Y15" s="102" t="s">
        <v>44</v>
      </c>
      <c r="Z15" s="102" t="s">
        <v>86</v>
      </c>
    </row>
    <row r="16" spans="6:26" s="109" customFormat="1" ht="11.25" outlineLevel="3">
      <c r="F16" s="110"/>
      <c r="G16" s="111"/>
      <c r="H16" s="111"/>
      <c r="I16" s="111"/>
      <c r="J16" s="112" t="s">
        <v>93</v>
      </c>
      <c r="K16" s="111"/>
      <c r="L16" s="113">
        <v>286.224</v>
      </c>
      <c r="M16" s="114"/>
      <c r="N16" s="115"/>
      <c r="O16" s="114"/>
      <c r="P16" s="116"/>
      <c r="Q16" s="117"/>
      <c r="R16" s="114"/>
      <c r="S16" s="114"/>
      <c r="T16" s="114"/>
      <c r="U16" s="118" t="s">
        <v>67</v>
      </c>
      <c r="V16" s="114"/>
      <c r="W16" s="114"/>
      <c r="X16" s="112"/>
      <c r="Y16" s="111"/>
      <c r="Z16" s="111"/>
    </row>
    <row r="17" spans="6:26" s="99" customFormat="1" ht="24" outlineLevel="2">
      <c r="F17" s="100">
        <v>6</v>
      </c>
      <c r="G17" s="101" t="s">
        <v>74</v>
      </c>
      <c r="H17" s="102" t="s">
        <v>94</v>
      </c>
      <c r="I17" s="102"/>
      <c r="J17" s="103" t="s">
        <v>95</v>
      </c>
      <c r="K17" s="101" t="s">
        <v>85</v>
      </c>
      <c r="L17" s="104">
        <v>7046.5</v>
      </c>
      <c r="M17" s="105">
        <v>0</v>
      </c>
      <c r="N17" s="104">
        <f>L17*(1+M17/100)</f>
        <v>7046.5</v>
      </c>
      <c r="O17" s="105"/>
      <c r="P17" s="106">
        <f>N17*O17</f>
        <v>0</v>
      </c>
      <c r="Q17" s="107">
        <v>0.00013</v>
      </c>
      <c r="R17" s="108">
        <f>N17*Q17</f>
        <v>0.9160449999999999</v>
      </c>
      <c r="S17" s="107">
        <v>0.256</v>
      </c>
      <c r="T17" s="108">
        <f>N17*S17</f>
        <v>1803.904</v>
      </c>
      <c r="U17" s="106">
        <v>21</v>
      </c>
      <c r="V17" s="106">
        <f>P17*(U17/100)</f>
        <v>0</v>
      </c>
      <c r="W17" s="106">
        <f>P17+V17</f>
        <v>0</v>
      </c>
      <c r="X17" s="103"/>
      <c r="Y17" s="102" t="s">
        <v>44</v>
      </c>
      <c r="Z17" s="102" t="s">
        <v>86</v>
      </c>
    </row>
    <row r="18" spans="6:26" s="109" customFormat="1" ht="11.25" outlineLevel="3">
      <c r="F18" s="110"/>
      <c r="G18" s="111"/>
      <c r="H18" s="111"/>
      <c r="I18" s="111"/>
      <c r="J18" s="112" t="s">
        <v>96</v>
      </c>
      <c r="K18" s="111"/>
      <c r="L18" s="113">
        <v>7046.5</v>
      </c>
      <c r="M18" s="114"/>
      <c r="N18" s="115"/>
      <c r="O18" s="114"/>
      <c r="P18" s="116"/>
      <c r="Q18" s="117"/>
      <c r="R18" s="114"/>
      <c r="S18" s="114"/>
      <c r="T18" s="114"/>
      <c r="U18" s="118" t="s">
        <v>67</v>
      </c>
      <c r="V18" s="114"/>
      <c r="W18" s="114"/>
      <c r="X18" s="112"/>
      <c r="Y18" s="111"/>
      <c r="Z18" s="111"/>
    </row>
    <row r="19" spans="6:26" s="99" customFormat="1" ht="12" outlineLevel="2">
      <c r="F19" s="100">
        <v>7</v>
      </c>
      <c r="G19" s="101" t="s">
        <v>74</v>
      </c>
      <c r="H19" s="102" t="s">
        <v>97</v>
      </c>
      <c r="I19" s="102"/>
      <c r="J19" s="103" t="s">
        <v>98</v>
      </c>
      <c r="K19" s="101" t="s">
        <v>85</v>
      </c>
      <c r="L19" s="104">
        <v>5739.2</v>
      </c>
      <c r="M19" s="105">
        <v>0</v>
      </c>
      <c r="N19" s="104">
        <f>L19*(1+M19/100)</f>
        <v>5739.2</v>
      </c>
      <c r="O19" s="105"/>
      <c r="P19" s="106">
        <f>N19*O19</f>
        <v>0</v>
      </c>
      <c r="Q19" s="107"/>
      <c r="R19" s="108">
        <f>N19*Q19</f>
        <v>0</v>
      </c>
      <c r="S19" s="107">
        <v>0.13</v>
      </c>
      <c r="T19" s="108">
        <f>N19*S19</f>
        <v>746.096</v>
      </c>
      <c r="U19" s="106">
        <v>21</v>
      </c>
      <c r="V19" s="106">
        <f>P19*(U19/100)</f>
        <v>0</v>
      </c>
      <c r="W19" s="106">
        <f>P19+V19</f>
        <v>0</v>
      </c>
      <c r="X19" s="103"/>
      <c r="Y19" s="102" t="s">
        <v>44</v>
      </c>
      <c r="Z19" s="102" t="s">
        <v>86</v>
      </c>
    </row>
    <row r="20" spans="6:26" s="109" customFormat="1" ht="22.5" outlineLevel="3">
      <c r="F20" s="110"/>
      <c r="G20" s="111"/>
      <c r="H20" s="111"/>
      <c r="I20" s="111"/>
      <c r="J20" s="112" t="s">
        <v>99</v>
      </c>
      <c r="K20" s="111"/>
      <c r="L20" s="113">
        <v>5739.2</v>
      </c>
      <c r="M20" s="114"/>
      <c r="N20" s="115"/>
      <c r="O20" s="114"/>
      <c r="P20" s="116"/>
      <c r="Q20" s="117"/>
      <c r="R20" s="114"/>
      <c r="S20" s="114"/>
      <c r="T20" s="114"/>
      <c r="U20" s="118" t="s">
        <v>67</v>
      </c>
      <c r="V20" s="114"/>
      <c r="W20" s="114"/>
      <c r="X20" s="112"/>
      <c r="Y20" s="111"/>
      <c r="Z20" s="111"/>
    </row>
    <row r="21" spans="6:26" s="99" customFormat="1" ht="12" outlineLevel="2">
      <c r="F21" s="100">
        <v>8</v>
      </c>
      <c r="G21" s="101" t="s">
        <v>74</v>
      </c>
      <c r="H21" s="102" t="s">
        <v>100</v>
      </c>
      <c r="I21" s="102"/>
      <c r="J21" s="103" t="s">
        <v>101</v>
      </c>
      <c r="K21" s="101" t="s">
        <v>85</v>
      </c>
      <c r="L21" s="104">
        <v>5739.2</v>
      </c>
      <c r="M21" s="105">
        <v>0</v>
      </c>
      <c r="N21" s="104">
        <f>L21*(1+M21/100)</f>
        <v>5739.2</v>
      </c>
      <c r="O21" s="105"/>
      <c r="P21" s="106">
        <f>N21*O21</f>
        <v>0</v>
      </c>
      <c r="Q21" s="107"/>
      <c r="R21" s="108">
        <f>N21*Q21</f>
        <v>0</v>
      </c>
      <c r="S21" s="107">
        <v>0.181</v>
      </c>
      <c r="T21" s="108">
        <f>N21*S21</f>
        <v>1038.7952</v>
      </c>
      <c r="U21" s="106">
        <v>21</v>
      </c>
      <c r="V21" s="106">
        <f>P21*(U21/100)</f>
        <v>0</v>
      </c>
      <c r="W21" s="106">
        <f>P21+V21</f>
        <v>0</v>
      </c>
      <c r="X21" s="103"/>
      <c r="Y21" s="102" t="s">
        <v>44</v>
      </c>
      <c r="Z21" s="102" t="s">
        <v>86</v>
      </c>
    </row>
    <row r="22" spans="6:26" s="109" customFormat="1" ht="11.25" outlineLevel="3">
      <c r="F22" s="110"/>
      <c r="G22" s="111"/>
      <c r="H22" s="111"/>
      <c r="I22" s="111"/>
      <c r="J22" s="112" t="s">
        <v>102</v>
      </c>
      <c r="K22" s="111"/>
      <c r="L22" s="113">
        <v>5739.2</v>
      </c>
      <c r="M22" s="114"/>
      <c r="N22" s="115"/>
      <c r="O22" s="114"/>
      <c r="P22" s="116"/>
      <c r="Q22" s="117"/>
      <c r="R22" s="114"/>
      <c r="S22" s="114"/>
      <c r="T22" s="114"/>
      <c r="U22" s="118" t="s">
        <v>67</v>
      </c>
      <c r="V22" s="114"/>
      <c r="W22" s="114"/>
      <c r="X22" s="112"/>
      <c r="Y22" s="111"/>
      <c r="Z22" s="111"/>
    </row>
    <row r="23" spans="6:26" s="119" customFormat="1" ht="12.75" customHeight="1" outlineLevel="2">
      <c r="F23" s="120"/>
      <c r="G23" s="121"/>
      <c r="H23" s="121"/>
      <c r="I23" s="121"/>
      <c r="J23" s="122"/>
      <c r="K23" s="121"/>
      <c r="L23" s="123"/>
      <c r="M23" s="124"/>
      <c r="N23" s="123"/>
      <c r="O23" s="124"/>
      <c r="P23" s="125"/>
      <c r="Q23" s="126"/>
      <c r="R23" s="124"/>
      <c r="S23" s="124"/>
      <c r="T23" s="124"/>
      <c r="U23" s="127" t="s">
        <v>67</v>
      </c>
      <c r="V23" s="124"/>
      <c r="W23" s="124"/>
      <c r="X23" s="124"/>
      <c r="Y23" s="121"/>
      <c r="Z23" s="121"/>
    </row>
    <row r="24" spans="6:26" s="89" customFormat="1" ht="16.5" customHeight="1" outlineLevel="1">
      <c r="F24" s="90"/>
      <c r="G24" s="73"/>
      <c r="H24" s="91"/>
      <c r="I24" s="91"/>
      <c r="J24" s="91" t="s">
        <v>103</v>
      </c>
      <c r="K24" s="73"/>
      <c r="L24" s="92"/>
      <c r="M24" s="93"/>
      <c r="N24" s="92"/>
      <c r="O24" s="93"/>
      <c r="P24" s="94">
        <f>SUBTOTAL(9,P25:P58)</f>
        <v>0</v>
      </c>
      <c r="Q24" s="95"/>
      <c r="R24" s="96">
        <f>SUBTOTAL(9,R25:R58)</f>
        <v>6504.340152</v>
      </c>
      <c r="S24" s="93"/>
      <c r="T24" s="96">
        <f>SUBTOTAL(9,T25:T58)</f>
        <v>0</v>
      </c>
      <c r="U24" s="97" t="s">
        <v>67</v>
      </c>
      <c r="V24" s="94">
        <f>SUBTOTAL(9,V25:V58)</f>
        <v>0</v>
      </c>
      <c r="W24" s="94">
        <f>SUBTOTAL(9,W25:W58)</f>
        <v>0</v>
      </c>
      <c r="X24" s="98"/>
      <c r="Y24" s="74"/>
      <c r="Z24" s="74"/>
    </row>
    <row r="25" spans="6:26" s="99" customFormat="1" ht="12" outlineLevel="2">
      <c r="F25" s="100">
        <v>9</v>
      </c>
      <c r="G25" s="101" t="s">
        <v>74</v>
      </c>
      <c r="H25" s="102" t="s">
        <v>104</v>
      </c>
      <c r="I25" s="102"/>
      <c r="J25" s="103" t="s">
        <v>105</v>
      </c>
      <c r="K25" s="101" t="s">
        <v>85</v>
      </c>
      <c r="L25" s="104">
        <v>5974.1</v>
      </c>
      <c r="M25" s="105">
        <v>0</v>
      </c>
      <c r="N25" s="104">
        <f>L25*(1+M25/100)</f>
        <v>5974.1</v>
      </c>
      <c r="O25" s="105"/>
      <c r="P25" s="106">
        <f>N25*O25</f>
        <v>0</v>
      </c>
      <c r="Q25" s="107">
        <v>0.378</v>
      </c>
      <c r="R25" s="108">
        <f>N25*Q25</f>
        <v>2258.2098</v>
      </c>
      <c r="S25" s="107"/>
      <c r="T25" s="108">
        <f>N25*S25</f>
        <v>0</v>
      </c>
      <c r="U25" s="106">
        <v>21</v>
      </c>
      <c r="V25" s="106">
        <f>P25*(U25/100)</f>
        <v>0</v>
      </c>
      <c r="W25" s="106">
        <f>P25+V25</f>
        <v>0</v>
      </c>
      <c r="X25" s="103"/>
      <c r="Y25" s="102" t="s">
        <v>44</v>
      </c>
      <c r="Z25" s="102" t="s">
        <v>106</v>
      </c>
    </row>
    <row r="26" spans="6:26" s="109" customFormat="1" ht="33.75" outlineLevel="3">
      <c r="F26" s="110"/>
      <c r="G26" s="111"/>
      <c r="H26" s="111"/>
      <c r="I26" s="111"/>
      <c r="J26" s="112" t="s">
        <v>107</v>
      </c>
      <c r="K26" s="111"/>
      <c r="L26" s="113">
        <v>5974.1</v>
      </c>
      <c r="M26" s="114"/>
      <c r="N26" s="115"/>
      <c r="O26" s="114"/>
      <c r="P26" s="116"/>
      <c r="Q26" s="117"/>
      <c r="R26" s="114"/>
      <c r="S26" s="114"/>
      <c r="T26" s="114"/>
      <c r="U26" s="118" t="s">
        <v>67</v>
      </c>
      <c r="V26" s="114"/>
      <c r="W26" s="114"/>
      <c r="X26" s="112"/>
      <c r="Y26" s="111"/>
      <c r="Z26" s="111"/>
    </row>
    <row r="27" spans="6:26" s="99" customFormat="1" ht="12" outlineLevel="2">
      <c r="F27" s="100">
        <v>10</v>
      </c>
      <c r="G27" s="101" t="s">
        <v>74</v>
      </c>
      <c r="H27" s="102" t="s">
        <v>108</v>
      </c>
      <c r="I27" s="102"/>
      <c r="J27" s="103" t="s">
        <v>109</v>
      </c>
      <c r="K27" s="101" t="s">
        <v>85</v>
      </c>
      <c r="L27" s="104">
        <v>2569.2</v>
      </c>
      <c r="M27" s="105">
        <v>0</v>
      </c>
      <c r="N27" s="104">
        <f>L27*(1+M27/100)</f>
        <v>2569.2</v>
      </c>
      <c r="O27" s="105"/>
      <c r="P27" s="106">
        <f>N27*O27</f>
        <v>0</v>
      </c>
      <c r="Q27" s="107">
        <v>0.18776</v>
      </c>
      <c r="R27" s="108">
        <f>N27*Q27</f>
        <v>482.392992</v>
      </c>
      <c r="S27" s="107"/>
      <c r="T27" s="108">
        <f>N27*S27</f>
        <v>0</v>
      </c>
      <c r="U27" s="106">
        <v>21</v>
      </c>
      <c r="V27" s="106">
        <f>P27*(U27/100)</f>
        <v>0</v>
      </c>
      <c r="W27" s="106">
        <f>P27+V27</f>
        <v>0</v>
      </c>
      <c r="X27" s="103"/>
      <c r="Y27" s="102" t="s">
        <v>44</v>
      </c>
      <c r="Z27" s="102" t="s">
        <v>106</v>
      </c>
    </row>
    <row r="28" spans="6:26" s="99" customFormat="1" ht="24" outlineLevel="2">
      <c r="F28" s="100">
        <v>11</v>
      </c>
      <c r="G28" s="101" t="s">
        <v>74</v>
      </c>
      <c r="H28" s="102" t="s">
        <v>110</v>
      </c>
      <c r="I28" s="102"/>
      <c r="J28" s="103" t="s">
        <v>111</v>
      </c>
      <c r="K28" s="101" t="s">
        <v>85</v>
      </c>
      <c r="L28" s="104">
        <v>7339.9</v>
      </c>
      <c r="M28" s="105">
        <v>0</v>
      </c>
      <c r="N28" s="104">
        <f>L28*(1+M28/100)</f>
        <v>7339.9</v>
      </c>
      <c r="O28" s="105"/>
      <c r="P28" s="106">
        <f>N28*O28</f>
        <v>0</v>
      </c>
      <c r="Q28" s="107"/>
      <c r="R28" s="108">
        <f>N28*Q28</f>
        <v>0</v>
      </c>
      <c r="S28" s="107"/>
      <c r="T28" s="108">
        <f>N28*S28</f>
        <v>0</v>
      </c>
      <c r="U28" s="106">
        <v>21</v>
      </c>
      <c r="V28" s="106">
        <f>P28*(U28/100)</f>
        <v>0</v>
      </c>
      <c r="W28" s="106">
        <f>P28+V28</f>
        <v>0</v>
      </c>
      <c r="X28" s="103"/>
      <c r="Y28" s="102" t="s">
        <v>44</v>
      </c>
      <c r="Z28" s="102" t="s">
        <v>106</v>
      </c>
    </row>
    <row r="29" spans="6:26" s="109" customFormat="1" ht="22.5" outlineLevel="3">
      <c r="F29" s="110"/>
      <c r="G29" s="111"/>
      <c r="H29" s="111"/>
      <c r="I29" s="111"/>
      <c r="J29" s="112" t="s">
        <v>112</v>
      </c>
      <c r="K29" s="111"/>
      <c r="L29" s="113">
        <v>7339.9</v>
      </c>
      <c r="M29" s="114"/>
      <c r="N29" s="115"/>
      <c r="O29" s="114"/>
      <c r="P29" s="116"/>
      <c r="Q29" s="117"/>
      <c r="R29" s="114"/>
      <c r="S29" s="114"/>
      <c r="T29" s="114"/>
      <c r="U29" s="118" t="s">
        <v>67</v>
      </c>
      <c r="V29" s="114"/>
      <c r="W29" s="114"/>
      <c r="X29" s="112"/>
      <c r="Y29" s="111"/>
      <c r="Z29" s="111"/>
    </row>
    <row r="30" spans="6:26" s="99" customFormat="1" ht="24" outlineLevel="2">
      <c r="F30" s="100">
        <v>12</v>
      </c>
      <c r="G30" s="101" t="s">
        <v>74</v>
      </c>
      <c r="H30" s="102" t="s">
        <v>113</v>
      </c>
      <c r="I30" s="102"/>
      <c r="J30" s="103" t="s">
        <v>114</v>
      </c>
      <c r="K30" s="101" t="s">
        <v>85</v>
      </c>
      <c r="L30" s="104">
        <v>7339.9</v>
      </c>
      <c r="M30" s="105">
        <v>0</v>
      </c>
      <c r="N30" s="104">
        <f>L30*(1+M30/100)</f>
        <v>7339.9</v>
      </c>
      <c r="O30" s="105"/>
      <c r="P30" s="106">
        <f>N30*O30</f>
        <v>0</v>
      </c>
      <c r="Q30" s="107"/>
      <c r="R30" s="108">
        <f>N30*Q30</f>
        <v>0</v>
      </c>
      <c r="S30" s="107"/>
      <c r="T30" s="108">
        <f>N30*S30</f>
        <v>0</v>
      </c>
      <c r="U30" s="106">
        <v>21</v>
      </c>
      <c r="V30" s="106">
        <f>P30*(U30/100)</f>
        <v>0</v>
      </c>
      <c r="W30" s="106">
        <f>P30+V30</f>
        <v>0</v>
      </c>
      <c r="X30" s="103"/>
      <c r="Y30" s="102" t="s">
        <v>44</v>
      </c>
      <c r="Z30" s="102" t="s">
        <v>106</v>
      </c>
    </row>
    <row r="31" spans="6:26" s="109" customFormat="1" ht="11.25" outlineLevel="3">
      <c r="F31" s="110"/>
      <c r="G31" s="111"/>
      <c r="H31" s="111"/>
      <c r="I31" s="111"/>
      <c r="J31" s="112" t="s">
        <v>115</v>
      </c>
      <c r="K31" s="111"/>
      <c r="L31" s="113">
        <v>7339.9</v>
      </c>
      <c r="M31" s="114"/>
      <c r="N31" s="115"/>
      <c r="O31" s="114"/>
      <c r="P31" s="116"/>
      <c r="Q31" s="117"/>
      <c r="R31" s="114"/>
      <c r="S31" s="114"/>
      <c r="T31" s="114"/>
      <c r="U31" s="118" t="s">
        <v>67</v>
      </c>
      <c r="V31" s="114"/>
      <c r="W31" s="114"/>
      <c r="X31" s="112"/>
      <c r="Y31" s="111"/>
      <c r="Z31" s="111"/>
    </row>
    <row r="32" spans="6:26" s="99" customFormat="1" ht="12" outlineLevel="2">
      <c r="F32" s="100">
        <v>13</v>
      </c>
      <c r="G32" s="101" t="s">
        <v>74</v>
      </c>
      <c r="H32" s="102" t="s">
        <v>116</v>
      </c>
      <c r="I32" s="102"/>
      <c r="J32" s="103" t="s">
        <v>117</v>
      </c>
      <c r="K32" s="101" t="s">
        <v>85</v>
      </c>
      <c r="L32" s="104">
        <v>228.9792</v>
      </c>
      <c r="M32" s="105">
        <v>0</v>
      </c>
      <c r="N32" s="104">
        <f>L32*(1+M32/100)</f>
        <v>228.9792</v>
      </c>
      <c r="O32" s="105"/>
      <c r="P32" s="106">
        <f>N32*O32</f>
        <v>0</v>
      </c>
      <c r="Q32" s="107">
        <v>0.33</v>
      </c>
      <c r="R32" s="108">
        <f>N32*Q32</f>
        <v>75.563136</v>
      </c>
      <c r="S32" s="107"/>
      <c r="T32" s="108">
        <f>N32*S32</f>
        <v>0</v>
      </c>
      <c r="U32" s="106">
        <v>21</v>
      </c>
      <c r="V32" s="106">
        <f>P32*(U32/100)</f>
        <v>0</v>
      </c>
      <c r="W32" s="106">
        <f>P32+V32</f>
        <v>0</v>
      </c>
      <c r="X32" s="103"/>
      <c r="Y32" s="102" t="s">
        <v>44</v>
      </c>
      <c r="Z32" s="102" t="s">
        <v>106</v>
      </c>
    </row>
    <row r="33" spans="6:26" s="109" customFormat="1" ht="33.75" outlineLevel="3">
      <c r="F33" s="110"/>
      <c r="G33" s="111"/>
      <c r="H33" s="111"/>
      <c r="I33" s="111"/>
      <c r="J33" s="112" t="s">
        <v>118</v>
      </c>
      <c r="K33" s="111"/>
      <c r="L33" s="113">
        <v>0</v>
      </c>
      <c r="M33" s="114"/>
      <c r="N33" s="115"/>
      <c r="O33" s="114"/>
      <c r="P33" s="116"/>
      <c r="Q33" s="117"/>
      <c r="R33" s="114"/>
      <c r="S33" s="114"/>
      <c r="T33" s="114"/>
      <c r="U33" s="118" t="s">
        <v>67</v>
      </c>
      <c r="V33" s="114"/>
      <c r="W33" s="114"/>
      <c r="X33" s="112"/>
      <c r="Y33" s="111"/>
      <c r="Z33" s="111"/>
    </row>
    <row r="34" spans="6:26" s="109" customFormat="1" ht="11.25" outlineLevel="3">
      <c r="F34" s="110"/>
      <c r="G34" s="111"/>
      <c r="H34" s="111"/>
      <c r="I34" s="111"/>
      <c r="J34" s="112" t="s">
        <v>119</v>
      </c>
      <c r="K34" s="111"/>
      <c r="L34" s="113">
        <v>228.9792</v>
      </c>
      <c r="M34" s="114"/>
      <c r="N34" s="115"/>
      <c r="O34" s="114"/>
      <c r="P34" s="116"/>
      <c r="Q34" s="117"/>
      <c r="R34" s="114"/>
      <c r="S34" s="114"/>
      <c r="T34" s="114"/>
      <c r="U34" s="118" t="s">
        <v>67</v>
      </c>
      <c r="V34" s="114"/>
      <c r="W34" s="114"/>
      <c r="X34" s="112"/>
      <c r="Y34" s="111"/>
      <c r="Z34" s="111"/>
    </row>
    <row r="35" spans="6:26" s="99" customFormat="1" ht="12" outlineLevel="2">
      <c r="F35" s="100">
        <v>14</v>
      </c>
      <c r="G35" s="101" t="s">
        <v>74</v>
      </c>
      <c r="H35" s="102" t="s">
        <v>120</v>
      </c>
      <c r="I35" s="102"/>
      <c r="J35" s="103" t="s">
        <v>121</v>
      </c>
      <c r="K35" s="101" t="s">
        <v>122</v>
      </c>
      <c r="L35" s="104">
        <v>85.87200000000001</v>
      </c>
      <c r="M35" s="105">
        <v>0</v>
      </c>
      <c r="N35" s="104">
        <f>L35*(1+M35/100)</f>
        <v>85.87200000000001</v>
      </c>
      <c r="O35" s="105"/>
      <c r="P35" s="106">
        <f>N35*O35</f>
        <v>0</v>
      </c>
      <c r="Q35" s="107">
        <v>1.93125</v>
      </c>
      <c r="R35" s="108">
        <f>N35*Q35</f>
        <v>165.8403</v>
      </c>
      <c r="S35" s="107"/>
      <c r="T35" s="108">
        <f>N35*S35</f>
        <v>0</v>
      </c>
      <c r="U35" s="106">
        <v>21</v>
      </c>
      <c r="V35" s="106">
        <f>P35*(U35/100)</f>
        <v>0</v>
      </c>
      <c r="W35" s="106">
        <f>P35+V35</f>
        <v>0</v>
      </c>
      <c r="X35" s="103"/>
      <c r="Y35" s="102" t="s">
        <v>44</v>
      </c>
      <c r="Z35" s="102" t="s">
        <v>106</v>
      </c>
    </row>
    <row r="36" spans="6:26" s="109" customFormat="1" ht="22.5" outlineLevel="3">
      <c r="F36" s="110"/>
      <c r="G36" s="111"/>
      <c r="H36" s="111"/>
      <c r="I36" s="111"/>
      <c r="J36" s="112" t="s">
        <v>123</v>
      </c>
      <c r="K36" s="111"/>
      <c r="L36" s="113">
        <v>85.87200000000001</v>
      </c>
      <c r="M36" s="114"/>
      <c r="N36" s="115"/>
      <c r="O36" s="114"/>
      <c r="P36" s="116"/>
      <c r="Q36" s="117"/>
      <c r="R36" s="114"/>
      <c r="S36" s="114"/>
      <c r="T36" s="114"/>
      <c r="U36" s="118" t="s">
        <v>67</v>
      </c>
      <c r="V36" s="114"/>
      <c r="W36" s="114"/>
      <c r="X36" s="112"/>
      <c r="Y36" s="111"/>
      <c r="Z36" s="111"/>
    </row>
    <row r="37" spans="6:26" s="99" customFormat="1" ht="12" outlineLevel="2">
      <c r="F37" s="100">
        <v>15</v>
      </c>
      <c r="G37" s="101" t="s">
        <v>74</v>
      </c>
      <c r="H37" s="102" t="s">
        <v>124</v>
      </c>
      <c r="I37" s="102"/>
      <c r="J37" s="103" t="s">
        <v>125</v>
      </c>
      <c r="K37" s="101" t="s">
        <v>85</v>
      </c>
      <c r="L37" s="104">
        <v>13043.5</v>
      </c>
      <c r="M37" s="105">
        <v>0</v>
      </c>
      <c r="N37" s="104">
        <f>L37*(1+M37/100)</f>
        <v>13043.5</v>
      </c>
      <c r="O37" s="105"/>
      <c r="P37" s="106">
        <f>N37*O37</f>
        <v>0</v>
      </c>
      <c r="Q37" s="107">
        <v>0.00561</v>
      </c>
      <c r="R37" s="108">
        <f>N37*Q37</f>
        <v>73.174035</v>
      </c>
      <c r="S37" s="107"/>
      <c r="T37" s="108">
        <f>N37*S37</f>
        <v>0</v>
      </c>
      <c r="U37" s="106">
        <v>21</v>
      </c>
      <c r="V37" s="106">
        <f>P37*(U37/100)</f>
        <v>0</v>
      </c>
      <c r="W37" s="106">
        <f>P37+V37</f>
        <v>0</v>
      </c>
      <c r="X37" s="103"/>
      <c r="Y37" s="102" t="s">
        <v>44</v>
      </c>
      <c r="Z37" s="102" t="s">
        <v>106</v>
      </c>
    </row>
    <row r="38" spans="6:26" s="109" customFormat="1" ht="11.25" outlineLevel="3">
      <c r="F38" s="110"/>
      <c r="G38" s="111"/>
      <c r="H38" s="111"/>
      <c r="I38" s="111"/>
      <c r="J38" s="112" t="s">
        <v>126</v>
      </c>
      <c r="K38" s="111"/>
      <c r="L38" s="113">
        <v>13043.5</v>
      </c>
      <c r="M38" s="114"/>
      <c r="N38" s="115"/>
      <c r="O38" s="114"/>
      <c r="P38" s="116"/>
      <c r="Q38" s="117"/>
      <c r="R38" s="114"/>
      <c r="S38" s="114"/>
      <c r="T38" s="114"/>
      <c r="U38" s="118" t="s">
        <v>67</v>
      </c>
      <c r="V38" s="114"/>
      <c r="W38" s="114"/>
      <c r="X38" s="112"/>
      <c r="Y38" s="111"/>
      <c r="Z38" s="111"/>
    </row>
    <row r="39" spans="6:26" s="99" customFormat="1" ht="12" outlineLevel="2">
      <c r="F39" s="100">
        <v>16</v>
      </c>
      <c r="G39" s="101" t="s">
        <v>74</v>
      </c>
      <c r="H39" s="102" t="s">
        <v>127</v>
      </c>
      <c r="I39" s="102"/>
      <c r="J39" s="103" t="s">
        <v>128</v>
      </c>
      <c r="K39" s="101" t="s">
        <v>85</v>
      </c>
      <c r="L39" s="104">
        <v>13282.099999999999</v>
      </c>
      <c r="M39" s="105">
        <v>0</v>
      </c>
      <c r="N39" s="104">
        <f>L39*(1+M39/100)</f>
        <v>13282.099999999999</v>
      </c>
      <c r="O39" s="105"/>
      <c r="P39" s="106">
        <f>N39*O39</f>
        <v>0</v>
      </c>
      <c r="Q39" s="107">
        <v>0.00071</v>
      </c>
      <c r="R39" s="108">
        <f>N39*Q39</f>
        <v>9.430290999999999</v>
      </c>
      <c r="S39" s="107"/>
      <c r="T39" s="108">
        <f>N39*S39</f>
        <v>0</v>
      </c>
      <c r="U39" s="106">
        <v>21</v>
      </c>
      <c r="V39" s="106">
        <f>P39*(U39/100)</f>
        <v>0</v>
      </c>
      <c r="W39" s="106">
        <f>P39+V39</f>
        <v>0</v>
      </c>
      <c r="X39" s="103"/>
      <c r="Y39" s="102" t="s">
        <v>44</v>
      </c>
      <c r="Z39" s="102" t="s">
        <v>106</v>
      </c>
    </row>
    <row r="40" spans="6:26" s="109" customFormat="1" ht="33.75" outlineLevel="3">
      <c r="F40" s="110"/>
      <c r="G40" s="111"/>
      <c r="H40" s="111"/>
      <c r="I40" s="111"/>
      <c r="J40" s="112" t="s">
        <v>129</v>
      </c>
      <c r="K40" s="111"/>
      <c r="L40" s="113">
        <v>13282.099999999999</v>
      </c>
      <c r="M40" s="114"/>
      <c r="N40" s="115"/>
      <c r="O40" s="114"/>
      <c r="P40" s="116"/>
      <c r="Q40" s="117"/>
      <c r="R40" s="114"/>
      <c r="S40" s="114"/>
      <c r="T40" s="114"/>
      <c r="U40" s="118" t="s">
        <v>67</v>
      </c>
      <c r="V40" s="114"/>
      <c r="W40" s="114"/>
      <c r="X40" s="112"/>
      <c r="Y40" s="111"/>
      <c r="Z40" s="111"/>
    </row>
    <row r="41" spans="6:26" s="99" customFormat="1" ht="24" outlineLevel="2">
      <c r="F41" s="100">
        <v>17</v>
      </c>
      <c r="G41" s="101" t="s">
        <v>74</v>
      </c>
      <c r="H41" s="102" t="s">
        <v>327</v>
      </c>
      <c r="I41" s="102"/>
      <c r="J41" s="103" t="s">
        <v>328</v>
      </c>
      <c r="K41" s="101" t="s">
        <v>85</v>
      </c>
      <c r="L41" s="104">
        <v>7542.8</v>
      </c>
      <c r="M41" s="105">
        <v>0</v>
      </c>
      <c r="N41" s="104">
        <f>L41*(1+M41/100)</f>
        <v>7542.8</v>
      </c>
      <c r="O41" s="105"/>
      <c r="P41" s="106">
        <f>N41*O41</f>
        <v>0</v>
      </c>
      <c r="Q41" s="107">
        <v>0.10373</v>
      </c>
      <c r="R41" s="108">
        <f>N41*Q41</f>
        <v>782.4146440000001</v>
      </c>
      <c r="S41" s="107"/>
      <c r="T41" s="108">
        <f>N41*S41</f>
        <v>0</v>
      </c>
      <c r="U41" s="106">
        <v>21</v>
      </c>
      <c r="V41" s="106">
        <f>P41*(U41/100)</f>
        <v>0</v>
      </c>
      <c r="W41" s="106">
        <f>P41+V41</f>
        <v>0</v>
      </c>
      <c r="X41" s="103"/>
      <c r="Y41" s="102" t="s">
        <v>44</v>
      </c>
      <c r="Z41" s="102" t="s">
        <v>106</v>
      </c>
    </row>
    <row r="42" spans="6:26" s="109" customFormat="1" ht="78.75" outlineLevel="3">
      <c r="F42" s="110"/>
      <c r="G42" s="111"/>
      <c r="H42" s="111"/>
      <c r="I42" s="111"/>
      <c r="J42" s="112" t="s">
        <v>130</v>
      </c>
      <c r="K42" s="111"/>
      <c r="L42" s="113">
        <v>7542.8</v>
      </c>
      <c r="M42" s="114"/>
      <c r="N42" s="115"/>
      <c r="O42" s="114"/>
      <c r="P42" s="116"/>
      <c r="Q42" s="117"/>
      <c r="R42" s="114"/>
      <c r="S42" s="114"/>
      <c r="T42" s="114"/>
      <c r="U42" s="118" t="s">
        <v>67</v>
      </c>
      <c r="V42" s="114"/>
      <c r="W42" s="114"/>
      <c r="X42" s="112"/>
      <c r="Y42" s="111"/>
      <c r="Z42" s="111"/>
    </row>
    <row r="43" spans="6:26" s="99" customFormat="1" ht="24" outlineLevel="2">
      <c r="F43" s="100">
        <v>18</v>
      </c>
      <c r="G43" s="101" t="s">
        <v>74</v>
      </c>
      <c r="H43" s="102" t="s">
        <v>131</v>
      </c>
      <c r="I43" s="102"/>
      <c r="J43" s="103" t="s">
        <v>132</v>
      </c>
      <c r="K43" s="101" t="s">
        <v>85</v>
      </c>
      <c r="L43" s="104">
        <v>5739.3</v>
      </c>
      <c r="M43" s="105">
        <v>0</v>
      </c>
      <c r="N43" s="104">
        <f>L43*(1+M43/100)</f>
        <v>5739.3</v>
      </c>
      <c r="O43" s="105"/>
      <c r="P43" s="106">
        <f>N43*O43</f>
        <v>0</v>
      </c>
      <c r="Q43" s="107">
        <v>0.10373</v>
      </c>
      <c r="R43" s="108">
        <f>N43*Q43</f>
        <v>595.337589</v>
      </c>
      <c r="S43" s="107"/>
      <c r="T43" s="108">
        <f>N43*S43</f>
        <v>0</v>
      </c>
      <c r="U43" s="106">
        <v>21</v>
      </c>
      <c r="V43" s="106">
        <f>P43*(U43/100)</f>
        <v>0</v>
      </c>
      <c r="W43" s="106">
        <f>P43+V43</f>
        <v>0</v>
      </c>
      <c r="X43" s="103"/>
      <c r="Y43" s="102" t="s">
        <v>44</v>
      </c>
      <c r="Z43" s="102" t="s">
        <v>106</v>
      </c>
    </row>
    <row r="44" spans="6:26" s="109" customFormat="1" ht="56.25" outlineLevel="3">
      <c r="F44" s="110"/>
      <c r="G44" s="111"/>
      <c r="H44" s="111"/>
      <c r="I44" s="111"/>
      <c r="J44" s="112" t="s">
        <v>133</v>
      </c>
      <c r="K44" s="111"/>
      <c r="L44" s="113">
        <v>5739.3</v>
      </c>
      <c r="M44" s="114"/>
      <c r="N44" s="115"/>
      <c r="O44" s="114"/>
      <c r="P44" s="116"/>
      <c r="Q44" s="117"/>
      <c r="R44" s="114"/>
      <c r="S44" s="114"/>
      <c r="T44" s="114"/>
      <c r="U44" s="118" t="s">
        <v>67</v>
      </c>
      <c r="V44" s="114"/>
      <c r="W44" s="114"/>
      <c r="X44" s="112"/>
      <c r="Y44" s="111"/>
      <c r="Z44" s="111"/>
    </row>
    <row r="45" spans="6:26" s="99" customFormat="1" ht="24" outlineLevel="2">
      <c r="F45" s="100">
        <v>19</v>
      </c>
      <c r="G45" s="101" t="s">
        <v>74</v>
      </c>
      <c r="H45" s="102" t="s">
        <v>329</v>
      </c>
      <c r="I45" s="102"/>
      <c r="J45" s="103" t="s">
        <v>330</v>
      </c>
      <c r="K45" s="101" t="s">
        <v>85</v>
      </c>
      <c r="L45" s="104">
        <v>7189.6</v>
      </c>
      <c r="M45" s="105">
        <v>0</v>
      </c>
      <c r="N45" s="104">
        <f>L45*(1+M45/100)</f>
        <v>7189.6</v>
      </c>
      <c r="O45" s="105"/>
      <c r="P45" s="106">
        <f>N45*O45</f>
        <v>0</v>
      </c>
      <c r="Q45" s="107">
        <v>0.12966</v>
      </c>
      <c r="R45" s="108">
        <f>N45*Q45</f>
        <v>932.203536</v>
      </c>
      <c r="S45" s="107"/>
      <c r="T45" s="108">
        <f>N45*S45</f>
        <v>0</v>
      </c>
      <c r="U45" s="106">
        <v>21</v>
      </c>
      <c r="V45" s="106">
        <f>P45*(U45/100)</f>
        <v>0</v>
      </c>
      <c r="W45" s="106">
        <f>P45+V45</f>
        <v>0</v>
      </c>
      <c r="X45" s="103"/>
      <c r="Y45" s="102" t="s">
        <v>44</v>
      </c>
      <c r="Z45" s="102" t="s">
        <v>106</v>
      </c>
    </row>
    <row r="46" spans="6:26" s="109" customFormat="1" ht="45" outlineLevel="3">
      <c r="F46" s="110"/>
      <c r="G46" s="111"/>
      <c r="H46" s="111"/>
      <c r="I46" s="111"/>
      <c r="J46" s="112" t="s">
        <v>134</v>
      </c>
      <c r="K46" s="111"/>
      <c r="L46" s="113">
        <v>7189.6</v>
      </c>
      <c r="M46" s="114"/>
      <c r="N46" s="115"/>
      <c r="O46" s="114"/>
      <c r="P46" s="116"/>
      <c r="Q46" s="117"/>
      <c r="R46" s="114"/>
      <c r="S46" s="114"/>
      <c r="T46" s="114"/>
      <c r="U46" s="118" t="s">
        <v>67</v>
      </c>
      <c r="V46" s="114"/>
      <c r="W46" s="114"/>
      <c r="X46" s="112"/>
      <c r="Y46" s="111"/>
      <c r="Z46" s="111"/>
    </row>
    <row r="47" spans="6:26" s="99" customFormat="1" ht="24" outlineLevel="2">
      <c r="F47" s="100">
        <v>20</v>
      </c>
      <c r="G47" s="101" t="s">
        <v>74</v>
      </c>
      <c r="H47" s="102" t="s">
        <v>331</v>
      </c>
      <c r="I47" s="102"/>
      <c r="J47" s="103" t="s">
        <v>332</v>
      </c>
      <c r="K47" s="101" t="s">
        <v>85</v>
      </c>
      <c r="L47" s="104">
        <v>5853.9</v>
      </c>
      <c r="M47" s="105">
        <v>0</v>
      </c>
      <c r="N47" s="104">
        <f>L47*(1+M47/100)</f>
        <v>5853.9</v>
      </c>
      <c r="O47" s="105"/>
      <c r="P47" s="106">
        <f>N47*O47</f>
        <v>0</v>
      </c>
      <c r="Q47" s="107">
        <v>0.18152</v>
      </c>
      <c r="R47" s="108">
        <f>N47*Q47</f>
        <v>1062.5999279999999</v>
      </c>
      <c r="S47" s="107"/>
      <c r="T47" s="108">
        <f>N47*S47</f>
        <v>0</v>
      </c>
      <c r="U47" s="106">
        <v>21</v>
      </c>
      <c r="V47" s="106">
        <f>P47*(U47/100)</f>
        <v>0</v>
      </c>
      <c r="W47" s="106">
        <f>P47+V47</f>
        <v>0</v>
      </c>
      <c r="X47" s="103"/>
      <c r="Y47" s="102" t="s">
        <v>44</v>
      </c>
      <c r="Z47" s="102" t="s">
        <v>106</v>
      </c>
    </row>
    <row r="48" spans="6:26" s="109" customFormat="1" ht="56.25" outlineLevel="3">
      <c r="F48" s="110"/>
      <c r="G48" s="111"/>
      <c r="H48" s="111"/>
      <c r="I48" s="111"/>
      <c r="J48" s="112" t="s">
        <v>135</v>
      </c>
      <c r="K48" s="111"/>
      <c r="L48" s="113">
        <v>5853.9</v>
      </c>
      <c r="M48" s="114"/>
      <c r="N48" s="115"/>
      <c r="O48" s="114"/>
      <c r="P48" s="116"/>
      <c r="Q48" s="117"/>
      <c r="R48" s="114"/>
      <c r="S48" s="114"/>
      <c r="T48" s="114"/>
      <c r="U48" s="118" t="s">
        <v>67</v>
      </c>
      <c r="V48" s="114"/>
      <c r="W48" s="114"/>
      <c r="X48" s="112"/>
      <c r="Y48" s="111"/>
      <c r="Z48" s="111"/>
    </row>
    <row r="49" spans="6:26" s="99" customFormat="1" ht="12" outlineLevel="2">
      <c r="F49" s="100">
        <v>21</v>
      </c>
      <c r="G49" s="101" t="s">
        <v>74</v>
      </c>
      <c r="H49" s="102" t="s">
        <v>136</v>
      </c>
      <c r="I49" s="102"/>
      <c r="J49" s="103" t="s">
        <v>137</v>
      </c>
      <c r="K49" s="101" t="s">
        <v>85</v>
      </c>
      <c r="L49" s="104">
        <v>39.9</v>
      </c>
      <c r="M49" s="105">
        <v>0</v>
      </c>
      <c r="N49" s="104">
        <f>L49*(1+M49/100)</f>
        <v>39.9</v>
      </c>
      <c r="O49" s="105"/>
      <c r="P49" s="106">
        <f>N49*O49</f>
        <v>0</v>
      </c>
      <c r="Q49" s="107">
        <v>0.4726</v>
      </c>
      <c r="R49" s="108">
        <f>N49*Q49</f>
        <v>18.85674</v>
      </c>
      <c r="S49" s="107"/>
      <c r="T49" s="108">
        <f>N49*S49</f>
        <v>0</v>
      </c>
      <c r="U49" s="106">
        <v>21</v>
      </c>
      <c r="V49" s="106">
        <f>P49*(U49/100)</f>
        <v>0</v>
      </c>
      <c r="W49" s="106">
        <f>P49+V49</f>
        <v>0</v>
      </c>
      <c r="X49" s="103"/>
      <c r="Y49" s="102" t="s">
        <v>44</v>
      </c>
      <c r="Z49" s="102" t="s">
        <v>106</v>
      </c>
    </row>
    <row r="50" spans="6:26" s="109" customFormat="1" ht="11.25" outlineLevel="3">
      <c r="F50" s="110"/>
      <c r="G50" s="111"/>
      <c r="H50" s="111"/>
      <c r="I50" s="111"/>
      <c r="J50" s="112" t="s">
        <v>138</v>
      </c>
      <c r="K50" s="111"/>
      <c r="L50" s="113">
        <v>39.9</v>
      </c>
      <c r="M50" s="114"/>
      <c r="N50" s="115"/>
      <c r="O50" s="114"/>
      <c r="P50" s="116"/>
      <c r="Q50" s="117"/>
      <c r="R50" s="114"/>
      <c r="S50" s="114"/>
      <c r="T50" s="114"/>
      <c r="U50" s="118" t="s">
        <v>67</v>
      </c>
      <c r="V50" s="114"/>
      <c r="W50" s="114"/>
      <c r="X50" s="112"/>
      <c r="Y50" s="111"/>
      <c r="Z50" s="111"/>
    </row>
    <row r="51" spans="6:26" s="99" customFormat="1" ht="12" outlineLevel="2">
      <c r="F51" s="100">
        <v>22</v>
      </c>
      <c r="G51" s="101" t="s">
        <v>74</v>
      </c>
      <c r="H51" s="102" t="s">
        <v>139</v>
      </c>
      <c r="I51" s="102"/>
      <c r="J51" s="103" t="s">
        <v>140</v>
      </c>
      <c r="K51" s="101" t="s">
        <v>85</v>
      </c>
      <c r="L51" s="104">
        <v>194.8</v>
      </c>
      <c r="M51" s="105">
        <v>0</v>
      </c>
      <c r="N51" s="104">
        <f>L51*(1+M51/100)</f>
        <v>194.8</v>
      </c>
      <c r="O51" s="105"/>
      <c r="P51" s="106">
        <f>N51*O51</f>
        <v>0</v>
      </c>
      <c r="Q51" s="107">
        <v>0.132</v>
      </c>
      <c r="R51" s="108">
        <f>N51*Q51</f>
        <v>25.713600000000003</v>
      </c>
      <c r="S51" s="107"/>
      <c r="T51" s="108">
        <f>N51*S51</f>
        <v>0</v>
      </c>
      <c r="U51" s="106">
        <v>21</v>
      </c>
      <c r="V51" s="106">
        <f>P51*(U51/100)</f>
        <v>0</v>
      </c>
      <c r="W51" s="106">
        <f>P51+V51</f>
        <v>0</v>
      </c>
      <c r="X51" s="103"/>
      <c r="Y51" s="102" t="s">
        <v>44</v>
      </c>
      <c r="Z51" s="102" t="s">
        <v>106</v>
      </c>
    </row>
    <row r="52" spans="6:26" s="109" customFormat="1" ht="11.25" outlineLevel="3">
      <c r="F52" s="110"/>
      <c r="G52" s="111"/>
      <c r="H52" s="111"/>
      <c r="I52" s="111"/>
      <c r="J52" s="112" t="s">
        <v>141</v>
      </c>
      <c r="K52" s="111"/>
      <c r="L52" s="113">
        <v>194.8</v>
      </c>
      <c r="M52" s="114"/>
      <c r="N52" s="115"/>
      <c r="O52" s="114"/>
      <c r="P52" s="116"/>
      <c r="Q52" s="117"/>
      <c r="R52" s="114"/>
      <c r="S52" s="114"/>
      <c r="T52" s="114"/>
      <c r="U52" s="118" t="s">
        <v>67</v>
      </c>
      <c r="V52" s="114"/>
      <c r="W52" s="114"/>
      <c r="X52" s="112"/>
      <c r="Y52" s="111"/>
      <c r="Z52" s="111"/>
    </row>
    <row r="53" spans="6:26" s="99" customFormat="1" ht="24" outlineLevel="2">
      <c r="F53" s="100">
        <v>23</v>
      </c>
      <c r="G53" s="101" t="s">
        <v>74</v>
      </c>
      <c r="H53" s="102" t="s">
        <v>142</v>
      </c>
      <c r="I53" s="102"/>
      <c r="J53" s="103" t="s">
        <v>143</v>
      </c>
      <c r="K53" s="101" t="s">
        <v>85</v>
      </c>
      <c r="L53" s="104">
        <v>37.3</v>
      </c>
      <c r="M53" s="105">
        <v>0</v>
      </c>
      <c r="N53" s="104">
        <f>L53*(1+M53/100)</f>
        <v>37.3</v>
      </c>
      <c r="O53" s="105"/>
      <c r="P53" s="106">
        <f>N53*O53</f>
        <v>0</v>
      </c>
      <c r="Q53" s="107">
        <v>0.10362</v>
      </c>
      <c r="R53" s="108">
        <f>N53*Q53</f>
        <v>3.865026</v>
      </c>
      <c r="S53" s="107"/>
      <c r="T53" s="108">
        <f>N53*S53</f>
        <v>0</v>
      </c>
      <c r="U53" s="106">
        <v>21</v>
      </c>
      <c r="V53" s="106">
        <f>P53*(U53/100)</f>
        <v>0</v>
      </c>
      <c r="W53" s="106">
        <f>P53+V53</f>
        <v>0</v>
      </c>
      <c r="X53" s="103"/>
      <c r="Y53" s="102" t="s">
        <v>44</v>
      </c>
      <c r="Z53" s="102" t="s">
        <v>106</v>
      </c>
    </row>
    <row r="54" spans="6:26" s="109" customFormat="1" ht="11.25" outlineLevel="3">
      <c r="F54" s="110"/>
      <c r="G54" s="111"/>
      <c r="H54" s="111"/>
      <c r="I54" s="111"/>
      <c r="J54" s="112" t="s">
        <v>144</v>
      </c>
      <c r="K54" s="111"/>
      <c r="L54" s="113">
        <v>37.3</v>
      </c>
      <c r="M54" s="114"/>
      <c r="N54" s="115"/>
      <c r="O54" s="114"/>
      <c r="P54" s="116"/>
      <c r="Q54" s="117"/>
      <c r="R54" s="114"/>
      <c r="S54" s="114"/>
      <c r="T54" s="114"/>
      <c r="U54" s="118" t="s">
        <v>67</v>
      </c>
      <c r="V54" s="114"/>
      <c r="W54" s="114"/>
      <c r="X54" s="112"/>
      <c r="Y54" s="111"/>
      <c r="Z54" s="111"/>
    </row>
    <row r="55" spans="6:26" s="99" customFormat="1" ht="12" outlineLevel="2">
      <c r="F55" s="100">
        <v>24</v>
      </c>
      <c r="G55" s="101" t="s">
        <v>145</v>
      </c>
      <c r="H55" s="102" t="s">
        <v>146</v>
      </c>
      <c r="I55" s="102"/>
      <c r="J55" s="103" t="s">
        <v>316</v>
      </c>
      <c r="K55" s="101" t="s">
        <v>85</v>
      </c>
      <c r="L55" s="104">
        <v>37.3</v>
      </c>
      <c r="M55" s="105">
        <v>1</v>
      </c>
      <c r="N55" s="104">
        <f>L55*(1+M55/100)</f>
        <v>37.672999999999995</v>
      </c>
      <c r="O55" s="105"/>
      <c r="P55" s="106">
        <f>N55*O55</f>
        <v>0</v>
      </c>
      <c r="Q55" s="107">
        <v>0.143</v>
      </c>
      <c r="R55" s="108">
        <f>N55*Q55</f>
        <v>5.387238999999999</v>
      </c>
      <c r="S55" s="107"/>
      <c r="T55" s="108">
        <f>N55*S55</f>
        <v>0</v>
      </c>
      <c r="U55" s="106">
        <v>21</v>
      </c>
      <c r="V55" s="106">
        <f>P55*(U55/100)</f>
        <v>0</v>
      </c>
      <c r="W55" s="106">
        <f>P55+V55</f>
        <v>0</v>
      </c>
      <c r="X55" s="103"/>
      <c r="Y55" s="102" t="s">
        <v>44</v>
      </c>
      <c r="Z55" s="102" t="s">
        <v>106</v>
      </c>
    </row>
    <row r="56" spans="6:26" s="99" customFormat="1" ht="12" outlineLevel="2">
      <c r="F56" s="100">
        <v>25</v>
      </c>
      <c r="G56" s="101" t="s">
        <v>74</v>
      </c>
      <c r="H56" s="102" t="s">
        <v>147</v>
      </c>
      <c r="I56" s="102"/>
      <c r="J56" s="103" t="s">
        <v>148</v>
      </c>
      <c r="K56" s="101" t="s">
        <v>85</v>
      </c>
      <c r="L56" s="104">
        <v>19.2</v>
      </c>
      <c r="M56" s="105">
        <v>0</v>
      </c>
      <c r="N56" s="104">
        <f>L56*(1+M56/100)</f>
        <v>19.2</v>
      </c>
      <c r="O56" s="105"/>
      <c r="P56" s="106">
        <f>N56*O56</f>
        <v>0</v>
      </c>
      <c r="Q56" s="107">
        <v>0.69538</v>
      </c>
      <c r="R56" s="108">
        <f>N56*Q56</f>
        <v>13.351296</v>
      </c>
      <c r="S56" s="107"/>
      <c r="T56" s="108">
        <f>N56*S56</f>
        <v>0</v>
      </c>
      <c r="U56" s="106">
        <v>21</v>
      </c>
      <c r="V56" s="106">
        <f>P56*(U56/100)</f>
        <v>0</v>
      </c>
      <c r="W56" s="106">
        <f>P56+V56</f>
        <v>0</v>
      </c>
      <c r="X56" s="103"/>
      <c r="Y56" s="102" t="s">
        <v>44</v>
      </c>
      <c r="Z56" s="102" t="s">
        <v>106</v>
      </c>
    </row>
    <row r="57" spans="6:26" s="109" customFormat="1" ht="33.75" outlineLevel="3">
      <c r="F57" s="110"/>
      <c r="G57" s="111"/>
      <c r="H57" s="111"/>
      <c r="I57" s="111"/>
      <c r="J57" s="112" t="s">
        <v>149</v>
      </c>
      <c r="K57" s="111"/>
      <c r="L57" s="113">
        <v>19.2</v>
      </c>
      <c r="M57" s="114"/>
      <c r="N57" s="115"/>
      <c r="O57" s="114"/>
      <c r="P57" s="116"/>
      <c r="Q57" s="117"/>
      <c r="R57" s="114"/>
      <c r="S57" s="114"/>
      <c r="T57" s="114"/>
      <c r="U57" s="118" t="s">
        <v>67</v>
      </c>
      <c r="V57" s="114"/>
      <c r="W57" s="114"/>
      <c r="X57" s="112"/>
      <c r="Y57" s="111"/>
      <c r="Z57" s="111"/>
    </row>
    <row r="58" spans="6:26" s="119" customFormat="1" ht="12.75" customHeight="1" outlineLevel="2">
      <c r="F58" s="120"/>
      <c r="G58" s="121"/>
      <c r="H58" s="121"/>
      <c r="I58" s="121"/>
      <c r="J58" s="122"/>
      <c r="K58" s="121"/>
      <c r="L58" s="123"/>
      <c r="M58" s="124"/>
      <c r="N58" s="123"/>
      <c r="O58" s="124"/>
      <c r="P58" s="125"/>
      <c r="Q58" s="126"/>
      <c r="R58" s="124"/>
      <c r="S58" s="124"/>
      <c r="T58" s="124"/>
      <c r="U58" s="127" t="s">
        <v>67</v>
      </c>
      <c r="V58" s="124"/>
      <c r="W58" s="124"/>
      <c r="X58" s="124"/>
      <c r="Y58" s="121"/>
      <c r="Z58" s="121"/>
    </row>
    <row r="59" spans="6:26" s="89" customFormat="1" ht="16.5" customHeight="1" outlineLevel="1">
      <c r="F59" s="90"/>
      <c r="G59" s="73"/>
      <c r="H59" s="91"/>
      <c r="I59" s="91"/>
      <c r="J59" s="91" t="s">
        <v>150</v>
      </c>
      <c r="K59" s="73"/>
      <c r="L59" s="92"/>
      <c r="M59" s="93"/>
      <c r="N59" s="92"/>
      <c r="O59" s="93"/>
      <c r="P59" s="94">
        <f>SUBTOTAL(9,P60:P73)</f>
        <v>0</v>
      </c>
      <c r="Q59" s="95"/>
      <c r="R59" s="96">
        <f>SUBTOTAL(9,R60:R73)</f>
        <v>13.15524</v>
      </c>
      <c r="S59" s="93"/>
      <c r="T59" s="96">
        <f>SUBTOTAL(9,T60:T73)</f>
        <v>0</v>
      </c>
      <c r="U59" s="97" t="s">
        <v>67</v>
      </c>
      <c r="V59" s="94">
        <f>SUBTOTAL(9,V60:V73)</f>
        <v>0</v>
      </c>
      <c r="W59" s="94">
        <f>SUBTOTAL(9,W60:W73)</f>
        <v>0</v>
      </c>
      <c r="X59" s="98"/>
      <c r="Y59" s="74"/>
      <c r="Z59" s="74"/>
    </row>
    <row r="60" spans="6:26" s="99" customFormat="1" ht="24" outlineLevel="2">
      <c r="F60" s="100">
        <v>26</v>
      </c>
      <c r="G60" s="101" t="s">
        <v>74</v>
      </c>
      <c r="H60" s="102" t="s">
        <v>151</v>
      </c>
      <c r="I60" s="102"/>
      <c r="J60" s="103" t="s">
        <v>152</v>
      </c>
      <c r="K60" s="101" t="s">
        <v>90</v>
      </c>
      <c r="L60" s="104">
        <v>5</v>
      </c>
      <c r="M60" s="105">
        <v>0</v>
      </c>
      <c r="N60" s="104">
        <f>L60*(1+M60/100)</f>
        <v>5</v>
      </c>
      <c r="O60" s="105"/>
      <c r="P60" s="106">
        <f>N60*O60</f>
        <v>0</v>
      </c>
      <c r="Q60" s="107"/>
      <c r="R60" s="108">
        <f>N60*Q60</f>
        <v>0</v>
      </c>
      <c r="S60" s="107"/>
      <c r="T60" s="108">
        <f>N60*S60</f>
        <v>0</v>
      </c>
      <c r="U60" s="106">
        <v>21</v>
      </c>
      <c r="V60" s="106">
        <f>P60*(U60/100)</f>
        <v>0</v>
      </c>
      <c r="W60" s="106">
        <f>P60+V60</f>
        <v>0</v>
      </c>
      <c r="X60" s="103"/>
      <c r="Y60" s="102" t="s">
        <v>44</v>
      </c>
      <c r="Z60" s="102" t="s">
        <v>153</v>
      </c>
    </row>
    <row r="61" spans="6:26" s="99" customFormat="1" ht="12" outlineLevel="2">
      <c r="F61" s="100">
        <v>27</v>
      </c>
      <c r="G61" s="101" t="s">
        <v>145</v>
      </c>
      <c r="H61" s="102" t="s">
        <v>154</v>
      </c>
      <c r="I61" s="102"/>
      <c r="J61" s="103" t="s">
        <v>155</v>
      </c>
      <c r="K61" s="101" t="s">
        <v>90</v>
      </c>
      <c r="L61" s="104">
        <v>5</v>
      </c>
      <c r="M61" s="105">
        <v>3</v>
      </c>
      <c r="N61" s="104">
        <f>L61*(1+M61/100)</f>
        <v>5.15</v>
      </c>
      <c r="O61" s="105"/>
      <c r="P61" s="106">
        <f>N61*O61</f>
        <v>0</v>
      </c>
      <c r="Q61" s="107">
        <v>0.0256</v>
      </c>
      <c r="R61" s="108">
        <f>N61*Q61</f>
        <v>0.13184</v>
      </c>
      <c r="S61" s="107"/>
      <c r="T61" s="108">
        <f>N61*S61</f>
        <v>0</v>
      </c>
      <c r="U61" s="106">
        <v>21</v>
      </c>
      <c r="V61" s="106">
        <f>P61*(U61/100)</f>
        <v>0</v>
      </c>
      <c r="W61" s="106">
        <f>P61+V61</f>
        <v>0</v>
      </c>
      <c r="X61" s="103"/>
      <c r="Y61" s="102" t="s">
        <v>44</v>
      </c>
      <c r="Z61" s="102" t="s">
        <v>153</v>
      </c>
    </row>
    <row r="62" spans="6:26" s="99" customFormat="1" ht="24" outlineLevel="2">
      <c r="F62" s="100">
        <v>28</v>
      </c>
      <c r="G62" s="101" t="s">
        <v>74</v>
      </c>
      <c r="H62" s="102" t="s">
        <v>156</v>
      </c>
      <c r="I62" s="102"/>
      <c r="J62" s="103" t="s">
        <v>157</v>
      </c>
      <c r="K62" s="101" t="s">
        <v>158</v>
      </c>
      <c r="L62" s="104">
        <v>5</v>
      </c>
      <c r="M62" s="105">
        <v>0</v>
      </c>
      <c r="N62" s="104">
        <f>L62*(1+M62/100)</f>
        <v>5</v>
      </c>
      <c r="O62" s="105"/>
      <c r="P62" s="106">
        <f>N62*O62</f>
        <v>0</v>
      </c>
      <c r="Q62" s="107">
        <v>2.11676</v>
      </c>
      <c r="R62" s="108">
        <f>N62*Q62</f>
        <v>10.5838</v>
      </c>
      <c r="S62" s="107"/>
      <c r="T62" s="108">
        <f>N62*S62</f>
        <v>0</v>
      </c>
      <c r="U62" s="106">
        <v>21</v>
      </c>
      <c r="V62" s="106">
        <f>P62*(U62/100)</f>
        <v>0</v>
      </c>
      <c r="W62" s="106">
        <f>P62+V62</f>
        <v>0</v>
      </c>
      <c r="X62" s="103"/>
      <c r="Y62" s="102" t="s">
        <v>44</v>
      </c>
      <c r="Z62" s="102" t="s">
        <v>153</v>
      </c>
    </row>
    <row r="63" spans="6:26" s="99" customFormat="1" ht="24" outlineLevel="2">
      <c r="F63" s="100">
        <v>29</v>
      </c>
      <c r="G63" s="101" t="s">
        <v>74</v>
      </c>
      <c r="H63" s="102" t="s">
        <v>159</v>
      </c>
      <c r="I63" s="102"/>
      <c r="J63" s="103" t="s">
        <v>160</v>
      </c>
      <c r="K63" s="101" t="s">
        <v>158</v>
      </c>
      <c r="L63" s="104">
        <v>5</v>
      </c>
      <c r="M63" s="105">
        <v>0</v>
      </c>
      <c r="N63" s="104">
        <f>L63*(1+M63/100)</f>
        <v>5</v>
      </c>
      <c r="O63" s="105"/>
      <c r="P63" s="106">
        <f>N63*O63</f>
        <v>0</v>
      </c>
      <c r="Q63" s="107">
        <v>0.00702</v>
      </c>
      <c r="R63" s="108">
        <f>N63*Q63</f>
        <v>0.0351</v>
      </c>
      <c r="S63" s="107"/>
      <c r="T63" s="108">
        <f>N63*S63</f>
        <v>0</v>
      </c>
      <c r="U63" s="106">
        <v>21</v>
      </c>
      <c r="V63" s="106">
        <f>P63*(U63/100)</f>
        <v>0</v>
      </c>
      <c r="W63" s="106">
        <f>P63+V63</f>
        <v>0</v>
      </c>
      <c r="X63" s="103"/>
      <c r="Y63" s="102" t="s">
        <v>44</v>
      </c>
      <c r="Z63" s="102" t="s">
        <v>153</v>
      </c>
    </row>
    <row r="64" spans="6:26" s="109" customFormat="1" ht="11.25" outlineLevel="3">
      <c r="F64" s="110"/>
      <c r="G64" s="111"/>
      <c r="H64" s="111"/>
      <c r="I64" s="111"/>
      <c r="J64" s="112" t="s">
        <v>161</v>
      </c>
      <c r="K64" s="111"/>
      <c r="L64" s="113">
        <v>5</v>
      </c>
      <c r="M64" s="114"/>
      <c r="N64" s="115"/>
      <c r="O64" s="114"/>
      <c r="P64" s="116"/>
      <c r="Q64" s="117"/>
      <c r="R64" s="114"/>
      <c r="S64" s="114"/>
      <c r="T64" s="114"/>
      <c r="U64" s="118" t="s">
        <v>67</v>
      </c>
      <c r="V64" s="114"/>
      <c r="W64" s="114"/>
      <c r="X64" s="112"/>
      <c r="Y64" s="111"/>
      <c r="Z64" s="111"/>
    </row>
    <row r="65" spans="6:26" s="99" customFormat="1" ht="12" outlineLevel="2">
      <c r="F65" s="100">
        <v>30</v>
      </c>
      <c r="G65" s="101" t="s">
        <v>145</v>
      </c>
      <c r="H65" s="102" t="s">
        <v>162</v>
      </c>
      <c r="I65" s="102"/>
      <c r="J65" s="103" t="s">
        <v>318</v>
      </c>
      <c r="K65" s="101" t="s">
        <v>158</v>
      </c>
      <c r="L65" s="104">
        <v>5</v>
      </c>
      <c r="M65" s="105">
        <v>0</v>
      </c>
      <c r="N65" s="104">
        <f aca="true" t="shared" si="0" ref="N65:N72">L65*(1+M65/100)</f>
        <v>5</v>
      </c>
      <c r="O65" s="105"/>
      <c r="P65" s="106">
        <f aca="true" t="shared" si="1" ref="P65:P72">N65*O65</f>
        <v>0</v>
      </c>
      <c r="Q65" s="107">
        <v>0.072</v>
      </c>
      <c r="R65" s="108">
        <f aca="true" t="shared" si="2" ref="R65:R72">N65*Q65</f>
        <v>0.36</v>
      </c>
      <c r="S65" s="107"/>
      <c r="T65" s="108">
        <f aca="true" t="shared" si="3" ref="T65:T72">N65*S65</f>
        <v>0</v>
      </c>
      <c r="U65" s="106">
        <v>21</v>
      </c>
      <c r="V65" s="106">
        <f aca="true" t="shared" si="4" ref="V65:V72">P65*(U65/100)</f>
        <v>0</v>
      </c>
      <c r="W65" s="106">
        <f aca="true" t="shared" si="5" ref="W65:W72">P65+V65</f>
        <v>0</v>
      </c>
      <c r="X65" s="103"/>
      <c r="Y65" s="102" t="s">
        <v>44</v>
      </c>
      <c r="Z65" s="102" t="s">
        <v>153</v>
      </c>
    </row>
    <row r="66" spans="6:26" s="99" customFormat="1" ht="24" outlineLevel="2">
      <c r="F66" s="100">
        <v>31</v>
      </c>
      <c r="G66" s="101" t="s">
        <v>145</v>
      </c>
      <c r="H66" s="102" t="s">
        <v>163</v>
      </c>
      <c r="I66" s="102"/>
      <c r="J66" s="103" t="s">
        <v>319</v>
      </c>
      <c r="K66" s="101" t="s">
        <v>158</v>
      </c>
      <c r="L66" s="104">
        <v>5</v>
      </c>
      <c r="M66" s="105">
        <v>0</v>
      </c>
      <c r="N66" s="104">
        <f t="shared" si="0"/>
        <v>5</v>
      </c>
      <c r="O66" s="105"/>
      <c r="P66" s="106">
        <f t="shared" si="1"/>
        <v>0</v>
      </c>
      <c r="Q66" s="107">
        <v>0.08</v>
      </c>
      <c r="R66" s="108">
        <f t="shared" si="2"/>
        <v>0.4</v>
      </c>
      <c r="S66" s="107"/>
      <c r="T66" s="108">
        <f t="shared" si="3"/>
        <v>0</v>
      </c>
      <c r="U66" s="106">
        <v>21</v>
      </c>
      <c r="V66" s="106">
        <f t="shared" si="4"/>
        <v>0</v>
      </c>
      <c r="W66" s="106">
        <f t="shared" si="5"/>
        <v>0</v>
      </c>
      <c r="X66" s="103"/>
      <c r="Y66" s="102" t="s">
        <v>44</v>
      </c>
      <c r="Z66" s="102" t="s">
        <v>153</v>
      </c>
    </row>
    <row r="67" spans="6:26" s="99" customFormat="1" ht="12" outlineLevel="2">
      <c r="F67" s="100">
        <v>32</v>
      </c>
      <c r="G67" s="101" t="s">
        <v>145</v>
      </c>
      <c r="H67" s="102" t="s">
        <v>164</v>
      </c>
      <c r="I67" s="102"/>
      <c r="J67" s="103" t="s">
        <v>320</v>
      </c>
      <c r="K67" s="101" t="s">
        <v>158</v>
      </c>
      <c r="L67" s="104">
        <v>5</v>
      </c>
      <c r="M67" s="105">
        <v>0</v>
      </c>
      <c r="N67" s="104">
        <f t="shared" si="0"/>
        <v>5</v>
      </c>
      <c r="O67" s="105"/>
      <c r="P67" s="106">
        <f t="shared" si="1"/>
        <v>0</v>
      </c>
      <c r="Q67" s="107">
        <v>0.04</v>
      </c>
      <c r="R67" s="108">
        <f t="shared" si="2"/>
        <v>0.2</v>
      </c>
      <c r="S67" s="107"/>
      <c r="T67" s="108">
        <f t="shared" si="3"/>
        <v>0</v>
      </c>
      <c r="U67" s="106">
        <v>21</v>
      </c>
      <c r="V67" s="106">
        <f t="shared" si="4"/>
        <v>0</v>
      </c>
      <c r="W67" s="106">
        <f t="shared" si="5"/>
        <v>0</v>
      </c>
      <c r="X67" s="103"/>
      <c r="Y67" s="102" t="s">
        <v>44</v>
      </c>
      <c r="Z67" s="102" t="s">
        <v>153</v>
      </c>
    </row>
    <row r="68" spans="6:26" s="99" customFormat="1" ht="12" outlineLevel="2">
      <c r="F68" s="100">
        <v>33</v>
      </c>
      <c r="G68" s="101" t="s">
        <v>145</v>
      </c>
      <c r="H68" s="102" t="s">
        <v>165</v>
      </c>
      <c r="I68" s="102"/>
      <c r="J68" s="103" t="s">
        <v>321</v>
      </c>
      <c r="K68" s="101" t="s">
        <v>158</v>
      </c>
      <c r="L68" s="104">
        <v>5</v>
      </c>
      <c r="M68" s="105">
        <v>0</v>
      </c>
      <c r="N68" s="104">
        <f t="shared" si="0"/>
        <v>5</v>
      </c>
      <c r="O68" s="105"/>
      <c r="P68" s="106">
        <f t="shared" si="1"/>
        <v>0</v>
      </c>
      <c r="Q68" s="107">
        <v>0.058</v>
      </c>
      <c r="R68" s="108">
        <f t="shared" si="2"/>
        <v>0.29000000000000004</v>
      </c>
      <c r="S68" s="107"/>
      <c r="T68" s="108">
        <f t="shared" si="3"/>
        <v>0</v>
      </c>
      <c r="U68" s="106">
        <v>21</v>
      </c>
      <c r="V68" s="106">
        <f t="shared" si="4"/>
        <v>0</v>
      </c>
      <c r="W68" s="106">
        <f t="shared" si="5"/>
        <v>0</v>
      </c>
      <c r="X68" s="103"/>
      <c r="Y68" s="102" t="s">
        <v>44</v>
      </c>
      <c r="Z68" s="102" t="s">
        <v>153</v>
      </c>
    </row>
    <row r="69" spans="6:26" s="99" customFormat="1" ht="12" outlineLevel="2">
      <c r="F69" s="100">
        <v>34</v>
      </c>
      <c r="G69" s="101" t="s">
        <v>145</v>
      </c>
      <c r="H69" s="102" t="s">
        <v>166</v>
      </c>
      <c r="I69" s="102"/>
      <c r="J69" s="103" t="s">
        <v>322</v>
      </c>
      <c r="K69" s="101" t="s">
        <v>158</v>
      </c>
      <c r="L69" s="104">
        <v>5</v>
      </c>
      <c r="M69" s="105">
        <v>0</v>
      </c>
      <c r="N69" s="104">
        <f t="shared" si="0"/>
        <v>5</v>
      </c>
      <c r="O69" s="105"/>
      <c r="P69" s="106">
        <f t="shared" si="1"/>
        <v>0</v>
      </c>
      <c r="Q69" s="107">
        <v>0.111</v>
      </c>
      <c r="R69" s="108">
        <f t="shared" si="2"/>
        <v>0.555</v>
      </c>
      <c r="S69" s="107"/>
      <c r="T69" s="108">
        <f t="shared" si="3"/>
        <v>0</v>
      </c>
      <c r="U69" s="106">
        <v>21</v>
      </c>
      <c r="V69" s="106">
        <f t="shared" si="4"/>
        <v>0</v>
      </c>
      <c r="W69" s="106">
        <f t="shared" si="5"/>
        <v>0</v>
      </c>
      <c r="X69" s="103"/>
      <c r="Y69" s="102" t="s">
        <v>44</v>
      </c>
      <c r="Z69" s="102" t="s">
        <v>153</v>
      </c>
    </row>
    <row r="70" spans="6:26" s="99" customFormat="1" ht="24" outlineLevel="2">
      <c r="F70" s="100">
        <v>35</v>
      </c>
      <c r="G70" s="101" t="s">
        <v>145</v>
      </c>
      <c r="H70" s="102" t="s">
        <v>167</v>
      </c>
      <c r="I70" s="102"/>
      <c r="J70" s="103" t="s">
        <v>323</v>
      </c>
      <c r="K70" s="101" t="s">
        <v>158</v>
      </c>
      <c r="L70" s="104">
        <v>5</v>
      </c>
      <c r="M70" s="105">
        <v>0</v>
      </c>
      <c r="N70" s="104">
        <f t="shared" si="0"/>
        <v>5</v>
      </c>
      <c r="O70" s="105"/>
      <c r="P70" s="106">
        <f t="shared" si="1"/>
        <v>0</v>
      </c>
      <c r="Q70" s="107">
        <v>0.027</v>
      </c>
      <c r="R70" s="108">
        <f t="shared" si="2"/>
        <v>0.135</v>
      </c>
      <c r="S70" s="107"/>
      <c r="T70" s="108">
        <f t="shared" si="3"/>
        <v>0</v>
      </c>
      <c r="U70" s="106">
        <v>21</v>
      </c>
      <c r="V70" s="106">
        <f t="shared" si="4"/>
        <v>0</v>
      </c>
      <c r="W70" s="106">
        <f t="shared" si="5"/>
        <v>0</v>
      </c>
      <c r="X70" s="103"/>
      <c r="Y70" s="102" t="s">
        <v>44</v>
      </c>
      <c r="Z70" s="102" t="s">
        <v>153</v>
      </c>
    </row>
    <row r="71" spans="6:26" s="99" customFormat="1" ht="12" outlineLevel="2">
      <c r="F71" s="100">
        <v>36</v>
      </c>
      <c r="G71" s="101" t="s">
        <v>145</v>
      </c>
      <c r="H71" s="102" t="s">
        <v>168</v>
      </c>
      <c r="I71" s="102"/>
      <c r="J71" s="103" t="s">
        <v>317</v>
      </c>
      <c r="K71" s="101" t="s">
        <v>158</v>
      </c>
      <c r="L71" s="104">
        <v>5</v>
      </c>
      <c r="M71" s="105">
        <v>0</v>
      </c>
      <c r="N71" s="104">
        <f t="shared" si="0"/>
        <v>5</v>
      </c>
      <c r="O71" s="105"/>
      <c r="P71" s="106">
        <f t="shared" si="1"/>
        <v>0</v>
      </c>
      <c r="Q71" s="107">
        <v>0.084</v>
      </c>
      <c r="R71" s="108">
        <f t="shared" si="2"/>
        <v>0.42000000000000004</v>
      </c>
      <c r="S71" s="107"/>
      <c r="T71" s="108">
        <f t="shared" si="3"/>
        <v>0</v>
      </c>
      <c r="U71" s="106">
        <v>21</v>
      </c>
      <c r="V71" s="106">
        <f t="shared" si="4"/>
        <v>0</v>
      </c>
      <c r="W71" s="106">
        <f t="shared" si="5"/>
        <v>0</v>
      </c>
      <c r="X71" s="103"/>
      <c r="Y71" s="102" t="s">
        <v>44</v>
      </c>
      <c r="Z71" s="102" t="s">
        <v>153</v>
      </c>
    </row>
    <row r="72" spans="6:26" s="99" customFormat="1" ht="12" outlineLevel="2">
      <c r="F72" s="100">
        <v>37</v>
      </c>
      <c r="G72" s="101" t="s">
        <v>145</v>
      </c>
      <c r="H72" s="102" t="s">
        <v>169</v>
      </c>
      <c r="I72" s="102"/>
      <c r="J72" s="103" t="s">
        <v>170</v>
      </c>
      <c r="K72" s="101" t="s">
        <v>158</v>
      </c>
      <c r="L72" s="104">
        <v>5</v>
      </c>
      <c r="M72" s="105">
        <v>0</v>
      </c>
      <c r="N72" s="104">
        <f t="shared" si="0"/>
        <v>5</v>
      </c>
      <c r="O72" s="105"/>
      <c r="P72" s="106">
        <f t="shared" si="1"/>
        <v>0</v>
      </c>
      <c r="Q72" s="107">
        <v>0.0089</v>
      </c>
      <c r="R72" s="108">
        <f t="shared" si="2"/>
        <v>0.0445</v>
      </c>
      <c r="S72" s="107"/>
      <c r="T72" s="108">
        <f t="shared" si="3"/>
        <v>0</v>
      </c>
      <c r="U72" s="106">
        <v>21</v>
      </c>
      <c r="V72" s="106">
        <f t="shared" si="4"/>
        <v>0</v>
      </c>
      <c r="W72" s="106">
        <f t="shared" si="5"/>
        <v>0</v>
      </c>
      <c r="X72" s="103"/>
      <c r="Y72" s="102" t="s">
        <v>44</v>
      </c>
      <c r="Z72" s="102" t="s">
        <v>153</v>
      </c>
    </row>
    <row r="73" spans="6:26" s="119" customFormat="1" ht="12.75" customHeight="1" outlineLevel="2">
      <c r="F73" s="120"/>
      <c r="G73" s="121"/>
      <c r="H73" s="121"/>
      <c r="I73" s="121"/>
      <c r="J73" s="122"/>
      <c r="K73" s="121"/>
      <c r="L73" s="123"/>
      <c r="M73" s="124"/>
      <c r="N73" s="123"/>
      <c r="O73" s="124"/>
      <c r="P73" s="125"/>
      <c r="Q73" s="126"/>
      <c r="R73" s="124"/>
      <c r="S73" s="124"/>
      <c r="T73" s="124"/>
      <c r="U73" s="127" t="s">
        <v>67</v>
      </c>
      <c r="V73" s="124"/>
      <c r="W73" s="124"/>
      <c r="X73" s="124"/>
      <c r="Y73" s="121"/>
      <c r="Z73" s="121"/>
    </row>
    <row r="74" spans="6:26" s="89" customFormat="1" ht="16.5" customHeight="1" outlineLevel="1">
      <c r="F74" s="90"/>
      <c r="G74" s="73"/>
      <c r="H74" s="91"/>
      <c r="I74" s="91"/>
      <c r="J74" s="91" t="s">
        <v>171</v>
      </c>
      <c r="K74" s="73"/>
      <c r="L74" s="92"/>
      <c r="M74" s="93"/>
      <c r="N74" s="92"/>
      <c r="O74" s="93"/>
      <c r="P74" s="94">
        <f>SUBTOTAL(9,P75:P98)</f>
        <v>0</v>
      </c>
      <c r="Q74" s="95"/>
      <c r="R74" s="96">
        <f>SUBTOTAL(9,R75:R98)</f>
        <v>67.67604</v>
      </c>
      <c r="S74" s="93"/>
      <c r="T74" s="96">
        <f>SUBTOTAL(9,T75:T98)</f>
        <v>2954.5992</v>
      </c>
      <c r="U74" s="97" t="s">
        <v>67</v>
      </c>
      <c r="V74" s="94">
        <f>SUBTOTAL(9,V75:V98)</f>
        <v>0</v>
      </c>
      <c r="W74" s="94">
        <f>SUBTOTAL(9,W75:W98)</f>
        <v>0</v>
      </c>
      <c r="X74" s="98"/>
      <c r="Y74" s="74"/>
      <c r="Z74" s="74"/>
    </row>
    <row r="75" spans="6:26" s="99" customFormat="1" ht="12" outlineLevel="2">
      <c r="F75" s="100">
        <v>38</v>
      </c>
      <c r="G75" s="101" t="s">
        <v>74</v>
      </c>
      <c r="H75" s="102" t="s">
        <v>172</v>
      </c>
      <c r="I75" s="102"/>
      <c r="J75" s="103" t="s">
        <v>173</v>
      </c>
      <c r="K75" s="101" t="s">
        <v>77</v>
      </c>
      <c r="L75" s="104">
        <v>8274.4</v>
      </c>
      <c r="M75" s="105"/>
      <c r="N75" s="104">
        <f>L75*(1+M75/100)</f>
        <v>8274.4</v>
      </c>
      <c r="O75" s="105"/>
      <c r="P75" s="106">
        <f>N75*O75</f>
        <v>0</v>
      </c>
      <c r="Q75" s="107"/>
      <c r="R75" s="108">
        <f>N75*Q75</f>
        <v>0</v>
      </c>
      <c r="S75" s="107"/>
      <c r="T75" s="108">
        <f>N75*S75</f>
        <v>0</v>
      </c>
      <c r="U75" s="106">
        <v>21</v>
      </c>
      <c r="V75" s="106">
        <f>P75*(U75/100)</f>
        <v>0</v>
      </c>
      <c r="W75" s="106">
        <f>P75+V75</f>
        <v>0</v>
      </c>
      <c r="X75" s="103"/>
      <c r="Y75" s="102" t="s">
        <v>44</v>
      </c>
      <c r="Z75" s="102" t="s">
        <v>174</v>
      </c>
    </row>
    <row r="76" spans="6:26" s="99" customFormat="1" ht="12" outlineLevel="2">
      <c r="F76" s="100">
        <v>39</v>
      </c>
      <c r="G76" s="101" t="s">
        <v>74</v>
      </c>
      <c r="H76" s="102" t="s">
        <v>175</v>
      </c>
      <c r="I76" s="102"/>
      <c r="J76" s="103" t="s">
        <v>176</v>
      </c>
      <c r="K76" s="101" t="s">
        <v>77</v>
      </c>
      <c r="L76" s="104">
        <v>206859.27499999997</v>
      </c>
      <c r="M76" s="105">
        <v>0</v>
      </c>
      <c r="N76" s="104">
        <f>L76*(1+M76/100)</f>
        <v>206859.27499999997</v>
      </c>
      <c r="O76" s="105"/>
      <c r="P76" s="106">
        <f>N76*O76</f>
        <v>0</v>
      </c>
      <c r="Q76" s="107"/>
      <c r="R76" s="108">
        <f>N76*Q76</f>
        <v>0</v>
      </c>
      <c r="S76" s="107"/>
      <c r="T76" s="108">
        <f>N76*S76</f>
        <v>0</v>
      </c>
      <c r="U76" s="106">
        <v>21</v>
      </c>
      <c r="V76" s="106">
        <f>P76*(U76/100)</f>
        <v>0</v>
      </c>
      <c r="W76" s="106">
        <f>P76+V76</f>
        <v>0</v>
      </c>
      <c r="X76" s="103"/>
      <c r="Y76" s="102" t="s">
        <v>44</v>
      </c>
      <c r="Z76" s="102" t="s">
        <v>174</v>
      </c>
    </row>
    <row r="77" spans="6:26" s="109" customFormat="1" ht="11.25" outlineLevel="3">
      <c r="F77" s="110"/>
      <c r="G77" s="111"/>
      <c r="H77" s="111"/>
      <c r="I77" s="111"/>
      <c r="J77" s="112" t="s">
        <v>177</v>
      </c>
      <c r="K77" s="111"/>
      <c r="L77" s="113">
        <v>206859.27499999997</v>
      </c>
      <c r="M77" s="114"/>
      <c r="N77" s="115"/>
      <c r="O77" s="114"/>
      <c r="P77" s="116"/>
      <c r="Q77" s="117"/>
      <c r="R77" s="114"/>
      <c r="S77" s="114"/>
      <c r="T77" s="114"/>
      <c r="U77" s="118" t="s">
        <v>67</v>
      </c>
      <c r="V77" s="114"/>
      <c r="W77" s="114"/>
      <c r="X77" s="112"/>
      <c r="Y77" s="111"/>
      <c r="Z77" s="111"/>
    </row>
    <row r="78" spans="6:26" s="99" customFormat="1" ht="12" outlineLevel="2">
      <c r="F78" s="100">
        <v>40</v>
      </c>
      <c r="G78" s="101" t="s">
        <v>74</v>
      </c>
      <c r="H78" s="102" t="s">
        <v>178</v>
      </c>
      <c r="I78" s="102"/>
      <c r="J78" s="103" t="s">
        <v>179</v>
      </c>
      <c r="K78" s="101" t="s">
        <v>90</v>
      </c>
      <c r="L78" s="104">
        <v>242</v>
      </c>
      <c r="M78" s="105">
        <v>0</v>
      </c>
      <c r="N78" s="104">
        <f>L78*(1+M78/100)</f>
        <v>242</v>
      </c>
      <c r="O78" s="105"/>
      <c r="P78" s="106">
        <f>N78*O78</f>
        <v>0</v>
      </c>
      <c r="Q78" s="107"/>
      <c r="R78" s="108">
        <f>N78*Q78</f>
        <v>0</v>
      </c>
      <c r="S78" s="107"/>
      <c r="T78" s="108">
        <f>N78*S78</f>
        <v>0</v>
      </c>
      <c r="U78" s="106">
        <v>21</v>
      </c>
      <c r="V78" s="106">
        <f>P78*(U78/100)</f>
        <v>0</v>
      </c>
      <c r="W78" s="106">
        <f>P78+V78</f>
        <v>0</v>
      </c>
      <c r="X78" s="103"/>
      <c r="Y78" s="102" t="s">
        <v>44</v>
      </c>
      <c r="Z78" s="102" t="s">
        <v>174</v>
      </c>
    </row>
    <row r="79" spans="6:26" s="99" customFormat="1" ht="24" outlineLevel="2">
      <c r="F79" s="100">
        <v>41</v>
      </c>
      <c r="G79" s="101" t="s">
        <v>74</v>
      </c>
      <c r="H79" s="102" t="s">
        <v>180</v>
      </c>
      <c r="I79" s="102"/>
      <c r="J79" s="103" t="s">
        <v>181</v>
      </c>
      <c r="K79" s="101" t="s">
        <v>77</v>
      </c>
      <c r="L79" s="104">
        <v>6.048</v>
      </c>
      <c r="M79" s="105">
        <v>0</v>
      </c>
      <c r="N79" s="104">
        <f>L79*(1+M79/100)</f>
        <v>6.048</v>
      </c>
      <c r="O79" s="105"/>
      <c r="P79" s="106">
        <f>N79*O79</f>
        <v>0</v>
      </c>
      <c r="Q79" s="107"/>
      <c r="R79" s="108">
        <f>N79*Q79</f>
        <v>0</v>
      </c>
      <c r="S79" s="107"/>
      <c r="T79" s="108">
        <f>N79*S79</f>
        <v>0</v>
      </c>
      <c r="U79" s="106">
        <v>21</v>
      </c>
      <c r="V79" s="106">
        <f>P79*(U79/100)</f>
        <v>0</v>
      </c>
      <c r="W79" s="106">
        <f>P79+V79</f>
        <v>0</v>
      </c>
      <c r="X79" s="103"/>
      <c r="Y79" s="102" t="s">
        <v>44</v>
      </c>
      <c r="Z79" s="102" t="s">
        <v>174</v>
      </c>
    </row>
    <row r="80" spans="6:26" s="109" customFormat="1" ht="11.25" outlineLevel="3">
      <c r="F80" s="110"/>
      <c r="G80" s="111"/>
      <c r="H80" s="111"/>
      <c r="I80" s="111"/>
      <c r="J80" s="112" t="s">
        <v>182</v>
      </c>
      <c r="K80" s="111"/>
      <c r="L80" s="113">
        <v>6.048</v>
      </c>
      <c r="M80" s="114"/>
      <c r="N80" s="115"/>
      <c r="O80" s="114"/>
      <c r="P80" s="116"/>
      <c r="Q80" s="117"/>
      <c r="R80" s="114"/>
      <c r="S80" s="114"/>
      <c r="T80" s="114"/>
      <c r="U80" s="118" t="s">
        <v>67</v>
      </c>
      <c r="V80" s="114"/>
      <c r="W80" s="114"/>
      <c r="X80" s="112"/>
      <c r="Y80" s="111"/>
      <c r="Z80" s="111"/>
    </row>
    <row r="81" spans="6:26" s="99" customFormat="1" ht="12" outlineLevel="2">
      <c r="F81" s="100">
        <v>42</v>
      </c>
      <c r="G81" s="101" t="s">
        <v>74</v>
      </c>
      <c r="H81" s="102" t="s">
        <v>183</v>
      </c>
      <c r="I81" s="102"/>
      <c r="J81" s="103" t="s">
        <v>184</v>
      </c>
      <c r="K81" s="101" t="s">
        <v>77</v>
      </c>
      <c r="L81" s="104">
        <v>114.912</v>
      </c>
      <c r="M81" s="105">
        <v>0</v>
      </c>
      <c r="N81" s="104">
        <f>L81*(1+M81/100)</f>
        <v>114.912</v>
      </c>
      <c r="O81" s="105"/>
      <c r="P81" s="106">
        <f>N81*O81</f>
        <v>0</v>
      </c>
      <c r="Q81" s="107"/>
      <c r="R81" s="108">
        <f>N81*Q81</f>
        <v>0</v>
      </c>
      <c r="S81" s="107"/>
      <c r="T81" s="108">
        <f>N81*S81</f>
        <v>0</v>
      </c>
      <c r="U81" s="106">
        <v>21</v>
      </c>
      <c r="V81" s="106">
        <f>P81*(U81/100)</f>
        <v>0</v>
      </c>
      <c r="W81" s="106">
        <f>P81+V81</f>
        <v>0</v>
      </c>
      <c r="X81" s="103"/>
      <c r="Y81" s="102" t="s">
        <v>44</v>
      </c>
      <c r="Z81" s="102" t="s">
        <v>174</v>
      </c>
    </row>
    <row r="82" spans="6:26" s="109" customFormat="1" ht="11.25" outlineLevel="3">
      <c r="F82" s="110"/>
      <c r="G82" s="111"/>
      <c r="H82" s="111"/>
      <c r="I82" s="111"/>
      <c r="J82" s="112" t="s">
        <v>185</v>
      </c>
      <c r="K82" s="111"/>
      <c r="L82" s="113">
        <v>114.912</v>
      </c>
      <c r="M82" s="114"/>
      <c r="N82" s="115"/>
      <c r="O82" s="114"/>
      <c r="P82" s="116"/>
      <c r="Q82" s="117"/>
      <c r="R82" s="114"/>
      <c r="S82" s="114"/>
      <c r="T82" s="114"/>
      <c r="U82" s="118" t="s">
        <v>67</v>
      </c>
      <c r="V82" s="114"/>
      <c r="W82" s="114"/>
      <c r="X82" s="112"/>
      <c r="Y82" s="111"/>
      <c r="Z82" s="111"/>
    </row>
    <row r="83" spans="6:26" s="99" customFormat="1" ht="24" outlineLevel="2">
      <c r="F83" s="100">
        <v>43</v>
      </c>
      <c r="G83" s="101" t="s">
        <v>74</v>
      </c>
      <c r="H83" s="102" t="s">
        <v>186</v>
      </c>
      <c r="I83" s="102"/>
      <c r="J83" s="103" t="s">
        <v>187</v>
      </c>
      <c r="K83" s="101" t="s">
        <v>90</v>
      </c>
      <c r="L83" s="104">
        <v>2868</v>
      </c>
      <c r="M83" s="105">
        <v>0</v>
      </c>
      <c r="N83" s="104">
        <f>L83*(1+M83/100)</f>
        <v>2868</v>
      </c>
      <c r="O83" s="105"/>
      <c r="P83" s="106">
        <f>N83*O83</f>
        <v>0</v>
      </c>
      <c r="Q83" s="107"/>
      <c r="R83" s="108">
        <f>N83*Q83</f>
        <v>0</v>
      </c>
      <c r="S83" s="107">
        <v>0.9</v>
      </c>
      <c r="T83" s="108">
        <f>N83*S83</f>
        <v>2581.2000000000003</v>
      </c>
      <c r="U83" s="106">
        <v>21</v>
      </c>
      <c r="V83" s="106">
        <f>P83*(U83/100)</f>
        <v>0</v>
      </c>
      <c r="W83" s="106">
        <f>P83+V83</f>
        <v>0</v>
      </c>
      <c r="X83" s="103"/>
      <c r="Y83" s="102" t="s">
        <v>44</v>
      </c>
      <c r="Z83" s="102" t="s">
        <v>174</v>
      </c>
    </row>
    <row r="84" spans="6:26" s="99" customFormat="1" ht="24" outlineLevel="2">
      <c r="F84" s="100">
        <v>44</v>
      </c>
      <c r="G84" s="101" t="s">
        <v>74</v>
      </c>
      <c r="H84" s="102" t="s">
        <v>188</v>
      </c>
      <c r="I84" s="102"/>
      <c r="J84" s="103" t="s">
        <v>189</v>
      </c>
      <c r="K84" s="101" t="s">
        <v>90</v>
      </c>
      <c r="L84" s="104">
        <v>92</v>
      </c>
      <c r="M84" s="105">
        <v>0</v>
      </c>
      <c r="N84" s="104">
        <f>L84*(1+M84/100)</f>
        <v>92</v>
      </c>
      <c r="O84" s="105"/>
      <c r="P84" s="106">
        <f>N84*O84</f>
        <v>0</v>
      </c>
      <c r="Q84" s="107"/>
      <c r="R84" s="108">
        <f>N84*Q84</f>
        <v>0</v>
      </c>
      <c r="S84" s="107">
        <v>0.54</v>
      </c>
      <c r="T84" s="108">
        <f>N84*S84</f>
        <v>49.68000000000001</v>
      </c>
      <c r="U84" s="106">
        <v>21</v>
      </c>
      <c r="V84" s="106">
        <f>P84*(U84/100)</f>
        <v>0</v>
      </c>
      <c r="W84" s="106">
        <f>P84+V84</f>
        <v>0</v>
      </c>
      <c r="X84" s="103"/>
      <c r="Y84" s="102" t="s">
        <v>44</v>
      </c>
      <c r="Z84" s="102" t="s">
        <v>174</v>
      </c>
    </row>
    <row r="85" spans="6:26" s="109" customFormat="1" ht="11.25" outlineLevel="3">
      <c r="F85" s="110"/>
      <c r="G85" s="111"/>
      <c r="H85" s="111"/>
      <c r="I85" s="111"/>
      <c r="J85" s="112" t="s">
        <v>190</v>
      </c>
      <c r="K85" s="111"/>
      <c r="L85" s="113">
        <v>92</v>
      </c>
      <c r="M85" s="114"/>
      <c r="N85" s="115"/>
      <c r="O85" s="114"/>
      <c r="P85" s="116"/>
      <c r="Q85" s="117"/>
      <c r="R85" s="114"/>
      <c r="S85" s="114"/>
      <c r="T85" s="114"/>
      <c r="U85" s="118" t="s">
        <v>67</v>
      </c>
      <c r="V85" s="114"/>
      <c r="W85" s="114"/>
      <c r="X85" s="112"/>
      <c r="Y85" s="111"/>
      <c r="Z85" s="111"/>
    </row>
    <row r="86" spans="6:26" s="99" customFormat="1" ht="12" outlineLevel="2">
      <c r="F86" s="100">
        <v>45</v>
      </c>
      <c r="G86" s="101" t="s">
        <v>74</v>
      </c>
      <c r="H86" s="102" t="s">
        <v>191</v>
      </c>
      <c r="I86" s="102"/>
      <c r="J86" s="103" t="s">
        <v>192</v>
      </c>
      <c r="K86" s="101" t="s">
        <v>85</v>
      </c>
      <c r="L86" s="104">
        <v>2569.2</v>
      </c>
      <c r="M86" s="105">
        <v>0</v>
      </c>
      <c r="N86" s="104">
        <f>L86*(1+M86/100)</f>
        <v>2569.2</v>
      </c>
      <c r="O86" s="105"/>
      <c r="P86" s="106">
        <f>N86*O86</f>
        <v>0</v>
      </c>
      <c r="Q86" s="107"/>
      <c r="R86" s="108">
        <f>N86*Q86</f>
        <v>0</v>
      </c>
      <c r="S86" s="107">
        <v>0.126</v>
      </c>
      <c r="T86" s="108">
        <f>N86*S86</f>
        <v>323.7192</v>
      </c>
      <c r="U86" s="106">
        <v>21</v>
      </c>
      <c r="V86" s="106">
        <f>P86*(U86/100)</f>
        <v>0</v>
      </c>
      <c r="W86" s="106">
        <f>P86+V86</f>
        <v>0</v>
      </c>
      <c r="X86" s="103"/>
      <c r="Y86" s="102" t="s">
        <v>44</v>
      </c>
      <c r="Z86" s="102" t="s">
        <v>174</v>
      </c>
    </row>
    <row r="87" spans="6:26" s="99" customFormat="1" ht="12" outlineLevel="2">
      <c r="F87" s="100">
        <v>46</v>
      </c>
      <c r="G87" s="101" t="s">
        <v>74</v>
      </c>
      <c r="H87" s="102" t="s">
        <v>193</v>
      </c>
      <c r="I87" s="102"/>
      <c r="J87" s="103" t="s">
        <v>194</v>
      </c>
      <c r="K87" s="101" t="s">
        <v>90</v>
      </c>
      <c r="L87" s="104">
        <v>144</v>
      </c>
      <c r="M87" s="105">
        <v>0</v>
      </c>
      <c r="N87" s="104">
        <f>L87*(1+M87/100)</f>
        <v>144</v>
      </c>
      <c r="O87" s="105"/>
      <c r="P87" s="106">
        <f>N87*O87</f>
        <v>0</v>
      </c>
      <c r="Q87" s="107">
        <v>9E-05</v>
      </c>
      <c r="R87" s="108">
        <f>N87*Q87</f>
        <v>0.012960000000000001</v>
      </c>
      <c r="S87" s="107">
        <v>0</v>
      </c>
      <c r="T87" s="108">
        <f>N87*S87</f>
        <v>0</v>
      </c>
      <c r="U87" s="106">
        <v>21</v>
      </c>
      <c r="V87" s="106">
        <f>P87*(U87/100)</f>
        <v>0</v>
      </c>
      <c r="W87" s="106">
        <f>P87+V87</f>
        <v>0</v>
      </c>
      <c r="X87" s="103"/>
      <c r="Y87" s="102" t="s">
        <v>44</v>
      </c>
      <c r="Z87" s="102" t="s">
        <v>174</v>
      </c>
    </row>
    <row r="88" spans="6:26" s="99" customFormat="1" ht="24" outlineLevel="2">
      <c r="F88" s="100">
        <v>47</v>
      </c>
      <c r="G88" s="101" t="s">
        <v>74</v>
      </c>
      <c r="H88" s="102" t="s">
        <v>195</v>
      </c>
      <c r="I88" s="102"/>
      <c r="J88" s="103" t="s">
        <v>326</v>
      </c>
      <c r="K88" s="101" t="s">
        <v>90</v>
      </c>
      <c r="L88" s="104">
        <v>144</v>
      </c>
      <c r="M88" s="105">
        <v>0</v>
      </c>
      <c r="N88" s="104">
        <f>L88*(1+M88/100)</f>
        <v>144</v>
      </c>
      <c r="O88" s="105"/>
      <c r="P88" s="106">
        <f>N88*O88</f>
        <v>0</v>
      </c>
      <c r="Q88" s="107">
        <v>0.0231</v>
      </c>
      <c r="R88" s="108">
        <f>N88*Q88</f>
        <v>3.3264</v>
      </c>
      <c r="S88" s="107"/>
      <c r="T88" s="108">
        <f>N88*S88</f>
        <v>0</v>
      </c>
      <c r="U88" s="106">
        <v>21</v>
      </c>
      <c r="V88" s="106">
        <f>P88*(U88/100)</f>
        <v>0</v>
      </c>
      <c r="W88" s="106">
        <f>P88+V88</f>
        <v>0</v>
      </c>
      <c r="X88" s="103"/>
      <c r="Y88" s="102" t="s">
        <v>44</v>
      </c>
      <c r="Z88" s="102" t="s">
        <v>174</v>
      </c>
    </row>
    <row r="89" spans="6:26" s="109" customFormat="1" ht="22.5" outlineLevel="3">
      <c r="F89" s="110"/>
      <c r="G89" s="111"/>
      <c r="H89" s="111"/>
      <c r="I89" s="111"/>
      <c r="J89" s="112" t="s">
        <v>196</v>
      </c>
      <c r="K89" s="111"/>
      <c r="L89" s="113">
        <v>144</v>
      </c>
      <c r="M89" s="114"/>
      <c r="N89" s="115"/>
      <c r="O89" s="114"/>
      <c r="P89" s="116"/>
      <c r="Q89" s="117"/>
      <c r="R89" s="114"/>
      <c r="S89" s="114"/>
      <c r="T89" s="114"/>
      <c r="U89" s="118" t="s">
        <v>67</v>
      </c>
      <c r="V89" s="114"/>
      <c r="W89" s="114"/>
      <c r="X89" s="112"/>
      <c r="Y89" s="111"/>
      <c r="Z89" s="111"/>
    </row>
    <row r="90" spans="6:26" s="99" customFormat="1" ht="24" outlineLevel="2">
      <c r="F90" s="100">
        <v>48</v>
      </c>
      <c r="G90" s="101" t="s">
        <v>74</v>
      </c>
      <c r="H90" s="102" t="s">
        <v>197</v>
      </c>
      <c r="I90" s="102"/>
      <c r="J90" s="103" t="s">
        <v>198</v>
      </c>
      <c r="K90" s="101" t="s">
        <v>90</v>
      </c>
      <c r="L90" s="104">
        <v>247</v>
      </c>
      <c r="M90" s="105">
        <v>0</v>
      </c>
      <c r="N90" s="104">
        <f>L90*(1+M90/100)</f>
        <v>247</v>
      </c>
      <c r="O90" s="105"/>
      <c r="P90" s="106">
        <f>N90*O90</f>
        <v>0</v>
      </c>
      <c r="Q90" s="107">
        <v>0.1554</v>
      </c>
      <c r="R90" s="108">
        <f>N90*Q90</f>
        <v>38.3838</v>
      </c>
      <c r="S90" s="107"/>
      <c r="T90" s="108">
        <f>N90*S90</f>
        <v>0</v>
      </c>
      <c r="U90" s="106">
        <v>21</v>
      </c>
      <c r="V90" s="106">
        <f>P90*(U90/100)</f>
        <v>0</v>
      </c>
      <c r="W90" s="106">
        <f>P90+V90</f>
        <v>0</v>
      </c>
      <c r="X90" s="103"/>
      <c r="Y90" s="102" t="s">
        <v>44</v>
      </c>
      <c r="Z90" s="102" t="s">
        <v>174</v>
      </c>
    </row>
    <row r="91" spans="6:26" s="109" customFormat="1" ht="11.25" outlineLevel="3">
      <c r="F91" s="110"/>
      <c r="G91" s="111"/>
      <c r="H91" s="111"/>
      <c r="I91" s="111"/>
      <c r="J91" s="112" t="s">
        <v>199</v>
      </c>
      <c r="K91" s="111"/>
      <c r="L91" s="113">
        <v>247</v>
      </c>
      <c r="M91" s="114"/>
      <c r="N91" s="115"/>
      <c r="O91" s="114"/>
      <c r="P91" s="116"/>
      <c r="Q91" s="117"/>
      <c r="R91" s="114"/>
      <c r="S91" s="114"/>
      <c r="T91" s="114"/>
      <c r="U91" s="118" t="s">
        <v>67</v>
      </c>
      <c r="V91" s="114"/>
      <c r="W91" s="114"/>
      <c r="X91" s="112"/>
      <c r="Y91" s="111"/>
      <c r="Z91" s="111"/>
    </row>
    <row r="92" spans="6:26" s="99" customFormat="1" ht="12" outlineLevel="2">
      <c r="F92" s="100">
        <v>49</v>
      </c>
      <c r="G92" s="101" t="s">
        <v>145</v>
      </c>
      <c r="H92" s="102" t="s">
        <v>200</v>
      </c>
      <c r="I92" s="102"/>
      <c r="J92" s="103" t="s">
        <v>324</v>
      </c>
      <c r="K92" s="101" t="s">
        <v>158</v>
      </c>
      <c r="L92" s="104">
        <v>247</v>
      </c>
      <c r="M92" s="105">
        <v>1</v>
      </c>
      <c r="N92" s="104">
        <f>L92*(1+M92/100)</f>
        <v>249.47</v>
      </c>
      <c r="O92" s="105"/>
      <c r="P92" s="106">
        <f>N92*O92</f>
        <v>0</v>
      </c>
      <c r="Q92" s="107">
        <v>0.054</v>
      </c>
      <c r="R92" s="108">
        <f>N92*Q92</f>
        <v>13.47138</v>
      </c>
      <c r="S92" s="107"/>
      <c r="T92" s="108">
        <f>N92*S92</f>
        <v>0</v>
      </c>
      <c r="U92" s="106">
        <v>21</v>
      </c>
      <c r="V92" s="106">
        <f>P92*(U92/100)</f>
        <v>0</v>
      </c>
      <c r="W92" s="106">
        <f>P92+V92</f>
        <v>0</v>
      </c>
      <c r="X92" s="103"/>
      <c r="Y92" s="102" t="s">
        <v>44</v>
      </c>
      <c r="Z92" s="102" t="s">
        <v>174</v>
      </c>
    </row>
    <row r="93" spans="6:26" s="109" customFormat="1" ht="11.25" outlineLevel="3">
      <c r="F93" s="110"/>
      <c r="G93" s="111"/>
      <c r="H93" s="111"/>
      <c r="I93" s="111"/>
      <c r="J93" s="112" t="s">
        <v>199</v>
      </c>
      <c r="K93" s="111"/>
      <c r="L93" s="113">
        <v>247</v>
      </c>
      <c r="M93" s="114"/>
      <c r="N93" s="115"/>
      <c r="O93" s="114"/>
      <c r="P93" s="116"/>
      <c r="Q93" s="117"/>
      <c r="R93" s="114"/>
      <c r="S93" s="114"/>
      <c r="T93" s="114"/>
      <c r="U93" s="118" t="s">
        <v>67</v>
      </c>
      <c r="V93" s="114"/>
      <c r="W93" s="114"/>
      <c r="X93" s="112"/>
      <c r="Y93" s="111"/>
      <c r="Z93" s="111"/>
    </row>
    <row r="94" spans="6:26" s="99" customFormat="1" ht="24" outlineLevel="2">
      <c r="F94" s="100">
        <v>50</v>
      </c>
      <c r="G94" s="101" t="s">
        <v>74</v>
      </c>
      <c r="H94" s="102" t="s">
        <v>201</v>
      </c>
      <c r="I94" s="102"/>
      <c r="J94" s="103" t="s">
        <v>202</v>
      </c>
      <c r="K94" s="101" t="s">
        <v>90</v>
      </c>
      <c r="L94" s="104">
        <v>44</v>
      </c>
      <c r="M94" s="105">
        <v>0</v>
      </c>
      <c r="N94" s="104">
        <f>L94*(1+M94/100)</f>
        <v>44</v>
      </c>
      <c r="O94" s="105"/>
      <c r="P94" s="106">
        <f>N94*O94</f>
        <v>0</v>
      </c>
      <c r="Q94" s="107">
        <v>0.16371</v>
      </c>
      <c r="R94" s="108">
        <f>N94*Q94</f>
        <v>7.20324</v>
      </c>
      <c r="S94" s="107"/>
      <c r="T94" s="108">
        <f>N94*S94</f>
        <v>0</v>
      </c>
      <c r="U94" s="106">
        <v>21</v>
      </c>
      <c r="V94" s="106">
        <f>P94*(U94/100)</f>
        <v>0</v>
      </c>
      <c r="W94" s="106">
        <f>P94+V94</f>
        <v>0</v>
      </c>
      <c r="X94" s="103"/>
      <c r="Y94" s="102" t="s">
        <v>44</v>
      </c>
      <c r="Z94" s="102" t="s">
        <v>174</v>
      </c>
    </row>
    <row r="95" spans="6:26" s="109" customFormat="1" ht="11.25" outlineLevel="3">
      <c r="F95" s="110"/>
      <c r="G95" s="111"/>
      <c r="H95" s="111"/>
      <c r="I95" s="111"/>
      <c r="J95" s="112" t="s">
        <v>203</v>
      </c>
      <c r="K95" s="111"/>
      <c r="L95" s="113">
        <v>44</v>
      </c>
      <c r="M95" s="114"/>
      <c r="N95" s="115"/>
      <c r="O95" s="114"/>
      <c r="P95" s="116"/>
      <c r="Q95" s="117"/>
      <c r="R95" s="114"/>
      <c r="S95" s="114"/>
      <c r="T95" s="114"/>
      <c r="U95" s="118" t="s">
        <v>67</v>
      </c>
      <c r="V95" s="114"/>
      <c r="W95" s="114"/>
      <c r="X95" s="112"/>
      <c r="Y95" s="111"/>
      <c r="Z95" s="111"/>
    </row>
    <row r="96" spans="6:26" s="99" customFormat="1" ht="12" outlineLevel="2">
      <c r="F96" s="100">
        <v>51</v>
      </c>
      <c r="G96" s="101" t="s">
        <v>145</v>
      </c>
      <c r="H96" s="102" t="s">
        <v>204</v>
      </c>
      <c r="I96" s="102"/>
      <c r="J96" s="103" t="s">
        <v>325</v>
      </c>
      <c r="K96" s="101" t="s">
        <v>158</v>
      </c>
      <c r="L96" s="104">
        <v>134</v>
      </c>
      <c r="M96" s="105">
        <v>1</v>
      </c>
      <c r="N96" s="104">
        <f>L96*(1+M96/100)</f>
        <v>135.34</v>
      </c>
      <c r="O96" s="105"/>
      <c r="P96" s="106">
        <f>N96*O96</f>
        <v>0</v>
      </c>
      <c r="Q96" s="107">
        <v>0.039</v>
      </c>
      <c r="R96" s="108">
        <f>N96*Q96</f>
        <v>5.27826</v>
      </c>
      <c r="S96" s="107"/>
      <c r="T96" s="108">
        <f>N96*S96</f>
        <v>0</v>
      </c>
      <c r="U96" s="106">
        <v>21</v>
      </c>
      <c r="V96" s="106">
        <f>P96*(U96/100)</f>
        <v>0</v>
      </c>
      <c r="W96" s="106">
        <f>P96+V96</f>
        <v>0</v>
      </c>
      <c r="X96" s="103"/>
      <c r="Y96" s="102" t="s">
        <v>44</v>
      </c>
      <c r="Z96" s="102" t="s">
        <v>174</v>
      </c>
    </row>
    <row r="97" spans="6:26" s="109" customFormat="1" ht="11.25" outlineLevel="3">
      <c r="F97" s="110"/>
      <c r="G97" s="111"/>
      <c r="H97" s="111"/>
      <c r="I97" s="111"/>
      <c r="J97" s="112" t="s">
        <v>205</v>
      </c>
      <c r="K97" s="111"/>
      <c r="L97" s="113">
        <v>134</v>
      </c>
      <c r="M97" s="114"/>
      <c r="N97" s="115"/>
      <c r="O97" s="114"/>
      <c r="P97" s="116"/>
      <c r="Q97" s="117"/>
      <c r="R97" s="114"/>
      <c r="S97" s="114"/>
      <c r="T97" s="114"/>
      <c r="U97" s="118" t="s">
        <v>67</v>
      </c>
      <c r="V97" s="114"/>
      <c r="W97" s="114"/>
      <c r="X97" s="112"/>
      <c r="Y97" s="111"/>
      <c r="Z97" s="111"/>
    </row>
    <row r="98" spans="6:26" s="119" customFormat="1" ht="12.75" customHeight="1" outlineLevel="2">
      <c r="F98" s="120"/>
      <c r="G98" s="121"/>
      <c r="H98" s="121"/>
      <c r="I98" s="121"/>
      <c r="J98" s="122"/>
      <c r="K98" s="121"/>
      <c r="L98" s="123"/>
      <c r="M98" s="124"/>
      <c r="N98" s="123"/>
      <c r="O98" s="124"/>
      <c r="P98" s="125"/>
      <c r="Q98" s="126"/>
      <c r="R98" s="124"/>
      <c r="S98" s="124"/>
      <c r="T98" s="124"/>
      <c r="U98" s="127" t="s">
        <v>67</v>
      </c>
      <c r="V98" s="124"/>
      <c r="W98" s="124"/>
      <c r="X98" s="124"/>
      <c r="Y98" s="121"/>
      <c r="Z98" s="121"/>
    </row>
    <row r="99" spans="6:26" s="89" customFormat="1" ht="16.5" customHeight="1" outlineLevel="1">
      <c r="F99" s="90"/>
      <c r="G99" s="73"/>
      <c r="H99" s="91"/>
      <c r="I99" s="91"/>
      <c r="J99" s="91" t="s">
        <v>206</v>
      </c>
      <c r="K99" s="73"/>
      <c r="L99" s="92"/>
      <c r="M99" s="93"/>
      <c r="N99" s="92"/>
      <c r="O99" s="93"/>
      <c r="P99" s="94">
        <f>SUBTOTAL(9,P100:P105)</f>
        <v>0</v>
      </c>
      <c r="Q99" s="95"/>
      <c r="R99" s="96">
        <f>SUBTOTAL(9,R100:R105)</f>
        <v>0</v>
      </c>
      <c r="S99" s="93"/>
      <c r="T99" s="96">
        <f>SUBTOTAL(9,T100:T105)</f>
        <v>0</v>
      </c>
      <c r="U99" s="97" t="s">
        <v>67</v>
      </c>
      <c r="V99" s="94">
        <f>SUBTOTAL(9,V100:V105)</f>
        <v>0</v>
      </c>
      <c r="W99" s="94">
        <f>SUBTOTAL(9,W100:W105)</f>
        <v>0</v>
      </c>
      <c r="X99" s="98"/>
      <c r="Y99" s="74"/>
      <c r="Z99" s="74"/>
    </row>
    <row r="100" spans="6:26" s="99" customFormat="1" ht="12" outlineLevel="2">
      <c r="F100" s="100">
        <v>52</v>
      </c>
      <c r="G100" s="101" t="s">
        <v>74</v>
      </c>
      <c r="H100" s="102" t="s">
        <v>207</v>
      </c>
      <c r="I100" s="102"/>
      <c r="J100" s="103" t="s">
        <v>208</v>
      </c>
      <c r="K100" s="101" t="s">
        <v>209</v>
      </c>
      <c r="L100" s="104">
        <v>2954.399</v>
      </c>
      <c r="M100" s="105"/>
      <c r="N100" s="104">
        <f>L100*(1+M100/100)</f>
        <v>2954.399</v>
      </c>
      <c r="O100" s="105"/>
      <c r="P100" s="106">
        <f>N100*O100</f>
        <v>0</v>
      </c>
      <c r="Q100" s="107"/>
      <c r="R100" s="108">
        <f>N100*Q100</f>
        <v>0</v>
      </c>
      <c r="S100" s="107"/>
      <c r="T100" s="108">
        <f>N100*S100</f>
        <v>0</v>
      </c>
      <c r="U100" s="106">
        <v>21</v>
      </c>
      <c r="V100" s="106">
        <f>P100*(U100/100)</f>
        <v>0</v>
      </c>
      <c r="W100" s="106">
        <f>P100+V100</f>
        <v>0</v>
      </c>
      <c r="X100" s="103"/>
      <c r="Y100" s="102" t="s">
        <v>44</v>
      </c>
      <c r="Z100" s="102" t="s">
        <v>210</v>
      </c>
    </row>
    <row r="101" spans="6:26" s="109" customFormat="1" ht="11.25" outlineLevel="3">
      <c r="F101" s="110"/>
      <c r="G101" s="111"/>
      <c r="H101" s="111"/>
      <c r="I101" s="111"/>
      <c r="J101" s="112" t="s">
        <v>211</v>
      </c>
      <c r="K101" s="111"/>
      <c r="L101" s="113">
        <v>2954.399</v>
      </c>
      <c r="M101" s="114"/>
      <c r="N101" s="115"/>
      <c r="O101" s="114"/>
      <c r="P101" s="116"/>
      <c r="Q101" s="117"/>
      <c r="R101" s="114"/>
      <c r="S101" s="114"/>
      <c r="T101" s="114"/>
      <c r="U101" s="118" t="s">
        <v>67</v>
      </c>
      <c r="V101" s="114"/>
      <c r="W101" s="114"/>
      <c r="X101" s="112"/>
      <c r="Y101" s="111"/>
      <c r="Z101" s="111"/>
    </row>
    <row r="102" spans="6:26" s="99" customFormat="1" ht="12" outlineLevel="2">
      <c r="F102" s="100">
        <v>53</v>
      </c>
      <c r="G102" s="101" t="s">
        <v>74</v>
      </c>
      <c r="H102" s="102" t="s">
        <v>212</v>
      </c>
      <c r="I102" s="102"/>
      <c r="J102" s="103" t="s">
        <v>213</v>
      </c>
      <c r="K102" s="101" t="s">
        <v>209</v>
      </c>
      <c r="L102" s="104">
        <v>55.65</v>
      </c>
      <c r="M102" s="105">
        <v>0</v>
      </c>
      <c r="N102" s="104">
        <f>L102*(1+M102/100)</f>
        <v>55.65</v>
      </c>
      <c r="O102" s="105"/>
      <c r="P102" s="106">
        <f>N102*O102</f>
        <v>0</v>
      </c>
      <c r="Q102" s="107"/>
      <c r="R102" s="108">
        <f>N102*Q102</f>
        <v>0</v>
      </c>
      <c r="S102" s="107"/>
      <c r="T102" s="108">
        <f>N102*S102</f>
        <v>0</v>
      </c>
      <c r="U102" s="106">
        <v>21</v>
      </c>
      <c r="V102" s="106">
        <f>P102*(U102/100)</f>
        <v>0</v>
      </c>
      <c r="W102" s="106">
        <f>P102+V102</f>
        <v>0</v>
      </c>
      <c r="X102" s="103"/>
      <c r="Y102" s="102" t="s">
        <v>44</v>
      </c>
      <c r="Z102" s="102" t="s">
        <v>210</v>
      </c>
    </row>
    <row r="103" spans="6:26" s="99" customFormat="1" ht="12" outlineLevel="2">
      <c r="F103" s="100">
        <v>54</v>
      </c>
      <c r="G103" s="101" t="s">
        <v>74</v>
      </c>
      <c r="H103" s="102" t="s">
        <v>214</v>
      </c>
      <c r="I103" s="102"/>
      <c r="J103" s="103" t="s">
        <v>215</v>
      </c>
      <c r="K103" s="101" t="s">
        <v>209</v>
      </c>
      <c r="L103" s="104">
        <v>952.177</v>
      </c>
      <c r="M103" s="105">
        <v>0</v>
      </c>
      <c r="N103" s="104">
        <f>L103*(1+M103/100)</f>
        <v>952.177</v>
      </c>
      <c r="O103" s="105"/>
      <c r="P103" s="106">
        <f>N103*O103</f>
        <v>0</v>
      </c>
      <c r="Q103" s="107"/>
      <c r="R103" s="108">
        <f>N103*Q103</f>
        <v>0</v>
      </c>
      <c r="S103" s="107"/>
      <c r="T103" s="108">
        <f>N103*S103</f>
        <v>0</v>
      </c>
      <c r="U103" s="106">
        <v>21</v>
      </c>
      <c r="V103" s="106">
        <f>P103*(U103/100)</f>
        <v>0</v>
      </c>
      <c r="W103" s="106">
        <f>P103+V103</f>
        <v>0</v>
      </c>
      <c r="X103" s="103"/>
      <c r="Y103" s="102" t="s">
        <v>44</v>
      </c>
      <c r="Z103" s="102" t="s">
        <v>210</v>
      </c>
    </row>
    <row r="104" spans="6:26" s="109" customFormat="1" ht="11.25" outlineLevel="3">
      <c r="F104" s="110"/>
      <c r="G104" s="111"/>
      <c r="H104" s="111"/>
      <c r="I104" s="111"/>
      <c r="J104" s="112" t="s">
        <v>216</v>
      </c>
      <c r="K104" s="111"/>
      <c r="L104" s="113">
        <v>952.177</v>
      </c>
      <c r="M104" s="114"/>
      <c r="N104" s="115"/>
      <c r="O104" s="114"/>
      <c r="P104" s="116"/>
      <c r="Q104" s="117"/>
      <c r="R104" s="114"/>
      <c r="S104" s="114"/>
      <c r="T104" s="114"/>
      <c r="U104" s="118" t="s">
        <v>67</v>
      </c>
      <c r="V104" s="114"/>
      <c r="W104" s="114"/>
      <c r="X104" s="112"/>
      <c r="Y104" s="111"/>
      <c r="Z104" s="111"/>
    </row>
    <row r="105" spans="6:26" s="119" customFormat="1" ht="12.75" customHeight="1" outlineLevel="2">
      <c r="F105" s="120"/>
      <c r="G105" s="121"/>
      <c r="H105" s="121"/>
      <c r="I105" s="121"/>
      <c r="J105" s="122"/>
      <c r="K105" s="121"/>
      <c r="L105" s="123"/>
      <c r="M105" s="124"/>
      <c r="N105" s="123"/>
      <c r="O105" s="124"/>
      <c r="P105" s="125"/>
      <c r="Q105" s="126"/>
      <c r="R105" s="124"/>
      <c r="S105" s="124"/>
      <c r="T105" s="124"/>
      <c r="U105" s="127" t="s">
        <v>67</v>
      </c>
      <c r="V105" s="124"/>
      <c r="W105" s="124"/>
      <c r="X105" s="124"/>
      <c r="Y105" s="121"/>
      <c r="Z105" s="121"/>
    </row>
    <row r="106" spans="6:26" s="119" customFormat="1" ht="12.75" customHeight="1" outlineLevel="1">
      <c r="F106" s="120"/>
      <c r="G106" s="121"/>
      <c r="H106" s="121"/>
      <c r="I106" s="121"/>
      <c r="J106" s="122"/>
      <c r="K106" s="121"/>
      <c r="L106" s="123"/>
      <c r="M106" s="124"/>
      <c r="N106" s="123"/>
      <c r="O106" s="124"/>
      <c r="P106" s="125"/>
      <c r="Q106" s="126"/>
      <c r="R106" s="124"/>
      <c r="S106" s="124"/>
      <c r="T106" s="124"/>
      <c r="U106" s="127" t="s">
        <v>67</v>
      </c>
      <c r="V106" s="124"/>
      <c r="W106" s="124"/>
      <c r="X106" s="124"/>
      <c r="Y106" s="121"/>
      <c r="Z106" s="121"/>
    </row>
    <row r="107" spans="6:26" s="119" customFormat="1" ht="12.75" customHeight="1">
      <c r="F107" s="120"/>
      <c r="G107" s="121"/>
      <c r="H107" s="121"/>
      <c r="I107" s="121"/>
      <c r="J107" s="122"/>
      <c r="K107" s="121"/>
      <c r="L107" s="123"/>
      <c r="M107" s="124"/>
      <c r="N107" s="123"/>
      <c r="O107" s="124"/>
      <c r="P107" s="125"/>
      <c r="Q107" s="126"/>
      <c r="R107" s="124"/>
      <c r="S107" s="124"/>
      <c r="T107" s="124"/>
      <c r="U107" s="127" t="s">
        <v>67</v>
      </c>
      <c r="V107" s="124"/>
      <c r="W107" s="124"/>
      <c r="X107" s="124"/>
      <c r="Y107" s="121"/>
      <c r="Z107" s="121"/>
    </row>
  </sheetData>
  <printOptions/>
  <pageMargins left="0.3937007874015748" right="0.3937007874015748" top="0.5905511811023623" bottom="0.5905511811023623" header="0.3937007874015748" footer="0.3937007874015748"/>
  <pageSetup fitToHeight="9999" horizontalDpi="600" verticalDpi="600" orientation="landscape" paperSize="9" scale="62" r:id="rId1"/>
  <headerFooter alignWithMargins="0">
    <oddFooter>&amp;C&amp;8&amp;P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Z19"/>
  <sheetViews>
    <sheetView zoomScaleSheetLayoutView="100" workbookViewId="0" topLeftCell="F1">
      <pane ySplit="3" topLeftCell="A4" activePane="bottomLeft" state="frozen"/>
      <selection pane="bottomLeft" activeCell="O5" sqref="O5:O15"/>
    </sheetView>
  </sheetViews>
  <sheetFormatPr defaultColWidth="9.140625" defaultRowHeight="15" outlineLevelRow="3"/>
  <cols>
    <col min="1" max="5" width="9.140625" style="62" hidden="1" customWidth="1"/>
    <col min="6" max="6" width="5.421875" style="128" customWidth="1"/>
    <col min="7" max="7" width="4.28125" style="129" customWidth="1"/>
    <col min="8" max="8" width="11.57421875" style="130" customWidth="1"/>
    <col min="9" max="9" width="10.00390625" style="130" hidden="1" customWidth="1"/>
    <col min="10" max="10" width="57.140625" style="131" customWidth="1"/>
    <col min="11" max="11" width="4.28125" style="129" customWidth="1"/>
    <col min="12" max="12" width="13.7109375" style="132" customWidth="1"/>
    <col min="13" max="13" width="6.8515625" style="133" customWidth="1"/>
    <col min="14" max="14" width="9.7109375" style="132" customWidth="1"/>
    <col min="15" max="15" width="12.28125" style="133" customWidth="1"/>
    <col min="16" max="16" width="12.140625" style="134" customWidth="1"/>
    <col min="17" max="17" width="11.421875" style="135" bestFit="1" customWidth="1"/>
    <col min="18" max="18" width="8.8515625" style="133" bestFit="1" customWidth="1"/>
    <col min="19" max="19" width="8.7109375" style="133" bestFit="1" customWidth="1"/>
    <col min="20" max="20" width="4.00390625" style="133" bestFit="1" customWidth="1"/>
    <col min="21" max="21" width="9.8515625" style="133" bestFit="1" customWidth="1"/>
    <col min="22" max="22" width="9.140625" style="133" customWidth="1"/>
    <col min="23" max="23" width="14.57421875" style="133" customWidth="1"/>
    <col min="24" max="24" width="25.7109375" style="133" hidden="1" customWidth="1"/>
    <col min="25" max="26" width="10.00390625" style="130" hidden="1" customWidth="1"/>
    <col min="27" max="27" width="9.421875" style="62" customWidth="1"/>
    <col min="28" max="256" width="9.140625" style="62" customWidth="1"/>
    <col min="257" max="261" width="9.140625" style="62" hidden="1" customWidth="1"/>
    <col min="262" max="262" width="5.421875" style="62" customWidth="1"/>
    <col min="263" max="263" width="4.28125" style="62" customWidth="1"/>
    <col min="264" max="264" width="14.28125" style="62" customWidth="1"/>
    <col min="265" max="265" width="10.00390625" style="62" customWidth="1"/>
    <col min="266" max="266" width="57.140625" style="62" customWidth="1"/>
    <col min="267" max="267" width="4.28125" style="62" customWidth="1"/>
    <col min="268" max="268" width="13.7109375" style="62" customWidth="1"/>
    <col min="269" max="269" width="6.8515625" style="62" customWidth="1"/>
    <col min="270" max="270" width="13.421875" style="62" customWidth="1"/>
    <col min="271" max="271" width="12.421875" style="62" customWidth="1"/>
    <col min="272" max="272" width="15.7109375" style="62" customWidth="1"/>
    <col min="273" max="273" width="11.421875" style="62" bestFit="1" customWidth="1"/>
    <col min="274" max="274" width="14.28125" style="62" customWidth="1"/>
    <col min="275" max="275" width="11.421875" style="62" customWidth="1"/>
    <col min="276" max="276" width="14.28125" style="62" customWidth="1"/>
    <col min="277" max="277" width="9.7109375" style="62" customWidth="1"/>
    <col min="278" max="278" width="14.57421875" style="62" customWidth="1"/>
    <col min="279" max="279" width="15.7109375" style="62" customWidth="1"/>
    <col min="280" max="280" width="25.7109375" style="62" customWidth="1"/>
    <col min="281" max="282" width="10.00390625" style="62" customWidth="1"/>
    <col min="283" max="283" width="9.421875" style="62" customWidth="1"/>
    <col min="284" max="512" width="9.140625" style="62" customWidth="1"/>
    <col min="513" max="517" width="9.140625" style="62" hidden="1" customWidth="1"/>
    <col min="518" max="518" width="5.421875" style="62" customWidth="1"/>
    <col min="519" max="519" width="4.28125" style="62" customWidth="1"/>
    <col min="520" max="520" width="14.28125" style="62" customWidth="1"/>
    <col min="521" max="521" width="10.00390625" style="62" customWidth="1"/>
    <col min="522" max="522" width="57.140625" style="62" customWidth="1"/>
    <col min="523" max="523" width="4.28125" style="62" customWidth="1"/>
    <col min="524" max="524" width="13.7109375" style="62" customWidth="1"/>
    <col min="525" max="525" width="6.8515625" style="62" customWidth="1"/>
    <col min="526" max="526" width="13.421875" style="62" customWidth="1"/>
    <col min="527" max="527" width="12.421875" style="62" customWidth="1"/>
    <col min="528" max="528" width="15.7109375" style="62" customWidth="1"/>
    <col min="529" max="529" width="11.421875" style="62" bestFit="1" customWidth="1"/>
    <col min="530" max="530" width="14.28125" style="62" customWidth="1"/>
    <col min="531" max="531" width="11.421875" style="62" customWidth="1"/>
    <col min="532" max="532" width="14.28125" style="62" customWidth="1"/>
    <col min="533" max="533" width="9.7109375" style="62" customWidth="1"/>
    <col min="534" max="534" width="14.57421875" style="62" customWidth="1"/>
    <col min="535" max="535" width="15.7109375" style="62" customWidth="1"/>
    <col min="536" max="536" width="25.7109375" style="62" customWidth="1"/>
    <col min="537" max="538" width="10.00390625" style="62" customWidth="1"/>
    <col min="539" max="539" width="9.421875" style="62" customWidth="1"/>
    <col min="540" max="768" width="9.140625" style="62" customWidth="1"/>
    <col min="769" max="773" width="9.140625" style="62" hidden="1" customWidth="1"/>
    <col min="774" max="774" width="5.421875" style="62" customWidth="1"/>
    <col min="775" max="775" width="4.28125" style="62" customWidth="1"/>
    <col min="776" max="776" width="14.28125" style="62" customWidth="1"/>
    <col min="777" max="777" width="10.00390625" style="62" customWidth="1"/>
    <col min="778" max="778" width="57.140625" style="62" customWidth="1"/>
    <col min="779" max="779" width="4.28125" style="62" customWidth="1"/>
    <col min="780" max="780" width="13.7109375" style="62" customWidth="1"/>
    <col min="781" max="781" width="6.8515625" style="62" customWidth="1"/>
    <col min="782" max="782" width="13.421875" style="62" customWidth="1"/>
    <col min="783" max="783" width="12.421875" style="62" customWidth="1"/>
    <col min="784" max="784" width="15.7109375" style="62" customWidth="1"/>
    <col min="785" max="785" width="11.421875" style="62" bestFit="1" customWidth="1"/>
    <col min="786" max="786" width="14.28125" style="62" customWidth="1"/>
    <col min="787" max="787" width="11.421875" style="62" customWidth="1"/>
    <col min="788" max="788" width="14.28125" style="62" customWidth="1"/>
    <col min="789" max="789" width="9.7109375" style="62" customWidth="1"/>
    <col min="790" max="790" width="14.57421875" style="62" customWidth="1"/>
    <col min="791" max="791" width="15.7109375" style="62" customWidth="1"/>
    <col min="792" max="792" width="25.7109375" style="62" customWidth="1"/>
    <col min="793" max="794" width="10.00390625" style="62" customWidth="1"/>
    <col min="795" max="795" width="9.421875" style="62" customWidth="1"/>
    <col min="796" max="1024" width="9.140625" style="62" customWidth="1"/>
    <col min="1025" max="1029" width="9.140625" style="62" hidden="1" customWidth="1"/>
    <col min="1030" max="1030" width="5.421875" style="62" customWidth="1"/>
    <col min="1031" max="1031" width="4.28125" style="62" customWidth="1"/>
    <col min="1032" max="1032" width="14.28125" style="62" customWidth="1"/>
    <col min="1033" max="1033" width="10.00390625" style="62" customWidth="1"/>
    <col min="1034" max="1034" width="57.140625" style="62" customWidth="1"/>
    <col min="1035" max="1035" width="4.28125" style="62" customWidth="1"/>
    <col min="1036" max="1036" width="13.7109375" style="62" customWidth="1"/>
    <col min="1037" max="1037" width="6.8515625" style="62" customWidth="1"/>
    <col min="1038" max="1038" width="13.421875" style="62" customWidth="1"/>
    <col min="1039" max="1039" width="12.421875" style="62" customWidth="1"/>
    <col min="1040" max="1040" width="15.7109375" style="62" customWidth="1"/>
    <col min="1041" max="1041" width="11.421875" style="62" bestFit="1" customWidth="1"/>
    <col min="1042" max="1042" width="14.28125" style="62" customWidth="1"/>
    <col min="1043" max="1043" width="11.421875" style="62" customWidth="1"/>
    <col min="1044" max="1044" width="14.28125" style="62" customWidth="1"/>
    <col min="1045" max="1045" width="9.7109375" style="62" customWidth="1"/>
    <col min="1046" max="1046" width="14.57421875" style="62" customWidth="1"/>
    <col min="1047" max="1047" width="15.7109375" style="62" customWidth="1"/>
    <col min="1048" max="1048" width="25.7109375" style="62" customWidth="1"/>
    <col min="1049" max="1050" width="10.00390625" style="62" customWidth="1"/>
    <col min="1051" max="1051" width="9.421875" style="62" customWidth="1"/>
    <col min="1052" max="1280" width="9.140625" style="62" customWidth="1"/>
    <col min="1281" max="1285" width="9.140625" style="62" hidden="1" customWidth="1"/>
    <col min="1286" max="1286" width="5.421875" style="62" customWidth="1"/>
    <col min="1287" max="1287" width="4.28125" style="62" customWidth="1"/>
    <col min="1288" max="1288" width="14.28125" style="62" customWidth="1"/>
    <col min="1289" max="1289" width="10.00390625" style="62" customWidth="1"/>
    <col min="1290" max="1290" width="57.140625" style="62" customWidth="1"/>
    <col min="1291" max="1291" width="4.28125" style="62" customWidth="1"/>
    <col min="1292" max="1292" width="13.7109375" style="62" customWidth="1"/>
    <col min="1293" max="1293" width="6.8515625" style="62" customWidth="1"/>
    <col min="1294" max="1294" width="13.421875" style="62" customWidth="1"/>
    <col min="1295" max="1295" width="12.421875" style="62" customWidth="1"/>
    <col min="1296" max="1296" width="15.7109375" style="62" customWidth="1"/>
    <col min="1297" max="1297" width="11.421875" style="62" bestFit="1" customWidth="1"/>
    <col min="1298" max="1298" width="14.28125" style="62" customWidth="1"/>
    <col min="1299" max="1299" width="11.421875" style="62" customWidth="1"/>
    <col min="1300" max="1300" width="14.28125" style="62" customWidth="1"/>
    <col min="1301" max="1301" width="9.7109375" style="62" customWidth="1"/>
    <col min="1302" max="1302" width="14.57421875" style="62" customWidth="1"/>
    <col min="1303" max="1303" width="15.7109375" style="62" customWidth="1"/>
    <col min="1304" max="1304" width="25.7109375" style="62" customWidth="1"/>
    <col min="1305" max="1306" width="10.00390625" style="62" customWidth="1"/>
    <col min="1307" max="1307" width="9.421875" style="62" customWidth="1"/>
    <col min="1308" max="1536" width="9.140625" style="62" customWidth="1"/>
    <col min="1537" max="1541" width="9.140625" style="62" hidden="1" customWidth="1"/>
    <col min="1542" max="1542" width="5.421875" style="62" customWidth="1"/>
    <col min="1543" max="1543" width="4.28125" style="62" customWidth="1"/>
    <col min="1544" max="1544" width="14.28125" style="62" customWidth="1"/>
    <col min="1545" max="1545" width="10.00390625" style="62" customWidth="1"/>
    <col min="1546" max="1546" width="57.140625" style="62" customWidth="1"/>
    <col min="1547" max="1547" width="4.28125" style="62" customWidth="1"/>
    <col min="1548" max="1548" width="13.7109375" style="62" customWidth="1"/>
    <col min="1549" max="1549" width="6.8515625" style="62" customWidth="1"/>
    <col min="1550" max="1550" width="13.421875" style="62" customWidth="1"/>
    <col min="1551" max="1551" width="12.421875" style="62" customWidth="1"/>
    <col min="1552" max="1552" width="15.7109375" style="62" customWidth="1"/>
    <col min="1553" max="1553" width="11.421875" style="62" bestFit="1" customWidth="1"/>
    <col min="1554" max="1554" width="14.28125" style="62" customWidth="1"/>
    <col min="1555" max="1555" width="11.421875" style="62" customWidth="1"/>
    <col min="1556" max="1556" width="14.28125" style="62" customWidth="1"/>
    <col min="1557" max="1557" width="9.7109375" style="62" customWidth="1"/>
    <col min="1558" max="1558" width="14.57421875" style="62" customWidth="1"/>
    <col min="1559" max="1559" width="15.7109375" style="62" customWidth="1"/>
    <col min="1560" max="1560" width="25.7109375" style="62" customWidth="1"/>
    <col min="1561" max="1562" width="10.00390625" style="62" customWidth="1"/>
    <col min="1563" max="1563" width="9.421875" style="62" customWidth="1"/>
    <col min="1564" max="1792" width="9.140625" style="62" customWidth="1"/>
    <col min="1793" max="1797" width="9.140625" style="62" hidden="1" customWidth="1"/>
    <col min="1798" max="1798" width="5.421875" style="62" customWidth="1"/>
    <col min="1799" max="1799" width="4.28125" style="62" customWidth="1"/>
    <col min="1800" max="1800" width="14.28125" style="62" customWidth="1"/>
    <col min="1801" max="1801" width="10.00390625" style="62" customWidth="1"/>
    <col min="1802" max="1802" width="57.140625" style="62" customWidth="1"/>
    <col min="1803" max="1803" width="4.28125" style="62" customWidth="1"/>
    <col min="1804" max="1804" width="13.7109375" style="62" customWidth="1"/>
    <col min="1805" max="1805" width="6.8515625" style="62" customWidth="1"/>
    <col min="1806" max="1806" width="13.421875" style="62" customWidth="1"/>
    <col min="1807" max="1807" width="12.421875" style="62" customWidth="1"/>
    <col min="1808" max="1808" width="15.7109375" style="62" customWidth="1"/>
    <col min="1809" max="1809" width="11.421875" style="62" bestFit="1" customWidth="1"/>
    <col min="1810" max="1810" width="14.28125" style="62" customWidth="1"/>
    <col min="1811" max="1811" width="11.421875" style="62" customWidth="1"/>
    <col min="1812" max="1812" width="14.28125" style="62" customWidth="1"/>
    <col min="1813" max="1813" width="9.7109375" style="62" customWidth="1"/>
    <col min="1814" max="1814" width="14.57421875" style="62" customWidth="1"/>
    <col min="1815" max="1815" width="15.7109375" style="62" customWidth="1"/>
    <col min="1816" max="1816" width="25.7109375" style="62" customWidth="1"/>
    <col min="1817" max="1818" width="10.00390625" style="62" customWidth="1"/>
    <col min="1819" max="1819" width="9.421875" style="62" customWidth="1"/>
    <col min="1820" max="2048" width="9.140625" style="62" customWidth="1"/>
    <col min="2049" max="2053" width="9.140625" style="62" hidden="1" customWidth="1"/>
    <col min="2054" max="2054" width="5.421875" style="62" customWidth="1"/>
    <col min="2055" max="2055" width="4.28125" style="62" customWidth="1"/>
    <col min="2056" max="2056" width="14.28125" style="62" customWidth="1"/>
    <col min="2057" max="2057" width="10.00390625" style="62" customWidth="1"/>
    <col min="2058" max="2058" width="57.140625" style="62" customWidth="1"/>
    <col min="2059" max="2059" width="4.28125" style="62" customWidth="1"/>
    <col min="2060" max="2060" width="13.7109375" style="62" customWidth="1"/>
    <col min="2061" max="2061" width="6.8515625" style="62" customWidth="1"/>
    <col min="2062" max="2062" width="13.421875" style="62" customWidth="1"/>
    <col min="2063" max="2063" width="12.421875" style="62" customWidth="1"/>
    <col min="2064" max="2064" width="15.7109375" style="62" customWidth="1"/>
    <col min="2065" max="2065" width="11.421875" style="62" bestFit="1" customWidth="1"/>
    <col min="2066" max="2066" width="14.28125" style="62" customWidth="1"/>
    <col min="2067" max="2067" width="11.421875" style="62" customWidth="1"/>
    <col min="2068" max="2068" width="14.28125" style="62" customWidth="1"/>
    <col min="2069" max="2069" width="9.7109375" style="62" customWidth="1"/>
    <col min="2070" max="2070" width="14.57421875" style="62" customWidth="1"/>
    <col min="2071" max="2071" width="15.7109375" style="62" customWidth="1"/>
    <col min="2072" max="2072" width="25.7109375" style="62" customWidth="1"/>
    <col min="2073" max="2074" width="10.00390625" style="62" customWidth="1"/>
    <col min="2075" max="2075" width="9.421875" style="62" customWidth="1"/>
    <col min="2076" max="2304" width="9.140625" style="62" customWidth="1"/>
    <col min="2305" max="2309" width="9.140625" style="62" hidden="1" customWidth="1"/>
    <col min="2310" max="2310" width="5.421875" style="62" customWidth="1"/>
    <col min="2311" max="2311" width="4.28125" style="62" customWidth="1"/>
    <col min="2312" max="2312" width="14.28125" style="62" customWidth="1"/>
    <col min="2313" max="2313" width="10.00390625" style="62" customWidth="1"/>
    <col min="2314" max="2314" width="57.140625" style="62" customWidth="1"/>
    <col min="2315" max="2315" width="4.28125" style="62" customWidth="1"/>
    <col min="2316" max="2316" width="13.7109375" style="62" customWidth="1"/>
    <col min="2317" max="2317" width="6.8515625" style="62" customWidth="1"/>
    <col min="2318" max="2318" width="13.421875" style="62" customWidth="1"/>
    <col min="2319" max="2319" width="12.421875" style="62" customWidth="1"/>
    <col min="2320" max="2320" width="15.7109375" style="62" customWidth="1"/>
    <col min="2321" max="2321" width="11.421875" style="62" bestFit="1" customWidth="1"/>
    <col min="2322" max="2322" width="14.28125" style="62" customWidth="1"/>
    <col min="2323" max="2323" width="11.421875" style="62" customWidth="1"/>
    <col min="2324" max="2324" width="14.28125" style="62" customWidth="1"/>
    <col min="2325" max="2325" width="9.7109375" style="62" customWidth="1"/>
    <col min="2326" max="2326" width="14.57421875" style="62" customWidth="1"/>
    <col min="2327" max="2327" width="15.7109375" style="62" customWidth="1"/>
    <col min="2328" max="2328" width="25.7109375" style="62" customWidth="1"/>
    <col min="2329" max="2330" width="10.00390625" style="62" customWidth="1"/>
    <col min="2331" max="2331" width="9.421875" style="62" customWidth="1"/>
    <col min="2332" max="2560" width="9.140625" style="62" customWidth="1"/>
    <col min="2561" max="2565" width="9.140625" style="62" hidden="1" customWidth="1"/>
    <col min="2566" max="2566" width="5.421875" style="62" customWidth="1"/>
    <col min="2567" max="2567" width="4.28125" style="62" customWidth="1"/>
    <col min="2568" max="2568" width="14.28125" style="62" customWidth="1"/>
    <col min="2569" max="2569" width="10.00390625" style="62" customWidth="1"/>
    <col min="2570" max="2570" width="57.140625" style="62" customWidth="1"/>
    <col min="2571" max="2571" width="4.28125" style="62" customWidth="1"/>
    <col min="2572" max="2572" width="13.7109375" style="62" customWidth="1"/>
    <col min="2573" max="2573" width="6.8515625" style="62" customWidth="1"/>
    <col min="2574" max="2574" width="13.421875" style="62" customWidth="1"/>
    <col min="2575" max="2575" width="12.421875" style="62" customWidth="1"/>
    <col min="2576" max="2576" width="15.7109375" style="62" customWidth="1"/>
    <col min="2577" max="2577" width="11.421875" style="62" bestFit="1" customWidth="1"/>
    <col min="2578" max="2578" width="14.28125" style="62" customWidth="1"/>
    <col min="2579" max="2579" width="11.421875" style="62" customWidth="1"/>
    <col min="2580" max="2580" width="14.28125" style="62" customWidth="1"/>
    <col min="2581" max="2581" width="9.7109375" style="62" customWidth="1"/>
    <col min="2582" max="2582" width="14.57421875" style="62" customWidth="1"/>
    <col min="2583" max="2583" width="15.7109375" style="62" customWidth="1"/>
    <col min="2584" max="2584" width="25.7109375" style="62" customWidth="1"/>
    <col min="2585" max="2586" width="10.00390625" style="62" customWidth="1"/>
    <col min="2587" max="2587" width="9.421875" style="62" customWidth="1"/>
    <col min="2588" max="2816" width="9.140625" style="62" customWidth="1"/>
    <col min="2817" max="2821" width="9.140625" style="62" hidden="1" customWidth="1"/>
    <col min="2822" max="2822" width="5.421875" style="62" customWidth="1"/>
    <col min="2823" max="2823" width="4.28125" style="62" customWidth="1"/>
    <col min="2824" max="2824" width="14.28125" style="62" customWidth="1"/>
    <col min="2825" max="2825" width="10.00390625" style="62" customWidth="1"/>
    <col min="2826" max="2826" width="57.140625" style="62" customWidth="1"/>
    <col min="2827" max="2827" width="4.28125" style="62" customWidth="1"/>
    <col min="2828" max="2828" width="13.7109375" style="62" customWidth="1"/>
    <col min="2829" max="2829" width="6.8515625" style="62" customWidth="1"/>
    <col min="2830" max="2830" width="13.421875" style="62" customWidth="1"/>
    <col min="2831" max="2831" width="12.421875" style="62" customWidth="1"/>
    <col min="2832" max="2832" width="15.7109375" style="62" customWidth="1"/>
    <col min="2833" max="2833" width="11.421875" style="62" bestFit="1" customWidth="1"/>
    <col min="2834" max="2834" width="14.28125" style="62" customWidth="1"/>
    <col min="2835" max="2835" width="11.421875" style="62" customWidth="1"/>
    <col min="2836" max="2836" width="14.28125" style="62" customWidth="1"/>
    <col min="2837" max="2837" width="9.7109375" style="62" customWidth="1"/>
    <col min="2838" max="2838" width="14.57421875" style="62" customWidth="1"/>
    <col min="2839" max="2839" width="15.7109375" style="62" customWidth="1"/>
    <col min="2840" max="2840" width="25.7109375" style="62" customWidth="1"/>
    <col min="2841" max="2842" width="10.00390625" style="62" customWidth="1"/>
    <col min="2843" max="2843" width="9.421875" style="62" customWidth="1"/>
    <col min="2844" max="3072" width="9.140625" style="62" customWidth="1"/>
    <col min="3073" max="3077" width="9.140625" style="62" hidden="1" customWidth="1"/>
    <col min="3078" max="3078" width="5.421875" style="62" customWidth="1"/>
    <col min="3079" max="3079" width="4.28125" style="62" customWidth="1"/>
    <col min="3080" max="3080" width="14.28125" style="62" customWidth="1"/>
    <col min="3081" max="3081" width="10.00390625" style="62" customWidth="1"/>
    <col min="3082" max="3082" width="57.140625" style="62" customWidth="1"/>
    <col min="3083" max="3083" width="4.28125" style="62" customWidth="1"/>
    <col min="3084" max="3084" width="13.7109375" style="62" customWidth="1"/>
    <col min="3085" max="3085" width="6.8515625" style="62" customWidth="1"/>
    <col min="3086" max="3086" width="13.421875" style="62" customWidth="1"/>
    <col min="3087" max="3087" width="12.421875" style="62" customWidth="1"/>
    <col min="3088" max="3088" width="15.7109375" style="62" customWidth="1"/>
    <col min="3089" max="3089" width="11.421875" style="62" bestFit="1" customWidth="1"/>
    <col min="3090" max="3090" width="14.28125" style="62" customWidth="1"/>
    <col min="3091" max="3091" width="11.421875" style="62" customWidth="1"/>
    <col min="3092" max="3092" width="14.28125" style="62" customWidth="1"/>
    <col min="3093" max="3093" width="9.7109375" style="62" customWidth="1"/>
    <col min="3094" max="3094" width="14.57421875" style="62" customWidth="1"/>
    <col min="3095" max="3095" width="15.7109375" style="62" customWidth="1"/>
    <col min="3096" max="3096" width="25.7109375" style="62" customWidth="1"/>
    <col min="3097" max="3098" width="10.00390625" style="62" customWidth="1"/>
    <col min="3099" max="3099" width="9.421875" style="62" customWidth="1"/>
    <col min="3100" max="3328" width="9.140625" style="62" customWidth="1"/>
    <col min="3329" max="3333" width="9.140625" style="62" hidden="1" customWidth="1"/>
    <col min="3334" max="3334" width="5.421875" style="62" customWidth="1"/>
    <col min="3335" max="3335" width="4.28125" style="62" customWidth="1"/>
    <col min="3336" max="3336" width="14.28125" style="62" customWidth="1"/>
    <col min="3337" max="3337" width="10.00390625" style="62" customWidth="1"/>
    <col min="3338" max="3338" width="57.140625" style="62" customWidth="1"/>
    <col min="3339" max="3339" width="4.28125" style="62" customWidth="1"/>
    <col min="3340" max="3340" width="13.7109375" style="62" customWidth="1"/>
    <col min="3341" max="3341" width="6.8515625" style="62" customWidth="1"/>
    <col min="3342" max="3342" width="13.421875" style="62" customWidth="1"/>
    <col min="3343" max="3343" width="12.421875" style="62" customWidth="1"/>
    <col min="3344" max="3344" width="15.7109375" style="62" customWidth="1"/>
    <col min="3345" max="3345" width="11.421875" style="62" bestFit="1" customWidth="1"/>
    <col min="3346" max="3346" width="14.28125" style="62" customWidth="1"/>
    <col min="3347" max="3347" width="11.421875" style="62" customWidth="1"/>
    <col min="3348" max="3348" width="14.28125" style="62" customWidth="1"/>
    <col min="3349" max="3349" width="9.7109375" style="62" customWidth="1"/>
    <col min="3350" max="3350" width="14.57421875" style="62" customWidth="1"/>
    <col min="3351" max="3351" width="15.7109375" style="62" customWidth="1"/>
    <col min="3352" max="3352" width="25.7109375" style="62" customWidth="1"/>
    <col min="3353" max="3354" width="10.00390625" style="62" customWidth="1"/>
    <col min="3355" max="3355" width="9.421875" style="62" customWidth="1"/>
    <col min="3356" max="3584" width="9.140625" style="62" customWidth="1"/>
    <col min="3585" max="3589" width="9.140625" style="62" hidden="1" customWidth="1"/>
    <col min="3590" max="3590" width="5.421875" style="62" customWidth="1"/>
    <col min="3591" max="3591" width="4.28125" style="62" customWidth="1"/>
    <col min="3592" max="3592" width="14.28125" style="62" customWidth="1"/>
    <col min="3593" max="3593" width="10.00390625" style="62" customWidth="1"/>
    <col min="3594" max="3594" width="57.140625" style="62" customWidth="1"/>
    <col min="3595" max="3595" width="4.28125" style="62" customWidth="1"/>
    <col min="3596" max="3596" width="13.7109375" style="62" customWidth="1"/>
    <col min="3597" max="3597" width="6.8515625" style="62" customWidth="1"/>
    <col min="3598" max="3598" width="13.421875" style="62" customWidth="1"/>
    <col min="3599" max="3599" width="12.421875" style="62" customWidth="1"/>
    <col min="3600" max="3600" width="15.7109375" style="62" customWidth="1"/>
    <col min="3601" max="3601" width="11.421875" style="62" bestFit="1" customWidth="1"/>
    <col min="3602" max="3602" width="14.28125" style="62" customWidth="1"/>
    <col min="3603" max="3603" width="11.421875" style="62" customWidth="1"/>
    <col min="3604" max="3604" width="14.28125" style="62" customWidth="1"/>
    <col min="3605" max="3605" width="9.7109375" style="62" customWidth="1"/>
    <col min="3606" max="3606" width="14.57421875" style="62" customWidth="1"/>
    <col min="3607" max="3607" width="15.7109375" style="62" customWidth="1"/>
    <col min="3608" max="3608" width="25.7109375" style="62" customWidth="1"/>
    <col min="3609" max="3610" width="10.00390625" style="62" customWidth="1"/>
    <col min="3611" max="3611" width="9.421875" style="62" customWidth="1"/>
    <col min="3612" max="3840" width="9.140625" style="62" customWidth="1"/>
    <col min="3841" max="3845" width="9.140625" style="62" hidden="1" customWidth="1"/>
    <col min="3846" max="3846" width="5.421875" style="62" customWidth="1"/>
    <col min="3847" max="3847" width="4.28125" style="62" customWidth="1"/>
    <col min="3848" max="3848" width="14.28125" style="62" customWidth="1"/>
    <col min="3849" max="3849" width="10.00390625" style="62" customWidth="1"/>
    <col min="3850" max="3850" width="57.140625" style="62" customWidth="1"/>
    <col min="3851" max="3851" width="4.28125" style="62" customWidth="1"/>
    <col min="3852" max="3852" width="13.7109375" style="62" customWidth="1"/>
    <col min="3853" max="3853" width="6.8515625" style="62" customWidth="1"/>
    <col min="3854" max="3854" width="13.421875" style="62" customWidth="1"/>
    <col min="3855" max="3855" width="12.421875" style="62" customWidth="1"/>
    <col min="3856" max="3856" width="15.7109375" style="62" customWidth="1"/>
    <col min="3857" max="3857" width="11.421875" style="62" bestFit="1" customWidth="1"/>
    <col min="3858" max="3858" width="14.28125" style="62" customWidth="1"/>
    <col min="3859" max="3859" width="11.421875" style="62" customWidth="1"/>
    <col min="3860" max="3860" width="14.28125" style="62" customWidth="1"/>
    <col min="3861" max="3861" width="9.7109375" style="62" customWidth="1"/>
    <col min="3862" max="3862" width="14.57421875" style="62" customWidth="1"/>
    <col min="3863" max="3863" width="15.7109375" style="62" customWidth="1"/>
    <col min="3864" max="3864" width="25.7109375" style="62" customWidth="1"/>
    <col min="3865" max="3866" width="10.00390625" style="62" customWidth="1"/>
    <col min="3867" max="3867" width="9.421875" style="62" customWidth="1"/>
    <col min="3868" max="4096" width="9.140625" style="62" customWidth="1"/>
    <col min="4097" max="4101" width="9.140625" style="62" hidden="1" customWidth="1"/>
    <col min="4102" max="4102" width="5.421875" style="62" customWidth="1"/>
    <col min="4103" max="4103" width="4.28125" style="62" customWidth="1"/>
    <col min="4104" max="4104" width="14.28125" style="62" customWidth="1"/>
    <col min="4105" max="4105" width="10.00390625" style="62" customWidth="1"/>
    <col min="4106" max="4106" width="57.140625" style="62" customWidth="1"/>
    <col min="4107" max="4107" width="4.28125" style="62" customWidth="1"/>
    <col min="4108" max="4108" width="13.7109375" style="62" customWidth="1"/>
    <col min="4109" max="4109" width="6.8515625" style="62" customWidth="1"/>
    <col min="4110" max="4110" width="13.421875" style="62" customWidth="1"/>
    <col min="4111" max="4111" width="12.421875" style="62" customWidth="1"/>
    <col min="4112" max="4112" width="15.7109375" style="62" customWidth="1"/>
    <col min="4113" max="4113" width="11.421875" style="62" bestFit="1" customWidth="1"/>
    <col min="4114" max="4114" width="14.28125" style="62" customWidth="1"/>
    <col min="4115" max="4115" width="11.421875" style="62" customWidth="1"/>
    <col min="4116" max="4116" width="14.28125" style="62" customWidth="1"/>
    <col min="4117" max="4117" width="9.7109375" style="62" customWidth="1"/>
    <col min="4118" max="4118" width="14.57421875" style="62" customWidth="1"/>
    <col min="4119" max="4119" width="15.7109375" style="62" customWidth="1"/>
    <col min="4120" max="4120" width="25.7109375" style="62" customWidth="1"/>
    <col min="4121" max="4122" width="10.00390625" style="62" customWidth="1"/>
    <col min="4123" max="4123" width="9.421875" style="62" customWidth="1"/>
    <col min="4124" max="4352" width="9.140625" style="62" customWidth="1"/>
    <col min="4353" max="4357" width="9.140625" style="62" hidden="1" customWidth="1"/>
    <col min="4358" max="4358" width="5.421875" style="62" customWidth="1"/>
    <col min="4359" max="4359" width="4.28125" style="62" customWidth="1"/>
    <col min="4360" max="4360" width="14.28125" style="62" customWidth="1"/>
    <col min="4361" max="4361" width="10.00390625" style="62" customWidth="1"/>
    <col min="4362" max="4362" width="57.140625" style="62" customWidth="1"/>
    <col min="4363" max="4363" width="4.28125" style="62" customWidth="1"/>
    <col min="4364" max="4364" width="13.7109375" style="62" customWidth="1"/>
    <col min="4365" max="4365" width="6.8515625" style="62" customWidth="1"/>
    <col min="4366" max="4366" width="13.421875" style="62" customWidth="1"/>
    <col min="4367" max="4367" width="12.421875" style="62" customWidth="1"/>
    <col min="4368" max="4368" width="15.7109375" style="62" customWidth="1"/>
    <col min="4369" max="4369" width="11.421875" style="62" bestFit="1" customWidth="1"/>
    <col min="4370" max="4370" width="14.28125" style="62" customWidth="1"/>
    <col min="4371" max="4371" width="11.421875" style="62" customWidth="1"/>
    <col min="4372" max="4372" width="14.28125" style="62" customWidth="1"/>
    <col min="4373" max="4373" width="9.7109375" style="62" customWidth="1"/>
    <col min="4374" max="4374" width="14.57421875" style="62" customWidth="1"/>
    <col min="4375" max="4375" width="15.7109375" style="62" customWidth="1"/>
    <col min="4376" max="4376" width="25.7109375" style="62" customWidth="1"/>
    <col min="4377" max="4378" width="10.00390625" style="62" customWidth="1"/>
    <col min="4379" max="4379" width="9.421875" style="62" customWidth="1"/>
    <col min="4380" max="4608" width="9.140625" style="62" customWidth="1"/>
    <col min="4609" max="4613" width="9.140625" style="62" hidden="1" customWidth="1"/>
    <col min="4614" max="4614" width="5.421875" style="62" customWidth="1"/>
    <col min="4615" max="4615" width="4.28125" style="62" customWidth="1"/>
    <col min="4616" max="4616" width="14.28125" style="62" customWidth="1"/>
    <col min="4617" max="4617" width="10.00390625" style="62" customWidth="1"/>
    <col min="4618" max="4618" width="57.140625" style="62" customWidth="1"/>
    <col min="4619" max="4619" width="4.28125" style="62" customWidth="1"/>
    <col min="4620" max="4620" width="13.7109375" style="62" customWidth="1"/>
    <col min="4621" max="4621" width="6.8515625" style="62" customWidth="1"/>
    <col min="4622" max="4622" width="13.421875" style="62" customWidth="1"/>
    <col min="4623" max="4623" width="12.421875" style="62" customWidth="1"/>
    <col min="4624" max="4624" width="15.7109375" style="62" customWidth="1"/>
    <col min="4625" max="4625" width="11.421875" style="62" bestFit="1" customWidth="1"/>
    <col min="4626" max="4626" width="14.28125" style="62" customWidth="1"/>
    <col min="4627" max="4627" width="11.421875" style="62" customWidth="1"/>
    <col min="4628" max="4628" width="14.28125" style="62" customWidth="1"/>
    <col min="4629" max="4629" width="9.7109375" style="62" customWidth="1"/>
    <col min="4630" max="4630" width="14.57421875" style="62" customWidth="1"/>
    <col min="4631" max="4631" width="15.7109375" style="62" customWidth="1"/>
    <col min="4632" max="4632" width="25.7109375" style="62" customWidth="1"/>
    <col min="4633" max="4634" width="10.00390625" style="62" customWidth="1"/>
    <col min="4635" max="4635" width="9.421875" style="62" customWidth="1"/>
    <col min="4636" max="4864" width="9.140625" style="62" customWidth="1"/>
    <col min="4865" max="4869" width="9.140625" style="62" hidden="1" customWidth="1"/>
    <col min="4870" max="4870" width="5.421875" style="62" customWidth="1"/>
    <col min="4871" max="4871" width="4.28125" style="62" customWidth="1"/>
    <col min="4872" max="4872" width="14.28125" style="62" customWidth="1"/>
    <col min="4873" max="4873" width="10.00390625" style="62" customWidth="1"/>
    <col min="4874" max="4874" width="57.140625" style="62" customWidth="1"/>
    <col min="4875" max="4875" width="4.28125" style="62" customWidth="1"/>
    <col min="4876" max="4876" width="13.7109375" style="62" customWidth="1"/>
    <col min="4877" max="4877" width="6.8515625" style="62" customWidth="1"/>
    <col min="4878" max="4878" width="13.421875" style="62" customWidth="1"/>
    <col min="4879" max="4879" width="12.421875" style="62" customWidth="1"/>
    <col min="4880" max="4880" width="15.7109375" style="62" customWidth="1"/>
    <col min="4881" max="4881" width="11.421875" style="62" bestFit="1" customWidth="1"/>
    <col min="4882" max="4882" width="14.28125" style="62" customWidth="1"/>
    <col min="4883" max="4883" width="11.421875" style="62" customWidth="1"/>
    <col min="4884" max="4884" width="14.28125" style="62" customWidth="1"/>
    <col min="4885" max="4885" width="9.7109375" style="62" customWidth="1"/>
    <col min="4886" max="4886" width="14.57421875" style="62" customWidth="1"/>
    <col min="4887" max="4887" width="15.7109375" style="62" customWidth="1"/>
    <col min="4888" max="4888" width="25.7109375" style="62" customWidth="1"/>
    <col min="4889" max="4890" width="10.00390625" style="62" customWidth="1"/>
    <col min="4891" max="4891" width="9.421875" style="62" customWidth="1"/>
    <col min="4892" max="5120" width="9.140625" style="62" customWidth="1"/>
    <col min="5121" max="5125" width="9.140625" style="62" hidden="1" customWidth="1"/>
    <col min="5126" max="5126" width="5.421875" style="62" customWidth="1"/>
    <col min="5127" max="5127" width="4.28125" style="62" customWidth="1"/>
    <col min="5128" max="5128" width="14.28125" style="62" customWidth="1"/>
    <col min="5129" max="5129" width="10.00390625" style="62" customWidth="1"/>
    <col min="5130" max="5130" width="57.140625" style="62" customWidth="1"/>
    <col min="5131" max="5131" width="4.28125" style="62" customWidth="1"/>
    <col min="5132" max="5132" width="13.7109375" style="62" customWidth="1"/>
    <col min="5133" max="5133" width="6.8515625" style="62" customWidth="1"/>
    <col min="5134" max="5134" width="13.421875" style="62" customWidth="1"/>
    <col min="5135" max="5135" width="12.421875" style="62" customWidth="1"/>
    <col min="5136" max="5136" width="15.7109375" style="62" customWidth="1"/>
    <col min="5137" max="5137" width="11.421875" style="62" bestFit="1" customWidth="1"/>
    <col min="5138" max="5138" width="14.28125" style="62" customWidth="1"/>
    <col min="5139" max="5139" width="11.421875" style="62" customWidth="1"/>
    <col min="5140" max="5140" width="14.28125" style="62" customWidth="1"/>
    <col min="5141" max="5141" width="9.7109375" style="62" customWidth="1"/>
    <col min="5142" max="5142" width="14.57421875" style="62" customWidth="1"/>
    <col min="5143" max="5143" width="15.7109375" style="62" customWidth="1"/>
    <col min="5144" max="5144" width="25.7109375" style="62" customWidth="1"/>
    <col min="5145" max="5146" width="10.00390625" style="62" customWidth="1"/>
    <col min="5147" max="5147" width="9.421875" style="62" customWidth="1"/>
    <col min="5148" max="5376" width="9.140625" style="62" customWidth="1"/>
    <col min="5377" max="5381" width="9.140625" style="62" hidden="1" customWidth="1"/>
    <col min="5382" max="5382" width="5.421875" style="62" customWidth="1"/>
    <col min="5383" max="5383" width="4.28125" style="62" customWidth="1"/>
    <col min="5384" max="5384" width="14.28125" style="62" customWidth="1"/>
    <col min="5385" max="5385" width="10.00390625" style="62" customWidth="1"/>
    <col min="5386" max="5386" width="57.140625" style="62" customWidth="1"/>
    <col min="5387" max="5387" width="4.28125" style="62" customWidth="1"/>
    <col min="5388" max="5388" width="13.7109375" style="62" customWidth="1"/>
    <col min="5389" max="5389" width="6.8515625" style="62" customWidth="1"/>
    <col min="5390" max="5390" width="13.421875" style="62" customWidth="1"/>
    <col min="5391" max="5391" width="12.421875" style="62" customWidth="1"/>
    <col min="5392" max="5392" width="15.7109375" style="62" customWidth="1"/>
    <col min="5393" max="5393" width="11.421875" style="62" bestFit="1" customWidth="1"/>
    <col min="5394" max="5394" width="14.28125" style="62" customWidth="1"/>
    <col min="5395" max="5395" width="11.421875" style="62" customWidth="1"/>
    <col min="5396" max="5396" width="14.28125" style="62" customWidth="1"/>
    <col min="5397" max="5397" width="9.7109375" style="62" customWidth="1"/>
    <col min="5398" max="5398" width="14.57421875" style="62" customWidth="1"/>
    <col min="5399" max="5399" width="15.7109375" style="62" customWidth="1"/>
    <col min="5400" max="5400" width="25.7109375" style="62" customWidth="1"/>
    <col min="5401" max="5402" width="10.00390625" style="62" customWidth="1"/>
    <col min="5403" max="5403" width="9.421875" style="62" customWidth="1"/>
    <col min="5404" max="5632" width="9.140625" style="62" customWidth="1"/>
    <col min="5633" max="5637" width="9.140625" style="62" hidden="1" customWidth="1"/>
    <col min="5638" max="5638" width="5.421875" style="62" customWidth="1"/>
    <col min="5639" max="5639" width="4.28125" style="62" customWidth="1"/>
    <col min="5640" max="5640" width="14.28125" style="62" customWidth="1"/>
    <col min="5641" max="5641" width="10.00390625" style="62" customWidth="1"/>
    <col min="5642" max="5642" width="57.140625" style="62" customWidth="1"/>
    <col min="5643" max="5643" width="4.28125" style="62" customWidth="1"/>
    <col min="5644" max="5644" width="13.7109375" style="62" customWidth="1"/>
    <col min="5645" max="5645" width="6.8515625" style="62" customWidth="1"/>
    <col min="5646" max="5646" width="13.421875" style="62" customWidth="1"/>
    <col min="5647" max="5647" width="12.421875" style="62" customWidth="1"/>
    <col min="5648" max="5648" width="15.7109375" style="62" customWidth="1"/>
    <col min="5649" max="5649" width="11.421875" style="62" bestFit="1" customWidth="1"/>
    <col min="5650" max="5650" width="14.28125" style="62" customWidth="1"/>
    <col min="5651" max="5651" width="11.421875" style="62" customWidth="1"/>
    <col min="5652" max="5652" width="14.28125" style="62" customWidth="1"/>
    <col min="5653" max="5653" width="9.7109375" style="62" customWidth="1"/>
    <col min="5654" max="5654" width="14.57421875" style="62" customWidth="1"/>
    <col min="5655" max="5655" width="15.7109375" style="62" customWidth="1"/>
    <col min="5656" max="5656" width="25.7109375" style="62" customWidth="1"/>
    <col min="5657" max="5658" width="10.00390625" style="62" customWidth="1"/>
    <col min="5659" max="5659" width="9.421875" style="62" customWidth="1"/>
    <col min="5660" max="5888" width="9.140625" style="62" customWidth="1"/>
    <col min="5889" max="5893" width="9.140625" style="62" hidden="1" customWidth="1"/>
    <col min="5894" max="5894" width="5.421875" style="62" customWidth="1"/>
    <col min="5895" max="5895" width="4.28125" style="62" customWidth="1"/>
    <col min="5896" max="5896" width="14.28125" style="62" customWidth="1"/>
    <col min="5897" max="5897" width="10.00390625" style="62" customWidth="1"/>
    <col min="5898" max="5898" width="57.140625" style="62" customWidth="1"/>
    <col min="5899" max="5899" width="4.28125" style="62" customWidth="1"/>
    <col min="5900" max="5900" width="13.7109375" style="62" customWidth="1"/>
    <col min="5901" max="5901" width="6.8515625" style="62" customWidth="1"/>
    <col min="5902" max="5902" width="13.421875" style="62" customWidth="1"/>
    <col min="5903" max="5903" width="12.421875" style="62" customWidth="1"/>
    <col min="5904" max="5904" width="15.7109375" style="62" customWidth="1"/>
    <col min="5905" max="5905" width="11.421875" style="62" bestFit="1" customWidth="1"/>
    <col min="5906" max="5906" width="14.28125" style="62" customWidth="1"/>
    <col min="5907" max="5907" width="11.421875" style="62" customWidth="1"/>
    <col min="5908" max="5908" width="14.28125" style="62" customWidth="1"/>
    <col min="5909" max="5909" width="9.7109375" style="62" customWidth="1"/>
    <col min="5910" max="5910" width="14.57421875" style="62" customWidth="1"/>
    <col min="5911" max="5911" width="15.7109375" style="62" customWidth="1"/>
    <col min="5912" max="5912" width="25.7109375" style="62" customWidth="1"/>
    <col min="5913" max="5914" width="10.00390625" style="62" customWidth="1"/>
    <col min="5915" max="5915" width="9.421875" style="62" customWidth="1"/>
    <col min="5916" max="6144" width="9.140625" style="62" customWidth="1"/>
    <col min="6145" max="6149" width="9.140625" style="62" hidden="1" customWidth="1"/>
    <col min="6150" max="6150" width="5.421875" style="62" customWidth="1"/>
    <col min="6151" max="6151" width="4.28125" style="62" customWidth="1"/>
    <col min="6152" max="6152" width="14.28125" style="62" customWidth="1"/>
    <col min="6153" max="6153" width="10.00390625" style="62" customWidth="1"/>
    <col min="6154" max="6154" width="57.140625" style="62" customWidth="1"/>
    <col min="6155" max="6155" width="4.28125" style="62" customWidth="1"/>
    <col min="6156" max="6156" width="13.7109375" style="62" customWidth="1"/>
    <col min="6157" max="6157" width="6.8515625" style="62" customWidth="1"/>
    <col min="6158" max="6158" width="13.421875" style="62" customWidth="1"/>
    <col min="6159" max="6159" width="12.421875" style="62" customWidth="1"/>
    <col min="6160" max="6160" width="15.7109375" style="62" customWidth="1"/>
    <col min="6161" max="6161" width="11.421875" style="62" bestFit="1" customWidth="1"/>
    <col min="6162" max="6162" width="14.28125" style="62" customWidth="1"/>
    <col min="6163" max="6163" width="11.421875" style="62" customWidth="1"/>
    <col min="6164" max="6164" width="14.28125" style="62" customWidth="1"/>
    <col min="6165" max="6165" width="9.7109375" style="62" customWidth="1"/>
    <col min="6166" max="6166" width="14.57421875" style="62" customWidth="1"/>
    <col min="6167" max="6167" width="15.7109375" style="62" customWidth="1"/>
    <col min="6168" max="6168" width="25.7109375" style="62" customWidth="1"/>
    <col min="6169" max="6170" width="10.00390625" style="62" customWidth="1"/>
    <col min="6171" max="6171" width="9.421875" style="62" customWidth="1"/>
    <col min="6172" max="6400" width="9.140625" style="62" customWidth="1"/>
    <col min="6401" max="6405" width="9.140625" style="62" hidden="1" customWidth="1"/>
    <col min="6406" max="6406" width="5.421875" style="62" customWidth="1"/>
    <col min="6407" max="6407" width="4.28125" style="62" customWidth="1"/>
    <col min="6408" max="6408" width="14.28125" style="62" customWidth="1"/>
    <col min="6409" max="6409" width="10.00390625" style="62" customWidth="1"/>
    <col min="6410" max="6410" width="57.140625" style="62" customWidth="1"/>
    <col min="6411" max="6411" width="4.28125" style="62" customWidth="1"/>
    <col min="6412" max="6412" width="13.7109375" style="62" customWidth="1"/>
    <col min="6413" max="6413" width="6.8515625" style="62" customWidth="1"/>
    <col min="6414" max="6414" width="13.421875" style="62" customWidth="1"/>
    <col min="6415" max="6415" width="12.421875" style="62" customWidth="1"/>
    <col min="6416" max="6416" width="15.7109375" style="62" customWidth="1"/>
    <col min="6417" max="6417" width="11.421875" style="62" bestFit="1" customWidth="1"/>
    <col min="6418" max="6418" width="14.28125" style="62" customWidth="1"/>
    <col min="6419" max="6419" width="11.421875" style="62" customWidth="1"/>
    <col min="6420" max="6420" width="14.28125" style="62" customWidth="1"/>
    <col min="6421" max="6421" width="9.7109375" style="62" customWidth="1"/>
    <col min="6422" max="6422" width="14.57421875" style="62" customWidth="1"/>
    <col min="6423" max="6423" width="15.7109375" style="62" customWidth="1"/>
    <col min="6424" max="6424" width="25.7109375" style="62" customWidth="1"/>
    <col min="6425" max="6426" width="10.00390625" style="62" customWidth="1"/>
    <col min="6427" max="6427" width="9.421875" style="62" customWidth="1"/>
    <col min="6428" max="6656" width="9.140625" style="62" customWidth="1"/>
    <col min="6657" max="6661" width="9.140625" style="62" hidden="1" customWidth="1"/>
    <col min="6662" max="6662" width="5.421875" style="62" customWidth="1"/>
    <col min="6663" max="6663" width="4.28125" style="62" customWidth="1"/>
    <col min="6664" max="6664" width="14.28125" style="62" customWidth="1"/>
    <col min="6665" max="6665" width="10.00390625" style="62" customWidth="1"/>
    <col min="6666" max="6666" width="57.140625" style="62" customWidth="1"/>
    <col min="6667" max="6667" width="4.28125" style="62" customWidth="1"/>
    <col min="6668" max="6668" width="13.7109375" style="62" customWidth="1"/>
    <col min="6669" max="6669" width="6.8515625" style="62" customWidth="1"/>
    <col min="6670" max="6670" width="13.421875" style="62" customWidth="1"/>
    <col min="6671" max="6671" width="12.421875" style="62" customWidth="1"/>
    <col min="6672" max="6672" width="15.7109375" style="62" customWidth="1"/>
    <col min="6673" max="6673" width="11.421875" style="62" bestFit="1" customWidth="1"/>
    <col min="6674" max="6674" width="14.28125" style="62" customWidth="1"/>
    <col min="6675" max="6675" width="11.421875" style="62" customWidth="1"/>
    <col min="6676" max="6676" width="14.28125" style="62" customWidth="1"/>
    <col min="6677" max="6677" width="9.7109375" style="62" customWidth="1"/>
    <col min="6678" max="6678" width="14.57421875" style="62" customWidth="1"/>
    <col min="6679" max="6679" width="15.7109375" style="62" customWidth="1"/>
    <col min="6680" max="6680" width="25.7109375" style="62" customWidth="1"/>
    <col min="6681" max="6682" width="10.00390625" style="62" customWidth="1"/>
    <col min="6683" max="6683" width="9.421875" style="62" customWidth="1"/>
    <col min="6684" max="6912" width="9.140625" style="62" customWidth="1"/>
    <col min="6913" max="6917" width="9.140625" style="62" hidden="1" customWidth="1"/>
    <col min="6918" max="6918" width="5.421875" style="62" customWidth="1"/>
    <col min="6919" max="6919" width="4.28125" style="62" customWidth="1"/>
    <col min="6920" max="6920" width="14.28125" style="62" customWidth="1"/>
    <col min="6921" max="6921" width="10.00390625" style="62" customWidth="1"/>
    <col min="6922" max="6922" width="57.140625" style="62" customWidth="1"/>
    <col min="6923" max="6923" width="4.28125" style="62" customWidth="1"/>
    <col min="6924" max="6924" width="13.7109375" style="62" customWidth="1"/>
    <col min="6925" max="6925" width="6.8515625" style="62" customWidth="1"/>
    <col min="6926" max="6926" width="13.421875" style="62" customWidth="1"/>
    <col min="6927" max="6927" width="12.421875" style="62" customWidth="1"/>
    <col min="6928" max="6928" width="15.7109375" style="62" customWidth="1"/>
    <col min="6929" max="6929" width="11.421875" style="62" bestFit="1" customWidth="1"/>
    <col min="6930" max="6930" width="14.28125" style="62" customWidth="1"/>
    <col min="6931" max="6931" width="11.421875" style="62" customWidth="1"/>
    <col min="6932" max="6932" width="14.28125" style="62" customWidth="1"/>
    <col min="6933" max="6933" width="9.7109375" style="62" customWidth="1"/>
    <col min="6934" max="6934" width="14.57421875" style="62" customWidth="1"/>
    <col min="6935" max="6935" width="15.7109375" style="62" customWidth="1"/>
    <col min="6936" max="6936" width="25.7109375" style="62" customWidth="1"/>
    <col min="6937" max="6938" width="10.00390625" style="62" customWidth="1"/>
    <col min="6939" max="6939" width="9.421875" style="62" customWidth="1"/>
    <col min="6940" max="7168" width="9.140625" style="62" customWidth="1"/>
    <col min="7169" max="7173" width="9.140625" style="62" hidden="1" customWidth="1"/>
    <col min="7174" max="7174" width="5.421875" style="62" customWidth="1"/>
    <col min="7175" max="7175" width="4.28125" style="62" customWidth="1"/>
    <col min="7176" max="7176" width="14.28125" style="62" customWidth="1"/>
    <col min="7177" max="7177" width="10.00390625" style="62" customWidth="1"/>
    <col min="7178" max="7178" width="57.140625" style="62" customWidth="1"/>
    <col min="7179" max="7179" width="4.28125" style="62" customWidth="1"/>
    <col min="7180" max="7180" width="13.7109375" style="62" customWidth="1"/>
    <col min="7181" max="7181" width="6.8515625" style="62" customWidth="1"/>
    <col min="7182" max="7182" width="13.421875" style="62" customWidth="1"/>
    <col min="7183" max="7183" width="12.421875" style="62" customWidth="1"/>
    <col min="7184" max="7184" width="15.7109375" style="62" customWidth="1"/>
    <col min="7185" max="7185" width="11.421875" style="62" bestFit="1" customWidth="1"/>
    <col min="7186" max="7186" width="14.28125" style="62" customWidth="1"/>
    <col min="7187" max="7187" width="11.421875" style="62" customWidth="1"/>
    <col min="7188" max="7188" width="14.28125" style="62" customWidth="1"/>
    <col min="7189" max="7189" width="9.7109375" style="62" customWidth="1"/>
    <col min="7190" max="7190" width="14.57421875" style="62" customWidth="1"/>
    <col min="7191" max="7191" width="15.7109375" style="62" customWidth="1"/>
    <col min="7192" max="7192" width="25.7109375" style="62" customWidth="1"/>
    <col min="7193" max="7194" width="10.00390625" style="62" customWidth="1"/>
    <col min="7195" max="7195" width="9.421875" style="62" customWidth="1"/>
    <col min="7196" max="7424" width="9.140625" style="62" customWidth="1"/>
    <col min="7425" max="7429" width="9.140625" style="62" hidden="1" customWidth="1"/>
    <col min="7430" max="7430" width="5.421875" style="62" customWidth="1"/>
    <col min="7431" max="7431" width="4.28125" style="62" customWidth="1"/>
    <col min="7432" max="7432" width="14.28125" style="62" customWidth="1"/>
    <col min="7433" max="7433" width="10.00390625" style="62" customWidth="1"/>
    <col min="7434" max="7434" width="57.140625" style="62" customWidth="1"/>
    <col min="7435" max="7435" width="4.28125" style="62" customWidth="1"/>
    <col min="7436" max="7436" width="13.7109375" style="62" customWidth="1"/>
    <col min="7437" max="7437" width="6.8515625" style="62" customWidth="1"/>
    <col min="7438" max="7438" width="13.421875" style="62" customWidth="1"/>
    <col min="7439" max="7439" width="12.421875" style="62" customWidth="1"/>
    <col min="7440" max="7440" width="15.7109375" style="62" customWidth="1"/>
    <col min="7441" max="7441" width="11.421875" style="62" bestFit="1" customWidth="1"/>
    <col min="7442" max="7442" width="14.28125" style="62" customWidth="1"/>
    <col min="7443" max="7443" width="11.421875" style="62" customWidth="1"/>
    <col min="7444" max="7444" width="14.28125" style="62" customWidth="1"/>
    <col min="7445" max="7445" width="9.7109375" style="62" customWidth="1"/>
    <col min="7446" max="7446" width="14.57421875" style="62" customWidth="1"/>
    <col min="7447" max="7447" width="15.7109375" style="62" customWidth="1"/>
    <col min="7448" max="7448" width="25.7109375" style="62" customWidth="1"/>
    <col min="7449" max="7450" width="10.00390625" style="62" customWidth="1"/>
    <col min="7451" max="7451" width="9.421875" style="62" customWidth="1"/>
    <col min="7452" max="7680" width="9.140625" style="62" customWidth="1"/>
    <col min="7681" max="7685" width="9.140625" style="62" hidden="1" customWidth="1"/>
    <col min="7686" max="7686" width="5.421875" style="62" customWidth="1"/>
    <col min="7687" max="7687" width="4.28125" style="62" customWidth="1"/>
    <col min="7688" max="7688" width="14.28125" style="62" customWidth="1"/>
    <col min="7689" max="7689" width="10.00390625" style="62" customWidth="1"/>
    <col min="7690" max="7690" width="57.140625" style="62" customWidth="1"/>
    <col min="7691" max="7691" width="4.28125" style="62" customWidth="1"/>
    <col min="7692" max="7692" width="13.7109375" style="62" customWidth="1"/>
    <col min="7693" max="7693" width="6.8515625" style="62" customWidth="1"/>
    <col min="7694" max="7694" width="13.421875" style="62" customWidth="1"/>
    <col min="7695" max="7695" width="12.421875" style="62" customWidth="1"/>
    <col min="7696" max="7696" width="15.7109375" style="62" customWidth="1"/>
    <col min="7697" max="7697" width="11.421875" style="62" bestFit="1" customWidth="1"/>
    <col min="7698" max="7698" width="14.28125" style="62" customWidth="1"/>
    <col min="7699" max="7699" width="11.421875" style="62" customWidth="1"/>
    <col min="7700" max="7700" width="14.28125" style="62" customWidth="1"/>
    <col min="7701" max="7701" width="9.7109375" style="62" customWidth="1"/>
    <col min="7702" max="7702" width="14.57421875" style="62" customWidth="1"/>
    <col min="7703" max="7703" width="15.7109375" style="62" customWidth="1"/>
    <col min="7704" max="7704" width="25.7109375" style="62" customWidth="1"/>
    <col min="7705" max="7706" width="10.00390625" style="62" customWidth="1"/>
    <col min="7707" max="7707" width="9.421875" style="62" customWidth="1"/>
    <col min="7708" max="7936" width="9.140625" style="62" customWidth="1"/>
    <col min="7937" max="7941" width="9.140625" style="62" hidden="1" customWidth="1"/>
    <col min="7942" max="7942" width="5.421875" style="62" customWidth="1"/>
    <col min="7943" max="7943" width="4.28125" style="62" customWidth="1"/>
    <col min="7944" max="7944" width="14.28125" style="62" customWidth="1"/>
    <col min="7945" max="7945" width="10.00390625" style="62" customWidth="1"/>
    <col min="7946" max="7946" width="57.140625" style="62" customWidth="1"/>
    <col min="7947" max="7947" width="4.28125" style="62" customWidth="1"/>
    <col min="7948" max="7948" width="13.7109375" style="62" customWidth="1"/>
    <col min="7949" max="7949" width="6.8515625" style="62" customWidth="1"/>
    <col min="7950" max="7950" width="13.421875" style="62" customWidth="1"/>
    <col min="7951" max="7951" width="12.421875" style="62" customWidth="1"/>
    <col min="7952" max="7952" width="15.7109375" style="62" customWidth="1"/>
    <col min="7953" max="7953" width="11.421875" style="62" bestFit="1" customWidth="1"/>
    <col min="7954" max="7954" width="14.28125" style="62" customWidth="1"/>
    <col min="7955" max="7955" width="11.421875" style="62" customWidth="1"/>
    <col min="7956" max="7956" width="14.28125" style="62" customWidth="1"/>
    <col min="7957" max="7957" width="9.7109375" style="62" customWidth="1"/>
    <col min="7958" max="7958" width="14.57421875" style="62" customWidth="1"/>
    <col min="7959" max="7959" width="15.7109375" style="62" customWidth="1"/>
    <col min="7960" max="7960" width="25.7109375" style="62" customWidth="1"/>
    <col min="7961" max="7962" width="10.00390625" style="62" customWidth="1"/>
    <col min="7963" max="7963" width="9.421875" style="62" customWidth="1"/>
    <col min="7964" max="8192" width="9.140625" style="62" customWidth="1"/>
    <col min="8193" max="8197" width="9.140625" style="62" hidden="1" customWidth="1"/>
    <col min="8198" max="8198" width="5.421875" style="62" customWidth="1"/>
    <col min="8199" max="8199" width="4.28125" style="62" customWidth="1"/>
    <col min="8200" max="8200" width="14.28125" style="62" customWidth="1"/>
    <col min="8201" max="8201" width="10.00390625" style="62" customWidth="1"/>
    <col min="8202" max="8202" width="57.140625" style="62" customWidth="1"/>
    <col min="8203" max="8203" width="4.28125" style="62" customWidth="1"/>
    <col min="8204" max="8204" width="13.7109375" style="62" customWidth="1"/>
    <col min="8205" max="8205" width="6.8515625" style="62" customWidth="1"/>
    <col min="8206" max="8206" width="13.421875" style="62" customWidth="1"/>
    <col min="8207" max="8207" width="12.421875" style="62" customWidth="1"/>
    <col min="8208" max="8208" width="15.7109375" style="62" customWidth="1"/>
    <col min="8209" max="8209" width="11.421875" style="62" bestFit="1" customWidth="1"/>
    <col min="8210" max="8210" width="14.28125" style="62" customWidth="1"/>
    <col min="8211" max="8211" width="11.421875" style="62" customWidth="1"/>
    <col min="8212" max="8212" width="14.28125" style="62" customWidth="1"/>
    <col min="8213" max="8213" width="9.7109375" style="62" customWidth="1"/>
    <col min="8214" max="8214" width="14.57421875" style="62" customWidth="1"/>
    <col min="8215" max="8215" width="15.7109375" style="62" customWidth="1"/>
    <col min="8216" max="8216" width="25.7109375" style="62" customWidth="1"/>
    <col min="8217" max="8218" width="10.00390625" style="62" customWidth="1"/>
    <col min="8219" max="8219" width="9.421875" style="62" customWidth="1"/>
    <col min="8220" max="8448" width="9.140625" style="62" customWidth="1"/>
    <col min="8449" max="8453" width="9.140625" style="62" hidden="1" customWidth="1"/>
    <col min="8454" max="8454" width="5.421875" style="62" customWidth="1"/>
    <col min="8455" max="8455" width="4.28125" style="62" customWidth="1"/>
    <col min="8456" max="8456" width="14.28125" style="62" customWidth="1"/>
    <col min="8457" max="8457" width="10.00390625" style="62" customWidth="1"/>
    <col min="8458" max="8458" width="57.140625" style="62" customWidth="1"/>
    <col min="8459" max="8459" width="4.28125" style="62" customWidth="1"/>
    <col min="8460" max="8460" width="13.7109375" style="62" customWidth="1"/>
    <col min="8461" max="8461" width="6.8515625" style="62" customWidth="1"/>
    <col min="8462" max="8462" width="13.421875" style="62" customWidth="1"/>
    <col min="8463" max="8463" width="12.421875" style="62" customWidth="1"/>
    <col min="8464" max="8464" width="15.7109375" style="62" customWidth="1"/>
    <col min="8465" max="8465" width="11.421875" style="62" bestFit="1" customWidth="1"/>
    <col min="8466" max="8466" width="14.28125" style="62" customWidth="1"/>
    <col min="8467" max="8467" width="11.421875" style="62" customWidth="1"/>
    <col min="8468" max="8468" width="14.28125" style="62" customWidth="1"/>
    <col min="8469" max="8469" width="9.7109375" style="62" customWidth="1"/>
    <col min="8470" max="8470" width="14.57421875" style="62" customWidth="1"/>
    <col min="8471" max="8471" width="15.7109375" style="62" customWidth="1"/>
    <col min="8472" max="8472" width="25.7109375" style="62" customWidth="1"/>
    <col min="8473" max="8474" width="10.00390625" style="62" customWidth="1"/>
    <col min="8475" max="8475" width="9.421875" style="62" customWidth="1"/>
    <col min="8476" max="8704" width="9.140625" style="62" customWidth="1"/>
    <col min="8705" max="8709" width="9.140625" style="62" hidden="1" customWidth="1"/>
    <col min="8710" max="8710" width="5.421875" style="62" customWidth="1"/>
    <col min="8711" max="8711" width="4.28125" style="62" customWidth="1"/>
    <col min="8712" max="8712" width="14.28125" style="62" customWidth="1"/>
    <col min="8713" max="8713" width="10.00390625" style="62" customWidth="1"/>
    <col min="8714" max="8714" width="57.140625" style="62" customWidth="1"/>
    <col min="8715" max="8715" width="4.28125" style="62" customWidth="1"/>
    <col min="8716" max="8716" width="13.7109375" style="62" customWidth="1"/>
    <col min="8717" max="8717" width="6.8515625" style="62" customWidth="1"/>
    <col min="8718" max="8718" width="13.421875" style="62" customWidth="1"/>
    <col min="8719" max="8719" width="12.421875" style="62" customWidth="1"/>
    <col min="8720" max="8720" width="15.7109375" style="62" customWidth="1"/>
    <col min="8721" max="8721" width="11.421875" style="62" bestFit="1" customWidth="1"/>
    <col min="8722" max="8722" width="14.28125" style="62" customWidth="1"/>
    <col min="8723" max="8723" width="11.421875" style="62" customWidth="1"/>
    <col min="8724" max="8724" width="14.28125" style="62" customWidth="1"/>
    <col min="8725" max="8725" width="9.7109375" style="62" customWidth="1"/>
    <col min="8726" max="8726" width="14.57421875" style="62" customWidth="1"/>
    <col min="8727" max="8727" width="15.7109375" style="62" customWidth="1"/>
    <col min="8728" max="8728" width="25.7109375" style="62" customWidth="1"/>
    <col min="8729" max="8730" width="10.00390625" style="62" customWidth="1"/>
    <col min="8731" max="8731" width="9.421875" style="62" customWidth="1"/>
    <col min="8732" max="8960" width="9.140625" style="62" customWidth="1"/>
    <col min="8961" max="8965" width="9.140625" style="62" hidden="1" customWidth="1"/>
    <col min="8966" max="8966" width="5.421875" style="62" customWidth="1"/>
    <col min="8967" max="8967" width="4.28125" style="62" customWidth="1"/>
    <col min="8968" max="8968" width="14.28125" style="62" customWidth="1"/>
    <col min="8969" max="8969" width="10.00390625" style="62" customWidth="1"/>
    <col min="8970" max="8970" width="57.140625" style="62" customWidth="1"/>
    <col min="8971" max="8971" width="4.28125" style="62" customWidth="1"/>
    <col min="8972" max="8972" width="13.7109375" style="62" customWidth="1"/>
    <col min="8973" max="8973" width="6.8515625" style="62" customWidth="1"/>
    <col min="8974" max="8974" width="13.421875" style="62" customWidth="1"/>
    <col min="8975" max="8975" width="12.421875" style="62" customWidth="1"/>
    <col min="8976" max="8976" width="15.7109375" style="62" customWidth="1"/>
    <col min="8977" max="8977" width="11.421875" style="62" bestFit="1" customWidth="1"/>
    <col min="8978" max="8978" width="14.28125" style="62" customWidth="1"/>
    <col min="8979" max="8979" width="11.421875" style="62" customWidth="1"/>
    <col min="8980" max="8980" width="14.28125" style="62" customWidth="1"/>
    <col min="8981" max="8981" width="9.7109375" style="62" customWidth="1"/>
    <col min="8982" max="8982" width="14.57421875" style="62" customWidth="1"/>
    <col min="8983" max="8983" width="15.7109375" style="62" customWidth="1"/>
    <col min="8984" max="8984" width="25.7109375" style="62" customWidth="1"/>
    <col min="8985" max="8986" width="10.00390625" style="62" customWidth="1"/>
    <col min="8987" max="8987" width="9.421875" style="62" customWidth="1"/>
    <col min="8988" max="9216" width="9.140625" style="62" customWidth="1"/>
    <col min="9217" max="9221" width="9.140625" style="62" hidden="1" customWidth="1"/>
    <col min="9222" max="9222" width="5.421875" style="62" customWidth="1"/>
    <col min="9223" max="9223" width="4.28125" style="62" customWidth="1"/>
    <col min="9224" max="9224" width="14.28125" style="62" customWidth="1"/>
    <col min="9225" max="9225" width="10.00390625" style="62" customWidth="1"/>
    <col min="9226" max="9226" width="57.140625" style="62" customWidth="1"/>
    <col min="9227" max="9227" width="4.28125" style="62" customWidth="1"/>
    <col min="9228" max="9228" width="13.7109375" style="62" customWidth="1"/>
    <col min="9229" max="9229" width="6.8515625" style="62" customWidth="1"/>
    <col min="9230" max="9230" width="13.421875" style="62" customWidth="1"/>
    <col min="9231" max="9231" width="12.421875" style="62" customWidth="1"/>
    <col min="9232" max="9232" width="15.7109375" style="62" customWidth="1"/>
    <col min="9233" max="9233" width="11.421875" style="62" bestFit="1" customWidth="1"/>
    <col min="9234" max="9234" width="14.28125" style="62" customWidth="1"/>
    <col min="9235" max="9235" width="11.421875" style="62" customWidth="1"/>
    <col min="9236" max="9236" width="14.28125" style="62" customWidth="1"/>
    <col min="9237" max="9237" width="9.7109375" style="62" customWidth="1"/>
    <col min="9238" max="9238" width="14.57421875" style="62" customWidth="1"/>
    <col min="9239" max="9239" width="15.7109375" style="62" customWidth="1"/>
    <col min="9240" max="9240" width="25.7109375" style="62" customWidth="1"/>
    <col min="9241" max="9242" width="10.00390625" style="62" customWidth="1"/>
    <col min="9243" max="9243" width="9.421875" style="62" customWidth="1"/>
    <col min="9244" max="9472" width="9.140625" style="62" customWidth="1"/>
    <col min="9473" max="9477" width="9.140625" style="62" hidden="1" customWidth="1"/>
    <col min="9478" max="9478" width="5.421875" style="62" customWidth="1"/>
    <col min="9479" max="9479" width="4.28125" style="62" customWidth="1"/>
    <col min="9480" max="9480" width="14.28125" style="62" customWidth="1"/>
    <col min="9481" max="9481" width="10.00390625" style="62" customWidth="1"/>
    <col min="9482" max="9482" width="57.140625" style="62" customWidth="1"/>
    <col min="9483" max="9483" width="4.28125" style="62" customWidth="1"/>
    <col min="9484" max="9484" width="13.7109375" style="62" customWidth="1"/>
    <col min="9485" max="9485" width="6.8515625" style="62" customWidth="1"/>
    <col min="9486" max="9486" width="13.421875" style="62" customWidth="1"/>
    <col min="9487" max="9487" width="12.421875" style="62" customWidth="1"/>
    <col min="9488" max="9488" width="15.7109375" style="62" customWidth="1"/>
    <col min="9489" max="9489" width="11.421875" style="62" bestFit="1" customWidth="1"/>
    <col min="9490" max="9490" width="14.28125" style="62" customWidth="1"/>
    <col min="9491" max="9491" width="11.421875" style="62" customWidth="1"/>
    <col min="9492" max="9492" width="14.28125" style="62" customWidth="1"/>
    <col min="9493" max="9493" width="9.7109375" style="62" customWidth="1"/>
    <col min="9494" max="9494" width="14.57421875" style="62" customWidth="1"/>
    <col min="9495" max="9495" width="15.7109375" style="62" customWidth="1"/>
    <col min="9496" max="9496" width="25.7109375" style="62" customWidth="1"/>
    <col min="9497" max="9498" width="10.00390625" style="62" customWidth="1"/>
    <col min="9499" max="9499" width="9.421875" style="62" customWidth="1"/>
    <col min="9500" max="9728" width="9.140625" style="62" customWidth="1"/>
    <col min="9729" max="9733" width="9.140625" style="62" hidden="1" customWidth="1"/>
    <col min="9734" max="9734" width="5.421875" style="62" customWidth="1"/>
    <col min="9735" max="9735" width="4.28125" style="62" customWidth="1"/>
    <col min="9736" max="9736" width="14.28125" style="62" customWidth="1"/>
    <col min="9737" max="9737" width="10.00390625" style="62" customWidth="1"/>
    <col min="9738" max="9738" width="57.140625" style="62" customWidth="1"/>
    <col min="9739" max="9739" width="4.28125" style="62" customWidth="1"/>
    <col min="9740" max="9740" width="13.7109375" style="62" customWidth="1"/>
    <col min="9741" max="9741" width="6.8515625" style="62" customWidth="1"/>
    <col min="9742" max="9742" width="13.421875" style="62" customWidth="1"/>
    <col min="9743" max="9743" width="12.421875" style="62" customWidth="1"/>
    <col min="9744" max="9744" width="15.7109375" style="62" customWidth="1"/>
    <col min="9745" max="9745" width="11.421875" style="62" bestFit="1" customWidth="1"/>
    <col min="9746" max="9746" width="14.28125" style="62" customWidth="1"/>
    <col min="9747" max="9747" width="11.421875" style="62" customWidth="1"/>
    <col min="9748" max="9748" width="14.28125" style="62" customWidth="1"/>
    <col min="9749" max="9749" width="9.7109375" style="62" customWidth="1"/>
    <col min="9750" max="9750" width="14.57421875" style="62" customWidth="1"/>
    <col min="9751" max="9751" width="15.7109375" style="62" customWidth="1"/>
    <col min="9752" max="9752" width="25.7109375" style="62" customWidth="1"/>
    <col min="9753" max="9754" width="10.00390625" style="62" customWidth="1"/>
    <col min="9755" max="9755" width="9.421875" style="62" customWidth="1"/>
    <col min="9756" max="9984" width="9.140625" style="62" customWidth="1"/>
    <col min="9985" max="9989" width="9.140625" style="62" hidden="1" customWidth="1"/>
    <col min="9990" max="9990" width="5.421875" style="62" customWidth="1"/>
    <col min="9991" max="9991" width="4.28125" style="62" customWidth="1"/>
    <col min="9992" max="9992" width="14.28125" style="62" customWidth="1"/>
    <col min="9993" max="9993" width="10.00390625" style="62" customWidth="1"/>
    <col min="9994" max="9994" width="57.140625" style="62" customWidth="1"/>
    <col min="9995" max="9995" width="4.28125" style="62" customWidth="1"/>
    <col min="9996" max="9996" width="13.7109375" style="62" customWidth="1"/>
    <col min="9997" max="9997" width="6.8515625" style="62" customWidth="1"/>
    <col min="9998" max="9998" width="13.421875" style="62" customWidth="1"/>
    <col min="9999" max="9999" width="12.421875" style="62" customWidth="1"/>
    <col min="10000" max="10000" width="15.7109375" style="62" customWidth="1"/>
    <col min="10001" max="10001" width="11.421875" style="62" bestFit="1" customWidth="1"/>
    <col min="10002" max="10002" width="14.28125" style="62" customWidth="1"/>
    <col min="10003" max="10003" width="11.421875" style="62" customWidth="1"/>
    <col min="10004" max="10004" width="14.28125" style="62" customWidth="1"/>
    <col min="10005" max="10005" width="9.7109375" style="62" customWidth="1"/>
    <col min="10006" max="10006" width="14.57421875" style="62" customWidth="1"/>
    <col min="10007" max="10007" width="15.7109375" style="62" customWidth="1"/>
    <col min="10008" max="10008" width="25.7109375" style="62" customWidth="1"/>
    <col min="10009" max="10010" width="10.00390625" style="62" customWidth="1"/>
    <col min="10011" max="10011" width="9.421875" style="62" customWidth="1"/>
    <col min="10012" max="10240" width="9.140625" style="62" customWidth="1"/>
    <col min="10241" max="10245" width="9.140625" style="62" hidden="1" customWidth="1"/>
    <col min="10246" max="10246" width="5.421875" style="62" customWidth="1"/>
    <col min="10247" max="10247" width="4.28125" style="62" customWidth="1"/>
    <col min="10248" max="10248" width="14.28125" style="62" customWidth="1"/>
    <col min="10249" max="10249" width="10.00390625" style="62" customWidth="1"/>
    <col min="10250" max="10250" width="57.140625" style="62" customWidth="1"/>
    <col min="10251" max="10251" width="4.28125" style="62" customWidth="1"/>
    <col min="10252" max="10252" width="13.7109375" style="62" customWidth="1"/>
    <col min="10253" max="10253" width="6.8515625" style="62" customWidth="1"/>
    <col min="10254" max="10254" width="13.421875" style="62" customWidth="1"/>
    <col min="10255" max="10255" width="12.421875" style="62" customWidth="1"/>
    <col min="10256" max="10256" width="15.7109375" style="62" customWidth="1"/>
    <col min="10257" max="10257" width="11.421875" style="62" bestFit="1" customWidth="1"/>
    <col min="10258" max="10258" width="14.28125" style="62" customWidth="1"/>
    <col min="10259" max="10259" width="11.421875" style="62" customWidth="1"/>
    <col min="10260" max="10260" width="14.28125" style="62" customWidth="1"/>
    <col min="10261" max="10261" width="9.7109375" style="62" customWidth="1"/>
    <col min="10262" max="10262" width="14.57421875" style="62" customWidth="1"/>
    <col min="10263" max="10263" width="15.7109375" style="62" customWidth="1"/>
    <col min="10264" max="10264" width="25.7109375" style="62" customWidth="1"/>
    <col min="10265" max="10266" width="10.00390625" style="62" customWidth="1"/>
    <col min="10267" max="10267" width="9.421875" style="62" customWidth="1"/>
    <col min="10268" max="10496" width="9.140625" style="62" customWidth="1"/>
    <col min="10497" max="10501" width="9.140625" style="62" hidden="1" customWidth="1"/>
    <col min="10502" max="10502" width="5.421875" style="62" customWidth="1"/>
    <col min="10503" max="10503" width="4.28125" style="62" customWidth="1"/>
    <col min="10504" max="10504" width="14.28125" style="62" customWidth="1"/>
    <col min="10505" max="10505" width="10.00390625" style="62" customWidth="1"/>
    <col min="10506" max="10506" width="57.140625" style="62" customWidth="1"/>
    <col min="10507" max="10507" width="4.28125" style="62" customWidth="1"/>
    <col min="10508" max="10508" width="13.7109375" style="62" customWidth="1"/>
    <col min="10509" max="10509" width="6.8515625" style="62" customWidth="1"/>
    <col min="10510" max="10510" width="13.421875" style="62" customWidth="1"/>
    <col min="10511" max="10511" width="12.421875" style="62" customWidth="1"/>
    <col min="10512" max="10512" width="15.7109375" style="62" customWidth="1"/>
    <col min="10513" max="10513" width="11.421875" style="62" bestFit="1" customWidth="1"/>
    <col min="10514" max="10514" width="14.28125" style="62" customWidth="1"/>
    <col min="10515" max="10515" width="11.421875" style="62" customWidth="1"/>
    <col min="10516" max="10516" width="14.28125" style="62" customWidth="1"/>
    <col min="10517" max="10517" width="9.7109375" style="62" customWidth="1"/>
    <col min="10518" max="10518" width="14.57421875" style="62" customWidth="1"/>
    <col min="10519" max="10519" width="15.7109375" style="62" customWidth="1"/>
    <col min="10520" max="10520" width="25.7109375" style="62" customWidth="1"/>
    <col min="10521" max="10522" width="10.00390625" style="62" customWidth="1"/>
    <col min="10523" max="10523" width="9.421875" style="62" customWidth="1"/>
    <col min="10524" max="10752" width="9.140625" style="62" customWidth="1"/>
    <col min="10753" max="10757" width="9.140625" style="62" hidden="1" customWidth="1"/>
    <col min="10758" max="10758" width="5.421875" style="62" customWidth="1"/>
    <col min="10759" max="10759" width="4.28125" style="62" customWidth="1"/>
    <col min="10760" max="10760" width="14.28125" style="62" customWidth="1"/>
    <col min="10761" max="10761" width="10.00390625" style="62" customWidth="1"/>
    <col min="10762" max="10762" width="57.140625" style="62" customWidth="1"/>
    <col min="10763" max="10763" width="4.28125" style="62" customWidth="1"/>
    <col min="10764" max="10764" width="13.7109375" style="62" customWidth="1"/>
    <col min="10765" max="10765" width="6.8515625" style="62" customWidth="1"/>
    <col min="10766" max="10766" width="13.421875" style="62" customWidth="1"/>
    <col min="10767" max="10767" width="12.421875" style="62" customWidth="1"/>
    <col min="10768" max="10768" width="15.7109375" style="62" customWidth="1"/>
    <col min="10769" max="10769" width="11.421875" style="62" bestFit="1" customWidth="1"/>
    <col min="10770" max="10770" width="14.28125" style="62" customWidth="1"/>
    <col min="10771" max="10771" width="11.421875" style="62" customWidth="1"/>
    <col min="10772" max="10772" width="14.28125" style="62" customWidth="1"/>
    <col min="10773" max="10773" width="9.7109375" style="62" customWidth="1"/>
    <col min="10774" max="10774" width="14.57421875" style="62" customWidth="1"/>
    <col min="10775" max="10775" width="15.7109375" style="62" customWidth="1"/>
    <col min="10776" max="10776" width="25.7109375" style="62" customWidth="1"/>
    <col min="10777" max="10778" width="10.00390625" style="62" customWidth="1"/>
    <col min="10779" max="10779" width="9.421875" style="62" customWidth="1"/>
    <col min="10780" max="11008" width="9.140625" style="62" customWidth="1"/>
    <col min="11009" max="11013" width="9.140625" style="62" hidden="1" customWidth="1"/>
    <col min="11014" max="11014" width="5.421875" style="62" customWidth="1"/>
    <col min="11015" max="11015" width="4.28125" style="62" customWidth="1"/>
    <col min="11016" max="11016" width="14.28125" style="62" customWidth="1"/>
    <col min="11017" max="11017" width="10.00390625" style="62" customWidth="1"/>
    <col min="11018" max="11018" width="57.140625" style="62" customWidth="1"/>
    <col min="11019" max="11019" width="4.28125" style="62" customWidth="1"/>
    <col min="11020" max="11020" width="13.7109375" style="62" customWidth="1"/>
    <col min="11021" max="11021" width="6.8515625" style="62" customWidth="1"/>
    <col min="11022" max="11022" width="13.421875" style="62" customWidth="1"/>
    <col min="11023" max="11023" width="12.421875" style="62" customWidth="1"/>
    <col min="11024" max="11024" width="15.7109375" style="62" customWidth="1"/>
    <col min="11025" max="11025" width="11.421875" style="62" bestFit="1" customWidth="1"/>
    <col min="11026" max="11026" width="14.28125" style="62" customWidth="1"/>
    <col min="11027" max="11027" width="11.421875" style="62" customWidth="1"/>
    <col min="11028" max="11028" width="14.28125" style="62" customWidth="1"/>
    <col min="11029" max="11029" width="9.7109375" style="62" customWidth="1"/>
    <col min="11030" max="11030" width="14.57421875" style="62" customWidth="1"/>
    <col min="11031" max="11031" width="15.7109375" style="62" customWidth="1"/>
    <col min="11032" max="11032" width="25.7109375" style="62" customWidth="1"/>
    <col min="11033" max="11034" width="10.00390625" style="62" customWidth="1"/>
    <col min="11035" max="11035" width="9.421875" style="62" customWidth="1"/>
    <col min="11036" max="11264" width="9.140625" style="62" customWidth="1"/>
    <col min="11265" max="11269" width="9.140625" style="62" hidden="1" customWidth="1"/>
    <col min="11270" max="11270" width="5.421875" style="62" customWidth="1"/>
    <col min="11271" max="11271" width="4.28125" style="62" customWidth="1"/>
    <col min="11272" max="11272" width="14.28125" style="62" customWidth="1"/>
    <col min="11273" max="11273" width="10.00390625" style="62" customWidth="1"/>
    <col min="11274" max="11274" width="57.140625" style="62" customWidth="1"/>
    <col min="11275" max="11275" width="4.28125" style="62" customWidth="1"/>
    <col min="11276" max="11276" width="13.7109375" style="62" customWidth="1"/>
    <col min="11277" max="11277" width="6.8515625" style="62" customWidth="1"/>
    <col min="11278" max="11278" width="13.421875" style="62" customWidth="1"/>
    <col min="11279" max="11279" width="12.421875" style="62" customWidth="1"/>
    <col min="11280" max="11280" width="15.7109375" style="62" customWidth="1"/>
    <col min="11281" max="11281" width="11.421875" style="62" bestFit="1" customWidth="1"/>
    <col min="11282" max="11282" width="14.28125" style="62" customWidth="1"/>
    <col min="11283" max="11283" width="11.421875" style="62" customWidth="1"/>
    <col min="11284" max="11284" width="14.28125" style="62" customWidth="1"/>
    <col min="11285" max="11285" width="9.7109375" style="62" customWidth="1"/>
    <col min="11286" max="11286" width="14.57421875" style="62" customWidth="1"/>
    <col min="11287" max="11287" width="15.7109375" style="62" customWidth="1"/>
    <col min="11288" max="11288" width="25.7109375" style="62" customWidth="1"/>
    <col min="11289" max="11290" width="10.00390625" style="62" customWidth="1"/>
    <col min="11291" max="11291" width="9.421875" style="62" customWidth="1"/>
    <col min="11292" max="11520" width="9.140625" style="62" customWidth="1"/>
    <col min="11521" max="11525" width="9.140625" style="62" hidden="1" customWidth="1"/>
    <col min="11526" max="11526" width="5.421875" style="62" customWidth="1"/>
    <col min="11527" max="11527" width="4.28125" style="62" customWidth="1"/>
    <col min="11528" max="11528" width="14.28125" style="62" customWidth="1"/>
    <col min="11529" max="11529" width="10.00390625" style="62" customWidth="1"/>
    <col min="11530" max="11530" width="57.140625" style="62" customWidth="1"/>
    <col min="11531" max="11531" width="4.28125" style="62" customWidth="1"/>
    <col min="11532" max="11532" width="13.7109375" style="62" customWidth="1"/>
    <col min="11533" max="11533" width="6.8515625" style="62" customWidth="1"/>
    <col min="11534" max="11534" width="13.421875" style="62" customWidth="1"/>
    <col min="11535" max="11535" width="12.421875" style="62" customWidth="1"/>
    <col min="11536" max="11536" width="15.7109375" style="62" customWidth="1"/>
    <col min="11537" max="11537" width="11.421875" style="62" bestFit="1" customWidth="1"/>
    <col min="11538" max="11538" width="14.28125" style="62" customWidth="1"/>
    <col min="11539" max="11539" width="11.421875" style="62" customWidth="1"/>
    <col min="11540" max="11540" width="14.28125" style="62" customWidth="1"/>
    <col min="11541" max="11541" width="9.7109375" style="62" customWidth="1"/>
    <col min="11542" max="11542" width="14.57421875" style="62" customWidth="1"/>
    <col min="11543" max="11543" width="15.7109375" style="62" customWidth="1"/>
    <col min="11544" max="11544" width="25.7109375" style="62" customWidth="1"/>
    <col min="11545" max="11546" width="10.00390625" style="62" customWidth="1"/>
    <col min="11547" max="11547" width="9.421875" style="62" customWidth="1"/>
    <col min="11548" max="11776" width="9.140625" style="62" customWidth="1"/>
    <col min="11777" max="11781" width="9.140625" style="62" hidden="1" customWidth="1"/>
    <col min="11782" max="11782" width="5.421875" style="62" customWidth="1"/>
    <col min="11783" max="11783" width="4.28125" style="62" customWidth="1"/>
    <col min="11784" max="11784" width="14.28125" style="62" customWidth="1"/>
    <col min="11785" max="11785" width="10.00390625" style="62" customWidth="1"/>
    <col min="11786" max="11786" width="57.140625" style="62" customWidth="1"/>
    <col min="11787" max="11787" width="4.28125" style="62" customWidth="1"/>
    <col min="11788" max="11788" width="13.7109375" style="62" customWidth="1"/>
    <col min="11789" max="11789" width="6.8515625" style="62" customWidth="1"/>
    <col min="11790" max="11790" width="13.421875" style="62" customWidth="1"/>
    <col min="11791" max="11791" width="12.421875" style="62" customWidth="1"/>
    <col min="11792" max="11792" width="15.7109375" style="62" customWidth="1"/>
    <col min="11793" max="11793" width="11.421875" style="62" bestFit="1" customWidth="1"/>
    <col min="11794" max="11794" width="14.28125" style="62" customWidth="1"/>
    <col min="11795" max="11795" width="11.421875" style="62" customWidth="1"/>
    <col min="11796" max="11796" width="14.28125" style="62" customWidth="1"/>
    <col min="11797" max="11797" width="9.7109375" style="62" customWidth="1"/>
    <col min="11798" max="11798" width="14.57421875" style="62" customWidth="1"/>
    <col min="11799" max="11799" width="15.7109375" style="62" customWidth="1"/>
    <col min="11800" max="11800" width="25.7109375" style="62" customWidth="1"/>
    <col min="11801" max="11802" width="10.00390625" style="62" customWidth="1"/>
    <col min="11803" max="11803" width="9.421875" style="62" customWidth="1"/>
    <col min="11804" max="12032" width="9.140625" style="62" customWidth="1"/>
    <col min="12033" max="12037" width="9.140625" style="62" hidden="1" customWidth="1"/>
    <col min="12038" max="12038" width="5.421875" style="62" customWidth="1"/>
    <col min="12039" max="12039" width="4.28125" style="62" customWidth="1"/>
    <col min="12040" max="12040" width="14.28125" style="62" customWidth="1"/>
    <col min="12041" max="12041" width="10.00390625" style="62" customWidth="1"/>
    <col min="12042" max="12042" width="57.140625" style="62" customWidth="1"/>
    <col min="12043" max="12043" width="4.28125" style="62" customWidth="1"/>
    <col min="12044" max="12044" width="13.7109375" style="62" customWidth="1"/>
    <col min="12045" max="12045" width="6.8515625" style="62" customWidth="1"/>
    <col min="12046" max="12046" width="13.421875" style="62" customWidth="1"/>
    <col min="12047" max="12047" width="12.421875" style="62" customWidth="1"/>
    <col min="12048" max="12048" width="15.7109375" style="62" customWidth="1"/>
    <col min="12049" max="12049" width="11.421875" style="62" bestFit="1" customWidth="1"/>
    <col min="12050" max="12050" width="14.28125" style="62" customWidth="1"/>
    <col min="12051" max="12051" width="11.421875" style="62" customWidth="1"/>
    <col min="12052" max="12052" width="14.28125" style="62" customWidth="1"/>
    <col min="12053" max="12053" width="9.7109375" style="62" customWidth="1"/>
    <col min="12054" max="12054" width="14.57421875" style="62" customWidth="1"/>
    <col min="12055" max="12055" width="15.7109375" style="62" customWidth="1"/>
    <col min="12056" max="12056" width="25.7109375" style="62" customWidth="1"/>
    <col min="12057" max="12058" width="10.00390625" style="62" customWidth="1"/>
    <col min="12059" max="12059" width="9.421875" style="62" customWidth="1"/>
    <col min="12060" max="12288" width="9.140625" style="62" customWidth="1"/>
    <col min="12289" max="12293" width="9.140625" style="62" hidden="1" customWidth="1"/>
    <col min="12294" max="12294" width="5.421875" style="62" customWidth="1"/>
    <col min="12295" max="12295" width="4.28125" style="62" customWidth="1"/>
    <col min="12296" max="12296" width="14.28125" style="62" customWidth="1"/>
    <col min="12297" max="12297" width="10.00390625" style="62" customWidth="1"/>
    <col min="12298" max="12298" width="57.140625" style="62" customWidth="1"/>
    <col min="12299" max="12299" width="4.28125" style="62" customWidth="1"/>
    <col min="12300" max="12300" width="13.7109375" style="62" customWidth="1"/>
    <col min="12301" max="12301" width="6.8515625" style="62" customWidth="1"/>
    <col min="12302" max="12302" width="13.421875" style="62" customWidth="1"/>
    <col min="12303" max="12303" width="12.421875" style="62" customWidth="1"/>
    <col min="12304" max="12304" width="15.7109375" style="62" customWidth="1"/>
    <col min="12305" max="12305" width="11.421875" style="62" bestFit="1" customWidth="1"/>
    <col min="12306" max="12306" width="14.28125" style="62" customWidth="1"/>
    <col min="12307" max="12307" width="11.421875" style="62" customWidth="1"/>
    <col min="12308" max="12308" width="14.28125" style="62" customWidth="1"/>
    <col min="12309" max="12309" width="9.7109375" style="62" customWidth="1"/>
    <col min="12310" max="12310" width="14.57421875" style="62" customWidth="1"/>
    <col min="12311" max="12311" width="15.7109375" style="62" customWidth="1"/>
    <col min="12312" max="12312" width="25.7109375" style="62" customWidth="1"/>
    <col min="12313" max="12314" width="10.00390625" style="62" customWidth="1"/>
    <col min="12315" max="12315" width="9.421875" style="62" customWidth="1"/>
    <col min="12316" max="12544" width="9.140625" style="62" customWidth="1"/>
    <col min="12545" max="12549" width="9.140625" style="62" hidden="1" customWidth="1"/>
    <col min="12550" max="12550" width="5.421875" style="62" customWidth="1"/>
    <col min="12551" max="12551" width="4.28125" style="62" customWidth="1"/>
    <col min="12552" max="12552" width="14.28125" style="62" customWidth="1"/>
    <col min="12553" max="12553" width="10.00390625" style="62" customWidth="1"/>
    <col min="12554" max="12554" width="57.140625" style="62" customWidth="1"/>
    <col min="12555" max="12555" width="4.28125" style="62" customWidth="1"/>
    <col min="12556" max="12556" width="13.7109375" style="62" customWidth="1"/>
    <col min="12557" max="12557" width="6.8515625" style="62" customWidth="1"/>
    <col min="12558" max="12558" width="13.421875" style="62" customWidth="1"/>
    <col min="12559" max="12559" width="12.421875" style="62" customWidth="1"/>
    <col min="12560" max="12560" width="15.7109375" style="62" customWidth="1"/>
    <col min="12561" max="12561" width="11.421875" style="62" bestFit="1" customWidth="1"/>
    <col min="12562" max="12562" width="14.28125" style="62" customWidth="1"/>
    <col min="12563" max="12563" width="11.421875" style="62" customWidth="1"/>
    <col min="12564" max="12564" width="14.28125" style="62" customWidth="1"/>
    <col min="12565" max="12565" width="9.7109375" style="62" customWidth="1"/>
    <col min="12566" max="12566" width="14.57421875" style="62" customWidth="1"/>
    <col min="12567" max="12567" width="15.7109375" style="62" customWidth="1"/>
    <col min="12568" max="12568" width="25.7109375" style="62" customWidth="1"/>
    <col min="12569" max="12570" width="10.00390625" style="62" customWidth="1"/>
    <col min="12571" max="12571" width="9.421875" style="62" customWidth="1"/>
    <col min="12572" max="12800" width="9.140625" style="62" customWidth="1"/>
    <col min="12801" max="12805" width="9.140625" style="62" hidden="1" customWidth="1"/>
    <col min="12806" max="12806" width="5.421875" style="62" customWidth="1"/>
    <col min="12807" max="12807" width="4.28125" style="62" customWidth="1"/>
    <col min="12808" max="12808" width="14.28125" style="62" customWidth="1"/>
    <col min="12809" max="12809" width="10.00390625" style="62" customWidth="1"/>
    <col min="12810" max="12810" width="57.140625" style="62" customWidth="1"/>
    <col min="12811" max="12811" width="4.28125" style="62" customWidth="1"/>
    <col min="12812" max="12812" width="13.7109375" style="62" customWidth="1"/>
    <col min="12813" max="12813" width="6.8515625" style="62" customWidth="1"/>
    <col min="12814" max="12814" width="13.421875" style="62" customWidth="1"/>
    <col min="12815" max="12815" width="12.421875" style="62" customWidth="1"/>
    <col min="12816" max="12816" width="15.7109375" style="62" customWidth="1"/>
    <col min="12817" max="12817" width="11.421875" style="62" bestFit="1" customWidth="1"/>
    <col min="12818" max="12818" width="14.28125" style="62" customWidth="1"/>
    <col min="12819" max="12819" width="11.421875" style="62" customWidth="1"/>
    <col min="12820" max="12820" width="14.28125" style="62" customWidth="1"/>
    <col min="12821" max="12821" width="9.7109375" style="62" customWidth="1"/>
    <col min="12822" max="12822" width="14.57421875" style="62" customWidth="1"/>
    <col min="12823" max="12823" width="15.7109375" style="62" customWidth="1"/>
    <col min="12824" max="12824" width="25.7109375" style="62" customWidth="1"/>
    <col min="12825" max="12826" width="10.00390625" style="62" customWidth="1"/>
    <col min="12827" max="12827" width="9.421875" style="62" customWidth="1"/>
    <col min="12828" max="13056" width="9.140625" style="62" customWidth="1"/>
    <col min="13057" max="13061" width="9.140625" style="62" hidden="1" customWidth="1"/>
    <col min="13062" max="13062" width="5.421875" style="62" customWidth="1"/>
    <col min="13063" max="13063" width="4.28125" style="62" customWidth="1"/>
    <col min="13064" max="13064" width="14.28125" style="62" customWidth="1"/>
    <col min="13065" max="13065" width="10.00390625" style="62" customWidth="1"/>
    <col min="13066" max="13066" width="57.140625" style="62" customWidth="1"/>
    <col min="13067" max="13067" width="4.28125" style="62" customWidth="1"/>
    <col min="13068" max="13068" width="13.7109375" style="62" customWidth="1"/>
    <col min="13069" max="13069" width="6.8515625" style="62" customWidth="1"/>
    <col min="13070" max="13070" width="13.421875" style="62" customWidth="1"/>
    <col min="13071" max="13071" width="12.421875" style="62" customWidth="1"/>
    <col min="13072" max="13072" width="15.7109375" style="62" customWidth="1"/>
    <col min="13073" max="13073" width="11.421875" style="62" bestFit="1" customWidth="1"/>
    <col min="13074" max="13074" width="14.28125" style="62" customWidth="1"/>
    <col min="13075" max="13075" width="11.421875" style="62" customWidth="1"/>
    <col min="13076" max="13076" width="14.28125" style="62" customWidth="1"/>
    <col min="13077" max="13077" width="9.7109375" style="62" customWidth="1"/>
    <col min="13078" max="13078" width="14.57421875" style="62" customWidth="1"/>
    <col min="13079" max="13079" width="15.7109375" style="62" customWidth="1"/>
    <col min="13080" max="13080" width="25.7109375" style="62" customWidth="1"/>
    <col min="13081" max="13082" width="10.00390625" style="62" customWidth="1"/>
    <col min="13083" max="13083" width="9.421875" style="62" customWidth="1"/>
    <col min="13084" max="13312" width="9.140625" style="62" customWidth="1"/>
    <col min="13313" max="13317" width="9.140625" style="62" hidden="1" customWidth="1"/>
    <col min="13318" max="13318" width="5.421875" style="62" customWidth="1"/>
    <col min="13319" max="13319" width="4.28125" style="62" customWidth="1"/>
    <col min="13320" max="13320" width="14.28125" style="62" customWidth="1"/>
    <col min="13321" max="13321" width="10.00390625" style="62" customWidth="1"/>
    <col min="13322" max="13322" width="57.140625" style="62" customWidth="1"/>
    <col min="13323" max="13323" width="4.28125" style="62" customWidth="1"/>
    <col min="13324" max="13324" width="13.7109375" style="62" customWidth="1"/>
    <col min="13325" max="13325" width="6.8515625" style="62" customWidth="1"/>
    <col min="13326" max="13326" width="13.421875" style="62" customWidth="1"/>
    <col min="13327" max="13327" width="12.421875" style="62" customWidth="1"/>
    <col min="13328" max="13328" width="15.7109375" style="62" customWidth="1"/>
    <col min="13329" max="13329" width="11.421875" style="62" bestFit="1" customWidth="1"/>
    <col min="13330" max="13330" width="14.28125" style="62" customWidth="1"/>
    <col min="13331" max="13331" width="11.421875" style="62" customWidth="1"/>
    <col min="13332" max="13332" width="14.28125" style="62" customWidth="1"/>
    <col min="13333" max="13333" width="9.7109375" style="62" customWidth="1"/>
    <col min="13334" max="13334" width="14.57421875" style="62" customWidth="1"/>
    <col min="13335" max="13335" width="15.7109375" style="62" customWidth="1"/>
    <col min="13336" max="13336" width="25.7109375" style="62" customWidth="1"/>
    <col min="13337" max="13338" width="10.00390625" style="62" customWidth="1"/>
    <col min="13339" max="13339" width="9.421875" style="62" customWidth="1"/>
    <col min="13340" max="13568" width="9.140625" style="62" customWidth="1"/>
    <col min="13569" max="13573" width="9.140625" style="62" hidden="1" customWidth="1"/>
    <col min="13574" max="13574" width="5.421875" style="62" customWidth="1"/>
    <col min="13575" max="13575" width="4.28125" style="62" customWidth="1"/>
    <col min="13576" max="13576" width="14.28125" style="62" customWidth="1"/>
    <col min="13577" max="13577" width="10.00390625" style="62" customWidth="1"/>
    <col min="13578" max="13578" width="57.140625" style="62" customWidth="1"/>
    <col min="13579" max="13579" width="4.28125" style="62" customWidth="1"/>
    <col min="13580" max="13580" width="13.7109375" style="62" customWidth="1"/>
    <col min="13581" max="13581" width="6.8515625" style="62" customWidth="1"/>
    <col min="13582" max="13582" width="13.421875" style="62" customWidth="1"/>
    <col min="13583" max="13583" width="12.421875" style="62" customWidth="1"/>
    <col min="13584" max="13584" width="15.7109375" style="62" customWidth="1"/>
    <col min="13585" max="13585" width="11.421875" style="62" bestFit="1" customWidth="1"/>
    <col min="13586" max="13586" width="14.28125" style="62" customWidth="1"/>
    <col min="13587" max="13587" width="11.421875" style="62" customWidth="1"/>
    <col min="13588" max="13588" width="14.28125" style="62" customWidth="1"/>
    <col min="13589" max="13589" width="9.7109375" style="62" customWidth="1"/>
    <col min="13590" max="13590" width="14.57421875" style="62" customWidth="1"/>
    <col min="13591" max="13591" width="15.7109375" style="62" customWidth="1"/>
    <col min="13592" max="13592" width="25.7109375" style="62" customWidth="1"/>
    <col min="13593" max="13594" width="10.00390625" style="62" customWidth="1"/>
    <col min="13595" max="13595" width="9.421875" style="62" customWidth="1"/>
    <col min="13596" max="13824" width="9.140625" style="62" customWidth="1"/>
    <col min="13825" max="13829" width="9.140625" style="62" hidden="1" customWidth="1"/>
    <col min="13830" max="13830" width="5.421875" style="62" customWidth="1"/>
    <col min="13831" max="13831" width="4.28125" style="62" customWidth="1"/>
    <col min="13832" max="13832" width="14.28125" style="62" customWidth="1"/>
    <col min="13833" max="13833" width="10.00390625" style="62" customWidth="1"/>
    <col min="13834" max="13834" width="57.140625" style="62" customWidth="1"/>
    <col min="13835" max="13835" width="4.28125" style="62" customWidth="1"/>
    <col min="13836" max="13836" width="13.7109375" style="62" customWidth="1"/>
    <col min="13837" max="13837" width="6.8515625" style="62" customWidth="1"/>
    <col min="13838" max="13838" width="13.421875" style="62" customWidth="1"/>
    <col min="13839" max="13839" width="12.421875" style="62" customWidth="1"/>
    <col min="13840" max="13840" width="15.7109375" style="62" customWidth="1"/>
    <col min="13841" max="13841" width="11.421875" style="62" bestFit="1" customWidth="1"/>
    <col min="13842" max="13842" width="14.28125" style="62" customWidth="1"/>
    <col min="13843" max="13843" width="11.421875" style="62" customWidth="1"/>
    <col min="13844" max="13844" width="14.28125" style="62" customWidth="1"/>
    <col min="13845" max="13845" width="9.7109375" style="62" customWidth="1"/>
    <col min="13846" max="13846" width="14.57421875" style="62" customWidth="1"/>
    <col min="13847" max="13847" width="15.7109375" style="62" customWidth="1"/>
    <col min="13848" max="13848" width="25.7109375" style="62" customWidth="1"/>
    <col min="13849" max="13850" width="10.00390625" style="62" customWidth="1"/>
    <col min="13851" max="13851" width="9.421875" style="62" customWidth="1"/>
    <col min="13852" max="14080" width="9.140625" style="62" customWidth="1"/>
    <col min="14081" max="14085" width="9.140625" style="62" hidden="1" customWidth="1"/>
    <col min="14086" max="14086" width="5.421875" style="62" customWidth="1"/>
    <col min="14087" max="14087" width="4.28125" style="62" customWidth="1"/>
    <col min="14088" max="14088" width="14.28125" style="62" customWidth="1"/>
    <col min="14089" max="14089" width="10.00390625" style="62" customWidth="1"/>
    <col min="14090" max="14090" width="57.140625" style="62" customWidth="1"/>
    <col min="14091" max="14091" width="4.28125" style="62" customWidth="1"/>
    <col min="14092" max="14092" width="13.7109375" style="62" customWidth="1"/>
    <col min="14093" max="14093" width="6.8515625" style="62" customWidth="1"/>
    <col min="14094" max="14094" width="13.421875" style="62" customWidth="1"/>
    <col min="14095" max="14095" width="12.421875" style="62" customWidth="1"/>
    <col min="14096" max="14096" width="15.7109375" style="62" customWidth="1"/>
    <col min="14097" max="14097" width="11.421875" style="62" bestFit="1" customWidth="1"/>
    <col min="14098" max="14098" width="14.28125" style="62" customWidth="1"/>
    <col min="14099" max="14099" width="11.421875" style="62" customWidth="1"/>
    <col min="14100" max="14100" width="14.28125" style="62" customWidth="1"/>
    <col min="14101" max="14101" width="9.7109375" style="62" customWidth="1"/>
    <col min="14102" max="14102" width="14.57421875" style="62" customWidth="1"/>
    <col min="14103" max="14103" width="15.7109375" style="62" customWidth="1"/>
    <col min="14104" max="14104" width="25.7109375" style="62" customWidth="1"/>
    <col min="14105" max="14106" width="10.00390625" style="62" customWidth="1"/>
    <col min="14107" max="14107" width="9.421875" style="62" customWidth="1"/>
    <col min="14108" max="14336" width="9.140625" style="62" customWidth="1"/>
    <col min="14337" max="14341" width="9.140625" style="62" hidden="1" customWidth="1"/>
    <col min="14342" max="14342" width="5.421875" style="62" customWidth="1"/>
    <col min="14343" max="14343" width="4.28125" style="62" customWidth="1"/>
    <col min="14344" max="14344" width="14.28125" style="62" customWidth="1"/>
    <col min="14345" max="14345" width="10.00390625" style="62" customWidth="1"/>
    <col min="14346" max="14346" width="57.140625" style="62" customWidth="1"/>
    <col min="14347" max="14347" width="4.28125" style="62" customWidth="1"/>
    <col min="14348" max="14348" width="13.7109375" style="62" customWidth="1"/>
    <col min="14349" max="14349" width="6.8515625" style="62" customWidth="1"/>
    <col min="14350" max="14350" width="13.421875" style="62" customWidth="1"/>
    <col min="14351" max="14351" width="12.421875" style="62" customWidth="1"/>
    <col min="14352" max="14352" width="15.7109375" style="62" customWidth="1"/>
    <col min="14353" max="14353" width="11.421875" style="62" bestFit="1" customWidth="1"/>
    <col min="14354" max="14354" width="14.28125" style="62" customWidth="1"/>
    <col min="14355" max="14355" width="11.421875" style="62" customWidth="1"/>
    <col min="14356" max="14356" width="14.28125" style="62" customWidth="1"/>
    <col min="14357" max="14357" width="9.7109375" style="62" customWidth="1"/>
    <col min="14358" max="14358" width="14.57421875" style="62" customWidth="1"/>
    <col min="14359" max="14359" width="15.7109375" style="62" customWidth="1"/>
    <col min="14360" max="14360" width="25.7109375" style="62" customWidth="1"/>
    <col min="14361" max="14362" width="10.00390625" style="62" customWidth="1"/>
    <col min="14363" max="14363" width="9.421875" style="62" customWidth="1"/>
    <col min="14364" max="14592" width="9.140625" style="62" customWidth="1"/>
    <col min="14593" max="14597" width="9.140625" style="62" hidden="1" customWidth="1"/>
    <col min="14598" max="14598" width="5.421875" style="62" customWidth="1"/>
    <col min="14599" max="14599" width="4.28125" style="62" customWidth="1"/>
    <col min="14600" max="14600" width="14.28125" style="62" customWidth="1"/>
    <col min="14601" max="14601" width="10.00390625" style="62" customWidth="1"/>
    <col min="14602" max="14602" width="57.140625" style="62" customWidth="1"/>
    <col min="14603" max="14603" width="4.28125" style="62" customWidth="1"/>
    <col min="14604" max="14604" width="13.7109375" style="62" customWidth="1"/>
    <col min="14605" max="14605" width="6.8515625" style="62" customWidth="1"/>
    <col min="14606" max="14606" width="13.421875" style="62" customWidth="1"/>
    <col min="14607" max="14607" width="12.421875" style="62" customWidth="1"/>
    <col min="14608" max="14608" width="15.7109375" style="62" customWidth="1"/>
    <col min="14609" max="14609" width="11.421875" style="62" bestFit="1" customWidth="1"/>
    <col min="14610" max="14610" width="14.28125" style="62" customWidth="1"/>
    <col min="14611" max="14611" width="11.421875" style="62" customWidth="1"/>
    <col min="14612" max="14612" width="14.28125" style="62" customWidth="1"/>
    <col min="14613" max="14613" width="9.7109375" style="62" customWidth="1"/>
    <col min="14614" max="14614" width="14.57421875" style="62" customWidth="1"/>
    <col min="14615" max="14615" width="15.7109375" style="62" customWidth="1"/>
    <col min="14616" max="14616" width="25.7109375" style="62" customWidth="1"/>
    <col min="14617" max="14618" width="10.00390625" style="62" customWidth="1"/>
    <col min="14619" max="14619" width="9.421875" style="62" customWidth="1"/>
    <col min="14620" max="14848" width="9.140625" style="62" customWidth="1"/>
    <col min="14849" max="14853" width="9.140625" style="62" hidden="1" customWidth="1"/>
    <col min="14854" max="14854" width="5.421875" style="62" customWidth="1"/>
    <col min="14855" max="14855" width="4.28125" style="62" customWidth="1"/>
    <col min="14856" max="14856" width="14.28125" style="62" customWidth="1"/>
    <col min="14857" max="14857" width="10.00390625" style="62" customWidth="1"/>
    <col min="14858" max="14858" width="57.140625" style="62" customWidth="1"/>
    <col min="14859" max="14859" width="4.28125" style="62" customWidth="1"/>
    <col min="14860" max="14860" width="13.7109375" style="62" customWidth="1"/>
    <col min="14861" max="14861" width="6.8515625" style="62" customWidth="1"/>
    <col min="14862" max="14862" width="13.421875" style="62" customWidth="1"/>
    <col min="14863" max="14863" width="12.421875" style="62" customWidth="1"/>
    <col min="14864" max="14864" width="15.7109375" style="62" customWidth="1"/>
    <col min="14865" max="14865" width="11.421875" style="62" bestFit="1" customWidth="1"/>
    <col min="14866" max="14866" width="14.28125" style="62" customWidth="1"/>
    <col min="14867" max="14867" width="11.421875" style="62" customWidth="1"/>
    <col min="14868" max="14868" width="14.28125" style="62" customWidth="1"/>
    <col min="14869" max="14869" width="9.7109375" style="62" customWidth="1"/>
    <col min="14870" max="14870" width="14.57421875" style="62" customWidth="1"/>
    <col min="14871" max="14871" width="15.7109375" style="62" customWidth="1"/>
    <col min="14872" max="14872" width="25.7109375" style="62" customWidth="1"/>
    <col min="14873" max="14874" width="10.00390625" style="62" customWidth="1"/>
    <col min="14875" max="14875" width="9.421875" style="62" customWidth="1"/>
    <col min="14876" max="15104" width="9.140625" style="62" customWidth="1"/>
    <col min="15105" max="15109" width="9.140625" style="62" hidden="1" customWidth="1"/>
    <col min="15110" max="15110" width="5.421875" style="62" customWidth="1"/>
    <col min="15111" max="15111" width="4.28125" style="62" customWidth="1"/>
    <col min="15112" max="15112" width="14.28125" style="62" customWidth="1"/>
    <col min="15113" max="15113" width="10.00390625" style="62" customWidth="1"/>
    <col min="15114" max="15114" width="57.140625" style="62" customWidth="1"/>
    <col min="15115" max="15115" width="4.28125" style="62" customWidth="1"/>
    <col min="15116" max="15116" width="13.7109375" style="62" customWidth="1"/>
    <col min="15117" max="15117" width="6.8515625" style="62" customWidth="1"/>
    <col min="15118" max="15118" width="13.421875" style="62" customWidth="1"/>
    <col min="15119" max="15119" width="12.421875" style="62" customWidth="1"/>
    <col min="15120" max="15120" width="15.7109375" style="62" customWidth="1"/>
    <col min="15121" max="15121" width="11.421875" style="62" bestFit="1" customWidth="1"/>
    <col min="15122" max="15122" width="14.28125" style="62" customWidth="1"/>
    <col min="15123" max="15123" width="11.421875" style="62" customWidth="1"/>
    <col min="15124" max="15124" width="14.28125" style="62" customWidth="1"/>
    <col min="15125" max="15125" width="9.7109375" style="62" customWidth="1"/>
    <col min="15126" max="15126" width="14.57421875" style="62" customWidth="1"/>
    <col min="15127" max="15127" width="15.7109375" style="62" customWidth="1"/>
    <col min="15128" max="15128" width="25.7109375" style="62" customWidth="1"/>
    <col min="15129" max="15130" width="10.00390625" style="62" customWidth="1"/>
    <col min="15131" max="15131" width="9.421875" style="62" customWidth="1"/>
    <col min="15132" max="15360" width="9.140625" style="62" customWidth="1"/>
    <col min="15361" max="15365" width="9.140625" style="62" hidden="1" customWidth="1"/>
    <col min="15366" max="15366" width="5.421875" style="62" customWidth="1"/>
    <col min="15367" max="15367" width="4.28125" style="62" customWidth="1"/>
    <col min="15368" max="15368" width="14.28125" style="62" customWidth="1"/>
    <col min="15369" max="15369" width="10.00390625" style="62" customWidth="1"/>
    <col min="15370" max="15370" width="57.140625" style="62" customWidth="1"/>
    <col min="15371" max="15371" width="4.28125" style="62" customWidth="1"/>
    <col min="15372" max="15372" width="13.7109375" style="62" customWidth="1"/>
    <col min="15373" max="15373" width="6.8515625" style="62" customWidth="1"/>
    <col min="15374" max="15374" width="13.421875" style="62" customWidth="1"/>
    <col min="15375" max="15375" width="12.421875" style="62" customWidth="1"/>
    <col min="15376" max="15376" width="15.7109375" style="62" customWidth="1"/>
    <col min="15377" max="15377" width="11.421875" style="62" bestFit="1" customWidth="1"/>
    <col min="15378" max="15378" width="14.28125" style="62" customWidth="1"/>
    <col min="15379" max="15379" width="11.421875" style="62" customWidth="1"/>
    <col min="15380" max="15380" width="14.28125" style="62" customWidth="1"/>
    <col min="15381" max="15381" width="9.7109375" style="62" customWidth="1"/>
    <col min="15382" max="15382" width="14.57421875" style="62" customWidth="1"/>
    <col min="15383" max="15383" width="15.7109375" style="62" customWidth="1"/>
    <col min="15384" max="15384" width="25.7109375" style="62" customWidth="1"/>
    <col min="15385" max="15386" width="10.00390625" style="62" customWidth="1"/>
    <col min="15387" max="15387" width="9.421875" style="62" customWidth="1"/>
    <col min="15388" max="15616" width="9.140625" style="62" customWidth="1"/>
    <col min="15617" max="15621" width="9.140625" style="62" hidden="1" customWidth="1"/>
    <col min="15622" max="15622" width="5.421875" style="62" customWidth="1"/>
    <col min="15623" max="15623" width="4.28125" style="62" customWidth="1"/>
    <col min="15624" max="15624" width="14.28125" style="62" customWidth="1"/>
    <col min="15625" max="15625" width="10.00390625" style="62" customWidth="1"/>
    <col min="15626" max="15626" width="57.140625" style="62" customWidth="1"/>
    <col min="15627" max="15627" width="4.28125" style="62" customWidth="1"/>
    <col min="15628" max="15628" width="13.7109375" style="62" customWidth="1"/>
    <col min="15629" max="15629" width="6.8515625" style="62" customWidth="1"/>
    <col min="15630" max="15630" width="13.421875" style="62" customWidth="1"/>
    <col min="15631" max="15631" width="12.421875" style="62" customWidth="1"/>
    <col min="15632" max="15632" width="15.7109375" style="62" customWidth="1"/>
    <col min="15633" max="15633" width="11.421875" style="62" bestFit="1" customWidth="1"/>
    <col min="15634" max="15634" width="14.28125" style="62" customWidth="1"/>
    <col min="15635" max="15635" width="11.421875" style="62" customWidth="1"/>
    <col min="15636" max="15636" width="14.28125" style="62" customWidth="1"/>
    <col min="15637" max="15637" width="9.7109375" style="62" customWidth="1"/>
    <col min="15638" max="15638" width="14.57421875" style="62" customWidth="1"/>
    <col min="15639" max="15639" width="15.7109375" style="62" customWidth="1"/>
    <col min="15640" max="15640" width="25.7109375" style="62" customWidth="1"/>
    <col min="15641" max="15642" width="10.00390625" style="62" customWidth="1"/>
    <col min="15643" max="15643" width="9.421875" style="62" customWidth="1"/>
    <col min="15644" max="15872" width="9.140625" style="62" customWidth="1"/>
    <col min="15873" max="15877" width="9.140625" style="62" hidden="1" customWidth="1"/>
    <col min="15878" max="15878" width="5.421875" style="62" customWidth="1"/>
    <col min="15879" max="15879" width="4.28125" style="62" customWidth="1"/>
    <col min="15880" max="15880" width="14.28125" style="62" customWidth="1"/>
    <col min="15881" max="15881" width="10.00390625" style="62" customWidth="1"/>
    <col min="15882" max="15882" width="57.140625" style="62" customWidth="1"/>
    <col min="15883" max="15883" width="4.28125" style="62" customWidth="1"/>
    <col min="15884" max="15884" width="13.7109375" style="62" customWidth="1"/>
    <col min="15885" max="15885" width="6.8515625" style="62" customWidth="1"/>
    <col min="15886" max="15886" width="13.421875" style="62" customWidth="1"/>
    <col min="15887" max="15887" width="12.421875" style="62" customWidth="1"/>
    <col min="15888" max="15888" width="15.7109375" style="62" customWidth="1"/>
    <col min="15889" max="15889" width="11.421875" style="62" bestFit="1" customWidth="1"/>
    <col min="15890" max="15890" width="14.28125" style="62" customWidth="1"/>
    <col min="15891" max="15891" width="11.421875" style="62" customWidth="1"/>
    <col min="15892" max="15892" width="14.28125" style="62" customWidth="1"/>
    <col min="15893" max="15893" width="9.7109375" style="62" customWidth="1"/>
    <col min="15894" max="15894" width="14.57421875" style="62" customWidth="1"/>
    <col min="15895" max="15895" width="15.7109375" style="62" customWidth="1"/>
    <col min="15896" max="15896" width="25.7109375" style="62" customWidth="1"/>
    <col min="15897" max="15898" width="10.00390625" style="62" customWidth="1"/>
    <col min="15899" max="15899" width="9.421875" style="62" customWidth="1"/>
    <col min="15900" max="16128" width="9.140625" style="62" customWidth="1"/>
    <col min="16129" max="16133" width="9.140625" style="62" hidden="1" customWidth="1"/>
    <col min="16134" max="16134" width="5.421875" style="62" customWidth="1"/>
    <col min="16135" max="16135" width="4.28125" style="62" customWidth="1"/>
    <col min="16136" max="16136" width="14.28125" style="62" customWidth="1"/>
    <col min="16137" max="16137" width="10.00390625" style="62" customWidth="1"/>
    <col min="16138" max="16138" width="57.140625" style="62" customWidth="1"/>
    <col min="16139" max="16139" width="4.28125" style="62" customWidth="1"/>
    <col min="16140" max="16140" width="13.7109375" style="62" customWidth="1"/>
    <col min="16141" max="16141" width="6.8515625" style="62" customWidth="1"/>
    <col min="16142" max="16142" width="13.421875" style="62" customWidth="1"/>
    <col min="16143" max="16143" width="12.421875" style="62" customWidth="1"/>
    <col min="16144" max="16144" width="15.7109375" style="62" customWidth="1"/>
    <col min="16145" max="16145" width="11.421875" style="62" bestFit="1" customWidth="1"/>
    <col min="16146" max="16146" width="14.28125" style="62" customWidth="1"/>
    <col min="16147" max="16147" width="11.421875" style="62" customWidth="1"/>
    <col min="16148" max="16148" width="14.28125" style="62" customWidth="1"/>
    <col min="16149" max="16149" width="9.7109375" style="62" customWidth="1"/>
    <col min="16150" max="16150" width="14.57421875" style="62" customWidth="1"/>
    <col min="16151" max="16151" width="15.7109375" style="62" customWidth="1"/>
    <col min="16152" max="16152" width="25.7109375" style="62" customWidth="1"/>
    <col min="16153" max="16154" width="10.00390625" style="62" customWidth="1"/>
    <col min="16155" max="16155" width="9.421875" style="62" customWidth="1"/>
    <col min="16156" max="16384" width="9.140625" style="62" customWidth="1"/>
  </cols>
  <sheetData>
    <row r="1" spans="6:26" ht="21.6" customHeight="1">
      <c r="F1" s="63"/>
      <c r="G1" s="64"/>
      <c r="H1" s="64"/>
      <c r="I1" s="64"/>
      <c r="J1" s="64"/>
      <c r="K1" s="64"/>
      <c r="L1" s="65"/>
      <c r="M1" s="66"/>
      <c r="N1" s="65"/>
      <c r="O1" s="66"/>
      <c r="P1" s="67"/>
      <c r="Q1" s="68"/>
      <c r="R1" s="66"/>
      <c r="S1" s="66"/>
      <c r="T1" s="66"/>
      <c r="U1" s="66"/>
      <c r="V1" s="66"/>
      <c r="W1" s="66"/>
      <c r="X1" s="66"/>
      <c r="Y1" s="64"/>
      <c r="Z1" s="64"/>
    </row>
    <row r="2" spans="6:26" ht="21.6" customHeight="1">
      <c r="F2" s="63"/>
      <c r="G2" s="64"/>
      <c r="H2" s="64"/>
      <c r="I2" s="64"/>
      <c r="J2" s="64"/>
      <c r="K2" s="64"/>
      <c r="L2" s="65"/>
      <c r="M2" s="66"/>
      <c r="N2" s="65"/>
      <c r="O2" s="66"/>
      <c r="P2" s="67"/>
      <c r="Q2" s="68"/>
      <c r="R2" s="66"/>
      <c r="S2" s="66"/>
      <c r="T2" s="66"/>
      <c r="U2" s="66"/>
      <c r="V2" s="66"/>
      <c r="W2" s="66"/>
      <c r="X2" s="66"/>
      <c r="Y2" s="64"/>
      <c r="Z2" s="64"/>
    </row>
    <row r="3" spans="6:26" s="69" customFormat="1" ht="13.5" thickBot="1">
      <c r="F3" s="70" t="s">
        <v>49</v>
      </c>
      <c r="G3" s="70" t="s">
        <v>50</v>
      </c>
      <c r="H3" s="70" t="s">
        <v>37</v>
      </c>
      <c r="I3" s="70" t="s">
        <v>51</v>
      </c>
      <c r="J3" s="71" t="s">
        <v>52</v>
      </c>
      <c r="K3" s="70" t="s">
        <v>53</v>
      </c>
      <c r="L3" s="70" t="s">
        <v>54</v>
      </c>
      <c r="M3" s="70" t="s">
        <v>55</v>
      </c>
      <c r="N3" s="70" t="s">
        <v>56</v>
      </c>
      <c r="O3" s="70" t="s">
        <v>57</v>
      </c>
      <c r="P3" s="70" t="s">
        <v>58</v>
      </c>
      <c r="Q3" s="70" t="s">
        <v>59</v>
      </c>
      <c r="R3" s="70" t="s">
        <v>60</v>
      </c>
      <c r="S3" s="70" t="s">
        <v>61</v>
      </c>
      <c r="T3" s="70" t="s">
        <v>62</v>
      </c>
      <c r="U3" s="70" t="s">
        <v>63</v>
      </c>
      <c r="V3" s="70" t="s">
        <v>20</v>
      </c>
      <c r="W3" s="70" t="s">
        <v>27</v>
      </c>
      <c r="X3" s="71" t="s">
        <v>64</v>
      </c>
      <c r="Y3" s="70" t="s">
        <v>38</v>
      </c>
      <c r="Z3" s="70" t="s">
        <v>65</v>
      </c>
    </row>
    <row r="4" spans="6:26" ht="11.25" customHeight="1">
      <c r="F4" s="72"/>
      <c r="G4" s="73"/>
      <c r="H4" s="74"/>
      <c r="I4" s="74"/>
      <c r="J4" s="75"/>
      <c r="K4" s="73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6"/>
      <c r="Y4" s="74"/>
      <c r="Z4" s="74"/>
    </row>
    <row r="5" spans="6:26" s="77" customFormat="1" ht="18.75" customHeight="1">
      <c r="F5" s="78"/>
      <c r="G5" s="79"/>
      <c r="H5" s="80"/>
      <c r="I5" s="80"/>
      <c r="J5" s="80" t="s">
        <v>217</v>
      </c>
      <c r="K5" s="79"/>
      <c r="L5" s="81"/>
      <c r="M5" s="82"/>
      <c r="N5" s="81"/>
      <c r="O5" s="82"/>
      <c r="P5" s="83">
        <f>SUBTOTAL(9,P6:P18)</f>
        <v>0</v>
      </c>
      <c r="Q5" s="84"/>
      <c r="R5" s="85">
        <f>SUBTOTAL(9,R6:R18)</f>
        <v>0</v>
      </c>
      <c r="S5" s="82"/>
      <c r="T5" s="85">
        <f>SUBTOTAL(9,T6:T18)</f>
        <v>0</v>
      </c>
      <c r="U5" s="86" t="s">
        <v>67</v>
      </c>
      <c r="V5" s="83">
        <f>SUBTOTAL(9,V6:V18)</f>
        <v>0</v>
      </c>
      <c r="W5" s="83">
        <f>SUBTOTAL(9,W6:W18)</f>
        <v>0</v>
      </c>
      <c r="X5" s="87"/>
      <c r="Y5" s="88"/>
      <c r="Z5" s="88"/>
    </row>
    <row r="6" spans="6:26" s="89" customFormat="1" ht="16.5" customHeight="1" outlineLevel="1">
      <c r="F6" s="90"/>
      <c r="G6" s="73"/>
      <c r="H6" s="91"/>
      <c r="I6" s="91"/>
      <c r="J6" s="91" t="s">
        <v>171</v>
      </c>
      <c r="K6" s="73"/>
      <c r="L6" s="92"/>
      <c r="M6" s="93"/>
      <c r="N6" s="92"/>
      <c r="O6" s="93"/>
      <c r="P6" s="94">
        <f>SUBTOTAL(9,P7:P17)</f>
        <v>0</v>
      </c>
      <c r="Q6" s="95"/>
      <c r="R6" s="96">
        <f>SUBTOTAL(9,R7:R17)</f>
        <v>0</v>
      </c>
      <c r="S6" s="93"/>
      <c r="T6" s="96">
        <f>SUBTOTAL(9,T7:T17)</f>
        <v>0</v>
      </c>
      <c r="U6" s="97" t="s">
        <v>67</v>
      </c>
      <c r="V6" s="94">
        <f>SUBTOTAL(9,V7:V17)</f>
        <v>0</v>
      </c>
      <c r="W6" s="94">
        <f>SUBTOTAL(9,W7:W17)</f>
        <v>0</v>
      </c>
      <c r="X6" s="98"/>
      <c r="Y6" s="74"/>
      <c r="Z6" s="74"/>
    </row>
    <row r="7" spans="1:26" s="99" customFormat="1" ht="12" outlineLevel="2">
      <c r="A7" s="99" t="s">
        <v>69</v>
      </c>
      <c r="B7" s="99" t="s">
        <v>70</v>
      </c>
      <c r="C7" s="99" t="s">
        <v>71</v>
      </c>
      <c r="D7" s="99" t="s">
        <v>72</v>
      </c>
      <c r="E7" s="99" t="s">
        <v>73</v>
      </c>
      <c r="F7" s="100">
        <v>1</v>
      </c>
      <c r="G7" s="101" t="s">
        <v>74</v>
      </c>
      <c r="H7" s="102" t="s">
        <v>218</v>
      </c>
      <c r="I7" s="102"/>
      <c r="J7" s="103" t="s">
        <v>219</v>
      </c>
      <c r="K7" s="101" t="s">
        <v>158</v>
      </c>
      <c r="L7" s="104">
        <v>14</v>
      </c>
      <c r="M7" s="105">
        <v>0</v>
      </c>
      <c r="N7" s="104">
        <f>L7*(1+M7/100)</f>
        <v>14</v>
      </c>
      <c r="O7" s="105"/>
      <c r="P7" s="106">
        <f>N7*O7</f>
        <v>0</v>
      </c>
      <c r="Q7" s="107"/>
      <c r="R7" s="108">
        <f>N7*Q7</f>
        <v>0</v>
      </c>
      <c r="S7" s="107"/>
      <c r="T7" s="108">
        <f>N7*S7</f>
        <v>0</v>
      </c>
      <c r="U7" s="106">
        <v>21</v>
      </c>
      <c r="V7" s="106">
        <f>P7*(U7/100)</f>
        <v>0</v>
      </c>
      <c r="W7" s="106">
        <f>P7+V7</f>
        <v>0</v>
      </c>
      <c r="X7" s="103"/>
      <c r="Y7" s="102" t="s">
        <v>45</v>
      </c>
      <c r="Z7" s="102" t="s">
        <v>174</v>
      </c>
    </row>
    <row r="8" spans="6:26" s="99" customFormat="1" ht="12" outlineLevel="2">
      <c r="F8" s="100">
        <v>2</v>
      </c>
      <c r="G8" s="101" t="s">
        <v>74</v>
      </c>
      <c r="H8" s="102" t="s">
        <v>220</v>
      </c>
      <c r="I8" s="102"/>
      <c r="J8" s="103" t="s">
        <v>221</v>
      </c>
      <c r="K8" s="101" t="s">
        <v>158</v>
      </c>
      <c r="L8" s="104">
        <v>8</v>
      </c>
      <c r="M8" s="105">
        <v>0</v>
      </c>
      <c r="N8" s="104">
        <f>L8*(1+M8/100)</f>
        <v>8</v>
      </c>
      <c r="O8" s="105"/>
      <c r="P8" s="106">
        <f>N8*O8</f>
        <v>0</v>
      </c>
      <c r="Q8" s="107"/>
      <c r="R8" s="108">
        <f>N8*Q8</f>
        <v>0</v>
      </c>
      <c r="S8" s="107"/>
      <c r="T8" s="108">
        <f>N8*S8</f>
        <v>0</v>
      </c>
      <c r="U8" s="106">
        <v>21</v>
      </c>
      <c r="V8" s="106">
        <f>P8*(U8/100)</f>
        <v>0</v>
      </c>
      <c r="W8" s="106">
        <f>P8+V8</f>
        <v>0</v>
      </c>
      <c r="X8" s="103"/>
      <c r="Y8" s="102" t="s">
        <v>45</v>
      </c>
      <c r="Z8" s="102" t="s">
        <v>174</v>
      </c>
    </row>
    <row r="9" spans="6:26" s="109" customFormat="1" ht="11.25" outlineLevel="3">
      <c r="F9" s="110"/>
      <c r="G9" s="111"/>
      <c r="H9" s="111"/>
      <c r="I9" s="111"/>
      <c r="J9" s="112" t="s">
        <v>222</v>
      </c>
      <c r="K9" s="111"/>
      <c r="L9" s="113">
        <v>8</v>
      </c>
      <c r="M9" s="114"/>
      <c r="N9" s="115"/>
      <c r="O9" s="114"/>
      <c r="P9" s="116"/>
      <c r="Q9" s="117"/>
      <c r="R9" s="114"/>
      <c r="S9" s="114"/>
      <c r="T9" s="114"/>
      <c r="U9" s="118" t="s">
        <v>67</v>
      </c>
      <c r="V9" s="114"/>
      <c r="W9" s="114"/>
      <c r="X9" s="112"/>
      <c r="Y9" s="111"/>
      <c r="Z9" s="111"/>
    </row>
    <row r="10" spans="6:26" s="99" customFormat="1" ht="24" outlineLevel="2">
      <c r="F10" s="100">
        <v>3</v>
      </c>
      <c r="G10" s="101" t="s">
        <v>74</v>
      </c>
      <c r="H10" s="102" t="s">
        <v>223</v>
      </c>
      <c r="I10" s="102"/>
      <c r="J10" s="103" t="s">
        <v>224</v>
      </c>
      <c r="K10" s="101" t="s">
        <v>158</v>
      </c>
      <c r="L10" s="104">
        <v>1260</v>
      </c>
      <c r="M10" s="105">
        <v>0</v>
      </c>
      <c r="N10" s="104">
        <f>L10*(1+M10/100)</f>
        <v>1260</v>
      </c>
      <c r="O10" s="105"/>
      <c r="P10" s="106">
        <f>N10*O10</f>
        <v>0</v>
      </c>
      <c r="Q10" s="107"/>
      <c r="R10" s="108">
        <f>N10*Q10</f>
        <v>0</v>
      </c>
      <c r="S10" s="107"/>
      <c r="T10" s="108">
        <f>N10*S10</f>
        <v>0</v>
      </c>
      <c r="U10" s="106">
        <v>21</v>
      </c>
      <c r="V10" s="106">
        <f>P10*(U10/100)</f>
        <v>0</v>
      </c>
      <c r="W10" s="106">
        <f>P10+V10</f>
        <v>0</v>
      </c>
      <c r="X10" s="103"/>
      <c r="Y10" s="102" t="s">
        <v>45</v>
      </c>
      <c r="Z10" s="102" t="s">
        <v>174</v>
      </c>
    </row>
    <row r="11" spans="6:26" s="109" customFormat="1" ht="11.25" outlineLevel="3">
      <c r="F11" s="110"/>
      <c r="G11" s="111"/>
      <c r="H11" s="111"/>
      <c r="I11" s="111"/>
      <c r="J11" s="112" t="s">
        <v>313</v>
      </c>
      <c r="K11" s="111"/>
      <c r="L11" s="113">
        <v>1260</v>
      </c>
      <c r="M11" s="114"/>
      <c r="N11" s="115"/>
      <c r="O11" s="114"/>
      <c r="P11" s="116"/>
      <c r="Q11" s="117"/>
      <c r="R11" s="114"/>
      <c r="S11" s="114"/>
      <c r="T11" s="114"/>
      <c r="U11" s="118" t="s">
        <v>67</v>
      </c>
      <c r="V11" s="114"/>
      <c r="W11" s="114"/>
      <c r="X11" s="112"/>
      <c r="Y11" s="111"/>
      <c r="Z11" s="111"/>
    </row>
    <row r="12" spans="6:26" s="99" customFormat="1" ht="24" outlineLevel="2">
      <c r="F12" s="100">
        <v>4</v>
      </c>
      <c r="G12" s="101" t="s">
        <v>74</v>
      </c>
      <c r="H12" s="102" t="s">
        <v>225</v>
      </c>
      <c r="I12" s="102"/>
      <c r="J12" s="103" t="s">
        <v>226</v>
      </c>
      <c r="K12" s="101" t="s">
        <v>158</v>
      </c>
      <c r="L12" s="104">
        <v>720</v>
      </c>
      <c r="M12" s="105">
        <v>0</v>
      </c>
      <c r="N12" s="104">
        <f>L12*(1+M12/100)</f>
        <v>720</v>
      </c>
      <c r="O12" s="105"/>
      <c r="P12" s="106">
        <f>N12*O12</f>
        <v>0</v>
      </c>
      <c r="Q12" s="107"/>
      <c r="R12" s="108">
        <f>N12*Q12</f>
        <v>0</v>
      </c>
      <c r="S12" s="107"/>
      <c r="T12" s="108">
        <f>N12*S12</f>
        <v>0</v>
      </c>
      <c r="U12" s="106">
        <v>21</v>
      </c>
      <c r="V12" s="106">
        <f>P12*(U12/100)</f>
        <v>0</v>
      </c>
      <c r="W12" s="106">
        <f>P12+V12</f>
        <v>0</v>
      </c>
      <c r="X12" s="103"/>
      <c r="Y12" s="102" t="s">
        <v>45</v>
      </c>
      <c r="Z12" s="102" t="s">
        <v>174</v>
      </c>
    </row>
    <row r="13" spans="6:26" s="109" customFormat="1" ht="11.25" outlineLevel="3">
      <c r="F13" s="110"/>
      <c r="G13" s="111"/>
      <c r="H13" s="111"/>
      <c r="I13" s="111"/>
      <c r="J13" s="112" t="s">
        <v>314</v>
      </c>
      <c r="K13" s="111"/>
      <c r="L13" s="113">
        <v>720</v>
      </c>
      <c r="M13" s="114"/>
      <c r="N13" s="115"/>
      <c r="O13" s="114"/>
      <c r="P13" s="116"/>
      <c r="Q13" s="117"/>
      <c r="R13" s="114"/>
      <c r="S13" s="114"/>
      <c r="T13" s="114"/>
      <c r="U13" s="118" t="s">
        <v>67</v>
      </c>
      <c r="V13" s="114"/>
      <c r="W13" s="114"/>
      <c r="X13" s="112"/>
      <c r="Y13" s="111"/>
      <c r="Z13" s="111"/>
    </row>
    <row r="14" spans="6:26" s="99" customFormat="1" ht="12" outlineLevel="2">
      <c r="F14" s="100">
        <v>5</v>
      </c>
      <c r="G14" s="101" t="s">
        <v>74</v>
      </c>
      <c r="H14" s="102" t="s">
        <v>227</v>
      </c>
      <c r="I14" s="102"/>
      <c r="J14" s="103" t="s">
        <v>228</v>
      </c>
      <c r="K14" s="101" t="s">
        <v>158</v>
      </c>
      <c r="L14" s="104">
        <v>2</v>
      </c>
      <c r="M14" s="105">
        <v>0</v>
      </c>
      <c r="N14" s="104">
        <f>L14*(1+M14/100)</f>
        <v>2</v>
      </c>
      <c r="O14" s="105"/>
      <c r="P14" s="106">
        <f>N14*O14</f>
        <v>0</v>
      </c>
      <c r="Q14" s="107"/>
      <c r="R14" s="108">
        <f>N14*Q14</f>
        <v>0</v>
      </c>
      <c r="S14" s="107"/>
      <c r="T14" s="108">
        <f>N14*S14</f>
        <v>0</v>
      </c>
      <c r="U14" s="106">
        <v>21</v>
      </c>
      <c r="V14" s="106">
        <f>P14*(U14/100)</f>
        <v>0</v>
      </c>
      <c r="W14" s="106">
        <f>P14+V14</f>
        <v>0</v>
      </c>
      <c r="X14" s="103"/>
      <c r="Y14" s="102" t="s">
        <v>45</v>
      </c>
      <c r="Z14" s="102" t="s">
        <v>174</v>
      </c>
    </row>
    <row r="15" spans="6:26" s="99" customFormat="1" ht="24" outlineLevel="2">
      <c r="F15" s="100">
        <v>6</v>
      </c>
      <c r="G15" s="101" t="s">
        <v>74</v>
      </c>
      <c r="H15" s="102" t="s">
        <v>229</v>
      </c>
      <c r="I15" s="102"/>
      <c r="J15" s="103" t="s">
        <v>230</v>
      </c>
      <c r="K15" s="101" t="s">
        <v>158</v>
      </c>
      <c r="L15" s="104">
        <v>180</v>
      </c>
      <c r="M15" s="105">
        <v>0</v>
      </c>
      <c r="N15" s="104">
        <f>L15*(1+M15/100)</f>
        <v>180</v>
      </c>
      <c r="O15" s="105"/>
      <c r="P15" s="106">
        <f>N15*O15</f>
        <v>0</v>
      </c>
      <c r="Q15" s="107"/>
      <c r="R15" s="108">
        <f>N15*Q15</f>
        <v>0</v>
      </c>
      <c r="S15" s="107"/>
      <c r="T15" s="108">
        <f>N15*S15</f>
        <v>0</v>
      </c>
      <c r="U15" s="106">
        <v>21</v>
      </c>
      <c r="V15" s="106">
        <f>P15*(U15/100)</f>
        <v>0</v>
      </c>
      <c r="W15" s="106">
        <f>P15+V15</f>
        <v>0</v>
      </c>
      <c r="X15" s="103"/>
      <c r="Y15" s="102" t="s">
        <v>45</v>
      </c>
      <c r="Z15" s="102" t="s">
        <v>174</v>
      </c>
    </row>
    <row r="16" spans="6:26" s="109" customFormat="1" ht="11.25" outlineLevel="3">
      <c r="F16" s="110"/>
      <c r="G16" s="111"/>
      <c r="H16" s="111"/>
      <c r="I16" s="111"/>
      <c r="J16" s="112" t="s">
        <v>315</v>
      </c>
      <c r="K16" s="111"/>
      <c r="L16" s="113">
        <v>180</v>
      </c>
      <c r="M16" s="114"/>
      <c r="N16" s="115"/>
      <c r="O16" s="114"/>
      <c r="P16" s="116"/>
      <c r="Q16" s="117"/>
      <c r="R16" s="114"/>
      <c r="S16" s="114"/>
      <c r="T16" s="114"/>
      <c r="U16" s="118" t="s">
        <v>67</v>
      </c>
      <c r="V16" s="114"/>
      <c r="W16" s="114"/>
      <c r="X16" s="112"/>
      <c r="Y16" s="111"/>
      <c r="Z16" s="111"/>
    </row>
    <row r="17" spans="6:26" s="119" customFormat="1" ht="12.75" customHeight="1" outlineLevel="2">
      <c r="F17" s="120"/>
      <c r="G17" s="121"/>
      <c r="H17" s="121"/>
      <c r="I17" s="121"/>
      <c r="J17" s="122"/>
      <c r="K17" s="121"/>
      <c r="L17" s="123"/>
      <c r="M17" s="124"/>
      <c r="N17" s="123"/>
      <c r="O17" s="124"/>
      <c r="P17" s="125"/>
      <c r="Q17" s="126"/>
      <c r="R17" s="124"/>
      <c r="S17" s="124"/>
      <c r="T17" s="124"/>
      <c r="U17" s="127" t="s">
        <v>67</v>
      </c>
      <c r="V17" s="124"/>
      <c r="W17" s="124"/>
      <c r="X17" s="124"/>
      <c r="Y17" s="121"/>
      <c r="Z17" s="121"/>
    </row>
    <row r="18" spans="6:26" s="119" customFormat="1" ht="12.75" customHeight="1" outlineLevel="1">
      <c r="F18" s="120"/>
      <c r="G18" s="121"/>
      <c r="H18" s="121"/>
      <c r="I18" s="121"/>
      <c r="J18" s="122"/>
      <c r="K18" s="121"/>
      <c r="L18" s="123"/>
      <c r="M18" s="124"/>
      <c r="N18" s="123"/>
      <c r="O18" s="124"/>
      <c r="P18" s="125"/>
      <c r="Q18" s="126"/>
      <c r="R18" s="124"/>
      <c r="S18" s="124"/>
      <c r="T18" s="124"/>
      <c r="U18" s="127" t="s">
        <v>67</v>
      </c>
      <c r="V18" s="124"/>
      <c r="W18" s="124"/>
      <c r="X18" s="124"/>
      <c r="Y18" s="121"/>
      <c r="Z18" s="121"/>
    </row>
    <row r="19" spans="6:26" s="119" customFormat="1" ht="12.75" customHeight="1">
      <c r="F19" s="120"/>
      <c r="G19" s="121"/>
      <c r="H19" s="121"/>
      <c r="I19" s="121"/>
      <c r="J19" s="122"/>
      <c r="K19" s="121"/>
      <c r="L19" s="123"/>
      <c r="M19" s="124"/>
      <c r="N19" s="123"/>
      <c r="O19" s="124"/>
      <c r="P19" s="125"/>
      <c r="Q19" s="126"/>
      <c r="R19" s="124"/>
      <c r="S19" s="124"/>
      <c r="T19" s="124"/>
      <c r="U19" s="127" t="s">
        <v>67</v>
      </c>
      <c r="V19" s="124"/>
      <c r="W19" s="124"/>
      <c r="X19" s="124"/>
      <c r="Y19" s="121"/>
      <c r="Z19" s="121"/>
    </row>
  </sheetData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70" r:id="rId1"/>
  <headerFooter alignWithMargins="0">
    <oddFooter>&amp;C&amp;8&amp;P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Z47"/>
  <sheetViews>
    <sheetView zoomScaleSheetLayoutView="100" workbookViewId="0" topLeftCell="F1">
      <pane ySplit="3" topLeftCell="A4" activePane="bottomLeft" state="frozen"/>
      <selection pane="bottomLeft" activeCell="O5" sqref="O5:O44"/>
    </sheetView>
  </sheetViews>
  <sheetFormatPr defaultColWidth="9.140625" defaultRowHeight="15" outlineLevelRow="3"/>
  <cols>
    <col min="1" max="5" width="9.140625" style="62" hidden="1" customWidth="1"/>
    <col min="6" max="6" width="5.421875" style="128" customWidth="1"/>
    <col min="7" max="7" width="4.28125" style="129" customWidth="1"/>
    <col min="8" max="8" width="10.00390625" style="130" bestFit="1" customWidth="1"/>
    <col min="9" max="9" width="10.00390625" style="130" hidden="1" customWidth="1"/>
    <col min="10" max="10" width="57.140625" style="131" customWidth="1"/>
    <col min="11" max="11" width="4.28125" style="129" customWidth="1"/>
    <col min="12" max="12" width="13.7109375" style="132" customWidth="1"/>
    <col min="13" max="13" width="6.8515625" style="133" customWidth="1"/>
    <col min="14" max="14" width="13.421875" style="132" customWidth="1"/>
    <col min="15" max="15" width="12.421875" style="133" customWidth="1"/>
    <col min="16" max="16" width="15.7109375" style="134" customWidth="1"/>
    <col min="17" max="17" width="11.421875" style="135" bestFit="1" customWidth="1"/>
    <col min="18" max="18" width="8.8515625" style="133" bestFit="1" customWidth="1"/>
    <col min="19" max="19" width="8.7109375" style="133" bestFit="1" customWidth="1"/>
    <col min="20" max="20" width="4.7109375" style="133" bestFit="1" customWidth="1"/>
    <col min="21" max="21" width="9.7109375" style="133" customWidth="1"/>
    <col min="22" max="22" width="14.57421875" style="133" customWidth="1"/>
    <col min="23" max="23" width="15.7109375" style="133" customWidth="1"/>
    <col min="24" max="24" width="25.7109375" style="133" hidden="1" customWidth="1"/>
    <col min="25" max="26" width="10.00390625" style="130" hidden="1" customWidth="1"/>
    <col min="27" max="27" width="9.421875" style="62" customWidth="1"/>
    <col min="28" max="256" width="9.140625" style="62" customWidth="1"/>
    <col min="257" max="261" width="9.140625" style="62" hidden="1" customWidth="1"/>
    <col min="262" max="262" width="5.421875" style="62" customWidth="1"/>
    <col min="263" max="263" width="4.28125" style="62" customWidth="1"/>
    <col min="264" max="264" width="14.28125" style="62" customWidth="1"/>
    <col min="265" max="265" width="10.00390625" style="62" customWidth="1"/>
    <col min="266" max="266" width="57.140625" style="62" customWidth="1"/>
    <col min="267" max="267" width="4.28125" style="62" customWidth="1"/>
    <col min="268" max="268" width="13.7109375" style="62" customWidth="1"/>
    <col min="269" max="269" width="6.8515625" style="62" customWidth="1"/>
    <col min="270" max="270" width="13.421875" style="62" customWidth="1"/>
    <col min="271" max="271" width="12.421875" style="62" customWidth="1"/>
    <col min="272" max="272" width="15.7109375" style="62" customWidth="1"/>
    <col min="273" max="273" width="11.421875" style="62" bestFit="1" customWidth="1"/>
    <col min="274" max="274" width="14.28125" style="62" customWidth="1"/>
    <col min="275" max="275" width="11.421875" style="62" customWidth="1"/>
    <col min="276" max="276" width="14.28125" style="62" customWidth="1"/>
    <col min="277" max="277" width="9.7109375" style="62" customWidth="1"/>
    <col min="278" max="278" width="14.57421875" style="62" customWidth="1"/>
    <col min="279" max="279" width="15.7109375" style="62" customWidth="1"/>
    <col min="280" max="280" width="25.7109375" style="62" customWidth="1"/>
    <col min="281" max="282" width="10.00390625" style="62" customWidth="1"/>
    <col min="283" max="283" width="9.421875" style="62" customWidth="1"/>
    <col min="284" max="512" width="9.140625" style="62" customWidth="1"/>
    <col min="513" max="517" width="9.140625" style="62" hidden="1" customWidth="1"/>
    <col min="518" max="518" width="5.421875" style="62" customWidth="1"/>
    <col min="519" max="519" width="4.28125" style="62" customWidth="1"/>
    <col min="520" max="520" width="14.28125" style="62" customWidth="1"/>
    <col min="521" max="521" width="10.00390625" style="62" customWidth="1"/>
    <col min="522" max="522" width="57.140625" style="62" customWidth="1"/>
    <col min="523" max="523" width="4.28125" style="62" customWidth="1"/>
    <col min="524" max="524" width="13.7109375" style="62" customWidth="1"/>
    <col min="525" max="525" width="6.8515625" style="62" customWidth="1"/>
    <col min="526" max="526" width="13.421875" style="62" customWidth="1"/>
    <col min="527" max="527" width="12.421875" style="62" customWidth="1"/>
    <col min="528" max="528" width="15.7109375" style="62" customWidth="1"/>
    <col min="529" max="529" width="11.421875" style="62" bestFit="1" customWidth="1"/>
    <col min="530" max="530" width="14.28125" style="62" customWidth="1"/>
    <col min="531" max="531" width="11.421875" style="62" customWidth="1"/>
    <col min="532" max="532" width="14.28125" style="62" customWidth="1"/>
    <col min="533" max="533" width="9.7109375" style="62" customWidth="1"/>
    <col min="534" max="534" width="14.57421875" style="62" customWidth="1"/>
    <col min="535" max="535" width="15.7109375" style="62" customWidth="1"/>
    <col min="536" max="536" width="25.7109375" style="62" customWidth="1"/>
    <col min="537" max="538" width="10.00390625" style="62" customWidth="1"/>
    <col min="539" max="539" width="9.421875" style="62" customWidth="1"/>
    <col min="540" max="768" width="9.140625" style="62" customWidth="1"/>
    <col min="769" max="773" width="9.140625" style="62" hidden="1" customWidth="1"/>
    <col min="774" max="774" width="5.421875" style="62" customWidth="1"/>
    <col min="775" max="775" width="4.28125" style="62" customWidth="1"/>
    <col min="776" max="776" width="14.28125" style="62" customWidth="1"/>
    <col min="777" max="777" width="10.00390625" style="62" customWidth="1"/>
    <col min="778" max="778" width="57.140625" style="62" customWidth="1"/>
    <col min="779" max="779" width="4.28125" style="62" customWidth="1"/>
    <col min="780" max="780" width="13.7109375" style="62" customWidth="1"/>
    <col min="781" max="781" width="6.8515625" style="62" customWidth="1"/>
    <col min="782" max="782" width="13.421875" style="62" customWidth="1"/>
    <col min="783" max="783" width="12.421875" style="62" customWidth="1"/>
    <col min="784" max="784" width="15.7109375" style="62" customWidth="1"/>
    <col min="785" max="785" width="11.421875" style="62" bestFit="1" customWidth="1"/>
    <col min="786" max="786" width="14.28125" style="62" customWidth="1"/>
    <col min="787" max="787" width="11.421875" style="62" customWidth="1"/>
    <col min="788" max="788" width="14.28125" style="62" customWidth="1"/>
    <col min="789" max="789" width="9.7109375" style="62" customWidth="1"/>
    <col min="790" max="790" width="14.57421875" style="62" customWidth="1"/>
    <col min="791" max="791" width="15.7109375" style="62" customWidth="1"/>
    <col min="792" max="792" width="25.7109375" style="62" customWidth="1"/>
    <col min="793" max="794" width="10.00390625" style="62" customWidth="1"/>
    <col min="795" max="795" width="9.421875" style="62" customWidth="1"/>
    <col min="796" max="1024" width="9.140625" style="62" customWidth="1"/>
    <col min="1025" max="1029" width="9.140625" style="62" hidden="1" customWidth="1"/>
    <col min="1030" max="1030" width="5.421875" style="62" customWidth="1"/>
    <col min="1031" max="1031" width="4.28125" style="62" customWidth="1"/>
    <col min="1032" max="1032" width="14.28125" style="62" customWidth="1"/>
    <col min="1033" max="1033" width="10.00390625" style="62" customWidth="1"/>
    <col min="1034" max="1034" width="57.140625" style="62" customWidth="1"/>
    <col min="1035" max="1035" width="4.28125" style="62" customWidth="1"/>
    <col min="1036" max="1036" width="13.7109375" style="62" customWidth="1"/>
    <col min="1037" max="1037" width="6.8515625" style="62" customWidth="1"/>
    <col min="1038" max="1038" width="13.421875" style="62" customWidth="1"/>
    <col min="1039" max="1039" width="12.421875" style="62" customWidth="1"/>
    <col min="1040" max="1040" width="15.7109375" style="62" customWidth="1"/>
    <col min="1041" max="1041" width="11.421875" style="62" bestFit="1" customWidth="1"/>
    <col min="1042" max="1042" width="14.28125" style="62" customWidth="1"/>
    <col min="1043" max="1043" width="11.421875" style="62" customWidth="1"/>
    <col min="1044" max="1044" width="14.28125" style="62" customWidth="1"/>
    <col min="1045" max="1045" width="9.7109375" style="62" customWidth="1"/>
    <col min="1046" max="1046" width="14.57421875" style="62" customWidth="1"/>
    <col min="1047" max="1047" width="15.7109375" style="62" customWidth="1"/>
    <col min="1048" max="1048" width="25.7109375" style="62" customWidth="1"/>
    <col min="1049" max="1050" width="10.00390625" style="62" customWidth="1"/>
    <col min="1051" max="1051" width="9.421875" style="62" customWidth="1"/>
    <col min="1052" max="1280" width="9.140625" style="62" customWidth="1"/>
    <col min="1281" max="1285" width="9.140625" style="62" hidden="1" customWidth="1"/>
    <col min="1286" max="1286" width="5.421875" style="62" customWidth="1"/>
    <col min="1287" max="1287" width="4.28125" style="62" customWidth="1"/>
    <col min="1288" max="1288" width="14.28125" style="62" customWidth="1"/>
    <col min="1289" max="1289" width="10.00390625" style="62" customWidth="1"/>
    <col min="1290" max="1290" width="57.140625" style="62" customWidth="1"/>
    <col min="1291" max="1291" width="4.28125" style="62" customWidth="1"/>
    <col min="1292" max="1292" width="13.7109375" style="62" customWidth="1"/>
    <col min="1293" max="1293" width="6.8515625" style="62" customWidth="1"/>
    <col min="1294" max="1294" width="13.421875" style="62" customWidth="1"/>
    <col min="1295" max="1295" width="12.421875" style="62" customWidth="1"/>
    <col min="1296" max="1296" width="15.7109375" style="62" customWidth="1"/>
    <col min="1297" max="1297" width="11.421875" style="62" bestFit="1" customWidth="1"/>
    <col min="1298" max="1298" width="14.28125" style="62" customWidth="1"/>
    <col min="1299" max="1299" width="11.421875" style="62" customWidth="1"/>
    <col min="1300" max="1300" width="14.28125" style="62" customWidth="1"/>
    <col min="1301" max="1301" width="9.7109375" style="62" customWidth="1"/>
    <col min="1302" max="1302" width="14.57421875" style="62" customWidth="1"/>
    <col min="1303" max="1303" width="15.7109375" style="62" customWidth="1"/>
    <col min="1304" max="1304" width="25.7109375" style="62" customWidth="1"/>
    <col min="1305" max="1306" width="10.00390625" style="62" customWidth="1"/>
    <col min="1307" max="1307" width="9.421875" style="62" customWidth="1"/>
    <col min="1308" max="1536" width="9.140625" style="62" customWidth="1"/>
    <col min="1537" max="1541" width="9.140625" style="62" hidden="1" customWidth="1"/>
    <col min="1542" max="1542" width="5.421875" style="62" customWidth="1"/>
    <col min="1543" max="1543" width="4.28125" style="62" customWidth="1"/>
    <col min="1544" max="1544" width="14.28125" style="62" customWidth="1"/>
    <col min="1545" max="1545" width="10.00390625" style="62" customWidth="1"/>
    <col min="1546" max="1546" width="57.140625" style="62" customWidth="1"/>
    <col min="1547" max="1547" width="4.28125" style="62" customWidth="1"/>
    <col min="1548" max="1548" width="13.7109375" style="62" customWidth="1"/>
    <col min="1549" max="1549" width="6.8515625" style="62" customWidth="1"/>
    <col min="1550" max="1550" width="13.421875" style="62" customWidth="1"/>
    <col min="1551" max="1551" width="12.421875" style="62" customWidth="1"/>
    <col min="1552" max="1552" width="15.7109375" style="62" customWidth="1"/>
    <col min="1553" max="1553" width="11.421875" style="62" bestFit="1" customWidth="1"/>
    <col min="1554" max="1554" width="14.28125" style="62" customWidth="1"/>
    <col min="1555" max="1555" width="11.421875" style="62" customWidth="1"/>
    <col min="1556" max="1556" width="14.28125" style="62" customWidth="1"/>
    <col min="1557" max="1557" width="9.7109375" style="62" customWidth="1"/>
    <col min="1558" max="1558" width="14.57421875" style="62" customWidth="1"/>
    <col min="1559" max="1559" width="15.7109375" style="62" customWidth="1"/>
    <col min="1560" max="1560" width="25.7109375" style="62" customWidth="1"/>
    <col min="1561" max="1562" width="10.00390625" style="62" customWidth="1"/>
    <col min="1563" max="1563" width="9.421875" style="62" customWidth="1"/>
    <col min="1564" max="1792" width="9.140625" style="62" customWidth="1"/>
    <col min="1793" max="1797" width="9.140625" style="62" hidden="1" customWidth="1"/>
    <col min="1798" max="1798" width="5.421875" style="62" customWidth="1"/>
    <col min="1799" max="1799" width="4.28125" style="62" customWidth="1"/>
    <col min="1800" max="1800" width="14.28125" style="62" customWidth="1"/>
    <col min="1801" max="1801" width="10.00390625" style="62" customWidth="1"/>
    <col min="1802" max="1802" width="57.140625" style="62" customWidth="1"/>
    <col min="1803" max="1803" width="4.28125" style="62" customWidth="1"/>
    <col min="1804" max="1804" width="13.7109375" style="62" customWidth="1"/>
    <col min="1805" max="1805" width="6.8515625" style="62" customWidth="1"/>
    <col min="1806" max="1806" width="13.421875" style="62" customWidth="1"/>
    <col min="1807" max="1807" width="12.421875" style="62" customWidth="1"/>
    <col min="1808" max="1808" width="15.7109375" style="62" customWidth="1"/>
    <col min="1809" max="1809" width="11.421875" style="62" bestFit="1" customWidth="1"/>
    <col min="1810" max="1810" width="14.28125" style="62" customWidth="1"/>
    <col min="1811" max="1811" width="11.421875" style="62" customWidth="1"/>
    <col min="1812" max="1812" width="14.28125" style="62" customWidth="1"/>
    <col min="1813" max="1813" width="9.7109375" style="62" customWidth="1"/>
    <col min="1814" max="1814" width="14.57421875" style="62" customWidth="1"/>
    <col min="1815" max="1815" width="15.7109375" style="62" customWidth="1"/>
    <col min="1816" max="1816" width="25.7109375" style="62" customWidth="1"/>
    <col min="1817" max="1818" width="10.00390625" style="62" customWidth="1"/>
    <col min="1819" max="1819" width="9.421875" style="62" customWidth="1"/>
    <col min="1820" max="2048" width="9.140625" style="62" customWidth="1"/>
    <col min="2049" max="2053" width="9.140625" style="62" hidden="1" customWidth="1"/>
    <col min="2054" max="2054" width="5.421875" style="62" customWidth="1"/>
    <col min="2055" max="2055" width="4.28125" style="62" customWidth="1"/>
    <col min="2056" max="2056" width="14.28125" style="62" customWidth="1"/>
    <col min="2057" max="2057" width="10.00390625" style="62" customWidth="1"/>
    <col min="2058" max="2058" width="57.140625" style="62" customWidth="1"/>
    <col min="2059" max="2059" width="4.28125" style="62" customWidth="1"/>
    <col min="2060" max="2060" width="13.7109375" style="62" customWidth="1"/>
    <col min="2061" max="2061" width="6.8515625" style="62" customWidth="1"/>
    <col min="2062" max="2062" width="13.421875" style="62" customWidth="1"/>
    <col min="2063" max="2063" width="12.421875" style="62" customWidth="1"/>
    <col min="2064" max="2064" width="15.7109375" style="62" customWidth="1"/>
    <col min="2065" max="2065" width="11.421875" style="62" bestFit="1" customWidth="1"/>
    <col min="2066" max="2066" width="14.28125" style="62" customWidth="1"/>
    <col min="2067" max="2067" width="11.421875" style="62" customWidth="1"/>
    <col min="2068" max="2068" width="14.28125" style="62" customWidth="1"/>
    <col min="2069" max="2069" width="9.7109375" style="62" customWidth="1"/>
    <col min="2070" max="2070" width="14.57421875" style="62" customWidth="1"/>
    <col min="2071" max="2071" width="15.7109375" style="62" customWidth="1"/>
    <col min="2072" max="2072" width="25.7109375" style="62" customWidth="1"/>
    <col min="2073" max="2074" width="10.00390625" style="62" customWidth="1"/>
    <col min="2075" max="2075" width="9.421875" style="62" customWidth="1"/>
    <col min="2076" max="2304" width="9.140625" style="62" customWidth="1"/>
    <col min="2305" max="2309" width="9.140625" style="62" hidden="1" customWidth="1"/>
    <col min="2310" max="2310" width="5.421875" style="62" customWidth="1"/>
    <col min="2311" max="2311" width="4.28125" style="62" customWidth="1"/>
    <col min="2312" max="2312" width="14.28125" style="62" customWidth="1"/>
    <col min="2313" max="2313" width="10.00390625" style="62" customWidth="1"/>
    <col min="2314" max="2314" width="57.140625" style="62" customWidth="1"/>
    <col min="2315" max="2315" width="4.28125" style="62" customWidth="1"/>
    <col min="2316" max="2316" width="13.7109375" style="62" customWidth="1"/>
    <col min="2317" max="2317" width="6.8515625" style="62" customWidth="1"/>
    <col min="2318" max="2318" width="13.421875" style="62" customWidth="1"/>
    <col min="2319" max="2319" width="12.421875" style="62" customWidth="1"/>
    <col min="2320" max="2320" width="15.7109375" style="62" customWidth="1"/>
    <col min="2321" max="2321" width="11.421875" style="62" bestFit="1" customWidth="1"/>
    <col min="2322" max="2322" width="14.28125" style="62" customWidth="1"/>
    <col min="2323" max="2323" width="11.421875" style="62" customWidth="1"/>
    <col min="2324" max="2324" width="14.28125" style="62" customWidth="1"/>
    <col min="2325" max="2325" width="9.7109375" style="62" customWidth="1"/>
    <col min="2326" max="2326" width="14.57421875" style="62" customWidth="1"/>
    <col min="2327" max="2327" width="15.7109375" style="62" customWidth="1"/>
    <col min="2328" max="2328" width="25.7109375" style="62" customWidth="1"/>
    <col min="2329" max="2330" width="10.00390625" style="62" customWidth="1"/>
    <col min="2331" max="2331" width="9.421875" style="62" customWidth="1"/>
    <col min="2332" max="2560" width="9.140625" style="62" customWidth="1"/>
    <col min="2561" max="2565" width="9.140625" style="62" hidden="1" customWidth="1"/>
    <col min="2566" max="2566" width="5.421875" style="62" customWidth="1"/>
    <col min="2567" max="2567" width="4.28125" style="62" customWidth="1"/>
    <col min="2568" max="2568" width="14.28125" style="62" customWidth="1"/>
    <col min="2569" max="2569" width="10.00390625" style="62" customWidth="1"/>
    <col min="2570" max="2570" width="57.140625" style="62" customWidth="1"/>
    <col min="2571" max="2571" width="4.28125" style="62" customWidth="1"/>
    <col min="2572" max="2572" width="13.7109375" style="62" customWidth="1"/>
    <col min="2573" max="2573" width="6.8515625" style="62" customWidth="1"/>
    <col min="2574" max="2574" width="13.421875" style="62" customWidth="1"/>
    <col min="2575" max="2575" width="12.421875" style="62" customWidth="1"/>
    <col min="2576" max="2576" width="15.7109375" style="62" customWidth="1"/>
    <col min="2577" max="2577" width="11.421875" style="62" bestFit="1" customWidth="1"/>
    <col min="2578" max="2578" width="14.28125" style="62" customWidth="1"/>
    <col min="2579" max="2579" width="11.421875" style="62" customWidth="1"/>
    <col min="2580" max="2580" width="14.28125" style="62" customWidth="1"/>
    <col min="2581" max="2581" width="9.7109375" style="62" customWidth="1"/>
    <col min="2582" max="2582" width="14.57421875" style="62" customWidth="1"/>
    <col min="2583" max="2583" width="15.7109375" style="62" customWidth="1"/>
    <col min="2584" max="2584" width="25.7109375" style="62" customWidth="1"/>
    <col min="2585" max="2586" width="10.00390625" style="62" customWidth="1"/>
    <col min="2587" max="2587" width="9.421875" style="62" customWidth="1"/>
    <col min="2588" max="2816" width="9.140625" style="62" customWidth="1"/>
    <col min="2817" max="2821" width="9.140625" style="62" hidden="1" customWidth="1"/>
    <col min="2822" max="2822" width="5.421875" style="62" customWidth="1"/>
    <col min="2823" max="2823" width="4.28125" style="62" customWidth="1"/>
    <col min="2824" max="2824" width="14.28125" style="62" customWidth="1"/>
    <col min="2825" max="2825" width="10.00390625" style="62" customWidth="1"/>
    <col min="2826" max="2826" width="57.140625" style="62" customWidth="1"/>
    <col min="2827" max="2827" width="4.28125" style="62" customWidth="1"/>
    <col min="2828" max="2828" width="13.7109375" style="62" customWidth="1"/>
    <col min="2829" max="2829" width="6.8515625" style="62" customWidth="1"/>
    <col min="2830" max="2830" width="13.421875" style="62" customWidth="1"/>
    <col min="2831" max="2831" width="12.421875" style="62" customWidth="1"/>
    <col min="2832" max="2832" width="15.7109375" style="62" customWidth="1"/>
    <col min="2833" max="2833" width="11.421875" style="62" bestFit="1" customWidth="1"/>
    <col min="2834" max="2834" width="14.28125" style="62" customWidth="1"/>
    <col min="2835" max="2835" width="11.421875" style="62" customWidth="1"/>
    <col min="2836" max="2836" width="14.28125" style="62" customWidth="1"/>
    <col min="2837" max="2837" width="9.7109375" style="62" customWidth="1"/>
    <col min="2838" max="2838" width="14.57421875" style="62" customWidth="1"/>
    <col min="2839" max="2839" width="15.7109375" style="62" customWidth="1"/>
    <col min="2840" max="2840" width="25.7109375" style="62" customWidth="1"/>
    <col min="2841" max="2842" width="10.00390625" style="62" customWidth="1"/>
    <col min="2843" max="2843" width="9.421875" style="62" customWidth="1"/>
    <col min="2844" max="3072" width="9.140625" style="62" customWidth="1"/>
    <col min="3073" max="3077" width="9.140625" style="62" hidden="1" customWidth="1"/>
    <col min="3078" max="3078" width="5.421875" style="62" customWidth="1"/>
    <col min="3079" max="3079" width="4.28125" style="62" customWidth="1"/>
    <col min="3080" max="3080" width="14.28125" style="62" customWidth="1"/>
    <col min="3081" max="3081" width="10.00390625" style="62" customWidth="1"/>
    <col min="3082" max="3082" width="57.140625" style="62" customWidth="1"/>
    <col min="3083" max="3083" width="4.28125" style="62" customWidth="1"/>
    <col min="3084" max="3084" width="13.7109375" style="62" customWidth="1"/>
    <col min="3085" max="3085" width="6.8515625" style="62" customWidth="1"/>
    <col min="3086" max="3086" width="13.421875" style="62" customWidth="1"/>
    <col min="3087" max="3087" width="12.421875" style="62" customWidth="1"/>
    <col min="3088" max="3088" width="15.7109375" style="62" customWidth="1"/>
    <col min="3089" max="3089" width="11.421875" style="62" bestFit="1" customWidth="1"/>
    <col min="3090" max="3090" width="14.28125" style="62" customWidth="1"/>
    <col min="3091" max="3091" width="11.421875" style="62" customWidth="1"/>
    <col min="3092" max="3092" width="14.28125" style="62" customWidth="1"/>
    <col min="3093" max="3093" width="9.7109375" style="62" customWidth="1"/>
    <col min="3094" max="3094" width="14.57421875" style="62" customWidth="1"/>
    <col min="3095" max="3095" width="15.7109375" style="62" customWidth="1"/>
    <col min="3096" max="3096" width="25.7109375" style="62" customWidth="1"/>
    <col min="3097" max="3098" width="10.00390625" style="62" customWidth="1"/>
    <col min="3099" max="3099" width="9.421875" style="62" customWidth="1"/>
    <col min="3100" max="3328" width="9.140625" style="62" customWidth="1"/>
    <col min="3329" max="3333" width="9.140625" style="62" hidden="1" customWidth="1"/>
    <col min="3334" max="3334" width="5.421875" style="62" customWidth="1"/>
    <col min="3335" max="3335" width="4.28125" style="62" customWidth="1"/>
    <col min="3336" max="3336" width="14.28125" style="62" customWidth="1"/>
    <col min="3337" max="3337" width="10.00390625" style="62" customWidth="1"/>
    <col min="3338" max="3338" width="57.140625" style="62" customWidth="1"/>
    <col min="3339" max="3339" width="4.28125" style="62" customWidth="1"/>
    <col min="3340" max="3340" width="13.7109375" style="62" customWidth="1"/>
    <col min="3341" max="3341" width="6.8515625" style="62" customWidth="1"/>
    <col min="3342" max="3342" width="13.421875" style="62" customWidth="1"/>
    <col min="3343" max="3343" width="12.421875" style="62" customWidth="1"/>
    <col min="3344" max="3344" width="15.7109375" style="62" customWidth="1"/>
    <col min="3345" max="3345" width="11.421875" style="62" bestFit="1" customWidth="1"/>
    <col min="3346" max="3346" width="14.28125" style="62" customWidth="1"/>
    <col min="3347" max="3347" width="11.421875" style="62" customWidth="1"/>
    <col min="3348" max="3348" width="14.28125" style="62" customWidth="1"/>
    <col min="3349" max="3349" width="9.7109375" style="62" customWidth="1"/>
    <col min="3350" max="3350" width="14.57421875" style="62" customWidth="1"/>
    <col min="3351" max="3351" width="15.7109375" style="62" customWidth="1"/>
    <col min="3352" max="3352" width="25.7109375" style="62" customWidth="1"/>
    <col min="3353" max="3354" width="10.00390625" style="62" customWidth="1"/>
    <col min="3355" max="3355" width="9.421875" style="62" customWidth="1"/>
    <col min="3356" max="3584" width="9.140625" style="62" customWidth="1"/>
    <col min="3585" max="3589" width="9.140625" style="62" hidden="1" customWidth="1"/>
    <col min="3590" max="3590" width="5.421875" style="62" customWidth="1"/>
    <col min="3591" max="3591" width="4.28125" style="62" customWidth="1"/>
    <col min="3592" max="3592" width="14.28125" style="62" customWidth="1"/>
    <col min="3593" max="3593" width="10.00390625" style="62" customWidth="1"/>
    <col min="3594" max="3594" width="57.140625" style="62" customWidth="1"/>
    <col min="3595" max="3595" width="4.28125" style="62" customWidth="1"/>
    <col min="3596" max="3596" width="13.7109375" style="62" customWidth="1"/>
    <col min="3597" max="3597" width="6.8515625" style="62" customWidth="1"/>
    <col min="3598" max="3598" width="13.421875" style="62" customWidth="1"/>
    <col min="3599" max="3599" width="12.421875" style="62" customWidth="1"/>
    <col min="3600" max="3600" width="15.7109375" style="62" customWidth="1"/>
    <col min="3601" max="3601" width="11.421875" style="62" bestFit="1" customWidth="1"/>
    <col min="3602" max="3602" width="14.28125" style="62" customWidth="1"/>
    <col min="3603" max="3603" width="11.421875" style="62" customWidth="1"/>
    <col min="3604" max="3604" width="14.28125" style="62" customWidth="1"/>
    <col min="3605" max="3605" width="9.7109375" style="62" customWidth="1"/>
    <col min="3606" max="3606" width="14.57421875" style="62" customWidth="1"/>
    <col min="3607" max="3607" width="15.7109375" style="62" customWidth="1"/>
    <col min="3608" max="3608" width="25.7109375" style="62" customWidth="1"/>
    <col min="3609" max="3610" width="10.00390625" style="62" customWidth="1"/>
    <col min="3611" max="3611" width="9.421875" style="62" customWidth="1"/>
    <col min="3612" max="3840" width="9.140625" style="62" customWidth="1"/>
    <col min="3841" max="3845" width="9.140625" style="62" hidden="1" customWidth="1"/>
    <col min="3846" max="3846" width="5.421875" style="62" customWidth="1"/>
    <col min="3847" max="3847" width="4.28125" style="62" customWidth="1"/>
    <col min="3848" max="3848" width="14.28125" style="62" customWidth="1"/>
    <col min="3849" max="3849" width="10.00390625" style="62" customWidth="1"/>
    <col min="3850" max="3850" width="57.140625" style="62" customWidth="1"/>
    <col min="3851" max="3851" width="4.28125" style="62" customWidth="1"/>
    <col min="3852" max="3852" width="13.7109375" style="62" customWidth="1"/>
    <col min="3853" max="3853" width="6.8515625" style="62" customWidth="1"/>
    <col min="3854" max="3854" width="13.421875" style="62" customWidth="1"/>
    <col min="3855" max="3855" width="12.421875" style="62" customWidth="1"/>
    <col min="3856" max="3856" width="15.7109375" style="62" customWidth="1"/>
    <col min="3857" max="3857" width="11.421875" style="62" bestFit="1" customWidth="1"/>
    <col min="3858" max="3858" width="14.28125" style="62" customWidth="1"/>
    <col min="3859" max="3859" width="11.421875" style="62" customWidth="1"/>
    <col min="3860" max="3860" width="14.28125" style="62" customWidth="1"/>
    <col min="3861" max="3861" width="9.7109375" style="62" customWidth="1"/>
    <col min="3862" max="3862" width="14.57421875" style="62" customWidth="1"/>
    <col min="3863" max="3863" width="15.7109375" style="62" customWidth="1"/>
    <col min="3864" max="3864" width="25.7109375" style="62" customWidth="1"/>
    <col min="3865" max="3866" width="10.00390625" style="62" customWidth="1"/>
    <col min="3867" max="3867" width="9.421875" style="62" customWidth="1"/>
    <col min="3868" max="4096" width="9.140625" style="62" customWidth="1"/>
    <col min="4097" max="4101" width="9.140625" style="62" hidden="1" customWidth="1"/>
    <col min="4102" max="4102" width="5.421875" style="62" customWidth="1"/>
    <col min="4103" max="4103" width="4.28125" style="62" customWidth="1"/>
    <col min="4104" max="4104" width="14.28125" style="62" customWidth="1"/>
    <col min="4105" max="4105" width="10.00390625" style="62" customWidth="1"/>
    <col min="4106" max="4106" width="57.140625" style="62" customWidth="1"/>
    <col min="4107" max="4107" width="4.28125" style="62" customWidth="1"/>
    <col min="4108" max="4108" width="13.7109375" style="62" customWidth="1"/>
    <col min="4109" max="4109" width="6.8515625" style="62" customWidth="1"/>
    <col min="4110" max="4110" width="13.421875" style="62" customWidth="1"/>
    <col min="4111" max="4111" width="12.421875" style="62" customWidth="1"/>
    <col min="4112" max="4112" width="15.7109375" style="62" customWidth="1"/>
    <col min="4113" max="4113" width="11.421875" style="62" bestFit="1" customWidth="1"/>
    <col min="4114" max="4114" width="14.28125" style="62" customWidth="1"/>
    <col min="4115" max="4115" width="11.421875" style="62" customWidth="1"/>
    <col min="4116" max="4116" width="14.28125" style="62" customWidth="1"/>
    <col min="4117" max="4117" width="9.7109375" style="62" customWidth="1"/>
    <col min="4118" max="4118" width="14.57421875" style="62" customWidth="1"/>
    <col min="4119" max="4119" width="15.7109375" style="62" customWidth="1"/>
    <col min="4120" max="4120" width="25.7109375" style="62" customWidth="1"/>
    <col min="4121" max="4122" width="10.00390625" style="62" customWidth="1"/>
    <col min="4123" max="4123" width="9.421875" style="62" customWidth="1"/>
    <col min="4124" max="4352" width="9.140625" style="62" customWidth="1"/>
    <col min="4353" max="4357" width="9.140625" style="62" hidden="1" customWidth="1"/>
    <col min="4358" max="4358" width="5.421875" style="62" customWidth="1"/>
    <col min="4359" max="4359" width="4.28125" style="62" customWidth="1"/>
    <col min="4360" max="4360" width="14.28125" style="62" customWidth="1"/>
    <col min="4361" max="4361" width="10.00390625" style="62" customWidth="1"/>
    <col min="4362" max="4362" width="57.140625" style="62" customWidth="1"/>
    <col min="4363" max="4363" width="4.28125" style="62" customWidth="1"/>
    <col min="4364" max="4364" width="13.7109375" style="62" customWidth="1"/>
    <col min="4365" max="4365" width="6.8515625" style="62" customWidth="1"/>
    <col min="4366" max="4366" width="13.421875" style="62" customWidth="1"/>
    <col min="4367" max="4367" width="12.421875" style="62" customWidth="1"/>
    <col min="4368" max="4368" width="15.7109375" style="62" customWidth="1"/>
    <col min="4369" max="4369" width="11.421875" style="62" bestFit="1" customWidth="1"/>
    <col min="4370" max="4370" width="14.28125" style="62" customWidth="1"/>
    <col min="4371" max="4371" width="11.421875" style="62" customWidth="1"/>
    <col min="4372" max="4372" width="14.28125" style="62" customWidth="1"/>
    <col min="4373" max="4373" width="9.7109375" style="62" customWidth="1"/>
    <col min="4374" max="4374" width="14.57421875" style="62" customWidth="1"/>
    <col min="4375" max="4375" width="15.7109375" style="62" customWidth="1"/>
    <col min="4376" max="4376" width="25.7109375" style="62" customWidth="1"/>
    <col min="4377" max="4378" width="10.00390625" style="62" customWidth="1"/>
    <col min="4379" max="4379" width="9.421875" style="62" customWidth="1"/>
    <col min="4380" max="4608" width="9.140625" style="62" customWidth="1"/>
    <col min="4609" max="4613" width="9.140625" style="62" hidden="1" customWidth="1"/>
    <col min="4614" max="4614" width="5.421875" style="62" customWidth="1"/>
    <col min="4615" max="4615" width="4.28125" style="62" customWidth="1"/>
    <col min="4616" max="4616" width="14.28125" style="62" customWidth="1"/>
    <col min="4617" max="4617" width="10.00390625" style="62" customWidth="1"/>
    <col min="4618" max="4618" width="57.140625" style="62" customWidth="1"/>
    <col min="4619" max="4619" width="4.28125" style="62" customWidth="1"/>
    <col min="4620" max="4620" width="13.7109375" style="62" customWidth="1"/>
    <col min="4621" max="4621" width="6.8515625" style="62" customWidth="1"/>
    <col min="4622" max="4622" width="13.421875" style="62" customWidth="1"/>
    <col min="4623" max="4623" width="12.421875" style="62" customWidth="1"/>
    <col min="4624" max="4624" width="15.7109375" style="62" customWidth="1"/>
    <col min="4625" max="4625" width="11.421875" style="62" bestFit="1" customWidth="1"/>
    <col min="4626" max="4626" width="14.28125" style="62" customWidth="1"/>
    <col min="4627" max="4627" width="11.421875" style="62" customWidth="1"/>
    <col min="4628" max="4628" width="14.28125" style="62" customWidth="1"/>
    <col min="4629" max="4629" width="9.7109375" style="62" customWidth="1"/>
    <col min="4630" max="4630" width="14.57421875" style="62" customWidth="1"/>
    <col min="4631" max="4631" width="15.7109375" style="62" customWidth="1"/>
    <col min="4632" max="4632" width="25.7109375" style="62" customWidth="1"/>
    <col min="4633" max="4634" width="10.00390625" style="62" customWidth="1"/>
    <col min="4635" max="4635" width="9.421875" style="62" customWidth="1"/>
    <col min="4636" max="4864" width="9.140625" style="62" customWidth="1"/>
    <col min="4865" max="4869" width="9.140625" style="62" hidden="1" customWidth="1"/>
    <col min="4870" max="4870" width="5.421875" style="62" customWidth="1"/>
    <col min="4871" max="4871" width="4.28125" style="62" customWidth="1"/>
    <col min="4872" max="4872" width="14.28125" style="62" customWidth="1"/>
    <col min="4873" max="4873" width="10.00390625" style="62" customWidth="1"/>
    <col min="4874" max="4874" width="57.140625" style="62" customWidth="1"/>
    <col min="4875" max="4875" width="4.28125" style="62" customWidth="1"/>
    <col min="4876" max="4876" width="13.7109375" style="62" customWidth="1"/>
    <col min="4877" max="4877" width="6.8515625" style="62" customWidth="1"/>
    <col min="4878" max="4878" width="13.421875" style="62" customWidth="1"/>
    <col min="4879" max="4879" width="12.421875" style="62" customWidth="1"/>
    <col min="4880" max="4880" width="15.7109375" style="62" customWidth="1"/>
    <col min="4881" max="4881" width="11.421875" style="62" bestFit="1" customWidth="1"/>
    <col min="4882" max="4882" width="14.28125" style="62" customWidth="1"/>
    <col min="4883" max="4883" width="11.421875" style="62" customWidth="1"/>
    <col min="4884" max="4884" width="14.28125" style="62" customWidth="1"/>
    <col min="4885" max="4885" width="9.7109375" style="62" customWidth="1"/>
    <col min="4886" max="4886" width="14.57421875" style="62" customWidth="1"/>
    <col min="4887" max="4887" width="15.7109375" style="62" customWidth="1"/>
    <col min="4888" max="4888" width="25.7109375" style="62" customWidth="1"/>
    <col min="4889" max="4890" width="10.00390625" style="62" customWidth="1"/>
    <col min="4891" max="4891" width="9.421875" style="62" customWidth="1"/>
    <col min="4892" max="5120" width="9.140625" style="62" customWidth="1"/>
    <col min="5121" max="5125" width="9.140625" style="62" hidden="1" customWidth="1"/>
    <col min="5126" max="5126" width="5.421875" style="62" customWidth="1"/>
    <col min="5127" max="5127" width="4.28125" style="62" customWidth="1"/>
    <col min="5128" max="5128" width="14.28125" style="62" customWidth="1"/>
    <col min="5129" max="5129" width="10.00390625" style="62" customWidth="1"/>
    <col min="5130" max="5130" width="57.140625" style="62" customWidth="1"/>
    <col min="5131" max="5131" width="4.28125" style="62" customWidth="1"/>
    <col min="5132" max="5132" width="13.7109375" style="62" customWidth="1"/>
    <col min="5133" max="5133" width="6.8515625" style="62" customWidth="1"/>
    <col min="5134" max="5134" width="13.421875" style="62" customWidth="1"/>
    <col min="5135" max="5135" width="12.421875" style="62" customWidth="1"/>
    <col min="5136" max="5136" width="15.7109375" style="62" customWidth="1"/>
    <col min="5137" max="5137" width="11.421875" style="62" bestFit="1" customWidth="1"/>
    <col min="5138" max="5138" width="14.28125" style="62" customWidth="1"/>
    <col min="5139" max="5139" width="11.421875" style="62" customWidth="1"/>
    <col min="5140" max="5140" width="14.28125" style="62" customWidth="1"/>
    <col min="5141" max="5141" width="9.7109375" style="62" customWidth="1"/>
    <col min="5142" max="5142" width="14.57421875" style="62" customWidth="1"/>
    <col min="5143" max="5143" width="15.7109375" style="62" customWidth="1"/>
    <col min="5144" max="5144" width="25.7109375" style="62" customWidth="1"/>
    <col min="5145" max="5146" width="10.00390625" style="62" customWidth="1"/>
    <col min="5147" max="5147" width="9.421875" style="62" customWidth="1"/>
    <col min="5148" max="5376" width="9.140625" style="62" customWidth="1"/>
    <col min="5377" max="5381" width="9.140625" style="62" hidden="1" customWidth="1"/>
    <col min="5382" max="5382" width="5.421875" style="62" customWidth="1"/>
    <col min="5383" max="5383" width="4.28125" style="62" customWidth="1"/>
    <col min="5384" max="5384" width="14.28125" style="62" customWidth="1"/>
    <col min="5385" max="5385" width="10.00390625" style="62" customWidth="1"/>
    <col min="5386" max="5386" width="57.140625" style="62" customWidth="1"/>
    <col min="5387" max="5387" width="4.28125" style="62" customWidth="1"/>
    <col min="5388" max="5388" width="13.7109375" style="62" customWidth="1"/>
    <col min="5389" max="5389" width="6.8515625" style="62" customWidth="1"/>
    <col min="5390" max="5390" width="13.421875" style="62" customWidth="1"/>
    <col min="5391" max="5391" width="12.421875" style="62" customWidth="1"/>
    <col min="5392" max="5392" width="15.7109375" style="62" customWidth="1"/>
    <col min="5393" max="5393" width="11.421875" style="62" bestFit="1" customWidth="1"/>
    <col min="5394" max="5394" width="14.28125" style="62" customWidth="1"/>
    <col min="5395" max="5395" width="11.421875" style="62" customWidth="1"/>
    <col min="5396" max="5396" width="14.28125" style="62" customWidth="1"/>
    <col min="5397" max="5397" width="9.7109375" style="62" customWidth="1"/>
    <col min="5398" max="5398" width="14.57421875" style="62" customWidth="1"/>
    <col min="5399" max="5399" width="15.7109375" style="62" customWidth="1"/>
    <col min="5400" max="5400" width="25.7109375" style="62" customWidth="1"/>
    <col min="5401" max="5402" width="10.00390625" style="62" customWidth="1"/>
    <col min="5403" max="5403" width="9.421875" style="62" customWidth="1"/>
    <col min="5404" max="5632" width="9.140625" style="62" customWidth="1"/>
    <col min="5633" max="5637" width="9.140625" style="62" hidden="1" customWidth="1"/>
    <col min="5638" max="5638" width="5.421875" style="62" customWidth="1"/>
    <col min="5639" max="5639" width="4.28125" style="62" customWidth="1"/>
    <col min="5640" max="5640" width="14.28125" style="62" customWidth="1"/>
    <col min="5641" max="5641" width="10.00390625" style="62" customWidth="1"/>
    <col min="5642" max="5642" width="57.140625" style="62" customWidth="1"/>
    <col min="5643" max="5643" width="4.28125" style="62" customWidth="1"/>
    <col min="5644" max="5644" width="13.7109375" style="62" customWidth="1"/>
    <col min="5645" max="5645" width="6.8515625" style="62" customWidth="1"/>
    <col min="5646" max="5646" width="13.421875" style="62" customWidth="1"/>
    <col min="5647" max="5647" width="12.421875" style="62" customWidth="1"/>
    <col min="5648" max="5648" width="15.7109375" style="62" customWidth="1"/>
    <col min="5649" max="5649" width="11.421875" style="62" bestFit="1" customWidth="1"/>
    <col min="5650" max="5650" width="14.28125" style="62" customWidth="1"/>
    <col min="5651" max="5651" width="11.421875" style="62" customWidth="1"/>
    <col min="5652" max="5652" width="14.28125" style="62" customWidth="1"/>
    <col min="5653" max="5653" width="9.7109375" style="62" customWidth="1"/>
    <col min="5654" max="5654" width="14.57421875" style="62" customWidth="1"/>
    <col min="5655" max="5655" width="15.7109375" style="62" customWidth="1"/>
    <col min="5656" max="5656" width="25.7109375" style="62" customWidth="1"/>
    <col min="5657" max="5658" width="10.00390625" style="62" customWidth="1"/>
    <col min="5659" max="5659" width="9.421875" style="62" customWidth="1"/>
    <col min="5660" max="5888" width="9.140625" style="62" customWidth="1"/>
    <col min="5889" max="5893" width="9.140625" style="62" hidden="1" customWidth="1"/>
    <col min="5894" max="5894" width="5.421875" style="62" customWidth="1"/>
    <col min="5895" max="5895" width="4.28125" style="62" customWidth="1"/>
    <col min="5896" max="5896" width="14.28125" style="62" customWidth="1"/>
    <col min="5897" max="5897" width="10.00390625" style="62" customWidth="1"/>
    <col min="5898" max="5898" width="57.140625" style="62" customWidth="1"/>
    <col min="5899" max="5899" width="4.28125" style="62" customWidth="1"/>
    <col min="5900" max="5900" width="13.7109375" style="62" customWidth="1"/>
    <col min="5901" max="5901" width="6.8515625" style="62" customWidth="1"/>
    <col min="5902" max="5902" width="13.421875" style="62" customWidth="1"/>
    <col min="5903" max="5903" width="12.421875" style="62" customWidth="1"/>
    <col min="5904" max="5904" width="15.7109375" style="62" customWidth="1"/>
    <col min="5905" max="5905" width="11.421875" style="62" bestFit="1" customWidth="1"/>
    <col min="5906" max="5906" width="14.28125" style="62" customWidth="1"/>
    <col min="5907" max="5907" width="11.421875" style="62" customWidth="1"/>
    <col min="5908" max="5908" width="14.28125" style="62" customWidth="1"/>
    <col min="5909" max="5909" width="9.7109375" style="62" customWidth="1"/>
    <col min="5910" max="5910" width="14.57421875" style="62" customWidth="1"/>
    <col min="5911" max="5911" width="15.7109375" style="62" customWidth="1"/>
    <col min="5912" max="5912" width="25.7109375" style="62" customWidth="1"/>
    <col min="5913" max="5914" width="10.00390625" style="62" customWidth="1"/>
    <col min="5915" max="5915" width="9.421875" style="62" customWidth="1"/>
    <col min="5916" max="6144" width="9.140625" style="62" customWidth="1"/>
    <col min="6145" max="6149" width="9.140625" style="62" hidden="1" customWidth="1"/>
    <col min="6150" max="6150" width="5.421875" style="62" customWidth="1"/>
    <col min="6151" max="6151" width="4.28125" style="62" customWidth="1"/>
    <col min="6152" max="6152" width="14.28125" style="62" customWidth="1"/>
    <col min="6153" max="6153" width="10.00390625" style="62" customWidth="1"/>
    <col min="6154" max="6154" width="57.140625" style="62" customWidth="1"/>
    <col min="6155" max="6155" width="4.28125" style="62" customWidth="1"/>
    <col min="6156" max="6156" width="13.7109375" style="62" customWidth="1"/>
    <col min="6157" max="6157" width="6.8515625" style="62" customWidth="1"/>
    <col min="6158" max="6158" width="13.421875" style="62" customWidth="1"/>
    <col min="6159" max="6159" width="12.421875" style="62" customWidth="1"/>
    <col min="6160" max="6160" width="15.7109375" style="62" customWidth="1"/>
    <col min="6161" max="6161" width="11.421875" style="62" bestFit="1" customWidth="1"/>
    <col min="6162" max="6162" width="14.28125" style="62" customWidth="1"/>
    <col min="6163" max="6163" width="11.421875" style="62" customWidth="1"/>
    <col min="6164" max="6164" width="14.28125" style="62" customWidth="1"/>
    <col min="6165" max="6165" width="9.7109375" style="62" customWidth="1"/>
    <col min="6166" max="6166" width="14.57421875" style="62" customWidth="1"/>
    <col min="6167" max="6167" width="15.7109375" style="62" customWidth="1"/>
    <col min="6168" max="6168" width="25.7109375" style="62" customWidth="1"/>
    <col min="6169" max="6170" width="10.00390625" style="62" customWidth="1"/>
    <col min="6171" max="6171" width="9.421875" style="62" customWidth="1"/>
    <col min="6172" max="6400" width="9.140625" style="62" customWidth="1"/>
    <col min="6401" max="6405" width="9.140625" style="62" hidden="1" customWidth="1"/>
    <col min="6406" max="6406" width="5.421875" style="62" customWidth="1"/>
    <col min="6407" max="6407" width="4.28125" style="62" customWidth="1"/>
    <col min="6408" max="6408" width="14.28125" style="62" customWidth="1"/>
    <col min="6409" max="6409" width="10.00390625" style="62" customWidth="1"/>
    <col min="6410" max="6410" width="57.140625" style="62" customWidth="1"/>
    <col min="6411" max="6411" width="4.28125" style="62" customWidth="1"/>
    <col min="6412" max="6412" width="13.7109375" style="62" customWidth="1"/>
    <col min="6413" max="6413" width="6.8515625" style="62" customWidth="1"/>
    <col min="6414" max="6414" width="13.421875" style="62" customWidth="1"/>
    <col min="6415" max="6415" width="12.421875" style="62" customWidth="1"/>
    <col min="6416" max="6416" width="15.7109375" style="62" customWidth="1"/>
    <col min="6417" max="6417" width="11.421875" style="62" bestFit="1" customWidth="1"/>
    <col min="6418" max="6418" width="14.28125" style="62" customWidth="1"/>
    <col min="6419" max="6419" width="11.421875" style="62" customWidth="1"/>
    <col min="6420" max="6420" width="14.28125" style="62" customWidth="1"/>
    <col min="6421" max="6421" width="9.7109375" style="62" customWidth="1"/>
    <col min="6422" max="6422" width="14.57421875" style="62" customWidth="1"/>
    <col min="6423" max="6423" width="15.7109375" style="62" customWidth="1"/>
    <col min="6424" max="6424" width="25.7109375" style="62" customWidth="1"/>
    <col min="6425" max="6426" width="10.00390625" style="62" customWidth="1"/>
    <col min="6427" max="6427" width="9.421875" style="62" customWidth="1"/>
    <col min="6428" max="6656" width="9.140625" style="62" customWidth="1"/>
    <col min="6657" max="6661" width="9.140625" style="62" hidden="1" customWidth="1"/>
    <col min="6662" max="6662" width="5.421875" style="62" customWidth="1"/>
    <col min="6663" max="6663" width="4.28125" style="62" customWidth="1"/>
    <col min="6664" max="6664" width="14.28125" style="62" customWidth="1"/>
    <col min="6665" max="6665" width="10.00390625" style="62" customWidth="1"/>
    <col min="6666" max="6666" width="57.140625" style="62" customWidth="1"/>
    <col min="6667" max="6667" width="4.28125" style="62" customWidth="1"/>
    <col min="6668" max="6668" width="13.7109375" style="62" customWidth="1"/>
    <col min="6669" max="6669" width="6.8515625" style="62" customWidth="1"/>
    <col min="6670" max="6670" width="13.421875" style="62" customWidth="1"/>
    <col min="6671" max="6671" width="12.421875" style="62" customWidth="1"/>
    <col min="6672" max="6672" width="15.7109375" style="62" customWidth="1"/>
    <col min="6673" max="6673" width="11.421875" style="62" bestFit="1" customWidth="1"/>
    <col min="6674" max="6674" width="14.28125" style="62" customWidth="1"/>
    <col min="6675" max="6675" width="11.421875" style="62" customWidth="1"/>
    <col min="6676" max="6676" width="14.28125" style="62" customWidth="1"/>
    <col min="6677" max="6677" width="9.7109375" style="62" customWidth="1"/>
    <col min="6678" max="6678" width="14.57421875" style="62" customWidth="1"/>
    <col min="6679" max="6679" width="15.7109375" style="62" customWidth="1"/>
    <col min="6680" max="6680" width="25.7109375" style="62" customWidth="1"/>
    <col min="6681" max="6682" width="10.00390625" style="62" customWidth="1"/>
    <col min="6683" max="6683" width="9.421875" style="62" customWidth="1"/>
    <col min="6684" max="6912" width="9.140625" style="62" customWidth="1"/>
    <col min="6913" max="6917" width="9.140625" style="62" hidden="1" customWidth="1"/>
    <col min="6918" max="6918" width="5.421875" style="62" customWidth="1"/>
    <col min="6919" max="6919" width="4.28125" style="62" customWidth="1"/>
    <col min="6920" max="6920" width="14.28125" style="62" customWidth="1"/>
    <col min="6921" max="6921" width="10.00390625" style="62" customWidth="1"/>
    <col min="6922" max="6922" width="57.140625" style="62" customWidth="1"/>
    <col min="6923" max="6923" width="4.28125" style="62" customWidth="1"/>
    <col min="6924" max="6924" width="13.7109375" style="62" customWidth="1"/>
    <col min="6925" max="6925" width="6.8515625" style="62" customWidth="1"/>
    <col min="6926" max="6926" width="13.421875" style="62" customWidth="1"/>
    <col min="6927" max="6927" width="12.421875" style="62" customWidth="1"/>
    <col min="6928" max="6928" width="15.7109375" style="62" customWidth="1"/>
    <col min="6929" max="6929" width="11.421875" style="62" bestFit="1" customWidth="1"/>
    <col min="6930" max="6930" width="14.28125" style="62" customWidth="1"/>
    <col min="6931" max="6931" width="11.421875" style="62" customWidth="1"/>
    <col min="6932" max="6932" width="14.28125" style="62" customWidth="1"/>
    <col min="6933" max="6933" width="9.7109375" style="62" customWidth="1"/>
    <col min="6934" max="6934" width="14.57421875" style="62" customWidth="1"/>
    <col min="6935" max="6935" width="15.7109375" style="62" customWidth="1"/>
    <col min="6936" max="6936" width="25.7109375" style="62" customWidth="1"/>
    <col min="6937" max="6938" width="10.00390625" style="62" customWidth="1"/>
    <col min="6939" max="6939" width="9.421875" style="62" customWidth="1"/>
    <col min="6940" max="7168" width="9.140625" style="62" customWidth="1"/>
    <col min="7169" max="7173" width="9.140625" style="62" hidden="1" customWidth="1"/>
    <col min="7174" max="7174" width="5.421875" style="62" customWidth="1"/>
    <col min="7175" max="7175" width="4.28125" style="62" customWidth="1"/>
    <col min="7176" max="7176" width="14.28125" style="62" customWidth="1"/>
    <col min="7177" max="7177" width="10.00390625" style="62" customWidth="1"/>
    <col min="7178" max="7178" width="57.140625" style="62" customWidth="1"/>
    <col min="7179" max="7179" width="4.28125" style="62" customWidth="1"/>
    <col min="7180" max="7180" width="13.7109375" style="62" customWidth="1"/>
    <col min="7181" max="7181" width="6.8515625" style="62" customWidth="1"/>
    <col min="7182" max="7182" width="13.421875" style="62" customWidth="1"/>
    <col min="7183" max="7183" width="12.421875" style="62" customWidth="1"/>
    <col min="7184" max="7184" width="15.7109375" style="62" customWidth="1"/>
    <col min="7185" max="7185" width="11.421875" style="62" bestFit="1" customWidth="1"/>
    <col min="7186" max="7186" width="14.28125" style="62" customWidth="1"/>
    <col min="7187" max="7187" width="11.421875" style="62" customWidth="1"/>
    <col min="7188" max="7188" width="14.28125" style="62" customWidth="1"/>
    <col min="7189" max="7189" width="9.7109375" style="62" customWidth="1"/>
    <col min="7190" max="7190" width="14.57421875" style="62" customWidth="1"/>
    <col min="7191" max="7191" width="15.7109375" style="62" customWidth="1"/>
    <col min="7192" max="7192" width="25.7109375" style="62" customWidth="1"/>
    <col min="7193" max="7194" width="10.00390625" style="62" customWidth="1"/>
    <col min="7195" max="7195" width="9.421875" style="62" customWidth="1"/>
    <col min="7196" max="7424" width="9.140625" style="62" customWidth="1"/>
    <col min="7425" max="7429" width="9.140625" style="62" hidden="1" customWidth="1"/>
    <col min="7430" max="7430" width="5.421875" style="62" customWidth="1"/>
    <col min="7431" max="7431" width="4.28125" style="62" customWidth="1"/>
    <col min="7432" max="7432" width="14.28125" style="62" customWidth="1"/>
    <col min="7433" max="7433" width="10.00390625" style="62" customWidth="1"/>
    <col min="7434" max="7434" width="57.140625" style="62" customWidth="1"/>
    <col min="7435" max="7435" width="4.28125" style="62" customWidth="1"/>
    <col min="7436" max="7436" width="13.7109375" style="62" customWidth="1"/>
    <col min="7437" max="7437" width="6.8515625" style="62" customWidth="1"/>
    <col min="7438" max="7438" width="13.421875" style="62" customWidth="1"/>
    <col min="7439" max="7439" width="12.421875" style="62" customWidth="1"/>
    <col min="7440" max="7440" width="15.7109375" style="62" customWidth="1"/>
    <col min="7441" max="7441" width="11.421875" style="62" bestFit="1" customWidth="1"/>
    <col min="7442" max="7442" width="14.28125" style="62" customWidth="1"/>
    <col min="7443" max="7443" width="11.421875" style="62" customWidth="1"/>
    <col min="7444" max="7444" width="14.28125" style="62" customWidth="1"/>
    <col min="7445" max="7445" width="9.7109375" style="62" customWidth="1"/>
    <col min="7446" max="7446" width="14.57421875" style="62" customWidth="1"/>
    <col min="7447" max="7447" width="15.7109375" style="62" customWidth="1"/>
    <col min="7448" max="7448" width="25.7109375" style="62" customWidth="1"/>
    <col min="7449" max="7450" width="10.00390625" style="62" customWidth="1"/>
    <col min="7451" max="7451" width="9.421875" style="62" customWidth="1"/>
    <col min="7452" max="7680" width="9.140625" style="62" customWidth="1"/>
    <col min="7681" max="7685" width="9.140625" style="62" hidden="1" customWidth="1"/>
    <col min="7686" max="7686" width="5.421875" style="62" customWidth="1"/>
    <col min="7687" max="7687" width="4.28125" style="62" customWidth="1"/>
    <col min="7688" max="7688" width="14.28125" style="62" customWidth="1"/>
    <col min="7689" max="7689" width="10.00390625" style="62" customWidth="1"/>
    <col min="7690" max="7690" width="57.140625" style="62" customWidth="1"/>
    <col min="7691" max="7691" width="4.28125" style="62" customWidth="1"/>
    <col min="7692" max="7692" width="13.7109375" style="62" customWidth="1"/>
    <col min="7693" max="7693" width="6.8515625" style="62" customWidth="1"/>
    <col min="7694" max="7694" width="13.421875" style="62" customWidth="1"/>
    <col min="7695" max="7695" width="12.421875" style="62" customWidth="1"/>
    <col min="7696" max="7696" width="15.7109375" style="62" customWidth="1"/>
    <col min="7697" max="7697" width="11.421875" style="62" bestFit="1" customWidth="1"/>
    <col min="7698" max="7698" width="14.28125" style="62" customWidth="1"/>
    <col min="7699" max="7699" width="11.421875" style="62" customWidth="1"/>
    <col min="7700" max="7700" width="14.28125" style="62" customWidth="1"/>
    <col min="7701" max="7701" width="9.7109375" style="62" customWidth="1"/>
    <col min="7702" max="7702" width="14.57421875" style="62" customWidth="1"/>
    <col min="7703" max="7703" width="15.7109375" style="62" customWidth="1"/>
    <col min="7704" max="7704" width="25.7109375" style="62" customWidth="1"/>
    <col min="7705" max="7706" width="10.00390625" style="62" customWidth="1"/>
    <col min="7707" max="7707" width="9.421875" style="62" customWidth="1"/>
    <col min="7708" max="7936" width="9.140625" style="62" customWidth="1"/>
    <col min="7937" max="7941" width="9.140625" style="62" hidden="1" customWidth="1"/>
    <col min="7942" max="7942" width="5.421875" style="62" customWidth="1"/>
    <col min="7943" max="7943" width="4.28125" style="62" customWidth="1"/>
    <col min="7944" max="7944" width="14.28125" style="62" customWidth="1"/>
    <col min="7945" max="7945" width="10.00390625" style="62" customWidth="1"/>
    <col min="7946" max="7946" width="57.140625" style="62" customWidth="1"/>
    <col min="7947" max="7947" width="4.28125" style="62" customWidth="1"/>
    <col min="7948" max="7948" width="13.7109375" style="62" customWidth="1"/>
    <col min="7949" max="7949" width="6.8515625" style="62" customWidth="1"/>
    <col min="7950" max="7950" width="13.421875" style="62" customWidth="1"/>
    <col min="7951" max="7951" width="12.421875" style="62" customWidth="1"/>
    <col min="7952" max="7952" width="15.7109375" style="62" customWidth="1"/>
    <col min="7953" max="7953" width="11.421875" style="62" bestFit="1" customWidth="1"/>
    <col min="7954" max="7954" width="14.28125" style="62" customWidth="1"/>
    <col min="7955" max="7955" width="11.421875" style="62" customWidth="1"/>
    <col min="7956" max="7956" width="14.28125" style="62" customWidth="1"/>
    <col min="7957" max="7957" width="9.7109375" style="62" customWidth="1"/>
    <col min="7958" max="7958" width="14.57421875" style="62" customWidth="1"/>
    <col min="7959" max="7959" width="15.7109375" style="62" customWidth="1"/>
    <col min="7960" max="7960" width="25.7109375" style="62" customWidth="1"/>
    <col min="7961" max="7962" width="10.00390625" style="62" customWidth="1"/>
    <col min="7963" max="7963" width="9.421875" style="62" customWidth="1"/>
    <col min="7964" max="8192" width="9.140625" style="62" customWidth="1"/>
    <col min="8193" max="8197" width="9.140625" style="62" hidden="1" customWidth="1"/>
    <col min="8198" max="8198" width="5.421875" style="62" customWidth="1"/>
    <col min="8199" max="8199" width="4.28125" style="62" customWidth="1"/>
    <col min="8200" max="8200" width="14.28125" style="62" customWidth="1"/>
    <col min="8201" max="8201" width="10.00390625" style="62" customWidth="1"/>
    <col min="8202" max="8202" width="57.140625" style="62" customWidth="1"/>
    <col min="8203" max="8203" width="4.28125" style="62" customWidth="1"/>
    <col min="8204" max="8204" width="13.7109375" style="62" customWidth="1"/>
    <col min="8205" max="8205" width="6.8515625" style="62" customWidth="1"/>
    <col min="8206" max="8206" width="13.421875" style="62" customWidth="1"/>
    <col min="8207" max="8207" width="12.421875" style="62" customWidth="1"/>
    <col min="8208" max="8208" width="15.7109375" style="62" customWidth="1"/>
    <col min="8209" max="8209" width="11.421875" style="62" bestFit="1" customWidth="1"/>
    <col min="8210" max="8210" width="14.28125" style="62" customWidth="1"/>
    <col min="8211" max="8211" width="11.421875" style="62" customWidth="1"/>
    <col min="8212" max="8212" width="14.28125" style="62" customWidth="1"/>
    <col min="8213" max="8213" width="9.7109375" style="62" customWidth="1"/>
    <col min="8214" max="8214" width="14.57421875" style="62" customWidth="1"/>
    <col min="8215" max="8215" width="15.7109375" style="62" customWidth="1"/>
    <col min="8216" max="8216" width="25.7109375" style="62" customWidth="1"/>
    <col min="8217" max="8218" width="10.00390625" style="62" customWidth="1"/>
    <col min="8219" max="8219" width="9.421875" style="62" customWidth="1"/>
    <col min="8220" max="8448" width="9.140625" style="62" customWidth="1"/>
    <col min="8449" max="8453" width="9.140625" style="62" hidden="1" customWidth="1"/>
    <col min="8454" max="8454" width="5.421875" style="62" customWidth="1"/>
    <col min="8455" max="8455" width="4.28125" style="62" customWidth="1"/>
    <col min="8456" max="8456" width="14.28125" style="62" customWidth="1"/>
    <col min="8457" max="8457" width="10.00390625" style="62" customWidth="1"/>
    <col min="8458" max="8458" width="57.140625" style="62" customWidth="1"/>
    <col min="8459" max="8459" width="4.28125" style="62" customWidth="1"/>
    <col min="8460" max="8460" width="13.7109375" style="62" customWidth="1"/>
    <col min="8461" max="8461" width="6.8515625" style="62" customWidth="1"/>
    <col min="8462" max="8462" width="13.421875" style="62" customWidth="1"/>
    <col min="8463" max="8463" width="12.421875" style="62" customWidth="1"/>
    <col min="8464" max="8464" width="15.7109375" style="62" customWidth="1"/>
    <col min="8465" max="8465" width="11.421875" style="62" bestFit="1" customWidth="1"/>
    <col min="8466" max="8466" width="14.28125" style="62" customWidth="1"/>
    <col min="8467" max="8467" width="11.421875" style="62" customWidth="1"/>
    <col min="8468" max="8468" width="14.28125" style="62" customWidth="1"/>
    <col min="8469" max="8469" width="9.7109375" style="62" customWidth="1"/>
    <col min="8470" max="8470" width="14.57421875" style="62" customWidth="1"/>
    <col min="8471" max="8471" width="15.7109375" style="62" customWidth="1"/>
    <col min="8472" max="8472" width="25.7109375" style="62" customWidth="1"/>
    <col min="8473" max="8474" width="10.00390625" style="62" customWidth="1"/>
    <col min="8475" max="8475" width="9.421875" style="62" customWidth="1"/>
    <col min="8476" max="8704" width="9.140625" style="62" customWidth="1"/>
    <col min="8705" max="8709" width="9.140625" style="62" hidden="1" customWidth="1"/>
    <col min="8710" max="8710" width="5.421875" style="62" customWidth="1"/>
    <col min="8711" max="8711" width="4.28125" style="62" customWidth="1"/>
    <col min="8712" max="8712" width="14.28125" style="62" customWidth="1"/>
    <col min="8713" max="8713" width="10.00390625" style="62" customWidth="1"/>
    <col min="8714" max="8714" width="57.140625" style="62" customWidth="1"/>
    <col min="8715" max="8715" width="4.28125" style="62" customWidth="1"/>
    <col min="8716" max="8716" width="13.7109375" style="62" customWidth="1"/>
    <col min="8717" max="8717" width="6.8515625" style="62" customWidth="1"/>
    <col min="8718" max="8718" width="13.421875" style="62" customWidth="1"/>
    <col min="8719" max="8719" width="12.421875" style="62" customWidth="1"/>
    <col min="8720" max="8720" width="15.7109375" style="62" customWidth="1"/>
    <col min="8721" max="8721" width="11.421875" style="62" bestFit="1" customWidth="1"/>
    <col min="8722" max="8722" width="14.28125" style="62" customWidth="1"/>
    <col min="8723" max="8723" width="11.421875" style="62" customWidth="1"/>
    <col min="8724" max="8724" width="14.28125" style="62" customWidth="1"/>
    <col min="8725" max="8725" width="9.7109375" style="62" customWidth="1"/>
    <col min="8726" max="8726" width="14.57421875" style="62" customWidth="1"/>
    <col min="8727" max="8727" width="15.7109375" style="62" customWidth="1"/>
    <col min="8728" max="8728" width="25.7109375" style="62" customWidth="1"/>
    <col min="8729" max="8730" width="10.00390625" style="62" customWidth="1"/>
    <col min="8731" max="8731" width="9.421875" style="62" customWidth="1"/>
    <col min="8732" max="8960" width="9.140625" style="62" customWidth="1"/>
    <col min="8961" max="8965" width="9.140625" style="62" hidden="1" customWidth="1"/>
    <col min="8966" max="8966" width="5.421875" style="62" customWidth="1"/>
    <col min="8967" max="8967" width="4.28125" style="62" customWidth="1"/>
    <col min="8968" max="8968" width="14.28125" style="62" customWidth="1"/>
    <col min="8969" max="8969" width="10.00390625" style="62" customWidth="1"/>
    <col min="8970" max="8970" width="57.140625" style="62" customWidth="1"/>
    <col min="8971" max="8971" width="4.28125" style="62" customWidth="1"/>
    <col min="8972" max="8972" width="13.7109375" style="62" customWidth="1"/>
    <col min="8973" max="8973" width="6.8515625" style="62" customWidth="1"/>
    <col min="8974" max="8974" width="13.421875" style="62" customWidth="1"/>
    <col min="8975" max="8975" width="12.421875" style="62" customWidth="1"/>
    <col min="8976" max="8976" width="15.7109375" style="62" customWidth="1"/>
    <col min="8977" max="8977" width="11.421875" style="62" bestFit="1" customWidth="1"/>
    <col min="8978" max="8978" width="14.28125" style="62" customWidth="1"/>
    <col min="8979" max="8979" width="11.421875" style="62" customWidth="1"/>
    <col min="8980" max="8980" width="14.28125" style="62" customWidth="1"/>
    <col min="8981" max="8981" width="9.7109375" style="62" customWidth="1"/>
    <col min="8982" max="8982" width="14.57421875" style="62" customWidth="1"/>
    <col min="8983" max="8983" width="15.7109375" style="62" customWidth="1"/>
    <col min="8984" max="8984" width="25.7109375" style="62" customWidth="1"/>
    <col min="8985" max="8986" width="10.00390625" style="62" customWidth="1"/>
    <col min="8987" max="8987" width="9.421875" style="62" customWidth="1"/>
    <col min="8988" max="9216" width="9.140625" style="62" customWidth="1"/>
    <col min="9217" max="9221" width="9.140625" style="62" hidden="1" customWidth="1"/>
    <col min="9222" max="9222" width="5.421875" style="62" customWidth="1"/>
    <col min="9223" max="9223" width="4.28125" style="62" customWidth="1"/>
    <col min="9224" max="9224" width="14.28125" style="62" customWidth="1"/>
    <col min="9225" max="9225" width="10.00390625" style="62" customWidth="1"/>
    <col min="9226" max="9226" width="57.140625" style="62" customWidth="1"/>
    <col min="9227" max="9227" width="4.28125" style="62" customWidth="1"/>
    <col min="9228" max="9228" width="13.7109375" style="62" customWidth="1"/>
    <col min="9229" max="9229" width="6.8515625" style="62" customWidth="1"/>
    <col min="9230" max="9230" width="13.421875" style="62" customWidth="1"/>
    <col min="9231" max="9231" width="12.421875" style="62" customWidth="1"/>
    <col min="9232" max="9232" width="15.7109375" style="62" customWidth="1"/>
    <col min="9233" max="9233" width="11.421875" style="62" bestFit="1" customWidth="1"/>
    <col min="9234" max="9234" width="14.28125" style="62" customWidth="1"/>
    <col min="9235" max="9235" width="11.421875" style="62" customWidth="1"/>
    <col min="9236" max="9236" width="14.28125" style="62" customWidth="1"/>
    <col min="9237" max="9237" width="9.7109375" style="62" customWidth="1"/>
    <col min="9238" max="9238" width="14.57421875" style="62" customWidth="1"/>
    <col min="9239" max="9239" width="15.7109375" style="62" customWidth="1"/>
    <col min="9240" max="9240" width="25.7109375" style="62" customWidth="1"/>
    <col min="9241" max="9242" width="10.00390625" style="62" customWidth="1"/>
    <col min="9243" max="9243" width="9.421875" style="62" customWidth="1"/>
    <col min="9244" max="9472" width="9.140625" style="62" customWidth="1"/>
    <col min="9473" max="9477" width="9.140625" style="62" hidden="1" customWidth="1"/>
    <col min="9478" max="9478" width="5.421875" style="62" customWidth="1"/>
    <col min="9479" max="9479" width="4.28125" style="62" customWidth="1"/>
    <col min="9480" max="9480" width="14.28125" style="62" customWidth="1"/>
    <col min="9481" max="9481" width="10.00390625" style="62" customWidth="1"/>
    <col min="9482" max="9482" width="57.140625" style="62" customWidth="1"/>
    <col min="9483" max="9483" width="4.28125" style="62" customWidth="1"/>
    <col min="9484" max="9484" width="13.7109375" style="62" customWidth="1"/>
    <col min="9485" max="9485" width="6.8515625" style="62" customWidth="1"/>
    <col min="9486" max="9486" width="13.421875" style="62" customWidth="1"/>
    <col min="9487" max="9487" width="12.421875" style="62" customWidth="1"/>
    <col min="9488" max="9488" width="15.7109375" style="62" customWidth="1"/>
    <col min="9489" max="9489" width="11.421875" style="62" bestFit="1" customWidth="1"/>
    <col min="9490" max="9490" width="14.28125" style="62" customWidth="1"/>
    <col min="9491" max="9491" width="11.421875" style="62" customWidth="1"/>
    <col min="9492" max="9492" width="14.28125" style="62" customWidth="1"/>
    <col min="9493" max="9493" width="9.7109375" style="62" customWidth="1"/>
    <col min="9494" max="9494" width="14.57421875" style="62" customWidth="1"/>
    <col min="9495" max="9495" width="15.7109375" style="62" customWidth="1"/>
    <col min="9496" max="9496" width="25.7109375" style="62" customWidth="1"/>
    <col min="9497" max="9498" width="10.00390625" style="62" customWidth="1"/>
    <col min="9499" max="9499" width="9.421875" style="62" customWidth="1"/>
    <col min="9500" max="9728" width="9.140625" style="62" customWidth="1"/>
    <col min="9729" max="9733" width="9.140625" style="62" hidden="1" customWidth="1"/>
    <col min="9734" max="9734" width="5.421875" style="62" customWidth="1"/>
    <col min="9735" max="9735" width="4.28125" style="62" customWidth="1"/>
    <col min="9736" max="9736" width="14.28125" style="62" customWidth="1"/>
    <col min="9737" max="9737" width="10.00390625" style="62" customWidth="1"/>
    <col min="9738" max="9738" width="57.140625" style="62" customWidth="1"/>
    <col min="9739" max="9739" width="4.28125" style="62" customWidth="1"/>
    <col min="9740" max="9740" width="13.7109375" style="62" customWidth="1"/>
    <col min="9741" max="9741" width="6.8515625" style="62" customWidth="1"/>
    <col min="9742" max="9742" width="13.421875" style="62" customWidth="1"/>
    <col min="9743" max="9743" width="12.421875" style="62" customWidth="1"/>
    <col min="9744" max="9744" width="15.7109375" style="62" customWidth="1"/>
    <col min="9745" max="9745" width="11.421875" style="62" bestFit="1" customWidth="1"/>
    <col min="9746" max="9746" width="14.28125" style="62" customWidth="1"/>
    <col min="9747" max="9747" width="11.421875" style="62" customWidth="1"/>
    <col min="9748" max="9748" width="14.28125" style="62" customWidth="1"/>
    <col min="9749" max="9749" width="9.7109375" style="62" customWidth="1"/>
    <col min="9750" max="9750" width="14.57421875" style="62" customWidth="1"/>
    <col min="9751" max="9751" width="15.7109375" style="62" customWidth="1"/>
    <col min="9752" max="9752" width="25.7109375" style="62" customWidth="1"/>
    <col min="9753" max="9754" width="10.00390625" style="62" customWidth="1"/>
    <col min="9755" max="9755" width="9.421875" style="62" customWidth="1"/>
    <col min="9756" max="9984" width="9.140625" style="62" customWidth="1"/>
    <col min="9985" max="9989" width="9.140625" style="62" hidden="1" customWidth="1"/>
    <col min="9990" max="9990" width="5.421875" style="62" customWidth="1"/>
    <col min="9991" max="9991" width="4.28125" style="62" customWidth="1"/>
    <col min="9992" max="9992" width="14.28125" style="62" customWidth="1"/>
    <col min="9993" max="9993" width="10.00390625" style="62" customWidth="1"/>
    <col min="9994" max="9994" width="57.140625" style="62" customWidth="1"/>
    <col min="9995" max="9995" width="4.28125" style="62" customWidth="1"/>
    <col min="9996" max="9996" width="13.7109375" style="62" customWidth="1"/>
    <col min="9997" max="9997" width="6.8515625" style="62" customWidth="1"/>
    <col min="9998" max="9998" width="13.421875" style="62" customWidth="1"/>
    <col min="9999" max="9999" width="12.421875" style="62" customWidth="1"/>
    <col min="10000" max="10000" width="15.7109375" style="62" customWidth="1"/>
    <col min="10001" max="10001" width="11.421875" style="62" bestFit="1" customWidth="1"/>
    <col min="10002" max="10002" width="14.28125" style="62" customWidth="1"/>
    <col min="10003" max="10003" width="11.421875" style="62" customWidth="1"/>
    <col min="10004" max="10004" width="14.28125" style="62" customWidth="1"/>
    <col min="10005" max="10005" width="9.7109375" style="62" customWidth="1"/>
    <col min="10006" max="10006" width="14.57421875" style="62" customWidth="1"/>
    <col min="10007" max="10007" width="15.7109375" style="62" customWidth="1"/>
    <col min="10008" max="10008" width="25.7109375" style="62" customWidth="1"/>
    <col min="10009" max="10010" width="10.00390625" style="62" customWidth="1"/>
    <col min="10011" max="10011" width="9.421875" style="62" customWidth="1"/>
    <col min="10012" max="10240" width="9.140625" style="62" customWidth="1"/>
    <col min="10241" max="10245" width="9.140625" style="62" hidden="1" customWidth="1"/>
    <col min="10246" max="10246" width="5.421875" style="62" customWidth="1"/>
    <col min="10247" max="10247" width="4.28125" style="62" customWidth="1"/>
    <col min="10248" max="10248" width="14.28125" style="62" customWidth="1"/>
    <col min="10249" max="10249" width="10.00390625" style="62" customWidth="1"/>
    <col min="10250" max="10250" width="57.140625" style="62" customWidth="1"/>
    <col min="10251" max="10251" width="4.28125" style="62" customWidth="1"/>
    <col min="10252" max="10252" width="13.7109375" style="62" customWidth="1"/>
    <col min="10253" max="10253" width="6.8515625" style="62" customWidth="1"/>
    <col min="10254" max="10254" width="13.421875" style="62" customWidth="1"/>
    <col min="10255" max="10255" width="12.421875" style="62" customWidth="1"/>
    <col min="10256" max="10256" width="15.7109375" style="62" customWidth="1"/>
    <col min="10257" max="10257" width="11.421875" style="62" bestFit="1" customWidth="1"/>
    <col min="10258" max="10258" width="14.28125" style="62" customWidth="1"/>
    <col min="10259" max="10259" width="11.421875" style="62" customWidth="1"/>
    <col min="10260" max="10260" width="14.28125" style="62" customWidth="1"/>
    <col min="10261" max="10261" width="9.7109375" style="62" customWidth="1"/>
    <col min="10262" max="10262" width="14.57421875" style="62" customWidth="1"/>
    <col min="10263" max="10263" width="15.7109375" style="62" customWidth="1"/>
    <col min="10264" max="10264" width="25.7109375" style="62" customWidth="1"/>
    <col min="10265" max="10266" width="10.00390625" style="62" customWidth="1"/>
    <col min="10267" max="10267" width="9.421875" style="62" customWidth="1"/>
    <col min="10268" max="10496" width="9.140625" style="62" customWidth="1"/>
    <col min="10497" max="10501" width="9.140625" style="62" hidden="1" customWidth="1"/>
    <col min="10502" max="10502" width="5.421875" style="62" customWidth="1"/>
    <col min="10503" max="10503" width="4.28125" style="62" customWidth="1"/>
    <col min="10504" max="10504" width="14.28125" style="62" customWidth="1"/>
    <col min="10505" max="10505" width="10.00390625" style="62" customWidth="1"/>
    <col min="10506" max="10506" width="57.140625" style="62" customWidth="1"/>
    <col min="10507" max="10507" width="4.28125" style="62" customWidth="1"/>
    <col min="10508" max="10508" width="13.7109375" style="62" customWidth="1"/>
    <col min="10509" max="10509" width="6.8515625" style="62" customWidth="1"/>
    <col min="10510" max="10510" width="13.421875" style="62" customWidth="1"/>
    <col min="10511" max="10511" width="12.421875" style="62" customWidth="1"/>
    <col min="10512" max="10512" width="15.7109375" style="62" customWidth="1"/>
    <col min="10513" max="10513" width="11.421875" style="62" bestFit="1" customWidth="1"/>
    <col min="10514" max="10514" width="14.28125" style="62" customWidth="1"/>
    <col min="10515" max="10515" width="11.421875" style="62" customWidth="1"/>
    <col min="10516" max="10516" width="14.28125" style="62" customWidth="1"/>
    <col min="10517" max="10517" width="9.7109375" style="62" customWidth="1"/>
    <col min="10518" max="10518" width="14.57421875" style="62" customWidth="1"/>
    <col min="10519" max="10519" width="15.7109375" style="62" customWidth="1"/>
    <col min="10520" max="10520" width="25.7109375" style="62" customWidth="1"/>
    <col min="10521" max="10522" width="10.00390625" style="62" customWidth="1"/>
    <col min="10523" max="10523" width="9.421875" style="62" customWidth="1"/>
    <col min="10524" max="10752" width="9.140625" style="62" customWidth="1"/>
    <col min="10753" max="10757" width="9.140625" style="62" hidden="1" customWidth="1"/>
    <col min="10758" max="10758" width="5.421875" style="62" customWidth="1"/>
    <col min="10759" max="10759" width="4.28125" style="62" customWidth="1"/>
    <col min="10760" max="10760" width="14.28125" style="62" customWidth="1"/>
    <col min="10761" max="10761" width="10.00390625" style="62" customWidth="1"/>
    <col min="10762" max="10762" width="57.140625" style="62" customWidth="1"/>
    <col min="10763" max="10763" width="4.28125" style="62" customWidth="1"/>
    <col min="10764" max="10764" width="13.7109375" style="62" customWidth="1"/>
    <col min="10765" max="10765" width="6.8515625" style="62" customWidth="1"/>
    <col min="10766" max="10766" width="13.421875" style="62" customWidth="1"/>
    <col min="10767" max="10767" width="12.421875" style="62" customWidth="1"/>
    <col min="10768" max="10768" width="15.7109375" style="62" customWidth="1"/>
    <col min="10769" max="10769" width="11.421875" style="62" bestFit="1" customWidth="1"/>
    <col min="10770" max="10770" width="14.28125" style="62" customWidth="1"/>
    <col min="10771" max="10771" width="11.421875" style="62" customWidth="1"/>
    <col min="10772" max="10772" width="14.28125" style="62" customWidth="1"/>
    <col min="10773" max="10773" width="9.7109375" style="62" customWidth="1"/>
    <col min="10774" max="10774" width="14.57421875" style="62" customWidth="1"/>
    <col min="10775" max="10775" width="15.7109375" style="62" customWidth="1"/>
    <col min="10776" max="10776" width="25.7109375" style="62" customWidth="1"/>
    <col min="10777" max="10778" width="10.00390625" style="62" customWidth="1"/>
    <col min="10779" max="10779" width="9.421875" style="62" customWidth="1"/>
    <col min="10780" max="11008" width="9.140625" style="62" customWidth="1"/>
    <col min="11009" max="11013" width="9.140625" style="62" hidden="1" customWidth="1"/>
    <col min="11014" max="11014" width="5.421875" style="62" customWidth="1"/>
    <col min="11015" max="11015" width="4.28125" style="62" customWidth="1"/>
    <col min="11016" max="11016" width="14.28125" style="62" customWidth="1"/>
    <col min="11017" max="11017" width="10.00390625" style="62" customWidth="1"/>
    <col min="11018" max="11018" width="57.140625" style="62" customWidth="1"/>
    <col min="11019" max="11019" width="4.28125" style="62" customWidth="1"/>
    <col min="11020" max="11020" width="13.7109375" style="62" customWidth="1"/>
    <col min="11021" max="11021" width="6.8515625" style="62" customWidth="1"/>
    <col min="11022" max="11022" width="13.421875" style="62" customWidth="1"/>
    <col min="11023" max="11023" width="12.421875" style="62" customWidth="1"/>
    <col min="11024" max="11024" width="15.7109375" style="62" customWidth="1"/>
    <col min="11025" max="11025" width="11.421875" style="62" bestFit="1" customWidth="1"/>
    <col min="11026" max="11026" width="14.28125" style="62" customWidth="1"/>
    <col min="11027" max="11027" width="11.421875" style="62" customWidth="1"/>
    <col min="11028" max="11028" width="14.28125" style="62" customWidth="1"/>
    <col min="11029" max="11029" width="9.7109375" style="62" customWidth="1"/>
    <col min="11030" max="11030" width="14.57421875" style="62" customWidth="1"/>
    <col min="11031" max="11031" width="15.7109375" style="62" customWidth="1"/>
    <col min="11032" max="11032" width="25.7109375" style="62" customWidth="1"/>
    <col min="11033" max="11034" width="10.00390625" style="62" customWidth="1"/>
    <col min="11035" max="11035" width="9.421875" style="62" customWidth="1"/>
    <col min="11036" max="11264" width="9.140625" style="62" customWidth="1"/>
    <col min="11265" max="11269" width="9.140625" style="62" hidden="1" customWidth="1"/>
    <col min="11270" max="11270" width="5.421875" style="62" customWidth="1"/>
    <col min="11271" max="11271" width="4.28125" style="62" customWidth="1"/>
    <col min="11272" max="11272" width="14.28125" style="62" customWidth="1"/>
    <col min="11273" max="11273" width="10.00390625" style="62" customWidth="1"/>
    <col min="11274" max="11274" width="57.140625" style="62" customWidth="1"/>
    <col min="11275" max="11275" width="4.28125" style="62" customWidth="1"/>
    <col min="11276" max="11276" width="13.7109375" style="62" customWidth="1"/>
    <col min="11277" max="11277" width="6.8515625" style="62" customWidth="1"/>
    <col min="11278" max="11278" width="13.421875" style="62" customWidth="1"/>
    <col min="11279" max="11279" width="12.421875" style="62" customWidth="1"/>
    <col min="11280" max="11280" width="15.7109375" style="62" customWidth="1"/>
    <col min="11281" max="11281" width="11.421875" style="62" bestFit="1" customWidth="1"/>
    <col min="11282" max="11282" width="14.28125" style="62" customWidth="1"/>
    <col min="11283" max="11283" width="11.421875" style="62" customWidth="1"/>
    <col min="11284" max="11284" width="14.28125" style="62" customWidth="1"/>
    <col min="11285" max="11285" width="9.7109375" style="62" customWidth="1"/>
    <col min="11286" max="11286" width="14.57421875" style="62" customWidth="1"/>
    <col min="11287" max="11287" width="15.7109375" style="62" customWidth="1"/>
    <col min="11288" max="11288" width="25.7109375" style="62" customWidth="1"/>
    <col min="11289" max="11290" width="10.00390625" style="62" customWidth="1"/>
    <col min="11291" max="11291" width="9.421875" style="62" customWidth="1"/>
    <col min="11292" max="11520" width="9.140625" style="62" customWidth="1"/>
    <col min="11521" max="11525" width="9.140625" style="62" hidden="1" customWidth="1"/>
    <col min="11526" max="11526" width="5.421875" style="62" customWidth="1"/>
    <col min="11527" max="11527" width="4.28125" style="62" customWidth="1"/>
    <col min="11528" max="11528" width="14.28125" style="62" customWidth="1"/>
    <col min="11529" max="11529" width="10.00390625" style="62" customWidth="1"/>
    <col min="11530" max="11530" width="57.140625" style="62" customWidth="1"/>
    <col min="11531" max="11531" width="4.28125" style="62" customWidth="1"/>
    <col min="11532" max="11532" width="13.7109375" style="62" customWidth="1"/>
    <col min="11533" max="11533" width="6.8515625" style="62" customWidth="1"/>
    <col min="11534" max="11534" width="13.421875" style="62" customWidth="1"/>
    <col min="11535" max="11535" width="12.421875" style="62" customWidth="1"/>
    <col min="11536" max="11536" width="15.7109375" style="62" customWidth="1"/>
    <col min="11537" max="11537" width="11.421875" style="62" bestFit="1" customWidth="1"/>
    <col min="11538" max="11538" width="14.28125" style="62" customWidth="1"/>
    <col min="11539" max="11539" width="11.421875" style="62" customWidth="1"/>
    <col min="11540" max="11540" width="14.28125" style="62" customWidth="1"/>
    <col min="11541" max="11541" width="9.7109375" style="62" customWidth="1"/>
    <col min="11542" max="11542" width="14.57421875" style="62" customWidth="1"/>
    <col min="11543" max="11543" width="15.7109375" style="62" customWidth="1"/>
    <col min="11544" max="11544" width="25.7109375" style="62" customWidth="1"/>
    <col min="11545" max="11546" width="10.00390625" style="62" customWidth="1"/>
    <col min="11547" max="11547" width="9.421875" style="62" customWidth="1"/>
    <col min="11548" max="11776" width="9.140625" style="62" customWidth="1"/>
    <col min="11777" max="11781" width="9.140625" style="62" hidden="1" customWidth="1"/>
    <col min="11782" max="11782" width="5.421875" style="62" customWidth="1"/>
    <col min="11783" max="11783" width="4.28125" style="62" customWidth="1"/>
    <col min="11784" max="11784" width="14.28125" style="62" customWidth="1"/>
    <col min="11785" max="11785" width="10.00390625" style="62" customWidth="1"/>
    <col min="11786" max="11786" width="57.140625" style="62" customWidth="1"/>
    <col min="11787" max="11787" width="4.28125" style="62" customWidth="1"/>
    <col min="11788" max="11788" width="13.7109375" style="62" customWidth="1"/>
    <col min="11789" max="11789" width="6.8515625" style="62" customWidth="1"/>
    <col min="11790" max="11790" width="13.421875" style="62" customWidth="1"/>
    <col min="11791" max="11791" width="12.421875" style="62" customWidth="1"/>
    <col min="11792" max="11792" width="15.7109375" style="62" customWidth="1"/>
    <col min="11793" max="11793" width="11.421875" style="62" bestFit="1" customWidth="1"/>
    <col min="11794" max="11794" width="14.28125" style="62" customWidth="1"/>
    <col min="11795" max="11795" width="11.421875" style="62" customWidth="1"/>
    <col min="11796" max="11796" width="14.28125" style="62" customWidth="1"/>
    <col min="11797" max="11797" width="9.7109375" style="62" customWidth="1"/>
    <col min="11798" max="11798" width="14.57421875" style="62" customWidth="1"/>
    <col min="11799" max="11799" width="15.7109375" style="62" customWidth="1"/>
    <col min="11800" max="11800" width="25.7109375" style="62" customWidth="1"/>
    <col min="11801" max="11802" width="10.00390625" style="62" customWidth="1"/>
    <col min="11803" max="11803" width="9.421875" style="62" customWidth="1"/>
    <col min="11804" max="12032" width="9.140625" style="62" customWidth="1"/>
    <col min="12033" max="12037" width="9.140625" style="62" hidden="1" customWidth="1"/>
    <col min="12038" max="12038" width="5.421875" style="62" customWidth="1"/>
    <col min="12039" max="12039" width="4.28125" style="62" customWidth="1"/>
    <col min="12040" max="12040" width="14.28125" style="62" customWidth="1"/>
    <col min="12041" max="12041" width="10.00390625" style="62" customWidth="1"/>
    <col min="12042" max="12042" width="57.140625" style="62" customWidth="1"/>
    <col min="12043" max="12043" width="4.28125" style="62" customWidth="1"/>
    <col min="12044" max="12044" width="13.7109375" style="62" customWidth="1"/>
    <col min="12045" max="12045" width="6.8515625" style="62" customWidth="1"/>
    <col min="12046" max="12046" width="13.421875" style="62" customWidth="1"/>
    <col min="12047" max="12047" width="12.421875" style="62" customWidth="1"/>
    <col min="12048" max="12048" width="15.7109375" style="62" customWidth="1"/>
    <col min="12049" max="12049" width="11.421875" style="62" bestFit="1" customWidth="1"/>
    <col min="12050" max="12050" width="14.28125" style="62" customWidth="1"/>
    <col min="12051" max="12051" width="11.421875" style="62" customWidth="1"/>
    <col min="12052" max="12052" width="14.28125" style="62" customWidth="1"/>
    <col min="12053" max="12053" width="9.7109375" style="62" customWidth="1"/>
    <col min="12054" max="12054" width="14.57421875" style="62" customWidth="1"/>
    <col min="12055" max="12055" width="15.7109375" style="62" customWidth="1"/>
    <col min="12056" max="12056" width="25.7109375" style="62" customWidth="1"/>
    <col min="12057" max="12058" width="10.00390625" style="62" customWidth="1"/>
    <col min="12059" max="12059" width="9.421875" style="62" customWidth="1"/>
    <col min="12060" max="12288" width="9.140625" style="62" customWidth="1"/>
    <col min="12289" max="12293" width="9.140625" style="62" hidden="1" customWidth="1"/>
    <col min="12294" max="12294" width="5.421875" style="62" customWidth="1"/>
    <col min="12295" max="12295" width="4.28125" style="62" customWidth="1"/>
    <col min="12296" max="12296" width="14.28125" style="62" customWidth="1"/>
    <col min="12297" max="12297" width="10.00390625" style="62" customWidth="1"/>
    <col min="12298" max="12298" width="57.140625" style="62" customWidth="1"/>
    <col min="12299" max="12299" width="4.28125" style="62" customWidth="1"/>
    <col min="12300" max="12300" width="13.7109375" style="62" customWidth="1"/>
    <col min="12301" max="12301" width="6.8515625" style="62" customWidth="1"/>
    <col min="12302" max="12302" width="13.421875" style="62" customWidth="1"/>
    <col min="12303" max="12303" width="12.421875" style="62" customWidth="1"/>
    <col min="12304" max="12304" width="15.7109375" style="62" customWidth="1"/>
    <col min="12305" max="12305" width="11.421875" style="62" bestFit="1" customWidth="1"/>
    <col min="12306" max="12306" width="14.28125" style="62" customWidth="1"/>
    <col min="12307" max="12307" width="11.421875" style="62" customWidth="1"/>
    <col min="12308" max="12308" width="14.28125" style="62" customWidth="1"/>
    <col min="12309" max="12309" width="9.7109375" style="62" customWidth="1"/>
    <col min="12310" max="12310" width="14.57421875" style="62" customWidth="1"/>
    <col min="12311" max="12311" width="15.7109375" style="62" customWidth="1"/>
    <col min="12312" max="12312" width="25.7109375" style="62" customWidth="1"/>
    <col min="12313" max="12314" width="10.00390625" style="62" customWidth="1"/>
    <col min="12315" max="12315" width="9.421875" style="62" customWidth="1"/>
    <col min="12316" max="12544" width="9.140625" style="62" customWidth="1"/>
    <col min="12545" max="12549" width="9.140625" style="62" hidden="1" customWidth="1"/>
    <col min="12550" max="12550" width="5.421875" style="62" customWidth="1"/>
    <col min="12551" max="12551" width="4.28125" style="62" customWidth="1"/>
    <col min="12552" max="12552" width="14.28125" style="62" customWidth="1"/>
    <col min="12553" max="12553" width="10.00390625" style="62" customWidth="1"/>
    <col min="12554" max="12554" width="57.140625" style="62" customWidth="1"/>
    <col min="12555" max="12555" width="4.28125" style="62" customWidth="1"/>
    <col min="12556" max="12556" width="13.7109375" style="62" customWidth="1"/>
    <col min="12557" max="12557" width="6.8515625" style="62" customWidth="1"/>
    <col min="12558" max="12558" width="13.421875" style="62" customWidth="1"/>
    <col min="12559" max="12559" width="12.421875" style="62" customWidth="1"/>
    <col min="12560" max="12560" width="15.7109375" style="62" customWidth="1"/>
    <col min="12561" max="12561" width="11.421875" style="62" bestFit="1" customWidth="1"/>
    <col min="12562" max="12562" width="14.28125" style="62" customWidth="1"/>
    <col min="12563" max="12563" width="11.421875" style="62" customWidth="1"/>
    <col min="12564" max="12564" width="14.28125" style="62" customWidth="1"/>
    <col min="12565" max="12565" width="9.7109375" style="62" customWidth="1"/>
    <col min="12566" max="12566" width="14.57421875" style="62" customWidth="1"/>
    <col min="12567" max="12567" width="15.7109375" style="62" customWidth="1"/>
    <col min="12568" max="12568" width="25.7109375" style="62" customWidth="1"/>
    <col min="12569" max="12570" width="10.00390625" style="62" customWidth="1"/>
    <col min="12571" max="12571" width="9.421875" style="62" customWidth="1"/>
    <col min="12572" max="12800" width="9.140625" style="62" customWidth="1"/>
    <col min="12801" max="12805" width="9.140625" style="62" hidden="1" customWidth="1"/>
    <col min="12806" max="12806" width="5.421875" style="62" customWidth="1"/>
    <col min="12807" max="12807" width="4.28125" style="62" customWidth="1"/>
    <col min="12808" max="12808" width="14.28125" style="62" customWidth="1"/>
    <col min="12809" max="12809" width="10.00390625" style="62" customWidth="1"/>
    <col min="12810" max="12810" width="57.140625" style="62" customWidth="1"/>
    <col min="12811" max="12811" width="4.28125" style="62" customWidth="1"/>
    <col min="12812" max="12812" width="13.7109375" style="62" customWidth="1"/>
    <col min="12813" max="12813" width="6.8515625" style="62" customWidth="1"/>
    <col min="12814" max="12814" width="13.421875" style="62" customWidth="1"/>
    <col min="12815" max="12815" width="12.421875" style="62" customWidth="1"/>
    <col min="12816" max="12816" width="15.7109375" style="62" customWidth="1"/>
    <col min="12817" max="12817" width="11.421875" style="62" bestFit="1" customWidth="1"/>
    <col min="12818" max="12818" width="14.28125" style="62" customWidth="1"/>
    <col min="12819" max="12819" width="11.421875" style="62" customWidth="1"/>
    <col min="12820" max="12820" width="14.28125" style="62" customWidth="1"/>
    <col min="12821" max="12821" width="9.7109375" style="62" customWidth="1"/>
    <col min="12822" max="12822" width="14.57421875" style="62" customWidth="1"/>
    <col min="12823" max="12823" width="15.7109375" style="62" customWidth="1"/>
    <col min="12824" max="12824" width="25.7109375" style="62" customWidth="1"/>
    <col min="12825" max="12826" width="10.00390625" style="62" customWidth="1"/>
    <col min="12827" max="12827" width="9.421875" style="62" customWidth="1"/>
    <col min="12828" max="13056" width="9.140625" style="62" customWidth="1"/>
    <col min="13057" max="13061" width="9.140625" style="62" hidden="1" customWidth="1"/>
    <col min="13062" max="13062" width="5.421875" style="62" customWidth="1"/>
    <col min="13063" max="13063" width="4.28125" style="62" customWidth="1"/>
    <col min="13064" max="13064" width="14.28125" style="62" customWidth="1"/>
    <col min="13065" max="13065" width="10.00390625" style="62" customWidth="1"/>
    <col min="13066" max="13066" width="57.140625" style="62" customWidth="1"/>
    <col min="13067" max="13067" width="4.28125" style="62" customWidth="1"/>
    <col min="13068" max="13068" width="13.7109375" style="62" customWidth="1"/>
    <col min="13069" max="13069" width="6.8515625" style="62" customWidth="1"/>
    <col min="13070" max="13070" width="13.421875" style="62" customWidth="1"/>
    <col min="13071" max="13071" width="12.421875" style="62" customWidth="1"/>
    <col min="13072" max="13072" width="15.7109375" style="62" customWidth="1"/>
    <col min="13073" max="13073" width="11.421875" style="62" bestFit="1" customWidth="1"/>
    <col min="13074" max="13074" width="14.28125" style="62" customWidth="1"/>
    <col min="13075" max="13075" width="11.421875" style="62" customWidth="1"/>
    <col min="13076" max="13076" width="14.28125" style="62" customWidth="1"/>
    <col min="13077" max="13077" width="9.7109375" style="62" customWidth="1"/>
    <col min="13078" max="13078" width="14.57421875" style="62" customWidth="1"/>
    <col min="13079" max="13079" width="15.7109375" style="62" customWidth="1"/>
    <col min="13080" max="13080" width="25.7109375" style="62" customWidth="1"/>
    <col min="13081" max="13082" width="10.00390625" style="62" customWidth="1"/>
    <col min="13083" max="13083" width="9.421875" style="62" customWidth="1"/>
    <col min="13084" max="13312" width="9.140625" style="62" customWidth="1"/>
    <col min="13313" max="13317" width="9.140625" style="62" hidden="1" customWidth="1"/>
    <col min="13318" max="13318" width="5.421875" style="62" customWidth="1"/>
    <col min="13319" max="13319" width="4.28125" style="62" customWidth="1"/>
    <col min="13320" max="13320" width="14.28125" style="62" customWidth="1"/>
    <col min="13321" max="13321" width="10.00390625" style="62" customWidth="1"/>
    <col min="13322" max="13322" width="57.140625" style="62" customWidth="1"/>
    <col min="13323" max="13323" width="4.28125" style="62" customWidth="1"/>
    <col min="13324" max="13324" width="13.7109375" style="62" customWidth="1"/>
    <col min="13325" max="13325" width="6.8515625" style="62" customWidth="1"/>
    <col min="13326" max="13326" width="13.421875" style="62" customWidth="1"/>
    <col min="13327" max="13327" width="12.421875" style="62" customWidth="1"/>
    <col min="13328" max="13328" width="15.7109375" style="62" customWidth="1"/>
    <col min="13329" max="13329" width="11.421875" style="62" bestFit="1" customWidth="1"/>
    <col min="13330" max="13330" width="14.28125" style="62" customWidth="1"/>
    <col min="13331" max="13331" width="11.421875" style="62" customWidth="1"/>
    <col min="13332" max="13332" width="14.28125" style="62" customWidth="1"/>
    <col min="13333" max="13333" width="9.7109375" style="62" customWidth="1"/>
    <col min="13334" max="13334" width="14.57421875" style="62" customWidth="1"/>
    <col min="13335" max="13335" width="15.7109375" style="62" customWidth="1"/>
    <col min="13336" max="13336" width="25.7109375" style="62" customWidth="1"/>
    <col min="13337" max="13338" width="10.00390625" style="62" customWidth="1"/>
    <col min="13339" max="13339" width="9.421875" style="62" customWidth="1"/>
    <col min="13340" max="13568" width="9.140625" style="62" customWidth="1"/>
    <col min="13569" max="13573" width="9.140625" style="62" hidden="1" customWidth="1"/>
    <col min="13574" max="13574" width="5.421875" style="62" customWidth="1"/>
    <col min="13575" max="13575" width="4.28125" style="62" customWidth="1"/>
    <col min="13576" max="13576" width="14.28125" style="62" customWidth="1"/>
    <col min="13577" max="13577" width="10.00390625" style="62" customWidth="1"/>
    <col min="13578" max="13578" width="57.140625" style="62" customWidth="1"/>
    <col min="13579" max="13579" width="4.28125" style="62" customWidth="1"/>
    <col min="13580" max="13580" width="13.7109375" style="62" customWidth="1"/>
    <col min="13581" max="13581" width="6.8515625" style="62" customWidth="1"/>
    <col min="13582" max="13582" width="13.421875" style="62" customWidth="1"/>
    <col min="13583" max="13583" width="12.421875" style="62" customWidth="1"/>
    <col min="13584" max="13584" width="15.7109375" style="62" customWidth="1"/>
    <col min="13585" max="13585" width="11.421875" style="62" bestFit="1" customWidth="1"/>
    <col min="13586" max="13586" width="14.28125" style="62" customWidth="1"/>
    <col min="13587" max="13587" width="11.421875" style="62" customWidth="1"/>
    <col min="13588" max="13588" width="14.28125" style="62" customWidth="1"/>
    <col min="13589" max="13589" width="9.7109375" style="62" customWidth="1"/>
    <col min="13590" max="13590" width="14.57421875" style="62" customWidth="1"/>
    <col min="13591" max="13591" width="15.7109375" style="62" customWidth="1"/>
    <col min="13592" max="13592" width="25.7109375" style="62" customWidth="1"/>
    <col min="13593" max="13594" width="10.00390625" style="62" customWidth="1"/>
    <col min="13595" max="13595" width="9.421875" style="62" customWidth="1"/>
    <col min="13596" max="13824" width="9.140625" style="62" customWidth="1"/>
    <col min="13825" max="13829" width="9.140625" style="62" hidden="1" customWidth="1"/>
    <col min="13830" max="13830" width="5.421875" style="62" customWidth="1"/>
    <col min="13831" max="13831" width="4.28125" style="62" customWidth="1"/>
    <col min="13832" max="13832" width="14.28125" style="62" customWidth="1"/>
    <col min="13833" max="13833" width="10.00390625" style="62" customWidth="1"/>
    <col min="13834" max="13834" width="57.140625" style="62" customWidth="1"/>
    <col min="13835" max="13835" width="4.28125" style="62" customWidth="1"/>
    <col min="13836" max="13836" width="13.7109375" style="62" customWidth="1"/>
    <col min="13837" max="13837" width="6.8515625" style="62" customWidth="1"/>
    <col min="13838" max="13838" width="13.421875" style="62" customWidth="1"/>
    <col min="13839" max="13839" width="12.421875" style="62" customWidth="1"/>
    <col min="13840" max="13840" width="15.7109375" style="62" customWidth="1"/>
    <col min="13841" max="13841" width="11.421875" style="62" bestFit="1" customWidth="1"/>
    <col min="13842" max="13842" width="14.28125" style="62" customWidth="1"/>
    <col min="13843" max="13843" width="11.421875" style="62" customWidth="1"/>
    <col min="13844" max="13844" width="14.28125" style="62" customWidth="1"/>
    <col min="13845" max="13845" width="9.7109375" style="62" customWidth="1"/>
    <col min="13846" max="13846" width="14.57421875" style="62" customWidth="1"/>
    <col min="13847" max="13847" width="15.7109375" style="62" customWidth="1"/>
    <col min="13848" max="13848" width="25.7109375" style="62" customWidth="1"/>
    <col min="13849" max="13850" width="10.00390625" style="62" customWidth="1"/>
    <col min="13851" max="13851" width="9.421875" style="62" customWidth="1"/>
    <col min="13852" max="14080" width="9.140625" style="62" customWidth="1"/>
    <col min="14081" max="14085" width="9.140625" style="62" hidden="1" customWidth="1"/>
    <col min="14086" max="14086" width="5.421875" style="62" customWidth="1"/>
    <col min="14087" max="14087" width="4.28125" style="62" customWidth="1"/>
    <col min="14088" max="14088" width="14.28125" style="62" customWidth="1"/>
    <col min="14089" max="14089" width="10.00390625" style="62" customWidth="1"/>
    <col min="14090" max="14090" width="57.140625" style="62" customWidth="1"/>
    <col min="14091" max="14091" width="4.28125" style="62" customWidth="1"/>
    <col min="14092" max="14092" width="13.7109375" style="62" customWidth="1"/>
    <col min="14093" max="14093" width="6.8515625" style="62" customWidth="1"/>
    <col min="14094" max="14094" width="13.421875" style="62" customWidth="1"/>
    <col min="14095" max="14095" width="12.421875" style="62" customWidth="1"/>
    <col min="14096" max="14096" width="15.7109375" style="62" customWidth="1"/>
    <col min="14097" max="14097" width="11.421875" style="62" bestFit="1" customWidth="1"/>
    <col min="14098" max="14098" width="14.28125" style="62" customWidth="1"/>
    <col min="14099" max="14099" width="11.421875" style="62" customWidth="1"/>
    <col min="14100" max="14100" width="14.28125" style="62" customWidth="1"/>
    <col min="14101" max="14101" width="9.7109375" style="62" customWidth="1"/>
    <col min="14102" max="14102" width="14.57421875" style="62" customWidth="1"/>
    <col min="14103" max="14103" width="15.7109375" style="62" customWidth="1"/>
    <col min="14104" max="14104" width="25.7109375" style="62" customWidth="1"/>
    <col min="14105" max="14106" width="10.00390625" style="62" customWidth="1"/>
    <col min="14107" max="14107" width="9.421875" style="62" customWidth="1"/>
    <col min="14108" max="14336" width="9.140625" style="62" customWidth="1"/>
    <col min="14337" max="14341" width="9.140625" style="62" hidden="1" customWidth="1"/>
    <col min="14342" max="14342" width="5.421875" style="62" customWidth="1"/>
    <col min="14343" max="14343" width="4.28125" style="62" customWidth="1"/>
    <col min="14344" max="14344" width="14.28125" style="62" customWidth="1"/>
    <col min="14345" max="14345" width="10.00390625" style="62" customWidth="1"/>
    <col min="14346" max="14346" width="57.140625" style="62" customWidth="1"/>
    <col min="14347" max="14347" width="4.28125" style="62" customWidth="1"/>
    <col min="14348" max="14348" width="13.7109375" style="62" customWidth="1"/>
    <col min="14349" max="14349" width="6.8515625" style="62" customWidth="1"/>
    <col min="14350" max="14350" width="13.421875" style="62" customWidth="1"/>
    <col min="14351" max="14351" width="12.421875" style="62" customWidth="1"/>
    <col min="14352" max="14352" width="15.7109375" style="62" customWidth="1"/>
    <col min="14353" max="14353" width="11.421875" style="62" bestFit="1" customWidth="1"/>
    <col min="14354" max="14354" width="14.28125" style="62" customWidth="1"/>
    <col min="14355" max="14355" width="11.421875" style="62" customWidth="1"/>
    <col min="14356" max="14356" width="14.28125" style="62" customWidth="1"/>
    <col min="14357" max="14357" width="9.7109375" style="62" customWidth="1"/>
    <col min="14358" max="14358" width="14.57421875" style="62" customWidth="1"/>
    <col min="14359" max="14359" width="15.7109375" style="62" customWidth="1"/>
    <col min="14360" max="14360" width="25.7109375" style="62" customWidth="1"/>
    <col min="14361" max="14362" width="10.00390625" style="62" customWidth="1"/>
    <col min="14363" max="14363" width="9.421875" style="62" customWidth="1"/>
    <col min="14364" max="14592" width="9.140625" style="62" customWidth="1"/>
    <col min="14593" max="14597" width="9.140625" style="62" hidden="1" customWidth="1"/>
    <col min="14598" max="14598" width="5.421875" style="62" customWidth="1"/>
    <col min="14599" max="14599" width="4.28125" style="62" customWidth="1"/>
    <col min="14600" max="14600" width="14.28125" style="62" customWidth="1"/>
    <col min="14601" max="14601" width="10.00390625" style="62" customWidth="1"/>
    <col min="14602" max="14602" width="57.140625" style="62" customWidth="1"/>
    <col min="14603" max="14603" width="4.28125" style="62" customWidth="1"/>
    <col min="14604" max="14604" width="13.7109375" style="62" customWidth="1"/>
    <col min="14605" max="14605" width="6.8515625" style="62" customWidth="1"/>
    <col min="14606" max="14606" width="13.421875" style="62" customWidth="1"/>
    <col min="14607" max="14607" width="12.421875" style="62" customWidth="1"/>
    <col min="14608" max="14608" width="15.7109375" style="62" customWidth="1"/>
    <col min="14609" max="14609" width="11.421875" style="62" bestFit="1" customWidth="1"/>
    <col min="14610" max="14610" width="14.28125" style="62" customWidth="1"/>
    <col min="14611" max="14611" width="11.421875" style="62" customWidth="1"/>
    <col min="14612" max="14612" width="14.28125" style="62" customWidth="1"/>
    <col min="14613" max="14613" width="9.7109375" style="62" customWidth="1"/>
    <col min="14614" max="14614" width="14.57421875" style="62" customWidth="1"/>
    <col min="14615" max="14615" width="15.7109375" style="62" customWidth="1"/>
    <col min="14616" max="14616" width="25.7109375" style="62" customWidth="1"/>
    <col min="14617" max="14618" width="10.00390625" style="62" customWidth="1"/>
    <col min="14619" max="14619" width="9.421875" style="62" customWidth="1"/>
    <col min="14620" max="14848" width="9.140625" style="62" customWidth="1"/>
    <col min="14849" max="14853" width="9.140625" style="62" hidden="1" customWidth="1"/>
    <col min="14854" max="14854" width="5.421875" style="62" customWidth="1"/>
    <col min="14855" max="14855" width="4.28125" style="62" customWidth="1"/>
    <col min="14856" max="14856" width="14.28125" style="62" customWidth="1"/>
    <col min="14857" max="14857" width="10.00390625" style="62" customWidth="1"/>
    <col min="14858" max="14858" width="57.140625" style="62" customWidth="1"/>
    <col min="14859" max="14859" width="4.28125" style="62" customWidth="1"/>
    <col min="14860" max="14860" width="13.7109375" style="62" customWidth="1"/>
    <col min="14861" max="14861" width="6.8515625" style="62" customWidth="1"/>
    <col min="14862" max="14862" width="13.421875" style="62" customWidth="1"/>
    <col min="14863" max="14863" width="12.421875" style="62" customWidth="1"/>
    <col min="14864" max="14864" width="15.7109375" style="62" customWidth="1"/>
    <col min="14865" max="14865" width="11.421875" style="62" bestFit="1" customWidth="1"/>
    <col min="14866" max="14866" width="14.28125" style="62" customWidth="1"/>
    <col min="14867" max="14867" width="11.421875" style="62" customWidth="1"/>
    <col min="14868" max="14868" width="14.28125" style="62" customWidth="1"/>
    <col min="14869" max="14869" width="9.7109375" style="62" customWidth="1"/>
    <col min="14870" max="14870" width="14.57421875" style="62" customWidth="1"/>
    <col min="14871" max="14871" width="15.7109375" style="62" customWidth="1"/>
    <col min="14872" max="14872" width="25.7109375" style="62" customWidth="1"/>
    <col min="14873" max="14874" width="10.00390625" style="62" customWidth="1"/>
    <col min="14875" max="14875" width="9.421875" style="62" customWidth="1"/>
    <col min="14876" max="15104" width="9.140625" style="62" customWidth="1"/>
    <col min="15105" max="15109" width="9.140625" style="62" hidden="1" customWidth="1"/>
    <col min="15110" max="15110" width="5.421875" style="62" customWidth="1"/>
    <col min="15111" max="15111" width="4.28125" style="62" customWidth="1"/>
    <col min="15112" max="15112" width="14.28125" style="62" customWidth="1"/>
    <col min="15113" max="15113" width="10.00390625" style="62" customWidth="1"/>
    <col min="15114" max="15114" width="57.140625" style="62" customWidth="1"/>
    <col min="15115" max="15115" width="4.28125" style="62" customWidth="1"/>
    <col min="15116" max="15116" width="13.7109375" style="62" customWidth="1"/>
    <col min="15117" max="15117" width="6.8515625" style="62" customWidth="1"/>
    <col min="15118" max="15118" width="13.421875" style="62" customWidth="1"/>
    <col min="15119" max="15119" width="12.421875" style="62" customWidth="1"/>
    <col min="15120" max="15120" width="15.7109375" style="62" customWidth="1"/>
    <col min="15121" max="15121" width="11.421875" style="62" bestFit="1" customWidth="1"/>
    <col min="15122" max="15122" width="14.28125" style="62" customWidth="1"/>
    <col min="15123" max="15123" width="11.421875" style="62" customWidth="1"/>
    <col min="15124" max="15124" width="14.28125" style="62" customWidth="1"/>
    <col min="15125" max="15125" width="9.7109375" style="62" customWidth="1"/>
    <col min="15126" max="15126" width="14.57421875" style="62" customWidth="1"/>
    <col min="15127" max="15127" width="15.7109375" style="62" customWidth="1"/>
    <col min="15128" max="15128" width="25.7109375" style="62" customWidth="1"/>
    <col min="15129" max="15130" width="10.00390625" style="62" customWidth="1"/>
    <col min="15131" max="15131" width="9.421875" style="62" customWidth="1"/>
    <col min="15132" max="15360" width="9.140625" style="62" customWidth="1"/>
    <col min="15361" max="15365" width="9.140625" style="62" hidden="1" customWidth="1"/>
    <col min="15366" max="15366" width="5.421875" style="62" customWidth="1"/>
    <col min="15367" max="15367" width="4.28125" style="62" customWidth="1"/>
    <col min="15368" max="15368" width="14.28125" style="62" customWidth="1"/>
    <col min="15369" max="15369" width="10.00390625" style="62" customWidth="1"/>
    <col min="15370" max="15370" width="57.140625" style="62" customWidth="1"/>
    <col min="15371" max="15371" width="4.28125" style="62" customWidth="1"/>
    <col min="15372" max="15372" width="13.7109375" style="62" customWidth="1"/>
    <col min="15373" max="15373" width="6.8515625" style="62" customWidth="1"/>
    <col min="15374" max="15374" width="13.421875" style="62" customWidth="1"/>
    <col min="15375" max="15375" width="12.421875" style="62" customWidth="1"/>
    <col min="15376" max="15376" width="15.7109375" style="62" customWidth="1"/>
    <col min="15377" max="15377" width="11.421875" style="62" bestFit="1" customWidth="1"/>
    <col min="15378" max="15378" width="14.28125" style="62" customWidth="1"/>
    <col min="15379" max="15379" width="11.421875" style="62" customWidth="1"/>
    <col min="15380" max="15380" width="14.28125" style="62" customWidth="1"/>
    <col min="15381" max="15381" width="9.7109375" style="62" customWidth="1"/>
    <col min="15382" max="15382" width="14.57421875" style="62" customWidth="1"/>
    <col min="15383" max="15383" width="15.7109375" style="62" customWidth="1"/>
    <col min="15384" max="15384" width="25.7109375" style="62" customWidth="1"/>
    <col min="15385" max="15386" width="10.00390625" style="62" customWidth="1"/>
    <col min="15387" max="15387" width="9.421875" style="62" customWidth="1"/>
    <col min="15388" max="15616" width="9.140625" style="62" customWidth="1"/>
    <col min="15617" max="15621" width="9.140625" style="62" hidden="1" customWidth="1"/>
    <col min="15622" max="15622" width="5.421875" style="62" customWidth="1"/>
    <col min="15623" max="15623" width="4.28125" style="62" customWidth="1"/>
    <col min="15624" max="15624" width="14.28125" style="62" customWidth="1"/>
    <col min="15625" max="15625" width="10.00390625" style="62" customWidth="1"/>
    <col min="15626" max="15626" width="57.140625" style="62" customWidth="1"/>
    <col min="15627" max="15627" width="4.28125" style="62" customWidth="1"/>
    <col min="15628" max="15628" width="13.7109375" style="62" customWidth="1"/>
    <col min="15629" max="15629" width="6.8515625" style="62" customWidth="1"/>
    <col min="15630" max="15630" width="13.421875" style="62" customWidth="1"/>
    <col min="15631" max="15631" width="12.421875" style="62" customWidth="1"/>
    <col min="15632" max="15632" width="15.7109375" style="62" customWidth="1"/>
    <col min="15633" max="15633" width="11.421875" style="62" bestFit="1" customWidth="1"/>
    <col min="15634" max="15634" width="14.28125" style="62" customWidth="1"/>
    <col min="15635" max="15635" width="11.421875" style="62" customWidth="1"/>
    <col min="15636" max="15636" width="14.28125" style="62" customWidth="1"/>
    <col min="15637" max="15637" width="9.7109375" style="62" customWidth="1"/>
    <col min="15638" max="15638" width="14.57421875" style="62" customWidth="1"/>
    <col min="15639" max="15639" width="15.7109375" style="62" customWidth="1"/>
    <col min="15640" max="15640" width="25.7109375" style="62" customWidth="1"/>
    <col min="15641" max="15642" width="10.00390625" style="62" customWidth="1"/>
    <col min="15643" max="15643" width="9.421875" style="62" customWidth="1"/>
    <col min="15644" max="15872" width="9.140625" style="62" customWidth="1"/>
    <col min="15873" max="15877" width="9.140625" style="62" hidden="1" customWidth="1"/>
    <col min="15878" max="15878" width="5.421875" style="62" customWidth="1"/>
    <col min="15879" max="15879" width="4.28125" style="62" customWidth="1"/>
    <col min="15880" max="15880" width="14.28125" style="62" customWidth="1"/>
    <col min="15881" max="15881" width="10.00390625" style="62" customWidth="1"/>
    <col min="15882" max="15882" width="57.140625" style="62" customWidth="1"/>
    <col min="15883" max="15883" width="4.28125" style="62" customWidth="1"/>
    <col min="15884" max="15884" width="13.7109375" style="62" customWidth="1"/>
    <col min="15885" max="15885" width="6.8515625" style="62" customWidth="1"/>
    <col min="15886" max="15886" width="13.421875" style="62" customWidth="1"/>
    <col min="15887" max="15887" width="12.421875" style="62" customWidth="1"/>
    <col min="15888" max="15888" width="15.7109375" style="62" customWidth="1"/>
    <col min="15889" max="15889" width="11.421875" style="62" bestFit="1" customWidth="1"/>
    <col min="15890" max="15890" width="14.28125" style="62" customWidth="1"/>
    <col min="15891" max="15891" width="11.421875" style="62" customWidth="1"/>
    <col min="15892" max="15892" width="14.28125" style="62" customWidth="1"/>
    <col min="15893" max="15893" width="9.7109375" style="62" customWidth="1"/>
    <col min="15894" max="15894" width="14.57421875" style="62" customWidth="1"/>
    <col min="15895" max="15895" width="15.7109375" style="62" customWidth="1"/>
    <col min="15896" max="15896" width="25.7109375" style="62" customWidth="1"/>
    <col min="15897" max="15898" width="10.00390625" style="62" customWidth="1"/>
    <col min="15899" max="15899" width="9.421875" style="62" customWidth="1"/>
    <col min="15900" max="16128" width="9.140625" style="62" customWidth="1"/>
    <col min="16129" max="16133" width="9.140625" style="62" hidden="1" customWidth="1"/>
    <col min="16134" max="16134" width="5.421875" style="62" customWidth="1"/>
    <col min="16135" max="16135" width="4.28125" style="62" customWidth="1"/>
    <col min="16136" max="16136" width="14.28125" style="62" customWidth="1"/>
    <col min="16137" max="16137" width="10.00390625" style="62" customWidth="1"/>
    <col min="16138" max="16138" width="57.140625" style="62" customWidth="1"/>
    <col min="16139" max="16139" width="4.28125" style="62" customWidth="1"/>
    <col min="16140" max="16140" width="13.7109375" style="62" customWidth="1"/>
    <col min="16141" max="16141" width="6.8515625" style="62" customWidth="1"/>
    <col min="16142" max="16142" width="13.421875" style="62" customWidth="1"/>
    <col min="16143" max="16143" width="12.421875" style="62" customWidth="1"/>
    <col min="16144" max="16144" width="15.7109375" style="62" customWidth="1"/>
    <col min="16145" max="16145" width="11.421875" style="62" bestFit="1" customWidth="1"/>
    <col min="16146" max="16146" width="14.28125" style="62" customWidth="1"/>
    <col min="16147" max="16147" width="11.421875" style="62" customWidth="1"/>
    <col min="16148" max="16148" width="14.28125" style="62" customWidth="1"/>
    <col min="16149" max="16149" width="9.7109375" style="62" customWidth="1"/>
    <col min="16150" max="16150" width="14.57421875" style="62" customWidth="1"/>
    <col min="16151" max="16151" width="15.7109375" style="62" customWidth="1"/>
    <col min="16152" max="16152" width="25.7109375" style="62" customWidth="1"/>
    <col min="16153" max="16154" width="10.00390625" style="62" customWidth="1"/>
    <col min="16155" max="16155" width="9.421875" style="62" customWidth="1"/>
    <col min="16156" max="16384" width="9.140625" style="62" customWidth="1"/>
  </cols>
  <sheetData>
    <row r="1" spans="6:26" ht="21.6" customHeight="1">
      <c r="F1" s="63"/>
      <c r="G1" s="64"/>
      <c r="H1" s="64"/>
      <c r="I1" s="64"/>
      <c r="J1" s="64"/>
      <c r="K1" s="64"/>
      <c r="L1" s="65"/>
      <c r="M1" s="66"/>
      <c r="N1" s="65"/>
      <c r="O1" s="66"/>
      <c r="P1" s="67"/>
      <c r="Q1" s="68"/>
      <c r="R1" s="66"/>
      <c r="S1" s="66"/>
      <c r="T1" s="66"/>
      <c r="U1" s="66"/>
      <c r="V1" s="66"/>
      <c r="W1" s="66"/>
      <c r="X1" s="66"/>
      <c r="Y1" s="64"/>
      <c r="Z1" s="64"/>
    </row>
    <row r="2" spans="6:26" ht="21.6" customHeight="1">
      <c r="F2" s="63"/>
      <c r="G2" s="64"/>
      <c r="H2" s="64"/>
      <c r="I2" s="64"/>
      <c r="J2" s="64"/>
      <c r="K2" s="64"/>
      <c r="L2" s="65"/>
      <c r="M2" s="66"/>
      <c r="N2" s="65"/>
      <c r="O2" s="66"/>
      <c r="P2" s="67"/>
      <c r="Q2" s="68"/>
      <c r="R2" s="66"/>
      <c r="S2" s="66"/>
      <c r="T2" s="66"/>
      <c r="U2" s="66"/>
      <c r="V2" s="66"/>
      <c r="W2" s="66"/>
      <c r="X2" s="66"/>
      <c r="Y2" s="64"/>
      <c r="Z2" s="64"/>
    </row>
    <row r="3" spans="6:26" s="69" customFormat="1" ht="13.5" thickBot="1">
      <c r="F3" s="70" t="s">
        <v>49</v>
      </c>
      <c r="G3" s="70" t="s">
        <v>50</v>
      </c>
      <c r="H3" s="70" t="s">
        <v>37</v>
      </c>
      <c r="I3" s="70" t="s">
        <v>51</v>
      </c>
      <c r="J3" s="71" t="s">
        <v>52</v>
      </c>
      <c r="K3" s="70" t="s">
        <v>53</v>
      </c>
      <c r="L3" s="70" t="s">
        <v>54</v>
      </c>
      <c r="M3" s="70" t="s">
        <v>55</v>
      </c>
      <c r="N3" s="70" t="s">
        <v>56</v>
      </c>
      <c r="O3" s="70" t="s">
        <v>57</v>
      </c>
      <c r="P3" s="70" t="s">
        <v>58</v>
      </c>
      <c r="Q3" s="70" t="s">
        <v>59</v>
      </c>
      <c r="R3" s="70" t="s">
        <v>60</v>
      </c>
      <c r="S3" s="70" t="s">
        <v>61</v>
      </c>
      <c r="T3" s="70" t="s">
        <v>62</v>
      </c>
      <c r="U3" s="70" t="s">
        <v>63</v>
      </c>
      <c r="V3" s="70" t="s">
        <v>20</v>
      </c>
      <c r="W3" s="70" t="s">
        <v>27</v>
      </c>
      <c r="X3" s="71" t="s">
        <v>64</v>
      </c>
      <c r="Y3" s="70" t="s">
        <v>38</v>
      </c>
      <c r="Z3" s="70" t="s">
        <v>65</v>
      </c>
    </row>
    <row r="4" spans="6:26" ht="11.25" customHeight="1">
      <c r="F4" s="72"/>
      <c r="G4" s="73"/>
      <c r="H4" s="74"/>
      <c r="I4" s="74"/>
      <c r="J4" s="75"/>
      <c r="K4" s="73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6"/>
      <c r="Y4" s="74"/>
      <c r="Z4" s="74"/>
    </row>
    <row r="5" spans="6:26" s="77" customFormat="1" ht="18.75" customHeight="1">
      <c r="F5" s="78"/>
      <c r="G5" s="79"/>
      <c r="H5" s="80"/>
      <c r="I5" s="80"/>
      <c r="J5" s="80" t="s">
        <v>231</v>
      </c>
      <c r="K5" s="79"/>
      <c r="L5" s="81"/>
      <c r="M5" s="82"/>
      <c r="N5" s="81"/>
      <c r="O5" s="82"/>
      <c r="P5" s="83">
        <f>SUBTOTAL(9,P6:P46)</f>
        <v>0</v>
      </c>
      <c r="Q5" s="84"/>
      <c r="R5" s="85">
        <f>SUBTOTAL(9,R6:R46)</f>
        <v>2.06298</v>
      </c>
      <c r="S5" s="82"/>
      <c r="T5" s="85">
        <f>SUBTOTAL(9,T6:T46)</f>
        <v>3.184</v>
      </c>
      <c r="U5" s="86" t="s">
        <v>67</v>
      </c>
      <c r="V5" s="83">
        <f>SUBTOTAL(9,V6:V46)</f>
        <v>0</v>
      </c>
      <c r="W5" s="83">
        <f>SUBTOTAL(9,W6:W46)</f>
        <v>0</v>
      </c>
      <c r="X5" s="87"/>
      <c r="Y5" s="88"/>
      <c r="Z5" s="88"/>
    </row>
    <row r="6" spans="6:26" s="89" customFormat="1" ht="16.5" customHeight="1" outlineLevel="1">
      <c r="F6" s="90"/>
      <c r="G6" s="73"/>
      <c r="H6" s="91"/>
      <c r="I6" s="91"/>
      <c r="J6" s="91" t="s">
        <v>68</v>
      </c>
      <c r="K6" s="73"/>
      <c r="L6" s="92"/>
      <c r="M6" s="93"/>
      <c r="N6" s="92"/>
      <c r="O6" s="93"/>
      <c r="P6" s="94">
        <f>SUBTOTAL(9,P7:P10)</f>
        <v>0</v>
      </c>
      <c r="Q6" s="95"/>
      <c r="R6" s="96">
        <f>SUBTOTAL(9,R7:R10)</f>
        <v>0</v>
      </c>
      <c r="S6" s="93"/>
      <c r="T6" s="96">
        <f>SUBTOTAL(9,T7:T10)</f>
        <v>0</v>
      </c>
      <c r="U6" s="97" t="s">
        <v>67</v>
      </c>
      <c r="V6" s="94">
        <f>SUBTOTAL(9,V7:V10)</f>
        <v>0</v>
      </c>
      <c r="W6" s="94">
        <f>SUBTOTAL(9,W7:W10)</f>
        <v>0</v>
      </c>
      <c r="X6" s="98"/>
      <c r="Y6" s="74"/>
      <c r="Z6" s="74"/>
    </row>
    <row r="7" spans="1:26" s="99" customFormat="1" ht="24" outlineLevel="2">
      <c r="A7" s="99" t="s">
        <v>69</v>
      </c>
      <c r="B7" s="99" t="s">
        <v>70</v>
      </c>
      <c r="C7" s="99" t="s">
        <v>71</v>
      </c>
      <c r="D7" s="99" t="s">
        <v>72</v>
      </c>
      <c r="E7" s="99" t="s">
        <v>73</v>
      </c>
      <c r="F7" s="100">
        <v>1</v>
      </c>
      <c r="G7" s="101" t="s">
        <v>74</v>
      </c>
      <c r="H7" s="102" t="s">
        <v>75</v>
      </c>
      <c r="I7" s="102"/>
      <c r="J7" s="103" t="s">
        <v>76</v>
      </c>
      <c r="K7" s="101" t="s">
        <v>77</v>
      </c>
      <c r="L7" s="104">
        <v>2.1</v>
      </c>
      <c r="M7" s="105"/>
      <c r="N7" s="104">
        <f>L7*(1+M7/100)</f>
        <v>2.1</v>
      </c>
      <c r="O7" s="105"/>
      <c r="P7" s="106">
        <f>N7*O7</f>
        <v>0</v>
      </c>
      <c r="Q7" s="107"/>
      <c r="R7" s="108">
        <f>N7*Q7</f>
        <v>0</v>
      </c>
      <c r="S7" s="107"/>
      <c r="T7" s="108">
        <f>N7*S7</f>
        <v>0</v>
      </c>
      <c r="U7" s="106">
        <v>21</v>
      </c>
      <c r="V7" s="106">
        <f>P7*(U7/100)</f>
        <v>0</v>
      </c>
      <c r="W7" s="106">
        <f>P7+V7</f>
        <v>0</v>
      </c>
      <c r="X7" s="103"/>
      <c r="Y7" s="102" t="s">
        <v>46</v>
      </c>
      <c r="Z7" s="102" t="s">
        <v>78</v>
      </c>
    </row>
    <row r="8" spans="6:26" s="99" customFormat="1" ht="24" outlineLevel="2">
      <c r="F8" s="100">
        <v>2</v>
      </c>
      <c r="G8" s="101" t="s">
        <v>74</v>
      </c>
      <c r="H8" s="102" t="s">
        <v>79</v>
      </c>
      <c r="I8" s="102"/>
      <c r="J8" s="103" t="s">
        <v>80</v>
      </c>
      <c r="K8" s="101" t="s">
        <v>77</v>
      </c>
      <c r="L8" s="104">
        <v>5.3638</v>
      </c>
      <c r="M8" s="105">
        <v>0</v>
      </c>
      <c r="N8" s="104">
        <f>L8*(1+M8/100)</f>
        <v>5.3638</v>
      </c>
      <c r="O8" s="105"/>
      <c r="P8" s="106">
        <f>N8*O8</f>
        <v>0</v>
      </c>
      <c r="Q8" s="107"/>
      <c r="R8" s="108">
        <f>N8*Q8</f>
        <v>0</v>
      </c>
      <c r="S8" s="107"/>
      <c r="T8" s="108">
        <f>N8*S8</f>
        <v>0</v>
      </c>
      <c r="U8" s="106">
        <v>21</v>
      </c>
      <c r="V8" s="106">
        <f>P8*(U8/100)</f>
        <v>0</v>
      </c>
      <c r="W8" s="106">
        <f>P8+V8</f>
        <v>0</v>
      </c>
      <c r="X8" s="103"/>
      <c r="Y8" s="102" t="s">
        <v>46</v>
      </c>
      <c r="Z8" s="102" t="s">
        <v>78</v>
      </c>
    </row>
    <row r="9" spans="6:26" s="109" customFormat="1" ht="11.25" outlineLevel="3">
      <c r="F9" s="110"/>
      <c r="G9" s="111"/>
      <c r="H9" s="111"/>
      <c r="I9" s="111"/>
      <c r="J9" s="112" t="s">
        <v>232</v>
      </c>
      <c r="K9" s="111"/>
      <c r="L9" s="113">
        <v>5.3638</v>
      </c>
      <c r="M9" s="114"/>
      <c r="N9" s="115"/>
      <c r="O9" s="114"/>
      <c r="P9" s="116"/>
      <c r="Q9" s="117"/>
      <c r="R9" s="114"/>
      <c r="S9" s="114"/>
      <c r="T9" s="114"/>
      <c r="U9" s="118" t="s">
        <v>67</v>
      </c>
      <c r="V9" s="114"/>
      <c r="W9" s="114"/>
      <c r="X9" s="112"/>
      <c r="Y9" s="111"/>
      <c r="Z9" s="111"/>
    </row>
    <row r="10" spans="6:26" s="119" customFormat="1" ht="12.75" customHeight="1" outlineLevel="2">
      <c r="F10" s="120"/>
      <c r="G10" s="121"/>
      <c r="H10" s="121"/>
      <c r="I10" s="121"/>
      <c r="J10" s="122"/>
      <c r="K10" s="121"/>
      <c r="L10" s="123"/>
      <c r="M10" s="124"/>
      <c r="N10" s="123"/>
      <c r="O10" s="124"/>
      <c r="P10" s="125"/>
      <c r="Q10" s="126"/>
      <c r="R10" s="124"/>
      <c r="S10" s="124"/>
      <c r="T10" s="124"/>
      <c r="U10" s="127" t="s">
        <v>67</v>
      </c>
      <c r="V10" s="124"/>
      <c r="W10" s="124"/>
      <c r="X10" s="124"/>
      <c r="Y10" s="121"/>
      <c r="Z10" s="121"/>
    </row>
    <row r="11" spans="6:26" s="89" customFormat="1" ht="16.5" customHeight="1" outlineLevel="1">
      <c r="F11" s="90"/>
      <c r="G11" s="73"/>
      <c r="H11" s="91"/>
      <c r="I11" s="91"/>
      <c r="J11" s="91" t="s">
        <v>171</v>
      </c>
      <c r="K11" s="73"/>
      <c r="L11" s="92"/>
      <c r="M11" s="93"/>
      <c r="N11" s="92"/>
      <c r="O11" s="93"/>
      <c r="P11" s="94">
        <f>SUBTOTAL(9,P12:P45)</f>
        <v>0</v>
      </c>
      <c r="Q11" s="95"/>
      <c r="R11" s="96">
        <f>SUBTOTAL(9,R12:R45)</f>
        <v>2.06298</v>
      </c>
      <c r="S11" s="93"/>
      <c r="T11" s="96">
        <f>SUBTOTAL(9,T12:T45)</f>
        <v>3.184</v>
      </c>
      <c r="U11" s="97" t="s">
        <v>67</v>
      </c>
      <c r="V11" s="94">
        <f>SUBTOTAL(9,V12:V45)</f>
        <v>0</v>
      </c>
      <c r="W11" s="94">
        <f>SUBTOTAL(9,W12:W45)</f>
        <v>0</v>
      </c>
      <c r="X11" s="98"/>
      <c r="Y11" s="74"/>
      <c r="Z11" s="74"/>
    </row>
    <row r="12" spans="6:26" s="99" customFormat="1" ht="12" outlineLevel="2">
      <c r="F12" s="100">
        <v>3</v>
      </c>
      <c r="G12" s="101" t="s">
        <v>74</v>
      </c>
      <c r="H12" s="102" t="s">
        <v>172</v>
      </c>
      <c r="I12" s="102"/>
      <c r="J12" s="103" t="s">
        <v>173</v>
      </c>
      <c r="K12" s="101" t="s">
        <v>77</v>
      </c>
      <c r="L12" s="104">
        <v>3.184</v>
      </c>
      <c r="M12" s="105"/>
      <c r="N12" s="104">
        <f>L12*(1+M12/100)</f>
        <v>3.184</v>
      </c>
      <c r="O12" s="105"/>
      <c r="P12" s="106">
        <f>N12*O12</f>
        <v>0</v>
      </c>
      <c r="Q12" s="107"/>
      <c r="R12" s="108">
        <f>N12*Q12</f>
        <v>0</v>
      </c>
      <c r="S12" s="107"/>
      <c r="T12" s="108">
        <f>N12*S12</f>
        <v>0</v>
      </c>
      <c r="U12" s="106">
        <v>21</v>
      </c>
      <c r="V12" s="106">
        <f>P12*(U12/100)</f>
        <v>0</v>
      </c>
      <c r="W12" s="106">
        <f>P12+V12</f>
        <v>0</v>
      </c>
      <c r="X12" s="103"/>
      <c r="Y12" s="102" t="s">
        <v>46</v>
      </c>
      <c r="Z12" s="102" t="s">
        <v>174</v>
      </c>
    </row>
    <row r="13" spans="6:26" s="99" customFormat="1" ht="12" outlineLevel="2">
      <c r="F13" s="100">
        <v>4</v>
      </c>
      <c r="G13" s="101" t="s">
        <v>74</v>
      </c>
      <c r="H13" s="102" t="s">
        <v>175</v>
      </c>
      <c r="I13" s="102"/>
      <c r="J13" s="103" t="s">
        <v>176</v>
      </c>
      <c r="K13" s="101" t="s">
        <v>77</v>
      </c>
      <c r="L13" s="104">
        <v>60.496</v>
      </c>
      <c r="M13" s="105">
        <v>0</v>
      </c>
      <c r="N13" s="104">
        <f>L13*(1+M13/100)</f>
        <v>60.496</v>
      </c>
      <c r="O13" s="105"/>
      <c r="P13" s="106">
        <f>N13*O13</f>
        <v>0</v>
      </c>
      <c r="Q13" s="107"/>
      <c r="R13" s="108">
        <f>N13*Q13</f>
        <v>0</v>
      </c>
      <c r="S13" s="107"/>
      <c r="T13" s="108">
        <f>N13*S13</f>
        <v>0</v>
      </c>
      <c r="U13" s="106">
        <v>21</v>
      </c>
      <c r="V13" s="106">
        <f>P13*(U13/100)</f>
        <v>0</v>
      </c>
      <c r="W13" s="106">
        <f>P13+V13</f>
        <v>0</v>
      </c>
      <c r="X13" s="103"/>
      <c r="Y13" s="102" t="s">
        <v>46</v>
      </c>
      <c r="Z13" s="102" t="s">
        <v>174</v>
      </c>
    </row>
    <row r="14" spans="6:26" s="109" customFormat="1" ht="11.25" outlineLevel="3">
      <c r="F14" s="110"/>
      <c r="G14" s="111"/>
      <c r="H14" s="111"/>
      <c r="I14" s="111"/>
      <c r="J14" s="112" t="s">
        <v>233</v>
      </c>
      <c r="K14" s="111"/>
      <c r="L14" s="113">
        <v>60.496</v>
      </c>
      <c r="M14" s="114"/>
      <c r="N14" s="115"/>
      <c r="O14" s="114"/>
      <c r="P14" s="116"/>
      <c r="Q14" s="117"/>
      <c r="R14" s="114"/>
      <c r="S14" s="114"/>
      <c r="T14" s="114"/>
      <c r="U14" s="118" t="s">
        <v>67</v>
      </c>
      <c r="V14" s="114"/>
      <c r="W14" s="114"/>
      <c r="X14" s="112"/>
      <c r="Y14" s="111"/>
      <c r="Z14" s="111"/>
    </row>
    <row r="15" spans="6:26" s="99" customFormat="1" ht="12" outlineLevel="2">
      <c r="F15" s="100">
        <v>5</v>
      </c>
      <c r="G15" s="101" t="s">
        <v>145</v>
      </c>
      <c r="H15" s="102" t="s">
        <v>234</v>
      </c>
      <c r="I15" s="102"/>
      <c r="J15" s="103" t="s">
        <v>235</v>
      </c>
      <c r="K15" s="101" t="s">
        <v>158</v>
      </c>
      <c r="L15" s="104">
        <v>1</v>
      </c>
      <c r="M15" s="105">
        <v>0</v>
      </c>
      <c r="N15" s="104">
        <f>L15*(1+M15/100)</f>
        <v>1</v>
      </c>
      <c r="O15" s="105"/>
      <c r="P15" s="106">
        <f>N15*O15</f>
        <v>0</v>
      </c>
      <c r="Q15" s="107">
        <v>0.005</v>
      </c>
      <c r="R15" s="108">
        <f>N15*Q15</f>
        <v>0.005</v>
      </c>
      <c r="S15" s="107"/>
      <c r="T15" s="108">
        <f>N15*S15</f>
        <v>0</v>
      </c>
      <c r="U15" s="106">
        <v>21</v>
      </c>
      <c r="V15" s="106">
        <f>P15*(U15/100)</f>
        <v>0</v>
      </c>
      <c r="W15" s="106">
        <f>P15+V15</f>
        <v>0</v>
      </c>
      <c r="X15" s="103"/>
      <c r="Y15" s="102" t="s">
        <v>46</v>
      </c>
      <c r="Z15" s="102" t="s">
        <v>174</v>
      </c>
    </row>
    <row r="16" spans="6:26" s="99" customFormat="1" ht="12" outlineLevel="2">
      <c r="F16" s="100">
        <v>6</v>
      </c>
      <c r="G16" s="101" t="s">
        <v>145</v>
      </c>
      <c r="H16" s="102" t="s">
        <v>236</v>
      </c>
      <c r="I16" s="102"/>
      <c r="J16" s="103" t="s">
        <v>237</v>
      </c>
      <c r="K16" s="101" t="s">
        <v>158</v>
      </c>
      <c r="L16" s="104">
        <v>6</v>
      </c>
      <c r="M16" s="105">
        <v>0</v>
      </c>
      <c r="N16" s="104">
        <f>L16*(1+M16/100)</f>
        <v>6</v>
      </c>
      <c r="O16" s="105"/>
      <c r="P16" s="106">
        <f>N16*O16</f>
        <v>0</v>
      </c>
      <c r="Q16" s="107">
        <v>0.0061</v>
      </c>
      <c r="R16" s="108">
        <f>N16*Q16</f>
        <v>0.0366</v>
      </c>
      <c r="S16" s="107"/>
      <c r="T16" s="108">
        <f>N16*S16</f>
        <v>0</v>
      </c>
      <c r="U16" s="106">
        <v>21</v>
      </c>
      <c r="V16" s="106">
        <f>P16*(U16/100)</f>
        <v>0</v>
      </c>
      <c r="W16" s="106">
        <f>P16+V16</f>
        <v>0</v>
      </c>
      <c r="X16" s="103"/>
      <c r="Y16" s="102" t="s">
        <v>46</v>
      </c>
      <c r="Z16" s="102" t="s">
        <v>174</v>
      </c>
    </row>
    <row r="17" spans="6:26" s="99" customFormat="1" ht="12" outlineLevel="2">
      <c r="F17" s="100">
        <v>7</v>
      </c>
      <c r="G17" s="101" t="s">
        <v>145</v>
      </c>
      <c r="H17" s="102" t="s">
        <v>238</v>
      </c>
      <c r="I17" s="102"/>
      <c r="J17" s="103" t="s">
        <v>239</v>
      </c>
      <c r="K17" s="101" t="s">
        <v>158</v>
      </c>
      <c r="L17" s="104">
        <v>6</v>
      </c>
      <c r="M17" s="105">
        <v>0</v>
      </c>
      <c r="N17" s="104">
        <f>L17*(1+M17/100)</f>
        <v>6</v>
      </c>
      <c r="O17" s="105"/>
      <c r="P17" s="106">
        <f>N17*O17</f>
        <v>0</v>
      </c>
      <c r="Q17" s="107">
        <v>0.0001</v>
      </c>
      <c r="R17" s="108">
        <f>N17*Q17</f>
        <v>0.0006000000000000001</v>
      </c>
      <c r="S17" s="107"/>
      <c r="T17" s="108">
        <f>N17*S17</f>
        <v>0</v>
      </c>
      <c r="U17" s="106">
        <v>21</v>
      </c>
      <c r="V17" s="106">
        <f>P17*(U17/100)</f>
        <v>0</v>
      </c>
      <c r="W17" s="106">
        <f>P17+V17</f>
        <v>0</v>
      </c>
      <c r="X17" s="103"/>
      <c r="Y17" s="102" t="s">
        <v>46</v>
      </c>
      <c r="Z17" s="102" t="s">
        <v>174</v>
      </c>
    </row>
    <row r="18" spans="6:26" s="99" customFormat="1" ht="12" outlineLevel="2">
      <c r="F18" s="100">
        <v>8</v>
      </c>
      <c r="G18" s="101" t="s">
        <v>145</v>
      </c>
      <c r="H18" s="102" t="s">
        <v>240</v>
      </c>
      <c r="I18" s="102"/>
      <c r="J18" s="103" t="s">
        <v>241</v>
      </c>
      <c r="K18" s="101" t="s">
        <v>158</v>
      </c>
      <c r="L18" s="104">
        <v>50</v>
      </c>
      <c r="M18" s="105">
        <v>0</v>
      </c>
      <c r="N18" s="104">
        <f>L18*(1+M18/100)</f>
        <v>50</v>
      </c>
      <c r="O18" s="105"/>
      <c r="P18" s="106">
        <f>N18*O18</f>
        <v>0</v>
      </c>
      <c r="Q18" s="107">
        <v>0.00035</v>
      </c>
      <c r="R18" s="108">
        <f>N18*Q18</f>
        <v>0.017499999999999998</v>
      </c>
      <c r="S18" s="107"/>
      <c r="T18" s="108">
        <f>N18*S18</f>
        <v>0</v>
      </c>
      <c r="U18" s="106">
        <v>21</v>
      </c>
      <c r="V18" s="106">
        <f>P18*(U18/100)</f>
        <v>0</v>
      </c>
      <c r="W18" s="106">
        <f>P18+V18</f>
        <v>0</v>
      </c>
      <c r="X18" s="103"/>
      <c r="Y18" s="102" t="s">
        <v>46</v>
      </c>
      <c r="Z18" s="102" t="s">
        <v>174</v>
      </c>
    </row>
    <row r="19" spans="6:26" s="99" customFormat="1" ht="24" outlineLevel="2">
      <c r="F19" s="100">
        <v>9</v>
      </c>
      <c r="G19" s="101" t="s">
        <v>74</v>
      </c>
      <c r="H19" s="102" t="s">
        <v>242</v>
      </c>
      <c r="I19" s="102"/>
      <c r="J19" s="103" t="s">
        <v>243</v>
      </c>
      <c r="K19" s="101" t="s">
        <v>90</v>
      </c>
      <c r="L19" s="104">
        <v>5035</v>
      </c>
      <c r="M19" s="105">
        <v>0</v>
      </c>
      <c r="N19" s="104">
        <f>L19*(1+M19/100)</f>
        <v>5035</v>
      </c>
      <c r="O19" s="105"/>
      <c r="P19" s="106">
        <f>N19*O19</f>
        <v>0</v>
      </c>
      <c r="Q19" s="107">
        <v>8E-05</v>
      </c>
      <c r="R19" s="108">
        <f>N19*Q19</f>
        <v>0.40280000000000005</v>
      </c>
      <c r="S19" s="107"/>
      <c r="T19" s="108">
        <f>N19*S19</f>
        <v>0</v>
      </c>
      <c r="U19" s="106">
        <v>21</v>
      </c>
      <c r="V19" s="106">
        <f>P19*(U19/100)</f>
        <v>0</v>
      </c>
      <c r="W19" s="106">
        <f>P19+V19</f>
        <v>0</v>
      </c>
      <c r="X19" s="103"/>
      <c r="Y19" s="102" t="s">
        <v>46</v>
      </c>
      <c r="Z19" s="102" t="s">
        <v>174</v>
      </c>
    </row>
    <row r="20" spans="6:26" s="109" customFormat="1" ht="11.25" outlineLevel="3">
      <c r="F20" s="110"/>
      <c r="G20" s="111"/>
      <c r="H20" s="111"/>
      <c r="I20" s="111"/>
      <c r="J20" s="112" t="s">
        <v>244</v>
      </c>
      <c r="K20" s="111"/>
      <c r="L20" s="113">
        <v>5035</v>
      </c>
      <c r="M20" s="114"/>
      <c r="N20" s="115"/>
      <c r="O20" s="114"/>
      <c r="P20" s="116"/>
      <c r="Q20" s="117"/>
      <c r="R20" s="114"/>
      <c r="S20" s="114"/>
      <c r="T20" s="114"/>
      <c r="U20" s="118" t="s">
        <v>67</v>
      </c>
      <c r="V20" s="114"/>
      <c r="W20" s="114"/>
      <c r="X20" s="112"/>
      <c r="Y20" s="111"/>
      <c r="Z20" s="111"/>
    </row>
    <row r="21" spans="6:26" s="99" customFormat="1" ht="24" outlineLevel="2">
      <c r="F21" s="100">
        <v>10</v>
      </c>
      <c r="G21" s="101" t="s">
        <v>74</v>
      </c>
      <c r="H21" s="102" t="s">
        <v>245</v>
      </c>
      <c r="I21" s="102"/>
      <c r="J21" s="103" t="s">
        <v>246</v>
      </c>
      <c r="K21" s="101" t="s">
        <v>90</v>
      </c>
      <c r="L21" s="104">
        <v>82.8</v>
      </c>
      <c r="M21" s="105">
        <v>0</v>
      </c>
      <c r="N21" s="104">
        <f>L21*(1+M21/100)</f>
        <v>82.8</v>
      </c>
      <c r="O21" s="105"/>
      <c r="P21" s="106">
        <f>N21*O21</f>
        <v>0</v>
      </c>
      <c r="Q21" s="107">
        <v>3E-05</v>
      </c>
      <c r="R21" s="108">
        <f>N21*Q21</f>
        <v>0.002484</v>
      </c>
      <c r="S21" s="107"/>
      <c r="T21" s="108">
        <f>N21*S21</f>
        <v>0</v>
      </c>
      <c r="U21" s="106">
        <v>21</v>
      </c>
      <c r="V21" s="106">
        <f>P21*(U21/100)</f>
        <v>0</v>
      </c>
      <c r="W21" s="106">
        <f>P21+V21</f>
        <v>0</v>
      </c>
      <c r="X21" s="103"/>
      <c r="Y21" s="102" t="s">
        <v>46</v>
      </c>
      <c r="Z21" s="102" t="s">
        <v>174</v>
      </c>
    </row>
    <row r="22" spans="6:26" s="109" customFormat="1" ht="11.25" outlineLevel="3">
      <c r="F22" s="110"/>
      <c r="G22" s="111"/>
      <c r="H22" s="111"/>
      <c r="I22" s="111"/>
      <c r="J22" s="112" t="s">
        <v>247</v>
      </c>
      <c r="K22" s="111"/>
      <c r="L22" s="113">
        <v>82.8</v>
      </c>
      <c r="M22" s="114"/>
      <c r="N22" s="115"/>
      <c r="O22" s="114"/>
      <c r="P22" s="116"/>
      <c r="Q22" s="117"/>
      <c r="R22" s="114"/>
      <c r="S22" s="114"/>
      <c r="T22" s="114"/>
      <c r="U22" s="118" t="s">
        <v>67</v>
      </c>
      <c r="V22" s="114"/>
      <c r="W22" s="114"/>
      <c r="X22" s="112"/>
      <c r="Y22" s="111"/>
      <c r="Z22" s="111"/>
    </row>
    <row r="23" spans="6:26" s="99" customFormat="1" ht="24" outlineLevel="2">
      <c r="F23" s="100">
        <v>11</v>
      </c>
      <c r="G23" s="101" t="s">
        <v>74</v>
      </c>
      <c r="H23" s="102" t="s">
        <v>248</v>
      </c>
      <c r="I23" s="102"/>
      <c r="J23" s="103" t="s">
        <v>249</v>
      </c>
      <c r="K23" s="101" t="s">
        <v>90</v>
      </c>
      <c r="L23" s="104">
        <v>5035</v>
      </c>
      <c r="M23" s="105">
        <v>0</v>
      </c>
      <c r="N23" s="104">
        <f>L23*(1+M23/100)</f>
        <v>5035</v>
      </c>
      <c r="O23" s="105"/>
      <c r="P23" s="106">
        <f>N23*O23</f>
        <v>0</v>
      </c>
      <c r="Q23" s="107">
        <v>0.0002</v>
      </c>
      <c r="R23" s="108">
        <f>N23*Q23</f>
        <v>1.0070000000000001</v>
      </c>
      <c r="S23" s="107"/>
      <c r="T23" s="108">
        <f>N23*S23</f>
        <v>0</v>
      </c>
      <c r="U23" s="106">
        <v>21</v>
      </c>
      <c r="V23" s="106">
        <f>P23*(U23/100)</f>
        <v>0</v>
      </c>
      <c r="W23" s="106">
        <f>P23+V23</f>
        <v>0</v>
      </c>
      <c r="X23" s="103"/>
      <c r="Y23" s="102" t="s">
        <v>46</v>
      </c>
      <c r="Z23" s="102" t="s">
        <v>174</v>
      </c>
    </row>
    <row r="24" spans="6:26" s="109" customFormat="1" ht="11.25" outlineLevel="3">
      <c r="F24" s="110"/>
      <c r="G24" s="111"/>
      <c r="H24" s="111"/>
      <c r="I24" s="111"/>
      <c r="J24" s="112" t="s">
        <v>250</v>
      </c>
      <c r="K24" s="111"/>
      <c r="L24" s="113">
        <v>5035</v>
      </c>
      <c r="M24" s="114"/>
      <c r="N24" s="115"/>
      <c r="O24" s="114"/>
      <c r="P24" s="116"/>
      <c r="Q24" s="117"/>
      <c r="R24" s="114"/>
      <c r="S24" s="114"/>
      <c r="T24" s="114"/>
      <c r="U24" s="118" t="s">
        <v>67</v>
      </c>
      <c r="V24" s="114"/>
      <c r="W24" s="114"/>
      <c r="X24" s="112"/>
      <c r="Y24" s="111"/>
      <c r="Z24" s="111"/>
    </row>
    <row r="25" spans="6:26" s="99" customFormat="1" ht="24" outlineLevel="2">
      <c r="F25" s="100">
        <v>12</v>
      </c>
      <c r="G25" s="101" t="s">
        <v>74</v>
      </c>
      <c r="H25" s="102" t="s">
        <v>251</v>
      </c>
      <c r="I25" s="102"/>
      <c r="J25" s="103" t="s">
        <v>252</v>
      </c>
      <c r="K25" s="101" t="s">
        <v>90</v>
      </c>
      <c r="L25" s="104">
        <v>82.8</v>
      </c>
      <c r="M25" s="105">
        <v>0</v>
      </c>
      <c r="N25" s="104">
        <f>L25*(1+M25/100)</f>
        <v>82.8</v>
      </c>
      <c r="O25" s="105"/>
      <c r="P25" s="106">
        <f>N25*O25</f>
        <v>0</v>
      </c>
      <c r="Q25" s="107">
        <v>7E-05</v>
      </c>
      <c r="R25" s="108">
        <f>N25*Q25</f>
        <v>0.005795999999999999</v>
      </c>
      <c r="S25" s="107"/>
      <c r="T25" s="108">
        <f>N25*S25</f>
        <v>0</v>
      </c>
      <c r="U25" s="106">
        <v>21</v>
      </c>
      <c r="V25" s="106">
        <f>P25*(U25/100)</f>
        <v>0</v>
      </c>
      <c r="W25" s="106">
        <f>P25+V25</f>
        <v>0</v>
      </c>
      <c r="X25" s="103"/>
      <c r="Y25" s="102" t="s">
        <v>46</v>
      </c>
      <c r="Z25" s="102" t="s">
        <v>174</v>
      </c>
    </row>
    <row r="26" spans="6:26" s="109" customFormat="1" ht="11.25" outlineLevel="3">
      <c r="F26" s="110"/>
      <c r="G26" s="111"/>
      <c r="H26" s="111"/>
      <c r="I26" s="111"/>
      <c r="J26" s="112" t="s">
        <v>247</v>
      </c>
      <c r="K26" s="111"/>
      <c r="L26" s="113">
        <v>82.8</v>
      </c>
      <c r="M26" s="114"/>
      <c r="N26" s="115"/>
      <c r="O26" s="114"/>
      <c r="P26" s="116"/>
      <c r="Q26" s="117"/>
      <c r="R26" s="114"/>
      <c r="S26" s="114"/>
      <c r="T26" s="114"/>
      <c r="U26" s="118" t="s">
        <v>67</v>
      </c>
      <c r="V26" s="114"/>
      <c r="W26" s="114"/>
      <c r="X26" s="112"/>
      <c r="Y26" s="111"/>
      <c r="Z26" s="111"/>
    </row>
    <row r="27" spans="6:26" s="99" customFormat="1" ht="24" outlineLevel="2">
      <c r="F27" s="100">
        <v>13</v>
      </c>
      <c r="G27" s="101" t="s">
        <v>74</v>
      </c>
      <c r="H27" s="102" t="s">
        <v>253</v>
      </c>
      <c r="I27" s="102"/>
      <c r="J27" s="103" t="s">
        <v>254</v>
      </c>
      <c r="K27" s="101" t="s">
        <v>158</v>
      </c>
      <c r="L27" s="104">
        <v>223</v>
      </c>
      <c r="M27" s="105">
        <v>0</v>
      </c>
      <c r="N27" s="104">
        <f>L27*(1+M27/100)</f>
        <v>223</v>
      </c>
      <c r="O27" s="105"/>
      <c r="P27" s="106">
        <f>N27*O27</f>
        <v>0</v>
      </c>
      <c r="Q27" s="107"/>
      <c r="R27" s="108">
        <f>N27*Q27</f>
        <v>0</v>
      </c>
      <c r="S27" s="107"/>
      <c r="T27" s="108">
        <f>N27*S27</f>
        <v>0</v>
      </c>
      <c r="U27" s="106">
        <v>21</v>
      </c>
      <c r="V27" s="106">
        <f>P27*(U27/100)</f>
        <v>0</v>
      </c>
      <c r="W27" s="106">
        <f>P27+V27</f>
        <v>0</v>
      </c>
      <c r="X27" s="103"/>
      <c r="Y27" s="102" t="s">
        <v>46</v>
      </c>
      <c r="Z27" s="102" t="s">
        <v>174</v>
      </c>
    </row>
    <row r="28" spans="6:26" s="109" customFormat="1" ht="11.25" outlineLevel="3">
      <c r="F28" s="110"/>
      <c r="G28" s="111"/>
      <c r="H28" s="111"/>
      <c r="I28" s="111"/>
      <c r="J28" s="112" t="s">
        <v>255</v>
      </c>
      <c r="K28" s="111"/>
      <c r="L28" s="113">
        <v>223</v>
      </c>
      <c r="M28" s="114"/>
      <c r="N28" s="115"/>
      <c r="O28" s="114"/>
      <c r="P28" s="116"/>
      <c r="Q28" s="117"/>
      <c r="R28" s="114"/>
      <c r="S28" s="114"/>
      <c r="T28" s="114"/>
      <c r="U28" s="118" t="s">
        <v>67</v>
      </c>
      <c r="V28" s="114"/>
      <c r="W28" s="114"/>
      <c r="X28" s="112"/>
      <c r="Y28" s="111"/>
      <c r="Z28" s="111"/>
    </row>
    <row r="29" spans="6:26" s="99" customFormat="1" ht="24" outlineLevel="2">
      <c r="F29" s="100">
        <v>14</v>
      </c>
      <c r="G29" s="101" t="s">
        <v>74</v>
      </c>
      <c r="H29" s="102" t="s">
        <v>256</v>
      </c>
      <c r="I29" s="102"/>
      <c r="J29" s="103" t="s">
        <v>257</v>
      </c>
      <c r="K29" s="101" t="s">
        <v>158</v>
      </c>
      <c r="L29" s="104">
        <v>18</v>
      </c>
      <c r="M29" s="105">
        <v>0</v>
      </c>
      <c r="N29" s="104">
        <f>L29*(1+M29/100)</f>
        <v>18</v>
      </c>
      <c r="O29" s="105"/>
      <c r="P29" s="106">
        <f>N29*O29</f>
        <v>0</v>
      </c>
      <c r="Q29" s="107">
        <v>0.0007</v>
      </c>
      <c r="R29" s="108">
        <f>N29*Q29</f>
        <v>0.0126</v>
      </c>
      <c r="S29" s="107"/>
      <c r="T29" s="108">
        <f>N29*S29</f>
        <v>0</v>
      </c>
      <c r="U29" s="106">
        <v>21</v>
      </c>
      <c r="V29" s="106">
        <f>P29*(U29/100)</f>
        <v>0</v>
      </c>
      <c r="W29" s="106">
        <f>P29+V29</f>
        <v>0</v>
      </c>
      <c r="X29" s="103"/>
      <c r="Y29" s="102" t="s">
        <v>46</v>
      </c>
      <c r="Z29" s="102" t="s">
        <v>174</v>
      </c>
    </row>
    <row r="30" spans="6:26" s="109" customFormat="1" ht="33.75" outlineLevel="3">
      <c r="F30" s="110"/>
      <c r="G30" s="111"/>
      <c r="H30" s="111"/>
      <c r="I30" s="111"/>
      <c r="J30" s="112" t="s">
        <v>258</v>
      </c>
      <c r="K30" s="111"/>
      <c r="L30" s="113">
        <v>18</v>
      </c>
      <c r="M30" s="114"/>
      <c r="N30" s="115"/>
      <c r="O30" s="114"/>
      <c r="P30" s="116"/>
      <c r="Q30" s="117"/>
      <c r="R30" s="114"/>
      <c r="S30" s="114"/>
      <c r="T30" s="114"/>
      <c r="U30" s="118" t="s">
        <v>67</v>
      </c>
      <c r="V30" s="114"/>
      <c r="W30" s="114"/>
      <c r="X30" s="112"/>
      <c r="Y30" s="111"/>
      <c r="Z30" s="111"/>
    </row>
    <row r="31" spans="6:26" s="99" customFormat="1" ht="12" outlineLevel="2">
      <c r="F31" s="100">
        <v>15</v>
      </c>
      <c r="G31" s="101" t="s">
        <v>74</v>
      </c>
      <c r="H31" s="102" t="s">
        <v>259</v>
      </c>
      <c r="I31" s="102"/>
      <c r="J31" s="103" t="s">
        <v>260</v>
      </c>
      <c r="K31" s="101" t="s">
        <v>158</v>
      </c>
      <c r="L31" s="104">
        <v>4</v>
      </c>
      <c r="M31" s="105">
        <v>0</v>
      </c>
      <c r="N31" s="104">
        <f>L31*(1+M31/100)</f>
        <v>4</v>
      </c>
      <c r="O31" s="105"/>
      <c r="P31" s="106">
        <f>N31*O31</f>
        <v>0</v>
      </c>
      <c r="Q31" s="107"/>
      <c r="R31" s="108">
        <f>N31*Q31</f>
        <v>0</v>
      </c>
      <c r="S31" s="107"/>
      <c r="T31" s="108">
        <f>N31*S31</f>
        <v>0</v>
      </c>
      <c r="U31" s="106">
        <v>21</v>
      </c>
      <c r="V31" s="106">
        <f>P31*(U31/100)</f>
        <v>0</v>
      </c>
      <c r="W31" s="106">
        <f>P31+V31</f>
        <v>0</v>
      </c>
      <c r="X31" s="103"/>
      <c r="Y31" s="102" t="s">
        <v>46</v>
      </c>
      <c r="Z31" s="102" t="s">
        <v>174</v>
      </c>
    </row>
    <row r="32" spans="6:26" s="109" customFormat="1" ht="11.25" outlineLevel="3">
      <c r="F32" s="110"/>
      <c r="G32" s="111"/>
      <c r="H32" s="111"/>
      <c r="I32" s="111"/>
      <c r="J32" s="112" t="s">
        <v>261</v>
      </c>
      <c r="K32" s="111"/>
      <c r="L32" s="113">
        <v>4</v>
      </c>
      <c r="M32" s="114"/>
      <c r="N32" s="115"/>
      <c r="O32" s="114"/>
      <c r="P32" s="116"/>
      <c r="Q32" s="117"/>
      <c r="R32" s="114"/>
      <c r="S32" s="114"/>
      <c r="T32" s="114"/>
      <c r="U32" s="118" t="s">
        <v>67</v>
      </c>
      <c r="V32" s="114"/>
      <c r="W32" s="114"/>
      <c r="X32" s="112"/>
      <c r="Y32" s="111"/>
      <c r="Z32" s="111"/>
    </row>
    <row r="33" spans="6:26" s="99" customFormat="1" ht="24" outlineLevel="2">
      <c r="F33" s="100">
        <v>16</v>
      </c>
      <c r="G33" s="101" t="s">
        <v>74</v>
      </c>
      <c r="H33" s="102" t="s">
        <v>262</v>
      </c>
      <c r="I33" s="102"/>
      <c r="J33" s="103" t="s">
        <v>263</v>
      </c>
      <c r="K33" s="101" t="s">
        <v>158</v>
      </c>
      <c r="L33" s="104">
        <v>12</v>
      </c>
      <c r="M33" s="105">
        <v>0</v>
      </c>
      <c r="N33" s="104">
        <f>L33*(1+M33/100)</f>
        <v>12</v>
      </c>
      <c r="O33" s="105"/>
      <c r="P33" s="106">
        <f>N33*O33</f>
        <v>0</v>
      </c>
      <c r="Q33" s="107"/>
      <c r="R33" s="108">
        <f>N33*Q33</f>
        <v>0</v>
      </c>
      <c r="S33" s="107">
        <v>0.004</v>
      </c>
      <c r="T33" s="108">
        <f>N33*S33</f>
        <v>0.048</v>
      </c>
      <c r="U33" s="106">
        <v>21</v>
      </c>
      <c r="V33" s="106">
        <f>P33*(U33/100)</f>
        <v>0</v>
      </c>
      <c r="W33" s="106">
        <f>P33+V33</f>
        <v>0</v>
      </c>
      <c r="X33" s="103"/>
      <c r="Y33" s="102" t="s">
        <v>46</v>
      </c>
      <c r="Z33" s="102" t="s">
        <v>174</v>
      </c>
    </row>
    <row r="34" spans="6:26" s="99" customFormat="1" ht="12" outlineLevel="2">
      <c r="F34" s="100">
        <v>17</v>
      </c>
      <c r="G34" s="101" t="s">
        <v>74</v>
      </c>
      <c r="H34" s="102" t="s">
        <v>264</v>
      </c>
      <c r="I34" s="102"/>
      <c r="J34" s="103" t="s">
        <v>265</v>
      </c>
      <c r="K34" s="101" t="s">
        <v>158</v>
      </c>
      <c r="L34" s="104">
        <v>14</v>
      </c>
      <c r="M34" s="105">
        <v>0</v>
      </c>
      <c r="N34" s="104">
        <f>L34*(1+M34/100)</f>
        <v>14</v>
      </c>
      <c r="O34" s="105"/>
      <c r="P34" s="106">
        <f>N34*O34</f>
        <v>0</v>
      </c>
      <c r="Q34" s="107"/>
      <c r="R34" s="108">
        <f>N34*Q34</f>
        <v>0</v>
      </c>
      <c r="S34" s="107">
        <v>0.224</v>
      </c>
      <c r="T34" s="108">
        <f>N34*S34</f>
        <v>3.136</v>
      </c>
      <c r="U34" s="106">
        <v>21</v>
      </c>
      <c r="V34" s="106">
        <f>P34*(U34/100)</f>
        <v>0</v>
      </c>
      <c r="W34" s="106">
        <f>P34+V34</f>
        <v>0</v>
      </c>
      <c r="X34" s="103"/>
      <c r="Y34" s="102" t="s">
        <v>46</v>
      </c>
      <c r="Z34" s="102" t="s">
        <v>174</v>
      </c>
    </row>
    <row r="35" spans="6:26" s="109" customFormat="1" ht="11.25" outlineLevel="3">
      <c r="F35" s="110"/>
      <c r="G35" s="111"/>
      <c r="H35" s="111"/>
      <c r="I35" s="111"/>
      <c r="J35" s="112" t="s">
        <v>266</v>
      </c>
      <c r="K35" s="111"/>
      <c r="L35" s="113">
        <v>14</v>
      </c>
      <c r="M35" s="114"/>
      <c r="N35" s="115"/>
      <c r="O35" s="114"/>
      <c r="P35" s="116"/>
      <c r="Q35" s="117"/>
      <c r="R35" s="114"/>
      <c r="S35" s="114"/>
      <c r="T35" s="114"/>
      <c r="U35" s="118" t="s">
        <v>67</v>
      </c>
      <c r="V35" s="114"/>
      <c r="W35" s="114"/>
      <c r="X35" s="112"/>
      <c r="Y35" s="111"/>
      <c r="Z35" s="111"/>
    </row>
    <row r="36" spans="6:26" s="99" customFormat="1" ht="12" outlineLevel="2">
      <c r="F36" s="100">
        <v>18</v>
      </c>
      <c r="G36" s="101" t="s">
        <v>145</v>
      </c>
      <c r="H36" s="102" t="s">
        <v>267</v>
      </c>
      <c r="I36" s="102"/>
      <c r="J36" s="103" t="s">
        <v>268</v>
      </c>
      <c r="K36" s="101" t="s">
        <v>158</v>
      </c>
      <c r="L36" s="104">
        <v>11</v>
      </c>
      <c r="M36" s="105">
        <v>0</v>
      </c>
      <c r="N36" s="104">
        <f>L36*(1+M36/100)</f>
        <v>11</v>
      </c>
      <c r="O36" s="105"/>
      <c r="P36" s="106">
        <f>N36*O36</f>
        <v>0</v>
      </c>
      <c r="Q36" s="107">
        <v>0.004</v>
      </c>
      <c r="R36" s="108">
        <f>N36*Q36</f>
        <v>0.044</v>
      </c>
      <c r="S36" s="107"/>
      <c r="T36" s="108">
        <f>N36*S36</f>
        <v>0</v>
      </c>
      <c r="U36" s="106">
        <v>21</v>
      </c>
      <c r="V36" s="106">
        <f>P36*(U36/100)</f>
        <v>0</v>
      </c>
      <c r="W36" s="106">
        <f>P36+V36</f>
        <v>0</v>
      </c>
      <c r="X36" s="103"/>
      <c r="Y36" s="102" t="s">
        <v>46</v>
      </c>
      <c r="Z36" s="102" t="s">
        <v>174</v>
      </c>
    </row>
    <row r="37" spans="6:26" s="109" customFormat="1" ht="11.25" outlineLevel="3">
      <c r="F37" s="110"/>
      <c r="G37" s="111"/>
      <c r="H37" s="111"/>
      <c r="I37" s="111"/>
      <c r="J37" s="112" t="s">
        <v>269</v>
      </c>
      <c r="K37" s="111"/>
      <c r="L37" s="113">
        <v>11</v>
      </c>
      <c r="M37" s="114"/>
      <c r="N37" s="115"/>
      <c r="O37" s="114"/>
      <c r="P37" s="116"/>
      <c r="Q37" s="117"/>
      <c r="R37" s="114"/>
      <c r="S37" s="114"/>
      <c r="T37" s="114"/>
      <c r="U37" s="118" t="s">
        <v>67</v>
      </c>
      <c r="V37" s="114"/>
      <c r="W37" s="114"/>
      <c r="X37" s="112"/>
      <c r="Y37" s="111"/>
      <c r="Z37" s="111"/>
    </row>
    <row r="38" spans="6:26" s="99" customFormat="1" ht="12" outlineLevel="2">
      <c r="F38" s="100">
        <v>19</v>
      </c>
      <c r="G38" s="101" t="s">
        <v>145</v>
      </c>
      <c r="H38" s="102" t="s">
        <v>270</v>
      </c>
      <c r="I38" s="102"/>
      <c r="J38" s="103" t="s">
        <v>271</v>
      </c>
      <c r="K38" s="101" t="s">
        <v>158</v>
      </c>
      <c r="L38" s="104">
        <v>5</v>
      </c>
      <c r="M38" s="105">
        <v>0</v>
      </c>
      <c r="N38" s="104">
        <f>L38*(1+M38/100)</f>
        <v>5</v>
      </c>
      <c r="O38" s="105"/>
      <c r="P38" s="106">
        <f>N38*O38</f>
        <v>0</v>
      </c>
      <c r="Q38" s="107">
        <v>0.004</v>
      </c>
      <c r="R38" s="108">
        <f>N38*Q38</f>
        <v>0.02</v>
      </c>
      <c r="S38" s="107"/>
      <c r="T38" s="108">
        <f>N38*S38</f>
        <v>0</v>
      </c>
      <c r="U38" s="106">
        <v>21</v>
      </c>
      <c r="V38" s="106">
        <f>P38*(U38/100)</f>
        <v>0</v>
      </c>
      <c r="W38" s="106">
        <f>P38+V38</f>
        <v>0</v>
      </c>
      <c r="X38" s="103"/>
      <c r="Y38" s="102" t="s">
        <v>46</v>
      </c>
      <c r="Z38" s="102" t="s">
        <v>174</v>
      </c>
    </row>
    <row r="39" spans="6:26" s="109" customFormat="1" ht="11.25" outlineLevel="3">
      <c r="F39" s="110"/>
      <c r="G39" s="111"/>
      <c r="H39" s="111"/>
      <c r="I39" s="111"/>
      <c r="J39" s="112" t="s">
        <v>272</v>
      </c>
      <c r="K39" s="111"/>
      <c r="L39" s="113">
        <v>5</v>
      </c>
      <c r="M39" s="114"/>
      <c r="N39" s="115"/>
      <c r="O39" s="114"/>
      <c r="P39" s="116"/>
      <c r="Q39" s="117"/>
      <c r="R39" s="114"/>
      <c r="S39" s="114"/>
      <c r="T39" s="114"/>
      <c r="U39" s="118" t="s">
        <v>67</v>
      </c>
      <c r="V39" s="114"/>
      <c r="W39" s="114"/>
      <c r="X39" s="112"/>
      <c r="Y39" s="111"/>
      <c r="Z39" s="111"/>
    </row>
    <row r="40" spans="6:26" s="99" customFormat="1" ht="12" outlineLevel="2">
      <c r="F40" s="100">
        <v>20</v>
      </c>
      <c r="G40" s="101" t="s">
        <v>145</v>
      </c>
      <c r="H40" s="102" t="s">
        <v>273</v>
      </c>
      <c r="I40" s="102"/>
      <c r="J40" s="103" t="s">
        <v>274</v>
      </c>
      <c r="K40" s="101" t="s">
        <v>158</v>
      </c>
      <c r="L40" s="104">
        <v>223</v>
      </c>
      <c r="M40" s="105">
        <v>0</v>
      </c>
      <c r="N40" s="104">
        <f>L40*(1+M40/100)</f>
        <v>223</v>
      </c>
      <c r="O40" s="105"/>
      <c r="P40" s="106">
        <f>N40*O40</f>
        <v>0</v>
      </c>
      <c r="Q40" s="107">
        <v>0.0022</v>
      </c>
      <c r="R40" s="108">
        <f>N40*Q40</f>
        <v>0.49060000000000004</v>
      </c>
      <c r="S40" s="107"/>
      <c r="T40" s="108">
        <f>N40*S40</f>
        <v>0</v>
      </c>
      <c r="U40" s="106">
        <v>21</v>
      </c>
      <c r="V40" s="106">
        <f>P40*(U40/100)</f>
        <v>0</v>
      </c>
      <c r="W40" s="106">
        <f>P40+V40</f>
        <v>0</v>
      </c>
      <c r="X40" s="103"/>
      <c r="Y40" s="102" t="s">
        <v>46</v>
      </c>
      <c r="Z40" s="102" t="s">
        <v>174</v>
      </c>
    </row>
    <row r="41" spans="6:26" s="109" customFormat="1" ht="11.25" outlineLevel="3">
      <c r="F41" s="110"/>
      <c r="G41" s="111"/>
      <c r="H41" s="111"/>
      <c r="I41" s="111"/>
      <c r="J41" s="112" t="s">
        <v>275</v>
      </c>
      <c r="K41" s="111"/>
      <c r="L41" s="113">
        <v>223</v>
      </c>
      <c r="M41" s="114"/>
      <c r="N41" s="115"/>
      <c r="O41" s="114"/>
      <c r="P41" s="116"/>
      <c r="Q41" s="117"/>
      <c r="R41" s="114"/>
      <c r="S41" s="114"/>
      <c r="T41" s="114"/>
      <c r="U41" s="118" t="s">
        <v>67</v>
      </c>
      <c r="V41" s="114"/>
      <c r="W41" s="114"/>
      <c r="X41" s="112"/>
      <c r="Y41" s="111"/>
      <c r="Z41" s="111"/>
    </row>
    <row r="42" spans="6:26" s="99" customFormat="1" ht="12" outlineLevel="2">
      <c r="F42" s="100">
        <v>21</v>
      </c>
      <c r="G42" s="101" t="s">
        <v>145</v>
      </c>
      <c r="H42" s="102" t="s">
        <v>276</v>
      </c>
      <c r="I42" s="102"/>
      <c r="J42" s="103" t="s">
        <v>277</v>
      </c>
      <c r="K42" s="101" t="s">
        <v>158</v>
      </c>
      <c r="L42" s="104">
        <v>2</v>
      </c>
      <c r="M42" s="105">
        <v>0</v>
      </c>
      <c r="N42" s="104">
        <f>L42*(1+M42/100)</f>
        <v>2</v>
      </c>
      <c r="O42" s="105"/>
      <c r="P42" s="106">
        <f>N42*O42</f>
        <v>0</v>
      </c>
      <c r="Q42" s="107">
        <v>0.006</v>
      </c>
      <c r="R42" s="108">
        <f>N42*Q42</f>
        <v>0.012</v>
      </c>
      <c r="S42" s="107"/>
      <c r="T42" s="108">
        <f>N42*S42</f>
        <v>0</v>
      </c>
      <c r="U42" s="106">
        <v>21</v>
      </c>
      <c r="V42" s="106">
        <f>P42*(U42/100)</f>
        <v>0</v>
      </c>
      <c r="W42" s="106">
        <f>P42+V42</f>
        <v>0</v>
      </c>
      <c r="X42" s="103"/>
      <c r="Y42" s="102" t="s">
        <v>46</v>
      </c>
      <c r="Z42" s="102" t="s">
        <v>174</v>
      </c>
    </row>
    <row r="43" spans="6:26" s="109" customFormat="1" ht="11.25" outlineLevel="3">
      <c r="F43" s="110"/>
      <c r="G43" s="111"/>
      <c r="H43" s="111"/>
      <c r="I43" s="111"/>
      <c r="J43" s="112" t="s">
        <v>278</v>
      </c>
      <c r="K43" s="111"/>
      <c r="L43" s="113">
        <v>2</v>
      </c>
      <c r="M43" s="114"/>
      <c r="N43" s="115"/>
      <c r="O43" s="114"/>
      <c r="P43" s="116"/>
      <c r="Q43" s="117"/>
      <c r="R43" s="114"/>
      <c r="S43" s="114"/>
      <c r="T43" s="114"/>
      <c r="U43" s="118" t="s">
        <v>67</v>
      </c>
      <c r="V43" s="114"/>
      <c r="W43" s="114"/>
      <c r="X43" s="112"/>
      <c r="Y43" s="111"/>
      <c r="Z43" s="111"/>
    </row>
    <row r="44" spans="6:26" s="99" customFormat="1" ht="12" outlineLevel="2">
      <c r="F44" s="100">
        <v>22</v>
      </c>
      <c r="G44" s="101" t="s">
        <v>145</v>
      </c>
      <c r="H44" s="102" t="s">
        <v>279</v>
      </c>
      <c r="I44" s="102"/>
      <c r="J44" s="103" t="s">
        <v>280</v>
      </c>
      <c r="K44" s="101" t="s">
        <v>158</v>
      </c>
      <c r="L44" s="104">
        <v>1</v>
      </c>
      <c r="M44" s="105">
        <v>0</v>
      </c>
      <c r="N44" s="104">
        <f>L44*(1+M44/100)</f>
        <v>1</v>
      </c>
      <c r="O44" s="105"/>
      <c r="P44" s="106">
        <f>N44*O44</f>
        <v>0</v>
      </c>
      <c r="Q44" s="107">
        <v>0.006</v>
      </c>
      <c r="R44" s="108">
        <f>N44*Q44</f>
        <v>0.006</v>
      </c>
      <c r="S44" s="107"/>
      <c r="T44" s="108">
        <f>N44*S44</f>
        <v>0</v>
      </c>
      <c r="U44" s="106">
        <v>21</v>
      </c>
      <c r="V44" s="106">
        <f>P44*(U44/100)</f>
        <v>0</v>
      </c>
      <c r="W44" s="106">
        <f>P44+V44</f>
        <v>0</v>
      </c>
      <c r="X44" s="103"/>
      <c r="Y44" s="102" t="s">
        <v>46</v>
      </c>
      <c r="Z44" s="102" t="s">
        <v>174</v>
      </c>
    </row>
    <row r="45" spans="6:26" s="119" customFormat="1" ht="12.75" customHeight="1" outlineLevel="2">
      <c r="F45" s="120"/>
      <c r="G45" s="121"/>
      <c r="H45" s="121"/>
      <c r="I45" s="121"/>
      <c r="J45" s="122"/>
      <c r="K45" s="121"/>
      <c r="L45" s="123"/>
      <c r="M45" s="124"/>
      <c r="N45" s="123"/>
      <c r="O45" s="124"/>
      <c r="P45" s="125"/>
      <c r="Q45" s="126"/>
      <c r="R45" s="124"/>
      <c r="S45" s="124"/>
      <c r="T45" s="124"/>
      <c r="U45" s="127" t="s">
        <v>67</v>
      </c>
      <c r="V45" s="124"/>
      <c r="W45" s="124"/>
      <c r="X45" s="124"/>
      <c r="Y45" s="121"/>
      <c r="Z45" s="121"/>
    </row>
    <row r="46" spans="6:26" s="119" customFormat="1" ht="12.75" customHeight="1" outlineLevel="1">
      <c r="F46" s="120"/>
      <c r="G46" s="121"/>
      <c r="H46" s="121"/>
      <c r="I46" s="121"/>
      <c r="J46" s="122"/>
      <c r="K46" s="121"/>
      <c r="L46" s="123"/>
      <c r="M46" s="124"/>
      <c r="N46" s="123"/>
      <c r="O46" s="124"/>
      <c r="P46" s="125"/>
      <c r="Q46" s="126"/>
      <c r="R46" s="124"/>
      <c r="S46" s="124"/>
      <c r="T46" s="124"/>
      <c r="U46" s="127" t="s">
        <v>67</v>
      </c>
      <c r="V46" s="124"/>
      <c r="W46" s="124"/>
      <c r="X46" s="124"/>
      <c r="Y46" s="121"/>
      <c r="Z46" s="121"/>
    </row>
    <row r="47" spans="6:26" s="119" customFormat="1" ht="12.75" customHeight="1">
      <c r="F47" s="120"/>
      <c r="G47" s="121"/>
      <c r="H47" s="121"/>
      <c r="I47" s="121"/>
      <c r="J47" s="122"/>
      <c r="K47" s="121"/>
      <c r="L47" s="123"/>
      <c r="M47" s="124"/>
      <c r="N47" s="123"/>
      <c r="O47" s="124"/>
      <c r="P47" s="125"/>
      <c r="Q47" s="126"/>
      <c r="R47" s="124"/>
      <c r="S47" s="124"/>
      <c r="T47" s="124"/>
      <c r="U47" s="127" t="s">
        <v>67</v>
      </c>
      <c r="V47" s="124"/>
      <c r="W47" s="124"/>
      <c r="X47" s="124"/>
      <c r="Y47" s="121"/>
      <c r="Z47" s="121"/>
    </row>
  </sheetData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65" r:id="rId1"/>
  <headerFooter alignWithMargins="0">
    <oddFooter>&amp;C&amp;8&amp;P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20"/>
  <sheetViews>
    <sheetView zoomScaleSheetLayoutView="100" workbookViewId="0" topLeftCell="F1">
      <pane ySplit="3" topLeftCell="A4" activePane="bottomLeft" state="frozen"/>
      <selection pane="bottomLeft" activeCell="M19" sqref="M19"/>
    </sheetView>
  </sheetViews>
  <sheetFormatPr defaultColWidth="9.140625" defaultRowHeight="15" outlineLevelRow="3"/>
  <cols>
    <col min="1" max="5" width="9.140625" style="62" hidden="1" customWidth="1"/>
    <col min="6" max="6" width="5.421875" style="128" customWidth="1"/>
    <col min="7" max="7" width="10.00390625" style="130" bestFit="1" customWidth="1"/>
    <col min="8" max="8" width="57.140625" style="131" customWidth="1"/>
    <col min="9" max="9" width="4.28125" style="129" customWidth="1"/>
    <col min="10" max="10" width="13.7109375" style="132" customWidth="1"/>
    <col min="11" max="11" width="6.8515625" style="133" customWidth="1"/>
    <col min="12" max="12" width="7.28125" style="132" bestFit="1" customWidth="1"/>
    <col min="13" max="13" width="12.421875" style="133" customWidth="1"/>
    <col min="14" max="14" width="13.7109375" style="134" customWidth="1"/>
    <col min="15" max="15" width="9.7109375" style="133" customWidth="1"/>
    <col min="16" max="16" width="12.57421875" style="133" customWidth="1"/>
    <col min="17" max="17" width="15.7109375" style="133" customWidth="1"/>
    <col min="18" max="18" width="6.28125" style="130" hidden="1" customWidth="1"/>
    <col min="19" max="19" width="5.140625" style="130" hidden="1" customWidth="1"/>
    <col min="20" max="20" width="9.421875" style="62" customWidth="1"/>
    <col min="21" max="256" width="9.140625" style="62" customWidth="1"/>
    <col min="257" max="261" width="9.140625" style="62" hidden="1" customWidth="1"/>
    <col min="262" max="262" width="5.421875" style="62" customWidth="1"/>
    <col min="263" max="263" width="14.28125" style="62" customWidth="1"/>
    <col min="264" max="264" width="57.140625" style="62" customWidth="1"/>
    <col min="265" max="265" width="4.28125" style="62" customWidth="1"/>
    <col min="266" max="266" width="13.7109375" style="62" customWidth="1"/>
    <col min="267" max="267" width="6.8515625" style="62" customWidth="1"/>
    <col min="268" max="268" width="13.421875" style="62" customWidth="1"/>
    <col min="269" max="269" width="12.421875" style="62" customWidth="1"/>
    <col min="270" max="270" width="15.7109375" style="62" customWidth="1"/>
    <col min="271" max="271" width="9.7109375" style="62" customWidth="1"/>
    <col min="272" max="272" width="14.57421875" style="62" customWidth="1"/>
    <col min="273" max="273" width="15.7109375" style="62" customWidth="1"/>
    <col min="274" max="275" width="10.00390625" style="62" customWidth="1"/>
    <col min="276" max="276" width="9.421875" style="62" customWidth="1"/>
    <col min="277" max="512" width="9.140625" style="62" customWidth="1"/>
    <col min="513" max="517" width="9.140625" style="62" hidden="1" customWidth="1"/>
    <col min="518" max="518" width="5.421875" style="62" customWidth="1"/>
    <col min="519" max="519" width="14.28125" style="62" customWidth="1"/>
    <col min="520" max="520" width="57.140625" style="62" customWidth="1"/>
    <col min="521" max="521" width="4.28125" style="62" customWidth="1"/>
    <col min="522" max="522" width="13.7109375" style="62" customWidth="1"/>
    <col min="523" max="523" width="6.8515625" style="62" customWidth="1"/>
    <col min="524" max="524" width="13.421875" style="62" customWidth="1"/>
    <col min="525" max="525" width="12.421875" style="62" customWidth="1"/>
    <col min="526" max="526" width="15.7109375" style="62" customWidth="1"/>
    <col min="527" max="527" width="9.7109375" style="62" customWidth="1"/>
    <col min="528" max="528" width="14.57421875" style="62" customWidth="1"/>
    <col min="529" max="529" width="15.7109375" style="62" customWidth="1"/>
    <col min="530" max="531" width="10.00390625" style="62" customWidth="1"/>
    <col min="532" max="532" width="9.421875" style="62" customWidth="1"/>
    <col min="533" max="768" width="9.140625" style="62" customWidth="1"/>
    <col min="769" max="773" width="9.140625" style="62" hidden="1" customWidth="1"/>
    <col min="774" max="774" width="5.421875" style="62" customWidth="1"/>
    <col min="775" max="775" width="14.28125" style="62" customWidth="1"/>
    <col min="776" max="776" width="57.140625" style="62" customWidth="1"/>
    <col min="777" max="777" width="4.28125" style="62" customWidth="1"/>
    <col min="778" max="778" width="13.7109375" style="62" customWidth="1"/>
    <col min="779" max="779" width="6.8515625" style="62" customWidth="1"/>
    <col min="780" max="780" width="13.421875" style="62" customWidth="1"/>
    <col min="781" max="781" width="12.421875" style="62" customWidth="1"/>
    <col min="782" max="782" width="15.7109375" style="62" customWidth="1"/>
    <col min="783" max="783" width="9.7109375" style="62" customWidth="1"/>
    <col min="784" max="784" width="14.57421875" style="62" customWidth="1"/>
    <col min="785" max="785" width="15.7109375" style="62" customWidth="1"/>
    <col min="786" max="787" width="10.00390625" style="62" customWidth="1"/>
    <col min="788" max="788" width="9.421875" style="62" customWidth="1"/>
    <col min="789" max="1024" width="9.140625" style="62" customWidth="1"/>
    <col min="1025" max="1029" width="9.140625" style="62" hidden="1" customWidth="1"/>
    <col min="1030" max="1030" width="5.421875" style="62" customWidth="1"/>
    <col min="1031" max="1031" width="14.28125" style="62" customWidth="1"/>
    <col min="1032" max="1032" width="57.140625" style="62" customWidth="1"/>
    <col min="1033" max="1033" width="4.28125" style="62" customWidth="1"/>
    <col min="1034" max="1034" width="13.7109375" style="62" customWidth="1"/>
    <col min="1035" max="1035" width="6.8515625" style="62" customWidth="1"/>
    <col min="1036" max="1036" width="13.421875" style="62" customWidth="1"/>
    <col min="1037" max="1037" width="12.421875" style="62" customWidth="1"/>
    <col min="1038" max="1038" width="15.7109375" style="62" customWidth="1"/>
    <col min="1039" max="1039" width="9.7109375" style="62" customWidth="1"/>
    <col min="1040" max="1040" width="14.57421875" style="62" customWidth="1"/>
    <col min="1041" max="1041" width="15.7109375" style="62" customWidth="1"/>
    <col min="1042" max="1043" width="10.00390625" style="62" customWidth="1"/>
    <col min="1044" max="1044" width="9.421875" style="62" customWidth="1"/>
    <col min="1045" max="1280" width="9.140625" style="62" customWidth="1"/>
    <col min="1281" max="1285" width="9.140625" style="62" hidden="1" customWidth="1"/>
    <col min="1286" max="1286" width="5.421875" style="62" customWidth="1"/>
    <col min="1287" max="1287" width="14.28125" style="62" customWidth="1"/>
    <col min="1288" max="1288" width="57.140625" style="62" customWidth="1"/>
    <col min="1289" max="1289" width="4.28125" style="62" customWidth="1"/>
    <col min="1290" max="1290" width="13.7109375" style="62" customWidth="1"/>
    <col min="1291" max="1291" width="6.8515625" style="62" customWidth="1"/>
    <col min="1292" max="1292" width="13.421875" style="62" customWidth="1"/>
    <col min="1293" max="1293" width="12.421875" style="62" customWidth="1"/>
    <col min="1294" max="1294" width="15.7109375" style="62" customWidth="1"/>
    <col min="1295" max="1295" width="9.7109375" style="62" customWidth="1"/>
    <col min="1296" max="1296" width="14.57421875" style="62" customWidth="1"/>
    <col min="1297" max="1297" width="15.7109375" style="62" customWidth="1"/>
    <col min="1298" max="1299" width="10.00390625" style="62" customWidth="1"/>
    <col min="1300" max="1300" width="9.421875" style="62" customWidth="1"/>
    <col min="1301" max="1536" width="9.140625" style="62" customWidth="1"/>
    <col min="1537" max="1541" width="9.140625" style="62" hidden="1" customWidth="1"/>
    <col min="1542" max="1542" width="5.421875" style="62" customWidth="1"/>
    <col min="1543" max="1543" width="14.28125" style="62" customWidth="1"/>
    <col min="1544" max="1544" width="57.140625" style="62" customWidth="1"/>
    <col min="1545" max="1545" width="4.28125" style="62" customWidth="1"/>
    <col min="1546" max="1546" width="13.7109375" style="62" customWidth="1"/>
    <col min="1547" max="1547" width="6.8515625" style="62" customWidth="1"/>
    <col min="1548" max="1548" width="13.421875" style="62" customWidth="1"/>
    <col min="1549" max="1549" width="12.421875" style="62" customWidth="1"/>
    <col min="1550" max="1550" width="15.7109375" style="62" customWidth="1"/>
    <col min="1551" max="1551" width="9.7109375" style="62" customWidth="1"/>
    <col min="1552" max="1552" width="14.57421875" style="62" customWidth="1"/>
    <col min="1553" max="1553" width="15.7109375" style="62" customWidth="1"/>
    <col min="1554" max="1555" width="10.00390625" style="62" customWidth="1"/>
    <col min="1556" max="1556" width="9.421875" style="62" customWidth="1"/>
    <col min="1557" max="1792" width="9.140625" style="62" customWidth="1"/>
    <col min="1793" max="1797" width="9.140625" style="62" hidden="1" customWidth="1"/>
    <col min="1798" max="1798" width="5.421875" style="62" customWidth="1"/>
    <col min="1799" max="1799" width="14.28125" style="62" customWidth="1"/>
    <col min="1800" max="1800" width="57.140625" style="62" customWidth="1"/>
    <col min="1801" max="1801" width="4.28125" style="62" customWidth="1"/>
    <col min="1802" max="1802" width="13.7109375" style="62" customWidth="1"/>
    <col min="1803" max="1803" width="6.8515625" style="62" customWidth="1"/>
    <col min="1804" max="1804" width="13.421875" style="62" customWidth="1"/>
    <col min="1805" max="1805" width="12.421875" style="62" customWidth="1"/>
    <col min="1806" max="1806" width="15.7109375" style="62" customWidth="1"/>
    <col min="1807" max="1807" width="9.7109375" style="62" customWidth="1"/>
    <col min="1808" max="1808" width="14.57421875" style="62" customWidth="1"/>
    <col min="1809" max="1809" width="15.7109375" style="62" customWidth="1"/>
    <col min="1810" max="1811" width="10.00390625" style="62" customWidth="1"/>
    <col min="1812" max="1812" width="9.421875" style="62" customWidth="1"/>
    <col min="1813" max="2048" width="9.140625" style="62" customWidth="1"/>
    <col min="2049" max="2053" width="9.140625" style="62" hidden="1" customWidth="1"/>
    <col min="2054" max="2054" width="5.421875" style="62" customWidth="1"/>
    <col min="2055" max="2055" width="14.28125" style="62" customWidth="1"/>
    <col min="2056" max="2056" width="57.140625" style="62" customWidth="1"/>
    <col min="2057" max="2057" width="4.28125" style="62" customWidth="1"/>
    <col min="2058" max="2058" width="13.7109375" style="62" customWidth="1"/>
    <col min="2059" max="2059" width="6.8515625" style="62" customWidth="1"/>
    <col min="2060" max="2060" width="13.421875" style="62" customWidth="1"/>
    <col min="2061" max="2061" width="12.421875" style="62" customWidth="1"/>
    <col min="2062" max="2062" width="15.7109375" style="62" customWidth="1"/>
    <col min="2063" max="2063" width="9.7109375" style="62" customWidth="1"/>
    <col min="2064" max="2064" width="14.57421875" style="62" customWidth="1"/>
    <col min="2065" max="2065" width="15.7109375" style="62" customWidth="1"/>
    <col min="2066" max="2067" width="10.00390625" style="62" customWidth="1"/>
    <col min="2068" max="2068" width="9.421875" style="62" customWidth="1"/>
    <col min="2069" max="2304" width="9.140625" style="62" customWidth="1"/>
    <col min="2305" max="2309" width="9.140625" style="62" hidden="1" customWidth="1"/>
    <col min="2310" max="2310" width="5.421875" style="62" customWidth="1"/>
    <col min="2311" max="2311" width="14.28125" style="62" customWidth="1"/>
    <col min="2312" max="2312" width="57.140625" style="62" customWidth="1"/>
    <col min="2313" max="2313" width="4.28125" style="62" customWidth="1"/>
    <col min="2314" max="2314" width="13.7109375" style="62" customWidth="1"/>
    <col min="2315" max="2315" width="6.8515625" style="62" customWidth="1"/>
    <col min="2316" max="2316" width="13.421875" style="62" customWidth="1"/>
    <col min="2317" max="2317" width="12.421875" style="62" customWidth="1"/>
    <col min="2318" max="2318" width="15.7109375" style="62" customWidth="1"/>
    <col min="2319" max="2319" width="9.7109375" style="62" customWidth="1"/>
    <col min="2320" max="2320" width="14.57421875" style="62" customWidth="1"/>
    <col min="2321" max="2321" width="15.7109375" style="62" customWidth="1"/>
    <col min="2322" max="2323" width="10.00390625" style="62" customWidth="1"/>
    <col min="2324" max="2324" width="9.421875" style="62" customWidth="1"/>
    <col min="2325" max="2560" width="9.140625" style="62" customWidth="1"/>
    <col min="2561" max="2565" width="9.140625" style="62" hidden="1" customWidth="1"/>
    <col min="2566" max="2566" width="5.421875" style="62" customWidth="1"/>
    <col min="2567" max="2567" width="14.28125" style="62" customWidth="1"/>
    <col min="2568" max="2568" width="57.140625" style="62" customWidth="1"/>
    <col min="2569" max="2569" width="4.28125" style="62" customWidth="1"/>
    <col min="2570" max="2570" width="13.7109375" style="62" customWidth="1"/>
    <col min="2571" max="2571" width="6.8515625" style="62" customWidth="1"/>
    <col min="2572" max="2572" width="13.421875" style="62" customWidth="1"/>
    <col min="2573" max="2573" width="12.421875" style="62" customWidth="1"/>
    <col min="2574" max="2574" width="15.7109375" style="62" customWidth="1"/>
    <col min="2575" max="2575" width="9.7109375" style="62" customWidth="1"/>
    <col min="2576" max="2576" width="14.57421875" style="62" customWidth="1"/>
    <col min="2577" max="2577" width="15.7109375" style="62" customWidth="1"/>
    <col min="2578" max="2579" width="10.00390625" style="62" customWidth="1"/>
    <col min="2580" max="2580" width="9.421875" style="62" customWidth="1"/>
    <col min="2581" max="2816" width="9.140625" style="62" customWidth="1"/>
    <col min="2817" max="2821" width="9.140625" style="62" hidden="1" customWidth="1"/>
    <col min="2822" max="2822" width="5.421875" style="62" customWidth="1"/>
    <col min="2823" max="2823" width="14.28125" style="62" customWidth="1"/>
    <col min="2824" max="2824" width="57.140625" style="62" customWidth="1"/>
    <col min="2825" max="2825" width="4.28125" style="62" customWidth="1"/>
    <col min="2826" max="2826" width="13.7109375" style="62" customWidth="1"/>
    <col min="2827" max="2827" width="6.8515625" style="62" customWidth="1"/>
    <col min="2828" max="2828" width="13.421875" style="62" customWidth="1"/>
    <col min="2829" max="2829" width="12.421875" style="62" customWidth="1"/>
    <col min="2830" max="2830" width="15.7109375" style="62" customWidth="1"/>
    <col min="2831" max="2831" width="9.7109375" style="62" customWidth="1"/>
    <col min="2832" max="2832" width="14.57421875" style="62" customWidth="1"/>
    <col min="2833" max="2833" width="15.7109375" style="62" customWidth="1"/>
    <col min="2834" max="2835" width="10.00390625" style="62" customWidth="1"/>
    <col min="2836" max="2836" width="9.421875" style="62" customWidth="1"/>
    <col min="2837" max="3072" width="9.140625" style="62" customWidth="1"/>
    <col min="3073" max="3077" width="9.140625" style="62" hidden="1" customWidth="1"/>
    <col min="3078" max="3078" width="5.421875" style="62" customWidth="1"/>
    <col min="3079" max="3079" width="14.28125" style="62" customWidth="1"/>
    <col min="3080" max="3080" width="57.140625" style="62" customWidth="1"/>
    <col min="3081" max="3081" width="4.28125" style="62" customWidth="1"/>
    <col min="3082" max="3082" width="13.7109375" style="62" customWidth="1"/>
    <col min="3083" max="3083" width="6.8515625" style="62" customWidth="1"/>
    <col min="3084" max="3084" width="13.421875" style="62" customWidth="1"/>
    <col min="3085" max="3085" width="12.421875" style="62" customWidth="1"/>
    <col min="3086" max="3086" width="15.7109375" style="62" customWidth="1"/>
    <col min="3087" max="3087" width="9.7109375" style="62" customWidth="1"/>
    <col min="3088" max="3088" width="14.57421875" style="62" customWidth="1"/>
    <col min="3089" max="3089" width="15.7109375" style="62" customWidth="1"/>
    <col min="3090" max="3091" width="10.00390625" style="62" customWidth="1"/>
    <col min="3092" max="3092" width="9.421875" style="62" customWidth="1"/>
    <col min="3093" max="3328" width="9.140625" style="62" customWidth="1"/>
    <col min="3329" max="3333" width="9.140625" style="62" hidden="1" customWidth="1"/>
    <col min="3334" max="3334" width="5.421875" style="62" customWidth="1"/>
    <col min="3335" max="3335" width="14.28125" style="62" customWidth="1"/>
    <col min="3336" max="3336" width="57.140625" style="62" customWidth="1"/>
    <col min="3337" max="3337" width="4.28125" style="62" customWidth="1"/>
    <col min="3338" max="3338" width="13.7109375" style="62" customWidth="1"/>
    <col min="3339" max="3339" width="6.8515625" style="62" customWidth="1"/>
    <col min="3340" max="3340" width="13.421875" style="62" customWidth="1"/>
    <col min="3341" max="3341" width="12.421875" style="62" customWidth="1"/>
    <col min="3342" max="3342" width="15.7109375" style="62" customWidth="1"/>
    <col min="3343" max="3343" width="9.7109375" style="62" customWidth="1"/>
    <col min="3344" max="3344" width="14.57421875" style="62" customWidth="1"/>
    <col min="3345" max="3345" width="15.7109375" style="62" customWidth="1"/>
    <col min="3346" max="3347" width="10.00390625" style="62" customWidth="1"/>
    <col min="3348" max="3348" width="9.421875" style="62" customWidth="1"/>
    <col min="3349" max="3584" width="9.140625" style="62" customWidth="1"/>
    <col min="3585" max="3589" width="9.140625" style="62" hidden="1" customWidth="1"/>
    <col min="3590" max="3590" width="5.421875" style="62" customWidth="1"/>
    <col min="3591" max="3591" width="14.28125" style="62" customWidth="1"/>
    <col min="3592" max="3592" width="57.140625" style="62" customWidth="1"/>
    <col min="3593" max="3593" width="4.28125" style="62" customWidth="1"/>
    <col min="3594" max="3594" width="13.7109375" style="62" customWidth="1"/>
    <col min="3595" max="3595" width="6.8515625" style="62" customWidth="1"/>
    <col min="3596" max="3596" width="13.421875" style="62" customWidth="1"/>
    <col min="3597" max="3597" width="12.421875" style="62" customWidth="1"/>
    <col min="3598" max="3598" width="15.7109375" style="62" customWidth="1"/>
    <col min="3599" max="3599" width="9.7109375" style="62" customWidth="1"/>
    <col min="3600" max="3600" width="14.57421875" style="62" customWidth="1"/>
    <col min="3601" max="3601" width="15.7109375" style="62" customWidth="1"/>
    <col min="3602" max="3603" width="10.00390625" style="62" customWidth="1"/>
    <col min="3604" max="3604" width="9.421875" style="62" customWidth="1"/>
    <col min="3605" max="3840" width="9.140625" style="62" customWidth="1"/>
    <col min="3841" max="3845" width="9.140625" style="62" hidden="1" customWidth="1"/>
    <col min="3846" max="3846" width="5.421875" style="62" customWidth="1"/>
    <col min="3847" max="3847" width="14.28125" style="62" customWidth="1"/>
    <col min="3848" max="3848" width="57.140625" style="62" customWidth="1"/>
    <col min="3849" max="3849" width="4.28125" style="62" customWidth="1"/>
    <col min="3850" max="3850" width="13.7109375" style="62" customWidth="1"/>
    <col min="3851" max="3851" width="6.8515625" style="62" customWidth="1"/>
    <col min="3852" max="3852" width="13.421875" style="62" customWidth="1"/>
    <col min="3853" max="3853" width="12.421875" style="62" customWidth="1"/>
    <col min="3854" max="3854" width="15.7109375" style="62" customWidth="1"/>
    <col min="3855" max="3855" width="9.7109375" style="62" customWidth="1"/>
    <col min="3856" max="3856" width="14.57421875" style="62" customWidth="1"/>
    <col min="3857" max="3857" width="15.7109375" style="62" customWidth="1"/>
    <col min="3858" max="3859" width="10.00390625" style="62" customWidth="1"/>
    <col min="3860" max="3860" width="9.421875" style="62" customWidth="1"/>
    <col min="3861" max="4096" width="9.140625" style="62" customWidth="1"/>
    <col min="4097" max="4101" width="9.140625" style="62" hidden="1" customWidth="1"/>
    <col min="4102" max="4102" width="5.421875" style="62" customWidth="1"/>
    <col min="4103" max="4103" width="14.28125" style="62" customWidth="1"/>
    <col min="4104" max="4104" width="57.140625" style="62" customWidth="1"/>
    <col min="4105" max="4105" width="4.28125" style="62" customWidth="1"/>
    <col min="4106" max="4106" width="13.7109375" style="62" customWidth="1"/>
    <col min="4107" max="4107" width="6.8515625" style="62" customWidth="1"/>
    <col min="4108" max="4108" width="13.421875" style="62" customWidth="1"/>
    <col min="4109" max="4109" width="12.421875" style="62" customWidth="1"/>
    <col min="4110" max="4110" width="15.7109375" style="62" customWidth="1"/>
    <col min="4111" max="4111" width="9.7109375" style="62" customWidth="1"/>
    <col min="4112" max="4112" width="14.57421875" style="62" customWidth="1"/>
    <col min="4113" max="4113" width="15.7109375" style="62" customWidth="1"/>
    <col min="4114" max="4115" width="10.00390625" style="62" customWidth="1"/>
    <col min="4116" max="4116" width="9.421875" style="62" customWidth="1"/>
    <col min="4117" max="4352" width="9.140625" style="62" customWidth="1"/>
    <col min="4353" max="4357" width="9.140625" style="62" hidden="1" customWidth="1"/>
    <col min="4358" max="4358" width="5.421875" style="62" customWidth="1"/>
    <col min="4359" max="4359" width="14.28125" style="62" customWidth="1"/>
    <col min="4360" max="4360" width="57.140625" style="62" customWidth="1"/>
    <col min="4361" max="4361" width="4.28125" style="62" customWidth="1"/>
    <col min="4362" max="4362" width="13.7109375" style="62" customWidth="1"/>
    <col min="4363" max="4363" width="6.8515625" style="62" customWidth="1"/>
    <col min="4364" max="4364" width="13.421875" style="62" customWidth="1"/>
    <col min="4365" max="4365" width="12.421875" style="62" customWidth="1"/>
    <col min="4366" max="4366" width="15.7109375" style="62" customWidth="1"/>
    <col min="4367" max="4367" width="9.7109375" style="62" customWidth="1"/>
    <col min="4368" max="4368" width="14.57421875" style="62" customWidth="1"/>
    <col min="4369" max="4369" width="15.7109375" style="62" customWidth="1"/>
    <col min="4370" max="4371" width="10.00390625" style="62" customWidth="1"/>
    <col min="4372" max="4372" width="9.421875" style="62" customWidth="1"/>
    <col min="4373" max="4608" width="9.140625" style="62" customWidth="1"/>
    <col min="4609" max="4613" width="9.140625" style="62" hidden="1" customWidth="1"/>
    <col min="4614" max="4614" width="5.421875" style="62" customWidth="1"/>
    <col min="4615" max="4615" width="14.28125" style="62" customWidth="1"/>
    <col min="4616" max="4616" width="57.140625" style="62" customWidth="1"/>
    <col min="4617" max="4617" width="4.28125" style="62" customWidth="1"/>
    <col min="4618" max="4618" width="13.7109375" style="62" customWidth="1"/>
    <col min="4619" max="4619" width="6.8515625" style="62" customWidth="1"/>
    <col min="4620" max="4620" width="13.421875" style="62" customWidth="1"/>
    <col min="4621" max="4621" width="12.421875" style="62" customWidth="1"/>
    <col min="4622" max="4622" width="15.7109375" style="62" customWidth="1"/>
    <col min="4623" max="4623" width="9.7109375" style="62" customWidth="1"/>
    <col min="4624" max="4624" width="14.57421875" style="62" customWidth="1"/>
    <col min="4625" max="4625" width="15.7109375" style="62" customWidth="1"/>
    <col min="4626" max="4627" width="10.00390625" style="62" customWidth="1"/>
    <col min="4628" max="4628" width="9.421875" style="62" customWidth="1"/>
    <col min="4629" max="4864" width="9.140625" style="62" customWidth="1"/>
    <col min="4865" max="4869" width="9.140625" style="62" hidden="1" customWidth="1"/>
    <col min="4870" max="4870" width="5.421875" style="62" customWidth="1"/>
    <col min="4871" max="4871" width="14.28125" style="62" customWidth="1"/>
    <col min="4872" max="4872" width="57.140625" style="62" customWidth="1"/>
    <col min="4873" max="4873" width="4.28125" style="62" customWidth="1"/>
    <col min="4874" max="4874" width="13.7109375" style="62" customWidth="1"/>
    <col min="4875" max="4875" width="6.8515625" style="62" customWidth="1"/>
    <col min="4876" max="4876" width="13.421875" style="62" customWidth="1"/>
    <col min="4877" max="4877" width="12.421875" style="62" customWidth="1"/>
    <col min="4878" max="4878" width="15.7109375" style="62" customWidth="1"/>
    <col min="4879" max="4879" width="9.7109375" style="62" customWidth="1"/>
    <col min="4880" max="4880" width="14.57421875" style="62" customWidth="1"/>
    <col min="4881" max="4881" width="15.7109375" style="62" customWidth="1"/>
    <col min="4882" max="4883" width="10.00390625" style="62" customWidth="1"/>
    <col min="4884" max="4884" width="9.421875" style="62" customWidth="1"/>
    <col min="4885" max="5120" width="9.140625" style="62" customWidth="1"/>
    <col min="5121" max="5125" width="9.140625" style="62" hidden="1" customWidth="1"/>
    <col min="5126" max="5126" width="5.421875" style="62" customWidth="1"/>
    <col min="5127" max="5127" width="14.28125" style="62" customWidth="1"/>
    <col min="5128" max="5128" width="57.140625" style="62" customWidth="1"/>
    <col min="5129" max="5129" width="4.28125" style="62" customWidth="1"/>
    <col min="5130" max="5130" width="13.7109375" style="62" customWidth="1"/>
    <col min="5131" max="5131" width="6.8515625" style="62" customWidth="1"/>
    <col min="5132" max="5132" width="13.421875" style="62" customWidth="1"/>
    <col min="5133" max="5133" width="12.421875" style="62" customWidth="1"/>
    <col min="5134" max="5134" width="15.7109375" style="62" customWidth="1"/>
    <col min="5135" max="5135" width="9.7109375" style="62" customWidth="1"/>
    <col min="5136" max="5136" width="14.57421875" style="62" customWidth="1"/>
    <col min="5137" max="5137" width="15.7109375" style="62" customWidth="1"/>
    <col min="5138" max="5139" width="10.00390625" style="62" customWidth="1"/>
    <col min="5140" max="5140" width="9.421875" style="62" customWidth="1"/>
    <col min="5141" max="5376" width="9.140625" style="62" customWidth="1"/>
    <col min="5377" max="5381" width="9.140625" style="62" hidden="1" customWidth="1"/>
    <col min="5382" max="5382" width="5.421875" style="62" customWidth="1"/>
    <col min="5383" max="5383" width="14.28125" style="62" customWidth="1"/>
    <col min="5384" max="5384" width="57.140625" style="62" customWidth="1"/>
    <col min="5385" max="5385" width="4.28125" style="62" customWidth="1"/>
    <col min="5386" max="5386" width="13.7109375" style="62" customWidth="1"/>
    <col min="5387" max="5387" width="6.8515625" style="62" customWidth="1"/>
    <col min="5388" max="5388" width="13.421875" style="62" customWidth="1"/>
    <col min="5389" max="5389" width="12.421875" style="62" customWidth="1"/>
    <col min="5390" max="5390" width="15.7109375" style="62" customWidth="1"/>
    <col min="5391" max="5391" width="9.7109375" style="62" customWidth="1"/>
    <col min="5392" max="5392" width="14.57421875" style="62" customWidth="1"/>
    <col min="5393" max="5393" width="15.7109375" style="62" customWidth="1"/>
    <col min="5394" max="5395" width="10.00390625" style="62" customWidth="1"/>
    <col min="5396" max="5396" width="9.421875" style="62" customWidth="1"/>
    <col min="5397" max="5632" width="9.140625" style="62" customWidth="1"/>
    <col min="5633" max="5637" width="9.140625" style="62" hidden="1" customWidth="1"/>
    <col min="5638" max="5638" width="5.421875" style="62" customWidth="1"/>
    <col min="5639" max="5639" width="14.28125" style="62" customWidth="1"/>
    <col min="5640" max="5640" width="57.140625" style="62" customWidth="1"/>
    <col min="5641" max="5641" width="4.28125" style="62" customWidth="1"/>
    <col min="5642" max="5642" width="13.7109375" style="62" customWidth="1"/>
    <col min="5643" max="5643" width="6.8515625" style="62" customWidth="1"/>
    <col min="5644" max="5644" width="13.421875" style="62" customWidth="1"/>
    <col min="5645" max="5645" width="12.421875" style="62" customWidth="1"/>
    <col min="5646" max="5646" width="15.7109375" style="62" customWidth="1"/>
    <col min="5647" max="5647" width="9.7109375" style="62" customWidth="1"/>
    <col min="5648" max="5648" width="14.57421875" style="62" customWidth="1"/>
    <col min="5649" max="5649" width="15.7109375" style="62" customWidth="1"/>
    <col min="5650" max="5651" width="10.00390625" style="62" customWidth="1"/>
    <col min="5652" max="5652" width="9.421875" style="62" customWidth="1"/>
    <col min="5653" max="5888" width="9.140625" style="62" customWidth="1"/>
    <col min="5889" max="5893" width="9.140625" style="62" hidden="1" customWidth="1"/>
    <col min="5894" max="5894" width="5.421875" style="62" customWidth="1"/>
    <col min="5895" max="5895" width="14.28125" style="62" customWidth="1"/>
    <col min="5896" max="5896" width="57.140625" style="62" customWidth="1"/>
    <col min="5897" max="5897" width="4.28125" style="62" customWidth="1"/>
    <col min="5898" max="5898" width="13.7109375" style="62" customWidth="1"/>
    <col min="5899" max="5899" width="6.8515625" style="62" customWidth="1"/>
    <col min="5900" max="5900" width="13.421875" style="62" customWidth="1"/>
    <col min="5901" max="5901" width="12.421875" style="62" customWidth="1"/>
    <col min="5902" max="5902" width="15.7109375" style="62" customWidth="1"/>
    <col min="5903" max="5903" width="9.7109375" style="62" customWidth="1"/>
    <col min="5904" max="5904" width="14.57421875" style="62" customWidth="1"/>
    <col min="5905" max="5905" width="15.7109375" style="62" customWidth="1"/>
    <col min="5906" max="5907" width="10.00390625" style="62" customWidth="1"/>
    <col min="5908" max="5908" width="9.421875" style="62" customWidth="1"/>
    <col min="5909" max="6144" width="9.140625" style="62" customWidth="1"/>
    <col min="6145" max="6149" width="9.140625" style="62" hidden="1" customWidth="1"/>
    <col min="6150" max="6150" width="5.421875" style="62" customWidth="1"/>
    <col min="6151" max="6151" width="14.28125" style="62" customWidth="1"/>
    <col min="6152" max="6152" width="57.140625" style="62" customWidth="1"/>
    <col min="6153" max="6153" width="4.28125" style="62" customWidth="1"/>
    <col min="6154" max="6154" width="13.7109375" style="62" customWidth="1"/>
    <col min="6155" max="6155" width="6.8515625" style="62" customWidth="1"/>
    <col min="6156" max="6156" width="13.421875" style="62" customWidth="1"/>
    <col min="6157" max="6157" width="12.421875" style="62" customWidth="1"/>
    <col min="6158" max="6158" width="15.7109375" style="62" customWidth="1"/>
    <col min="6159" max="6159" width="9.7109375" style="62" customWidth="1"/>
    <col min="6160" max="6160" width="14.57421875" style="62" customWidth="1"/>
    <col min="6161" max="6161" width="15.7109375" style="62" customWidth="1"/>
    <col min="6162" max="6163" width="10.00390625" style="62" customWidth="1"/>
    <col min="6164" max="6164" width="9.421875" style="62" customWidth="1"/>
    <col min="6165" max="6400" width="9.140625" style="62" customWidth="1"/>
    <col min="6401" max="6405" width="9.140625" style="62" hidden="1" customWidth="1"/>
    <col min="6406" max="6406" width="5.421875" style="62" customWidth="1"/>
    <col min="6407" max="6407" width="14.28125" style="62" customWidth="1"/>
    <col min="6408" max="6408" width="57.140625" style="62" customWidth="1"/>
    <col min="6409" max="6409" width="4.28125" style="62" customWidth="1"/>
    <col min="6410" max="6410" width="13.7109375" style="62" customWidth="1"/>
    <col min="6411" max="6411" width="6.8515625" style="62" customWidth="1"/>
    <col min="6412" max="6412" width="13.421875" style="62" customWidth="1"/>
    <col min="6413" max="6413" width="12.421875" style="62" customWidth="1"/>
    <col min="6414" max="6414" width="15.7109375" style="62" customWidth="1"/>
    <col min="6415" max="6415" width="9.7109375" style="62" customWidth="1"/>
    <col min="6416" max="6416" width="14.57421875" style="62" customWidth="1"/>
    <col min="6417" max="6417" width="15.7109375" style="62" customWidth="1"/>
    <col min="6418" max="6419" width="10.00390625" style="62" customWidth="1"/>
    <col min="6420" max="6420" width="9.421875" style="62" customWidth="1"/>
    <col min="6421" max="6656" width="9.140625" style="62" customWidth="1"/>
    <col min="6657" max="6661" width="9.140625" style="62" hidden="1" customWidth="1"/>
    <col min="6662" max="6662" width="5.421875" style="62" customWidth="1"/>
    <col min="6663" max="6663" width="14.28125" style="62" customWidth="1"/>
    <col min="6664" max="6664" width="57.140625" style="62" customWidth="1"/>
    <col min="6665" max="6665" width="4.28125" style="62" customWidth="1"/>
    <col min="6666" max="6666" width="13.7109375" style="62" customWidth="1"/>
    <col min="6667" max="6667" width="6.8515625" style="62" customWidth="1"/>
    <col min="6668" max="6668" width="13.421875" style="62" customWidth="1"/>
    <col min="6669" max="6669" width="12.421875" style="62" customWidth="1"/>
    <col min="6670" max="6670" width="15.7109375" style="62" customWidth="1"/>
    <col min="6671" max="6671" width="9.7109375" style="62" customWidth="1"/>
    <col min="6672" max="6672" width="14.57421875" style="62" customWidth="1"/>
    <col min="6673" max="6673" width="15.7109375" style="62" customWidth="1"/>
    <col min="6674" max="6675" width="10.00390625" style="62" customWidth="1"/>
    <col min="6676" max="6676" width="9.421875" style="62" customWidth="1"/>
    <col min="6677" max="6912" width="9.140625" style="62" customWidth="1"/>
    <col min="6913" max="6917" width="9.140625" style="62" hidden="1" customWidth="1"/>
    <col min="6918" max="6918" width="5.421875" style="62" customWidth="1"/>
    <col min="6919" max="6919" width="14.28125" style="62" customWidth="1"/>
    <col min="6920" max="6920" width="57.140625" style="62" customWidth="1"/>
    <col min="6921" max="6921" width="4.28125" style="62" customWidth="1"/>
    <col min="6922" max="6922" width="13.7109375" style="62" customWidth="1"/>
    <col min="6923" max="6923" width="6.8515625" style="62" customWidth="1"/>
    <col min="6924" max="6924" width="13.421875" style="62" customWidth="1"/>
    <col min="6925" max="6925" width="12.421875" style="62" customWidth="1"/>
    <col min="6926" max="6926" width="15.7109375" style="62" customWidth="1"/>
    <col min="6927" max="6927" width="9.7109375" style="62" customWidth="1"/>
    <col min="6928" max="6928" width="14.57421875" style="62" customWidth="1"/>
    <col min="6929" max="6929" width="15.7109375" style="62" customWidth="1"/>
    <col min="6930" max="6931" width="10.00390625" style="62" customWidth="1"/>
    <col min="6932" max="6932" width="9.421875" style="62" customWidth="1"/>
    <col min="6933" max="7168" width="9.140625" style="62" customWidth="1"/>
    <col min="7169" max="7173" width="9.140625" style="62" hidden="1" customWidth="1"/>
    <col min="7174" max="7174" width="5.421875" style="62" customWidth="1"/>
    <col min="7175" max="7175" width="14.28125" style="62" customWidth="1"/>
    <col min="7176" max="7176" width="57.140625" style="62" customWidth="1"/>
    <col min="7177" max="7177" width="4.28125" style="62" customWidth="1"/>
    <col min="7178" max="7178" width="13.7109375" style="62" customWidth="1"/>
    <col min="7179" max="7179" width="6.8515625" style="62" customWidth="1"/>
    <col min="7180" max="7180" width="13.421875" style="62" customWidth="1"/>
    <col min="7181" max="7181" width="12.421875" style="62" customWidth="1"/>
    <col min="7182" max="7182" width="15.7109375" style="62" customWidth="1"/>
    <col min="7183" max="7183" width="9.7109375" style="62" customWidth="1"/>
    <col min="7184" max="7184" width="14.57421875" style="62" customWidth="1"/>
    <col min="7185" max="7185" width="15.7109375" style="62" customWidth="1"/>
    <col min="7186" max="7187" width="10.00390625" style="62" customWidth="1"/>
    <col min="7188" max="7188" width="9.421875" style="62" customWidth="1"/>
    <col min="7189" max="7424" width="9.140625" style="62" customWidth="1"/>
    <col min="7425" max="7429" width="9.140625" style="62" hidden="1" customWidth="1"/>
    <col min="7430" max="7430" width="5.421875" style="62" customWidth="1"/>
    <col min="7431" max="7431" width="14.28125" style="62" customWidth="1"/>
    <col min="7432" max="7432" width="57.140625" style="62" customWidth="1"/>
    <col min="7433" max="7433" width="4.28125" style="62" customWidth="1"/>
    <col min="7434" max="7434" width="13.7109375" style="62" customWidth="1"/>
    <col min="7435" max="7435" width="6.8515625" style="62" customWidth="1"/>
    <col min="7436" max="7436" width="13.421875" style="62" customWidth="1"/>
    <col min="7437" max="7437" width="12.421875" style="62" customWidth="1"/>
    <col min="7438" max="7438" width="15.7109375" style="62" customWidth="1"/>
    <col min="7439" max="7439" width="9.7109375" style="62" customWidth="1"/>
    <col min="7440" max="7440" width="14.57421875" style="62" customWidth="1"/>
    <col min="7441" max="7441" width="15.7109375" style="62" customWidth="1"/>
    <col min="7442" max="7443" width="10.00390625" style="62" customWidth="1"/>
    <col min="7444" max="7444" width="9.421875" style="62" customWidth="1"/>
    <col min="7445" max="7680" width="9.140625" style="62" customWidth="1"/>
    <col min="7681" max="7685" width="9.140625" style="62" hidden="1" customWidth="1"/>
    <col min="7686" max="7686" width="5.421875" style="62" customWidth="1"/>
    <col min="7687" max="7687" width="14.28125" style="62" customWidth="1"/>
    <col min="7688" max="7688" width="57.140625" style="62" customWidth="1"/>
    <col min="7689" max="7689" width="4.28125" style="62" customWidth="1"/>
    <col min="7690" max="7690" width="13.7109375" style="62" customWidth="1"/>
    <col min="7691" max="7691" width="6.8515625" style="62" customWidth="1"/>
    <col min="7692" max="7692" width="13.421875" style="62" customWidth="1"/>
    <col min="7693" max="7693" width="12.421875" style="62" customWidth="1"/>
    <col min="7694" max="7694" width="15.7109375" style="62" customWidth="1"/>
    <col min="7695" max="7695" width="9.7109375" style="62" customWidth="1"/>
    <col min="7696" max="7696" width="14.57421875" style="62" customWidth="1"/>
    <col min="7697" max="7697" width="15.7109375" style="62" customWidth="1"/>
    <col min="7698" max="7699" width="10.00390625" style="62" customWidth="1"/>
    <col min="7700" max="7700" width="9.421875" style="62" customWidth="1"/>
    <col min="7701" max="7936" width="9.140625" style="62" customWidth="1"/>
    <col min="7937" max="7941" width="9.140625" style="62" hidden="1" customWidth="1"/>
    <col min="7942" max="7942" width="5.421875" style="62" customWidth="1"/>
    <col min="7943" max="7943" width="14.28125" style="62" customWidth="1"/>
    <col min="7944" max="7944" width="57.140625" style="62" customWidth="1"/>
    <col min="7945" max="7945" width="4.28125" style="62" customWidth="1"/>
    <col min="7946" max="7946" width="13.7109375" style="62" customWidth="1"/>
    <col min="7947" max="7947" width="6.8515625" style="62" customWidth="1"/>
    <col min="7948" max="7948" width="13.421875" style="62" customWidth="1"/>
    <col min="7949" max="7949" width="12.421875" style="62" customWidth="1"/>
    <col min="7950" max="7950" width="15.7109375" style="62" customWidth="1"/>
    <col min="7951" max="7951" width="9.7109375" style="62" customWidth="1"/>
    <col min="7952" max="7952" width="14.57421875" style="62" customWidth="1"/>
    <col min="7953" max="7953" width="15.7109375" style="62" customWidth="1"/>
    <col min="7954" max="7955" width="10.00390625" style="62" customWidth="1"/>
    <col min="7956" max="7956" width="9.421875" style="62" customWidth="1"/>
    <col min="7957" max="8192" width="9.140625" style="62" customWidth="1"/>
    <col min="8193" max="8197" width="9.140625" style="62" hidden="1" customWidth="1"/>
    <col min="8198" max="8198" width="5.421875" style="62" customWidth="1"/>
    <col min="8199" max="8199" width="14.28125" style="62" customWidth="1"/>
    <col min="8200" max="8200" width="57.140625" style="62" customWidth="1"/>
    <col min="8201" max="8201" width="4.28125" style="62" customWidth="1"/>
    <col min="8202" max="8202" width="13.7109375" style="62" customWidth="1"/>
    <col min="8203" max="8203" width="6.8515625" style="62" customWidth="1"/>
    <col min="8204" max="8204" width="13.421875" style="62" customWidth="1"/>
    <col min="8205" max="8205" width="12.421875" style="62" customWidth="1"/>
    <col min="8206" max="8206" width="15.7109375" style="62" customWidth="1"/>
    <col min="8207" max="8207" width="9.7109375" style="62" customWidth="1"/>
    <col min="8208" max="8208" width="14.57421875" style="62" customWidth="1"/>
    <col min="8209" max="8209" width="15.7109375" style="62" customWidth="1"/>
    <col min="8210" max="8211" width="10.00390625" style="62" customWidth="1"/>
    <col min="8212" max="8212" width="9.421875" style="62" customWidth="1"/>
    <col min="8213" max="8448" width="9.140625" style="62" customWidth="1"/>
    <col min="8449" max="8453" width="9.140625" style="62" hidden="1" customWidth="1"/>
    <col min="8454" max="8454" width="5.421875" style="62" customWidth="1"/>
    <col min="8455" max="8455" width="14.28125" style="62" customWidth="1"/>
    <col min="8456" max="8456" width="57.140625" style="62" customWidth="1"/>
    <col min="8457" max="8457" width="4.28125" style="62" customWidth="1"/>
    <col min="8458" max="8458" width="13.7109375" style="62" customWidth="1"/>
    <col min="8459" max="8459" width="6.8515625" style="62" customWidth="1"/>
    <col min="8460" max="8460" width="13.421875" style="62" customWidth="1"/>
    <col min="8461" max="8461" width="12.421875" style="62" customWidth="1"/>
    <col min="8462" max="8462" width="15.7109375" style="62" customWidth="1"/>
    <col min="8463" max="8463" width="9.7109375" style="62" customWidth="1"/>
    <col min="8464" max="8464" width="14.57421875" style="62" customWidth="1"/>
    <col min="8465" max="8465" width="15.7109375" style="62" customWidth="1"/>
    <col min="8466" max="8467" width="10.00390625" style="62" customWidth="1"/>
    <col min="8468" max="8468" width="9.421875" style="62" customWidth="1"/>
    <col min="8469" max="8704" width="9.140625" style="62" customWidth="1"/>
    <col min="8705" max="8709" width="9.140625" style="62" hidden="1" customWidth="1"/>
    <col min="8710" max="8710" width="5.421875" style="62" customWidth="1"/>
    <col min="8711" max="8711" width="14.28125" style="62" customWidth="1"/>
    <col min="8712" max="8712" width="57.140625" style="62" customWidth="1"/>
    <col min="8713" max="8713" width="4.28125" style="62" customWidth="1"/>
    <col min="8714" max="8714" width="13.7109375" style="62" customWidth="1"/>
    <col min="8715" max="8715" width="6.8515625" style="62" customWidth="1"/>
    <col min="8716" max="8716" width="13.421875" style="62" customWidth="1"/>
    <col min="8717" max="8717" width="12.421875" style="62" customWidth="1"/>
    <col min="8718" max="8718" width="15.7109375" style="62" customWidth="1"/>
    <col min="8719" max="8719" width="9.7109375" style="62" customWidth="1"/>
    <col min="8720" max="8720" width="14.57421875" style="62" customWidth="1"/>
    <col min="8721" max="8721" width="15.7109375" style="62" customWidth="1"/>
    <col min="8722" max="8723" width="10.00390625" style="62" customWidth="1"/>
    <col min="8724" max="8724" width="9.421875" style="62" customWidth="1"/>
    <col min="8725" max="8960" width="9.140625" style="62" customWidth="1"/>
    <col min="8961" max="8965" width="9.140625" style="62" hidden="1" customWidth="1"/>
    <col min="8966" max="8966" width="5.421875" style="62" customWidth="1"/>
    <col min="8967" max="8967" width="14.28125" style="62" customWidth="1"/>
    <col min="8968" max="8968" width="57.140625" style="62" customWidth="1"/>
    <col min="8969" max="8969" width="4.28125" style="62" customWidth="1"/>
    <col min="8970" max="8970" width="13.7109375" style="62" customWidth="1"/>
    <col min="8971" max="8971" width="6.8515625" style="62" customWidth="1"/>
    <col min="8972" max="8972" width="13.421875" style="62" customWidth="1"/>
    <col min="8973" max="8973" width="12.421875" style="62" customWidth="1"/>
    <col min="8974" max="8974" width="15.7109375" style="62" customWidth="1"/>
    <col min="8975" max="8975" width="9.7109375" style="62" customWidth="1"/>
    <col min="8976" max="8976" width="14.57421875" style="62" customWidth="1"/>
    <col min="8977" max="8977" width="15.7109375" style="62" customWidth="1"/>
    <col min="8978" max="8979" width="10.00390625" style="62" customWidth="1"/>
    <col min="8980" max="8980" width="9.421875" style="62" customWidth="1"/>
    <col min="8981" max="9216" width="9.140625" style="62" customWidth="1"/>
    <col min="9217" max="9221" width="9.140625" style="62" hidden="1" customWidth="1"/>
    <col min="9222" max="9222" width="5.421875" style="62" customWidth="1"/>
    <col min="9223" max="9223" width="14.28125" style="62" customWidth="1"/>
    <col min="9224" max="9224" width="57.140625" style="62" customWidth="1"/>
    <col min="9225" max="9225" width="4.28125" style="62" customWidth="1"/>
    <col min="9226" max="9226" width="13.7109375" style="62" customWidth="1"/>
    <col min="9227" max="9227" width="6.8515625" style="62" customWidth="1"/>
    <col min="9228" max="9228" width="13.421875" style="62" customWidth="1"/>
    <col min="9229" max="9229" width="12.421875" style="62" customWidth="1"/>
    <col min="9230" max="9230" width="15.7109375" style="62" customWidth="1"/>
    <col min="9231" max="9231" width="9.7109375" style="62" customWidth="1"/>
    <col min="9232" max="9232" width="14.57421875" style="62" customWidth="1"/>
    <col min="9233" max="9233" width="15.7109375" style="62" customWidth="1"/>
    <col min="9234" max="9235" width="10.00390625" style="62" customWidth="1"/>
    <col min="9236" max="9236" width="9.421875" style="62" customWidth="1"/>
    <col min="9237" max="9472" width="9.140625" style="62" customWidth="1"/>
    <col min="9473" max="9477" width="9.140625" style="62" hidden="1" customWidth="1"/>
    <col min="9478" max="9478" width="5.421875" style="62" customWidth="1"/>
    <col min="9479" max="9479" width="14.28125" style="62" customWidth="1"/>
    <col min="9480" max="9480" width="57.140625" style="62" customWidth="1"/>
    <col min="9481" max="9481" width="4.28125" style="62" customWidth="1"/>
    <col min="9482" max="9482" width="13.7109375" style="62" customWidth="1"/>
    <col min="9483" max="9483" width="6.8515625" style="62" customWidth="1"/>
    <col min="9484" max="9484" width="13.421875" style="62" customWidth="1"/>
    <col min="9485" max="9485" width="12.421875" style="62" customWidth="1"/>
    <col min="9486" max="9486" width="15.7109375" style="62" customWidth="1"/>
    <col min="9487" max="9487" width="9.7109375" style="62" customWidth="1"/>
    <col min="9488" max="9488" width="14.57421875" style="62" customWidth="1"/>
    <col min="9489" max="9489" width="15.7109375" style="62" customWidth="1"/>
    <col min="9490" max="9491" width="10.00390625" style="62" customWidth="1"/>
    <col min="9492" max="9492" width="9.421875" style="62" customWidth="1"/>
    <col min="9493" max="9728" width="9.140625" style="62" customWidth="1"/>
    <col min="9729" max="9733" width="9.140625" style="62" hidden="1" customWidth="1"/>
    <col min="9734" max="9734" width="5.421875" style="62" customWidth="1"/>
    <col min="9735" max="9735" width="14.28125" style="62" customWidth="1"/>
    <col min="9736" max="9736" width="57.140625" style="62" customWidth="1"/>
    <col min="9737" max="9737" width="4.28125" style="62" customWidth="1"/>
    <col min="9738" max="9738" width="13.7109375" style="62" customWidth="1"/>
    <col min="9739" max="9739" width="6.8515625" style="62" customWidth="1"/>
    <col min="9740" max="9740" width="13.421875" style="62" customWidth="1"/>
    <col min="9741" max="9741" width="12.421875" style="62" customWidth="1"/>
    <col min="9742" max="9742" width="15.7109375" style="62" customWidth="1"/>
    <col min="9743" max="9743" width="9.7109375" style="62" customWidth="1"/>
    <col min="9744" max="9744" width="14.57421875" style="62" customWidth="1"/>
    <col min="9745" max="9745" width="15.7109375" style="62" customWidth="1"/>
    <col min="9746" max="9747" width="10.00390625" style="62" customWidth="1"/>
    <col min="9748" max="9748" width="9.421875" style="62" customWidth="1"/>
    <col min="9749" max="9984" width="9.140625" style="62" customWidth="1"/>
    <col min="9985" max="9989" width="9.140625" style="62" hidden="1" customWidth="1"/>
    <col min="9990" max="9990" width="5.421875" style="62" customWidth="1"/>
    <col min="9991" max="9991" width="14.28125" style="62" customWidth="1"/>
    <col min="9992" max="9992" width="57.140625" style="62" customWidth="1"/>
    <col min="9993" max="9993" width="4.28125" style="62" customWidth="1"/>
    <col min="9994" max="9994" width="13.7109375" style="62" customWidth="1"/>
    <col min="9995" max="9995" width="6.8515625" style="62" customWidth="1"/>
    <col min="9996" max="9996" width="13.421875" style="62" customWidth="1"/>
    <col min="9997" max="9997" width="12.421875" style="62" customWidth="1"/>
    <col min="9998" max="9998" width="15.7109375" style="62" customWidth="1"/>
    <col min="9999" max="9999" width="9.7109375" style="62" customWidth="1"/>
    <col min="10000" max="10000" width="14.57421875" style="62" customWidth="1"/>
    <col min="10001" max="10001" width="15.7109375" style="62" customWidth="1"/>
    <col min="10002" max="10003" width="10.00390625" style="62" customWidth="1"/>
    <col min="10004" max="10004" width="9.421875" style="62" customWidth="1"/>
    <col min="10005" max="10240" width="9.140625" style="62" customWidth="1"/>
    <col min="10241" max="10245" width="9.140625" style="62" hidden="1" customWidth="1"/>
    <col min="10246" max="10246" width="5.421875" style="62" customWidth="1"/>
    <col min="10247" max="10247" width="14.28125" style="62" customWidth="1"/>
    <col min="10248" max="10248" width="57.140625" style="62" customWidth="1"/>
    <col min="10249" max="10249" width="4.28125" style="62" customWidth="1"/>
    <col min="10250" max="10250" width="13.7109375" style="62" customWidth="1"/>
    <col min="10251" max="10251" width="6.8515625" style="62" customWidth="1"/>
    <col min="10252" max="10252" width="13.421875" style="62" customWidth="1"/>
    <col min="10253" max="10253" width="12.421875" style="62" customWidth="1"/>
    <col min="10254" max="10254" width="15.7109375" style="62" customWidth="1"/>
    <col min="10255" max="10255" width="9.7109375" style="62" customWidth="1"/>
    <col min="10256" max="10256" width="14.57421875" style="62" customWidth="1"/>
    <col min="10257" max="10257" width="15.7109375" style="62" customWidth="1"/>
    <col min="10258" max="10259" width="10.00390625" style="62" customWidth="1"/>
    <col min="10260" max="10260" width="9.421875" style="62" customWidth="1"/>
    <col min="10261" max="10496" width="9.140625" style="62" customWidth="1"/>
    <col min="10497" max="10501" width="9.140625" style="62" hidden="1" customWidth="1"/>
    <col min="10502" max="10502" width="5.421875" style="62" customWidth="1"/>
    <col min="10503" max="10503" width="14.28125" style="62" customWidth="1"/>
    <col min="10504" max="10504" width="57.140625" style="62" customWidth="1"/>
    <col min="10505" max="10505" width="4.28125" style="62" customWidth="1"/>
    <col min="10506" max="10506" width="13.7109375" style="62" customWidth="1"/>
    <col min="10507" max="10507" width="6.8515625" style="62" customWidth="1"/>
    <col min="10508" max="10508" width="13.421875" style="62" customWidth="1"/>
    <col min="10509" max="10509" width="12.421875" style="62" customWidth="1"/>
    <col min="10510" max="10510" width="15.7109375" style="62" customWidth="1"/>
    <col min="10511" max="10511" width="9.7109375" style="62" customWidth="1"/>
    <col min="10512" max="10512" width="14.57421875" style="62" customWidth="1"/>
    <col min="10513" max="10513" width="15.7109375" style="62" customWidth="1"/>
    <col min="10514" max="10515" width="10.00390625" style="62" customWidth="1"/>
    <col min="10516" max="10516" width="9.421875" style="62" customWidth="1"/>
    <col min="10517" max="10752" width="9.140625" style="62" customWidth="1"/>
    <col min="10753" max="10757" width="9.140625" style="62" hidden="1" customWidth="1"/>
    <col min="10758" max="10758" width="5.421875" style="62" customWidth="1"/>
    <col min="10759" max="10759" width="14.28125" style="62" customWidth="1"/>
    <col min="10760" max="10760" width="57.140625" style="62" customWidth="1"/>
    <col min="10761" max="10761" width="4.28125" style="62" customWidth="1"/>
    <col min="10762" max="10762" width="13.7109375" style="62" customWidth="1"/>
    <col min="10763" max="10763" width="6.8515625" style="62" customWidth="1"/>
    <col min="10764" max="10764" width="13.421875" style="62" customWidth="1"/>
    <col min="10765" max="10765" width="12.421875" style="62" customWidth="1"/>
    <col min="10766" max="10766" width="15.7109375" style="62" customWidth="1"/>
    <col min="10767" max="10767" width="9.7109375" style="62" customWidth="1"/>
    <col min="10768" max="10768" width="14.57421875" style="62" customWidth="1"/>
    <col min="10769" max="10769" width="15.7109375" style="62" customWidth="1"/>
    <col min="10770" max="10771" width="10.00390625" style="62" customWidth="1"/>
    <col min="10772" max="10772" width="9.421875" style="62" customWidth="1"/>
    <col min="10773" max="11008" width="9.140625" style="62" customWidth="1"/>
    <col min="11009" max="11013" width="9.140625" style="62" hidden="1" customWidth="1"/>
    <col min="11014" max="11014" width="5.421875" style="62" customWidth="1"/>
    <col min="11015" max="11015" width="14.28125" style="62" customWidth="1"/>
    <col min="11016" max="11016" width="57.140625" style="62" customWidth="1"/>
    <col min="11017" max="11017" width="4.28125" style="62" customWidth="1"/>
    <col min="11018" max="11018" width="13.7109375" style="62" customWidth="1"/>
    <col min="11019" max="11019" width="6.8515625" style="62" customWidth="1"/>
    <col min="11020" max="11020" width="13.421875" style="62" customWidth="1"/>
    <col min="11021" max="11021" width="12.421875" style="62" customWidth="1"/>
    <col min="11022" max="11022" width="15.7109375" style="62" customWidth="1"/>
    <col min="11023" max="11023" width="9.7109375" style="62" customWidth="1"/>
    <col min="11024" max="11024" width="14.57421875" style="62" customWidth="1"/>
    <col min="11025" max="11025" width="15.7109375" style="62" customWidth="1"/>
    <col min="11026" max="11027" width="10.00390625" style="62" customWidth="1"/>
    <col min="11028" max="11028" width="9.421875" style="62" customWidth="1"/>
    <col min="11029" max="11264" width="9.140625" style="62" customWidth="1"/>
    <col min="11265" max="11269" width="9.140625" style="62" hidden="1" customWidth="1"/>
    <col min="11270" max="11270" width="5.421875" style="62" customWidth="1"/>
    <col min="11271" max="11271" width="14.28125" style="62" customWidth="1"/>
    <col min="11272" max="11272" width="57.140625" style="62" customWidth="1"/>
    <col min="11273" max="11273" width="4.28125" style="62" customWidth="1"/>
    <col min="11274" max="11274" width="13.7109375" style="62" customWidth="1"/>
    <col min="11275" max="11275" width="6.8515625" style="62" customWidth="1"/>
    <col min="11276" max="11276" width="13.421875" style="62" customWidth="1"/>
    <col min="11277" max="11277" width="12.421875" style="62" customWidth="1"/>
    <col min="11278" max="11278" width="15.7109375" style="62" customWidth="1"/>
    <col min="11279" max="11279" width="9.7109375" style="62" customWidth="1"/>
    <col min="11280" max="11280" width="14.57421875" style="62" customWidth="1"/>
    <col min="11281" max="11281" width="15.7109375" style="62" customWidth="1"/>
    <col min="11282" max="11283" width="10.00390625" style="62" customWidth="1"/>
    <col min="11284" max="11284" width="9.421875" style="62" customWidth="1"/>
    <col min="11285" max="11520" width="9.140625" style="62" customWidth="1"/>
    <col min="11521" max="11525" width="9.140625" style="62" hidden="1" customWidth="1"/>
    <col min="11526" max="11526" width="5.421875" style="62" customWidth="1"/>
    <col min="11527" max="11527" width="14.28125" style="62" customWidth="1"/>
    <col min="11528" max="11528" width="57.140625" style="62" customWidth="1"/>
    <col min="11529" max="11529" width="4.28125" style="62" customWidth="1"/>
    <col min="11530" max="11530" width="13.7109375" style="62" customWidth="1"/>
    <col min="11531" max="11531" width="6.8515625" style="62" customWidth="1"/>
    <col min="11532" max="11532" width="13.421875" style="62" customWidth="1"/>
    <col min="11533" max="11533" width="12.421875" style="62" customWidth="1"/>
    <col min="11534" max="11534" width="15.7109375" style="62" customWidth="1"/>
    <col min="11535" max="11535" width="9.7109375" style="62" customWidth="1"/>
    <col min="11536" max="11536" width="14.57421875" style="62" customWidth="1"/>
    <col min="11537" max="11537" width="15.7109375" style="62" customWidth="1"/>
    <col min="11538" max="11539" width="10.00390625" style="62" customWidth="1"/>
    <col min="11540" max="11540" width="9.421875" style="62" customWidth="1"/>
    <col min="11541" max="11776" width="9.140625" style="62" customWidth="1"/>
    <col min="11777" max="11781" width="9.140625" style="62" hidden="1" customWidth="1"/>
    <col min="11782" max="11782" width="5.421875" style="62" customWidth="1"/>
    <col min="11783" max="11783" width="14.28125" style="62" customWidth="1"/>
    <col min="11784" max="11784" width="57.140625" style="62" customWidth="1"/>
    <col min="11785" max="11785" width="4.28125" style="62" customWidth="1"/>
    <col min="11786" max="11786" width="13.7109375" style="62" customWidth="1"/>
    <col min="11787" max="11787" width="6.8515625" style="62" customWidth="1"/>
    <col min="11788" max="11788" width="13.421875" style="62" customWidth="1"/>
    <col min="11789" max="11789" width="12.421875" style="62" customWidth="1"/>
    <col min="11790" max="11790" width="15.7109375" style="62" customWidth="1"/>
    <col min="11791" max="11791" width="9.7109375" style="62" customWidth="1"/>
    <col min="11792" max="11792" width="14.57421875" style="62" customWidth="1"/>
    <col min="11793" max="11793" width="15.7109375" style="62" customWidth="1"/>
    <col min="11794" max="11795" width="10.00390625" style="62" customWidth="1"/>
    <col min="11796" max="11796" width="9.421875" style="62" customWidth="1"/>
    <col min="11797" max="12032" width="9.140625" style="62" customWidth="1"/>
    <col min="12033" max="12037" width="9.140625" style="62" hidden="1" customWidth="1"/>
    <col min="12038" max="12038" width="5.421875" style="62" customWidth="1"/>
    <col min="12039" max="12039" width="14.28125" style="62" customWidth="1"/>
    <col min="12040" max="12040" width="57.140625" style="62" customWidth="1"/>
    <col min="12041" max="12041" width="4.28125" style="62" customWidth="1"/>
    <col min="12042" max="12042" width="13.7109375" style="62" customWidth="1"/>
    <col min="12043" max="12043" width="6.8515625" style="62" customWidth="1"/>
    <col min="12044" max="12044" width="13.421875" style="62" customWidth="1"/>
    <col min="12045" max="12045" width="12.421875" style="62" customWidth="1"/>
    <col min="12046" max="12046" width="15.7109375" style="62" customWidth="1"/>
    <col min="12047" max="12047" width="9.7109375" style="62" customWidth="1"/>
    <col min="12048" max="12048" width="14.57421875" style="62" customWidth="1"/>
    <col min="12049" max="12049" width="15.7109375" style="62" customWidth="1"/>
    <col min="12050" max="12051" width="10.00390625" style="62" customWidth="1"/>
    <col min="12052" max="12052" width="9.421875" style="62" customWidth="1"/>
    <col min="12053" max="12288" width="9.140625" style="62" customWidth="1"/>
    <col min="12289" max="12293" width="9.140625" style="62" hidden="1" customWidth="1"/>
    <col min="12294" max="12294" width="5.421875" style="62" customWidth="1"/>
    <col min="12295" max="12295" width="14.28125" style="62" customWidth="1"/>
    <col min="12296" max="12296" width="57.140625" style="62" customWidth="1"/>
    <col min="12297" max="12297" width="4.28125" style="62" customWidth="1"/>
    <col min="12298" max="12298" width="13.7109375" style="62" customWidth="1"/>
    <col min="12299" max="12299" width="6.8515625" style="62" customWidth="1"/>
    <col min="12300" max="12300" width="13.421875" style="62" customWidth="1"/>
    <col min="12301" max="12301" width="12.421875" style="62" customWidth="1"/>
    <col min="12302" max="12302" width="15.7109375" style="62" customWidth="1"/>
    <col min="12303" max="12303" width="9.7109375" style="62" customWidth="1"/>
    <col min="12304" max="12304" width="14.57421875" style="62" customWidth="1"/>
    <col min="12305" max="12305" width="15.7109375" style="62" customWidth="1"/>
    <col min="12306" max="12307" width="10.00390625" style="62" customWidth="1"/>
    <col min="12308" max="12308" width="9.421875" style="62" customWidth="1"/>
    <col min="12309" max="12544" width="9.140625" style="62" customWidth="1"/>
    <col min="12545" max="12549" width="9.140625" style="62" hidden="1" customWidth="1"/>
    <col min="12550" max="12550" width="5.421875" style="62" customWidth="1"/>
    <col min="12551" max="12551" width="14.28125" style="62" customWidth="1"/>
    <col min="12552" max="12552" width="57.140625" style="62" customWidth="1"/>
    <col min="12553" max="12553" width="4.28125" style="62" customWidth="1"/>
    <col min="12554" max="12554" width="13.7109375" style="62" customWidth="1"/>
    <col min="12555" max="12555" width="6.8515625" style="62" customWidth="1"/>
    <col min="12556" max="12556" width="13.421875" style="62" customWidth="1"/>
    <col min="12557" max="12557" width="12.421875" style="62" customWidth="1"/>
    <col min="12558" max="12558" width="15.7109375" style="62" customWidth="1"/>
    <col min="12559" max="12559" width="9.7109375" style="62" customWidth="1"/>
    <col min="12560" max="12560" width="14.57421875" style="62" customWidth="1"/>
    <col min="12561" max="12561" width="15.7109375" style="62" customWidth="1"/>
    <col min="12562" max="12563" width="10.00390625" style="62" customWidth="1"/>
    <col min="12564" max="12564" width="9.421875" style="62" customWidth="1"/>
    <col min="12565" max="12800" width="9.140625" style="62" customWidth="1"/>
    <col min="12801" max="12805" width="9.140625" style="62" hidden="1" customWidth="1"/>
    <col min="12806" max="12806" width="5.421875" style="62" customWidth="1"/>
    <col min="12807" max="12807" width="14.28125" style="62" customWidth="1"/>
    <col min="12808" max="12808" width="57.140625" style="62" customWidth="1"/>
    <col min="12809" max="12809" width="4.28125" style="62" customWidth="1"/>
    <col min="12810" max="12810" width="13.7109375" style="62" customWidth="1"/>
    <col min="12811" max="12811" width="6.8515625" style="62" customWidth="1"/>
    <col min="12812" max="12812" width="13.421875" style="62" customWidth="1"/>
    <col min="12813" max="12813" width="12.421875" style="62" customWidth="1"/>
    <col min="12814" max="12814" width="15.7109375" style="62" customWidth="1"/>
    <col min="12815" max="12815" width="9.7109375" style="62" customWidth="1"/>
    <col min="12816" max="12816" width="14.57421875" style="62" customWidth="1"/>
    <col min="12817" max="12817" width="15.7109375" style="62" customWidth="1"/>
    <col min="12818" max="12819" width="10.00390625" style="62" customWidth="1"/>
    <col min="12820" max="12820" width="9.421875" style="62" customWidth="1"/>
    <col min="12821" max="13056" width="9.140625" style="62" customWidth="1"/>
    <col min="13057" max="13061" width="9.140625" style="62" hidden="1" customWidth="1"/>
    <col min="13062" max="13062" width="5.421875" style="62" customWidth="1"/>
    <col min="13063" max="13063" width="14.28125" style="62" customWidth="1"/>
    <col min="13064" max="13064" width="57.140625" style="62" customWidth="1"/>
    <col min="13065" max="13065" width="4.28125" style="62" customWidth="1"/>
    <col min="13066" max="13066" width="13.7109375" style="62" customWidth="1"/>
    <col min="13067" max="13067" width="6.8515625" style="62" customWidth="1"/>
    <col min="13068" max="13068" width="13.421875" style="62" customWidth="1"/>
    <col min="13069" max="13069" width="12.421875" style="62" customWidth="1"/>
    <col min="13070" max="13070" width="15.7109375" style="62" customWidth="1"/>
    <col min="13071" max="13071" width="9.7109375" style="62" customWidth="1"/>
    <col min="13072" max="13072" width="14.57421875" style="62" customWidth="1"/>
    <col min="13073" max="13073" width="15.7109375" style="62" customWidth="1"/>
    <col min="13074" max="13075" width="10.00390625" style="62" customWidth="1"/>
    <col min="13076" max="13076" width="9.421875" style="62" customWidth="1"/>
    <col min="13077" max="13312" width="9.140625" style="62" customWidth="1"/>
    <col min="13313" max="13317" width="9.140625" style="62" hidden="1" customWidth="1"/>
    <col min="13318" max="13318" width="5.421875" style="62" customWidth="1"/>
    <col min="13319" max="13319" width="14.28125" style="62" customWidth="1"/>
    <col min="13320" max="13320" width="57.140625" style="62" customWidth="1"/>
    <col min="13321" max="13321" width="4.28125" style="62" customWidth="1"/>
    <col min="13322" max="13322" width="13.7109375" style="62" customWidth="1"/>
    <col min="13323" max="13323" width="6.8515625" style="62" customWidth="1"/>
    <col min="13324" max="13324" width="13.421875" style="62" customWidth="1"/>
    <col min="13325" max="13325" width="12.421875" style="62" customWidth="1"/>
    <col min="13326" max="13326" width="15.7109375" style="62" customWidth="1"/>
    <col min="13327" max="13327" width="9.7109375" style="62" customWidth="1"/>
    <col min="13328" max="13328" width="14.57421875" style="62" customWidth="1"/>
    <col min="13329" max="13329" width="15.7109375" style="62" customWidth="1"/>
    <col min="13330" max="13331" width="10.00390625" style="62" customWidth="1"/>
    <col min="13332" max="13332" width="9.421875" style="62" customWidth="1"/>
    <col min="13333" max="13568" width="9.140625" style="62" customWidth="1"/>
    <col min="13569" max="13573" width="9.140625" style="62" hidden="1" customWidth="1"/>
    <col min="13574" max="13574" width="5.421875" style="62" customWidth="1"/>
    <col min="13575" max="13575" width="14.28125" style="62" customWidth="1"/>
    <col min="13576" max="13576" width="57.140625" style="62" customWidth="1"/>
    <col min="13577" max="13577" width="4.28125" style="62" customWidth="1"/>
    <col min="13578" max="13578" width="13.7109375" style="62" customWidth="1"/>
    <col min="13579" max="13579" width="6.8515625" style="62" customWidth="1"/>
    <col min="13580" max="13580" width="13.421875" style="62" customWidth="1"/>
    <col min="13581" max="13581" width="12.421875" style="62" customWidth="1"/>
    <col min="13582" max="13582" width="15.7109375" style="62" customWidth="1"/>
    <col min="13583" max="13583" width="9.7109375" style="62" customWidth="1"/>
    <col min="13584" max="13584" width="14.57421875" style="62" customWidth="1"/>
    <col min="13585" max="13585" width="15.7109375" style="62" customWidth="1"/>
    <col min="13586" max="13587" width="10.00390625" style="62" customWidth="1"/>
    <col min="13588" max="13588" width="9.421875" style="62" customWidth="1"/>
    <col min="13589" max="13824" width="9.140625" style="62" customWidth="1"/>
    <col min="13825" max="13829" width="9.140625" style="62" hidden="1" customWidth="1"/>
    <col min="13830" max="13830" width="5.421875" style="62" customWidth="1"/>
    <col min="13831" max="13831" width="14.28125" style="62" customWidth="1"/>
    <col min="13832" max="13832" width="57.140625" style="62" customWidth="1"/>
    <col min="13833" max="13833" width="4.28125" style="62" customWidth="1"/>
    <col min="13834" max="13834" width="13.7109375" style="62" customWidth="1"/>
    <col min="13835" max="13835" width="6.8515625" style="62" customWidth="1"/>
    <col min="13836" max="13836" width="13.421875" style="62" customWidth="1"/>
    <col min="13837" max="13837" width="12.421875" style="62" customWidth="1"/>
    <col min="13838" max="13838" width="15.7109375" style="62" customWidth="1"/>
    <col min="13839" max="13839" width="9.7109375" style="62" customWidth="1"/>
    <col min="13840" max="13840" width="14.57421875" style="62" customWidth="1"/>
    <col min="13841" max="13841" width="15.7109375" style="62" customWidth="1"/>
    <col min="13842" max="13843" width="10.00390625" style="62" customWidth="1"/>
    <col min="13844" max="13844" width="9.421875" style="62" customWidth="1"/>
    <col min="13845" max="14080" width="9.140625" style="62" customWidth="1"/>
    <col min="14081" max="14085" width="9.140625" style="62" hidden="1" customWidth="1"/>
    <col min="14086" max="14086" width="5.421875" style="62" customWidth="1"/>
    <col min="14087" max="14087" width="14.28125" style="62" customWidth="1"/>
    <col min="14088" max="14088" width="57.140625" style="62" customWidth="1"/>
    <col min="14089" max="14089" width="4.28125" style="62" customWidth="1"/>
    <col min="14090" max="14090" width="13.7109375" style="62" customWidth="1"/>
    <col min="14091" max="14091" width="6.8515625" style="62" customWidth="1"/>
    <col min="14092" max="14092" width="13.421875" style="62" customWidth="1"/>
    <col min="14093" max="14093" width="12.421875" style="62" customWidth="1"/>
    <col min="14094" max="14094" width="15.7109375" style="62" customWidth="1"/>
    <col min="14095" max="14095" width="9.7109375" style="62" customWidth="1"/>
    <col min="14096" max="14096" width="14.57421875" style="62" customWidth="1"/>
    <col min="14097" max="14097" width="15.7109375" style="62" customWidth="1"/>
    <col min="14098" max="14099" width="10.00390625" style="62" customWidth="1"/>
    <col min="14100" max="14100" width="9.421875" style="62" customWidth="1"/>
    <col min="14101" max="14336" width="9.140625" style="62" customWidth="1"/>
    <col min="14337" max="14341" width="9.140625" style="62" hidden="1" customWidth="1"/>
    <col min="14342" max="14342" width="5.421875" style="62" customWidth="1"/>
    <col min="14343" max="14343" width="14.28125" style="62" customWidth="1"/>
    <col min="14344" max="14344" width="57.140625" style="62" customWidth="1"/>
    <col min="14345" max="14345" width="4.28125" style="62" customWidth="1"/>
    <col min="14346" max="14346" width="13.7109375" style="62" customWidth="1"/>
    <col min="14347" max="14347" width="6.8515625" style="62" customWidth="1"/>
    <col min="14348" max="14348" width="13.421875" style="62" customWidth="1"/>
    <col min="14349" max="14349" width="12.421875" style="62" customWidth="1"/>
    <col min="14350" max="14350" width="15.7109375" style="62" customWidth="1"/>
    <col min="14351" max="14351" width="9.7109375" style="62" customWidth="1"/>
    <col min="14352" max="14352" width="14.57421875" style="62" customWidth="1"/>
    <col min="14353" max="14353" width="15.7109375" style="62" customWidth="1"/>
    <col min="14354" max="14355" width="10.00390625" style="62" customWidth="1"/>
    <col min="14356" max="14356" width="9.421875" style="62" customWidth="1"/>
    <col min="14357" max="14592" width="9.140625" style="62" customWidth="1"/>
    <col min="14593" max="14597" width="9.140625" style="62" hidden="1" customWidth="1"/>
    <col min="14598" max="14598" width="5.421875" style="62" customWidth="1"/>
    <col min="14599" max="14599" width="14.28125" style="62" customWidth="1"/>
    <col min="14600" max="14600" width="57.140625" style="62" customWidth="1"/>
    <col min="14601" max="14601" width="4.28125" style="62" customWidth="1"/>
    <col min="14602" max="14602" width="13.7109375" style="62" customWidth="1"/>
    <col min="14603" max="14603" width="6.8515625" style="62" customWidth="1"/>
    <col min="14604" max="14604" width="13.421875" style="62" customWidth="1"/>
    <col min="14605" max="14605" width="12.421875" style="62" customWidth="1"/>
    <col min="14606" max="14606" width="15.7109375" style="62" customWidth="1"/>
    <col min="14607" max="14607" width="9.7109375" style="62" customWidth="1"/>
    <col min="14608" max="14608" width="14.57421875" style="62" customWidth="1"/>
    <col min="14609" max="14609" width="15.7109375" style="62" customWidth="1"/>
    <col min="14610" max="14611" width="10.00390625" style="62" customWidth="1"/>
    <col min="14612" max="14612" width="9.421875" style="62" customWidth="1"/>
    <col min="14613" max="14848" width="9.140625" style="62" customWidth="1"/>
    <col min="14849" max="14853" width="9.140625" style="62" hidden="1" customWidth="1"/>
    <col min="14854" max="14854" width="5.421875" style="62" customWidth="1"/>
    <col min="14855" max="14855" width="14.28125" style="62" customWidth="1"/>
    <col min="14856" max="14856" width="57.140625" style="62" customWidth="1"/>
    <col min="14857" max="14857" width="4.28125" style="62" customWidth="1"/>
    <col min="14858" max="14858" width="13.7109375" style="62" customWidth="1"/>
    <col min="14859" max="14859" width="6.8515625" style="62" customWidth="1"/>
    <col min="14860" max="14860" width="13.421875" style="62" customWidth="1"/>
    <col min="14861" max="14861" width="12.421875" style="62" customWidth="1"/>
    <col min="14862" max="14862" width="15.7109375" style="62" customWidth="1"/>
    <col min="14863" max="14863" width="9.7109375" style="62" customWidth="1"/>
    <col min="14864" max="14864" width="14.57421875" style="62" customWidth="1"/>
    <col min="14865" max="14865" width="15.7109375" style="62" customWidth="1"/>
    <col min="14866" max="14867" width="10.00390625" style="62" customWidth="1"/>
    <col min="14868" max="14868" width="9.421875" style="62" customWidth="1"/>
    <col min="14869" max="15104" width="9.140625" style="62" customWidth="1"/>
    <col min="15105" max="15109" width="9.140625" style="62" hidden="1" customWidth="1"/>
    <col min="15110" max="15110" width="5.421875" style="62" customWidth="1"/>
    <col min="15111" max="15111" width="14.28125" style="62" customWidth="1"/>
    <col min="15112" max="15112" width="57.140625" style="62" customWidth="1"/>
    <col min="15113" max="15113" width="4.28125" style="62" customWidth="1"/>
    <col min="15114" max="15114" width="13.7109375" style="62" customWidth="1"/>
    <col min="15115" max="15115" width="6.8515625" style="62" customWidth="1"/>
    <col min="15116" max="15116" width="13.421875" style="62" customWidth="1"/>
    <col min="15117" max="15117" width="12.421875" style="62" customWidth="1"/>
    <col min="15118" max="15118" width="15.7109375" style="62" customWidth="1"/>
    <col min="15119" max="15119" width="9.7109375" style="62" customWidth="1"/>
    <col min="15120" max="15120" width="14.57421875" style="62" customWidth="1"/>
    <col min="15121" max="15121" width="15.7109375" style="62" customWidth="1"/>
    <col min="15122" max="15123" width="10.00390625" style="62" customWidth="1"/>
    <col min="15124" max="15124" width="9.421875" style="62" customWidth="1"/>
    <col min="15125" max="15360" width="9.140625" style="62" customWidth="1"/>
    <col min="15361" max="15365" width="9.140625" style="62" hidden="1" customWidth="1"/>
    <col min="15366" max="15366" width="5.421875" style="62" customWidth="1"/>
    <col min="15367" max="15367" width="14.28125" style="62" customWidth="1"/>
    <col min="15368" max="15368" width="57.140625" style="62" customWidth="1"/>
    <col min="15369" max="15369" width="4.28125" style="62" customWidth="1"/>
    <col min="15370" max="15370" width="13.7109375" style="62" customWidth="1"/>
    <col min="15371" max="15371" width="6.8515625" style="62" customWidth="1"/>
    <col min="15372" max="15372" width="13.421875" style="62" customWidth="1"/>
    <col min="15373" max="15373" width="12.421875" style="62" customWidth="1"/>
    <col min="15374" max="15374" width="15.7109375" style="62" customWidth="1"/>
    <col min="15375" max="15375" width="9.7109375" style="62" customWidth="1"/>
    <col min="15376" max="15376" width="14.57421875" style="62" customWidth="1"/>
    <col min="15377" max="15377" width="15.7109375" style="62" customWidth="1"/>
    <col min="15378" max="15379" width="10.00390625" style="62" customWidth="1"/>
    <col min="15380" max="15380" width="9.421875" style="62" customWidth="1"/>
    <col min="15381" max="15616" width="9.140625" style="62" customWidth="1"/>
    <col min="15617" max="15621" width="9.140625" style="62" hidden="1" customWidth="1"/>
    <col min="15622" max="15622" width="5.421875" style="62" customWidth="1"/>
    <col min="15623" max="15623" width="14.28125" style="62" customWidth="1"/>
    <col min="15624" max="15624" width="57.140625" style="62" customWidth="1"/>
    <col min="15625" max="15625" width="4.28125" style="62" customWidth="1"/>
    <col min="15626" max="15626" width="13.7109375" style="62" customWidth="1"/>
    <col min="15627" max="15627" width="6.8515625" style="62" customWidth="1"/>
    <col min="15628" max="15628" width="13.421875" style="62" customWidth="1"/>
    <col min="15629" max="15629" width="12.421875" style="62" customWidth="1"/>
    <col min="15630" max="15630" width="15.7109375" style="62" customWidth="1"/>
    <col min="15631" max="15631" width="9.7109375" style="62" customWidth="1"/>
    <col min="15632" max="15632" width="14.57421875" style="62" customWidth="1"/>
    <col min="15633" max="15633" width="15.7109375" style="62" customWidth="1"/>
    <col min="15634" max="15635" width="10.00390625" style="62" customWidth="1"/>
    <col min="15636" max="15636" width="9.421875" style="62" customWidth="1"/>
    <col min="15637" max="15872" width="9.140625" style="62" customWidth="1"/>
    <col min="15873" max="15877" width="9.140625" style="62" hidden="1" customWidth="1"/>
    <col min="15878" max="15878" width="5.421875" style="62" customWidth="1"/>
    <col min="15879" max="15879" width="14.28125" style="62" customWidth="1"/>
    <col min="15880" max="15880" width="57.140625" style="62" customWidth="1"/>
    <col min="15881" max="15881" width="4.28125" style="62" customWidth="1"/>
    <col min="15882" max="15882" width="13.7109375" style="62" customWidth="1"/>
    <col min="15883" max="15883" width="6.8515625" style="62" customWidth="1"/>
    <col min="15884" max="15884" width="13.421875" style="62" customWidth="1"/>
    <col min="15885" max="15885" width="12.421875" style="62" customWidth="1"/>
    <col min="15886" max="15886" width="15.7109375" style="62" customWidth="1"/>
    <col min="15887" max="15887" width="9.7109375" style="62" customWidth="1"/>
    <col min="15888" max="15888" width="14.57421875" style="62" customWidth="1"/>
    <col min="15889" max="15889" width="15.7109375" style="62" customWidth="1"/>
    <col min="15890" max="15891" width="10.00390625" style="62" customWidth="1"/>
    <col min="15892" max="15892" width="9.421875" style="62" customWidth="1"/>
    <col min="15893" max="16128" width="9.140625" style="62" customWidth="1"/>
    <col min="16129" max="16133" width="9.140625" style="62" hidden="1" customWidth="1"/>
    <col min="16134" max="16134" width="5.421875" style="62" customWidth="1"/>
    <col min="16135" max="16135" width="14.28125" style="62" customWidth="1"/>
    <col min="16136" max="16136" width="57.140625" style="62" customWidth="1"/>
    <col min="16137" max="16137" width="4.28125" style="62" customWidth="1"/>
    <col min="16138" max="16138" width="13.7109375" style="62" customWidth="1"/>
    <col min="16139" max="16139" width="6.8515625" style="62" customWidth="1"/>
    <col min="16140" max="16140" width="13.421875" style="62" customWidth="1"/>
    <col min="16141" max="16141" width="12.421875" style="62" customWidth="1"/>
    <col min="16142" max="16142" width="15.7109375" style="62" customWidth="1"/>
    <col min="16143" max="16143" width="9.7109375" style="62" customWidth="1"/>
    <col min="16144" max="16144" width="14.57421875" style="62" customWidth="1"/>
    <col min="16145" max="16145" width="15.7109375" style="62" customWidth="1"/>
    <col min="16146" max="16147" width="10.00390625" style="62" customWidth="1"/>
    <col min="16148" max="16148" width="9.421875" style="62" customWidth="1"/>
    <col min="16149" max="16384" width="9.140625" style="62" customWidth="1"/>
  </cols>
  <sheetData>
    <row r="1" spans="6:19" ht="21.6" customHeight="1">
      <c r="F1" s="63"/>
      <c r="G1" s="64"/>
      <c r="H1" s="64"/>
      <c r="I1" s="64"/>
      <c r="J1" s="65"/>
      <c r="K1" s="66"/>
      <c r="L1" s="65"/>
      <c r="M1" s="66"/>
      <c r="N1" s="67"/>
      <c r="O1" s="66"/>
      <c r="P1" s="66"/>
      <c r="Q1" s="66"/>
      <c r="R1" s="64"/>
      <c r="S1" s="64"/>
    </row>
    <row r="2" spans="6:19" ht="21.6" customHeight="1">
      <c r="F2" s="63"/>
      <c r="G2" s="64"/>
      <c r="H2" s="64"/>
      <c r="I2" s="64"/>
      <c r="J2" s="65"/>
      <c r="K2" s="66"/>
      <c r="L2" s="65"/>
      <c r="M2" s="66"/>
      <c r="N2" s="67"/>
      <c r="O2" s="66"/>
      <c r="P2" s="66"/>
      <c r="Q2" s="66"/>
      <c r="R2" s="64"/>
      <c r="S2" s="64"/>
    </row>
    <row r="3" spans="6:19" s="69" customFormat="1" ht="13.5" thickBot="1">
      <c r="F3" s="70" t="s">
        <v>49</v>
      </c>
      <c r="G3" s="70" t="s">
        <v>37</v>
      </c>
      <c r="H3" s="71" t="s">
        <v>52</v>
      </c>
      <c r="I3" s="70" t="s">
        <v>53</v>
      </c>
      <c r="J3" s="70" t="s">
        <v>54</v>
      </c>
      <c r="K3" s="70" t="s">
        <v>55</v>
      </c>
      <c r="L3" s="70" t="s">
        <v>56</v>
      </c>
      <c r="M3" s="70" t="s">
        <v>57</v>
      </c>
      <c r="N3" s="70" t="s">
        <v>58</v>
      </c>
      <c r="O3" s="70" t="s">
        <v>63</v>
      </c>
      <c r="P3" s="70" t="s">
        <v>20</v>
      </c>
      <c r="Q3" s="70" t="s">
        <v>27</v>
      </c>
      <c r="R3" s="70" t="s">
        <v>38</v>
      </c>
      <c r="S3" s="70" t="s">
        <v>65</v>
      </c>
    </row>
    <row r="4" spans="6:19" ht="11.25" customHeight="1">
      <c r="F4" s="72"/>
      <c r="G4" s="74"/>
      <c r="H4" s="75"/>
      <c r="I4" s="73"/>
      <c r="J4" s="72"/>
      <c r="K4" s="72"/>
      <c r="L4" s="72"/>
      <c r="M4" s="72"/>
      <c r="N4" s="72"/>
      <c r="O4" s="72"/>
      <c r="P4" s="72"/>
      <c r="Q4" s="72"/>
      <c r="R4" s="74"/>
      <c r="S4" s="74"/>
    </row>
    <row r="5" spans="6:19" s="77" customFormat="1" ht="18.75" customHeight="1">
      <c r="F5" s="78"/>
      <c r="G5" s="80"/>
      <c r="H5" s="80" t="s">
        <v>281</v>
      </c>
      <c r="I5" s="79"/>
      <c r="J5" s="81"/>
      <c r="K5" s="82"/>
      <c r="L5" s="81"/>
      <c r="M5" s="82"/>
      <c r="N5" s="83">
        <f>SUBTOTAL(9,N6:N19)</f>
        <v>0</v>
      </c>
      <c r="O5" s="86" t="s">
        <v>67</v>
      </c>
      <c r="P5" s="83">
        <f>SUBTOTAL(9,P6:P19)</f>
        <v>0</v>
      </c>
      <c r="Q5" s="83">
        <f>SUBTOTAL(9,Q6:Q19)</f>
        <v>0</v>
      </c>
      <c r="R5" s="88"/>
      <c r="S5" s="88"/>
    </row>
    <row r="6" spans="6:19" s="89" customFormat="1" ht="16.5" customHeight="1" outlineLevel="1">
      <c r="F6" s="90"/>
      <c r="G6" s="91"/>
      <c r="H6" s="91" t="s">
        <v>282</v>
      </c>
      <c r="I6" s="73"/>
      <c r="J6" s="92"/>
      <c r="K6" s="93"/>
      <c r="L6" s="92"/>
      <c r="M6" s="93"/>
      <c r="N6" s="94">
        <f>SUBTOTAL(9,N7:N18)</f>
        <v>0</v>
      </c>
      <c r="O6" s="97" t="s">
        <v>67</v>
      </c>
      <c r="P6" s="94">
        <f>SUBTOTAL(9,P7:P18)</f>
        <v>0</v>
      </c>
      <c r="Q6" s="94">
        <f>SUBTOTAL(9,Q7:Q18)</f>
        <v>0</v>
      </c>
      <c r="R6" s="74"/>
      <c r="S6" s="74"/>
    </row>
    <row r="7" spans="1:19" s="99" customFormat="1" ht="12" outlineLevel="2">
      <c r="A7" s="99" t="s">
        <v>69</v>
      </c>
      <c r="B7" s="99" t="s">
        <v>70</v>
      </c>
      <c r="C7" s="99" t="s">
        <v>71</v>
      </c>
      <c r="D7" s="99" t="s">
        <v>72</v>
      </c>
      <c r="E7" s="99" t="s">
        <v>73</v>
      </c>
      <c r="F7" s="100">
        <v>1</v>
      </c>
      <c r="G7" s="102" t="s">
        <v>283</v>
      </c>
      <c r="H7" s="103" t="s">
        <v>284</v>
      </c>
      <c r="I7" s="101" t="s">
        <v>285</v>
      </c>
      <c r="J7" s="104">
        <v>1</v>
      </c>
      <c r="K7" s="105">
        <v>0</v>
      </c>
      <c r="L7" s="104">
        <f aca="true" t="shared" si="0" ref="L7:L13">J7*(1+K7/100)</f>
        <v>1</v>
      </c>
      <c r="M7" s="105"/>
      <c r="N7" s="106">
        <f aca="true" t="shared" si="1" ref="N7:N13">L7*M7</f>
        <v>0</v>
      </c>
      <c r="O7" s="106">
        <v>21</v>
      </c>
      <c r="P7" s="106">
        <f aca="true" t="shared" si="2" ref="P7:P13">N7*(O7/100)</f>
        <v>0</v>
      </c>
      <c r="Q7" s="106">
        <f aca="true" t="shared" si="3" ref="Q7:Q13">N7+P7</f>
        <v>0</v>
      </c>
      <c r="R7" s="102" t="s">
        <v>286</v>
      </c>
      <c r="S7" s="102" t="s">
        <v>47</v>
      </c>
    </row>
    <row r="8" spans="6:19" s="99" customFormat="1" ht="12" outlineLevel="2">
      <c r="F8" s="100">
        <v>2</v>
      </c>
      <c r="G8" s="102" t="s">
        <v>287</v>
      </c>
      <c r="H8" s="103" t="s">
        <v>288</v>
      </c>
      <c r="I8" s="101" t="s">
        <v>285</v>
      </c>
      <c r="J8" s="104">
        <v>1</v>
      </c>
      <c r="K8" s="105">
        <v>0</v>
      </c>
      <c r="L8" s="104">
        <f t="shared" si="0"/>
        <v>1</v>
      </c>
      <c r="M8" s="105"/>
      <c r="N8" s="106">
        <f t="shared" si="1"/>
        <v>0</v>
      </c>
      <c r="O8" s="106">
        <v>21</v>
      </c>
      <c r="P8" s="106">
        <f t="shared" si="2"/>
        <v>0</v>
      </c>
      <c r="Q8" s="106">
        <f t="shared" si="3"/>
        <v>0</v>
      </c>
      <c r="R8" s="102" t="s">
        <v>286</v>
      </c>
      <c r="S8" s="102" t="s">
        <v>47</v>
      </c>
    </row>
    <row r="9" spans="6:19" s="99" customFormat="1" ht="12" outlineLevel="2">
      <c r="F9" s="100">
        <v>3</v>
      </c>
      <c r="G9" s="102" t="s">
        <v>289</v>
      </c>
      <c r="H9" s="103" t="s">
        <v>290</v>
      </c>
      <c r="I9" s="101" t="s">
        <v>285</v>
      </c>
      <c r="J9" s="104">
        <v>1</v>
      </c>
      <c r="K9" s="105">
        <v>0</v>
      </c>
      <c r="L9" s="104">
        <f t="shared" si="0"/>
        <v>1</v>
      </c>
      <c r="M9" s="105"/>
      <c r="N9" s="106">
        <f t="shared" si="1"/>
        <v>0</v>
      </c>
      <c r="O9" s="106">
        <v>21</v>
      </c>
      <c r="P9" s="106">
        <f t="shared" si="2"/>
        <v>0</v>
      </c>
      <c r="Q9" s="106">
        <f t="shared" si="3"/>
        <v>0</v>
      </c>
      <c r="R9" s="102" t="s">
        <v>286</v>
      </c>
      <c r="S9" s="102" t="s">
        <v>47</v>
      </c>
    </row>
    <row r="10" spans="6:19" s="99" customFormat="1" ht="12" outlineLevel="2">
      <c r="F10" s="100">
        <v>4</v>
      </c>
      <c r="G10" s="102" t="s">
        <v>291</v>
      </c>
      <c r="H10" s="103" t="s">
        <v>292</v>
      </c>
      <c r="I10" s="101" t="s">
        <v>285</v>
      </c>
      <c r="J10" s="104">
        <v>1</v>
      </c>
      <c r="K10" s="105">
        <v>0</v>
      </c>
      <c r="L10" s="104">
        <f t="shared" si="0"/>
        <v>1</v>
      </c>
      <c r="M10" s="105"/>
      <c r="N10" s="106">
        <f t="shared" si="1"/>
        <v>0</v>
      </c>
      <c r="O10" s="106">
        <v>21</v>
      </c>
      <c r="P10" s="106">
        <f t="shared" si="2"/>
        <v>0</v>
      </c>
      <c r="Q10" s="106">
        <f t="shared" si="3"/>
        <v>0</v>
      </c>
      <c r="R10" s="102" t="s">
        <v>286</v>
      </c>
      <c r="S10" s="102" t="s">
        <v>47</v>
      </c>
    </row>
    <row r="11" spans="6:19" s="99" customFormat="1" ht="12" outlineLevel="2">
      <c r="F11" s="100">
        <v>5</v>
      </c>
      <c r="G11" s="102" t="s">
        <v>293</v>
      </c>
      <c r="H11" s="103" t="s">
        <v>294</v>
      </c>
      <c r="I11" s="101" t="s">
        <v>285</v>
      </c>
      <c r="J11" s="104">
        <v>1</v>
      </c>
      <c r="K11" s="105">
        <v>0</v>
      </c>
      <c r="L11" s="104">
        <f t="shared" si="0"/>
        <v>1</v>
      </c>
      <c r="M11" s="105"/>
      <c r="N11" s="106">
        <f t="shared" si="1"/>
        <v>0</v>
      </c>
      <c r="O11" s="106">
        <v>21</v>
      </c>
      <c r="P11" s="106">
        <f t="shared" si="2"/>
        <v>0</v>
      </c>
      <c r="Q11" s="106">
        <f t="shared" si="3"/>
        <v>0</v>
      </c>
      <c r="R11" s="102" t="s">
        <v>286</v>
      </c>
      <c r="S11" s="102" t="s">
        <v>47</v>
      </c>
    </row>
    <row r="12" spans="6:19" s="99" customFormat="1" ht="12" outlineLevel="2">
      <c r="F12" s="100">
        <v>6</v>
      </c>
      <c r="G12" s="102" t="s">
        <v>295</v>
      </c>
      <c r="H12" s="103" t="s">
        <v>296</v>
      </c>
      <c r="I12" s="101" t="s">
        <v>285</v>
      </c>
      <c r="J12" s="104">
        <v>1</v>
      </c>
      <c r="K12" s="105">
        <v>0</v>
      </c>
      <c r="L12" s="104">
        <f t="shared" si="0"/>
        <v>1</v>
      </c>
      <c r="M12" s="105"/>
      <c r="N12" s="106">
        <f t="shared" si="1"/>
        <v>0</v>
      </c>
      <c r="O12" s="106">
        <v>21</v>
      </c>
      <c r="P12" s="106">
        <f t="shared" si="2"/>
        <v>0</v>
      </c>
      <c r="Q12" s="106">
        <f t="shared" si="3"/>
        <v>0</v>
      </c>
      <c r="R12" s="102" t="s">
        <v>286</v>
      </c>
      <c r="S12" s="102" t="s">
        <v>47</v>
      </c>
    </row>
    <row r="13" spans="6:19" s="99" customFormat="1" ht="12" outlineLevel="2">
      <c r="F13" s="100">
        <v>7</v>
      </c>
      <c r="G13" s="102" t="s">
        <v>297</v>
      </c>
      <c r="H13" s="103" t="s">
        <v>298</v>
      </c>
      <c r="I13" s="101" t="s">
        <v>285</v>
      </c>
      <c r="J13" s="104">
        <v>1</v>
      </c>
      <c r="K13" s="105">
        <v>0</v>
      </c>
      <c r="L13" s="104">
        <f t="shared" si="0"/>
        <v>1</v>
      </c>
      <c r="M13" s="105"/>
      <c r="N13" s="106">
        <f t="shared" si="1"/>
        <v>0</v>
      </c>
      <c r="O13" s="106">
        <v>21</v>
      </c>
      <c r="P13" s="106">
        <f t="shared" si="2"/>
        <v>0</v>
      </c>
      <c r="Q13" s="106">
        <f t="shared" si="3"/>
        <v>0</v>
      </c>
      <c r="R13" s="102" t="s">
        <v>286</v>
      </c>
      <c r="S13" s="102" t="s">
        <v>47</v>
      </c>
    </row>
    <row r="14" spans="6:19" s="109" customFormat="1" ht="33.75" outlineLevel="3">
      <c r="F14" s="110"/>
      <c r="G14" s="111"/>
      <c r="H14" s="112" t="s">
        <v>299</v>
      </c>
      <c r="I14" s="111"/>
      <c r="J14" s="113">
        <v>1</v>
      </c>
      <c r="K14" s="114"/>
      <c r="L14" s="115"/>
      <c r="M14" s="114"/>
      <c r="N14" s="116"/>
      <c r="O14" s="118" t="s">
        <v>67</v>
      </c>
      <c r="P14" s="114"/>
      <c r="Q14" s="114"/>
      <c r="R14" s="111"/>
      <c r="S14" s="111"/>
    </row>
    <row r="15" spans="6:19" s="99" customFormat="1" ht="12" outlineLevel="2">
      <c r="F15" s="100">
        <v>8</v>
      </c>
      <c r="G15" s="102" t="s">
        <v>300</v>
      </c>
      <c r="H15" s="103" t="s">
        <v>301</v>
      </c>
      <c r="I15" s="101" t="s">
        <v>285</v>
      </c>
      <c r="J15" s="104">
        <v>1</v>
      </c>
      <c r="K15" s="105">
        <v>0</v>
      </c>
      <c r="L15" s="104">
        <f>J15*(1+K15/100)</f>
        <v>1</v>
      </c>
      <c r="M15" s="105"/>
      <c r="N15" s="106">
        <f>L15*M15</f>
        <v>0</v>
      </c>
      <c r="O15" s="106">
        <v>21</v>
      </c>
      <c r="P15" s="106">
        <f>N15*(O15/100)</f>
        <v>0</v>
      </c>
      <c r="Q15" s="106">
        <f>N15+P15</f>
        <v>0</v>
      </c>
      <c r="R15" s="102" t="s">
        <v>286</v>
      </c>
      <c r="S15" s="102" t="s">
        <v>47</v>
      </c>
    </row>
    <row r="16" spans="6:19" s="99" customFormat="1" ht="12" outlineLevel="2">
      <c r="F16" s="100">
        <v>9</v>
      </c>
      <c r="G16" s="102" t="s">
        <v>302</v>
      </c>
      <c r="H16" s="103" t="s">
        <v>303</v>
      </c>
      <c r="I16" s="101" t="s">
        <v>285</v>
      </c>
      <c r="J16" s="104">
        <v>1</v>
      </c>
      <c r="K16" s="105">
        <v>0</v>
      </c>
      <c r="L16" s="104">
        <f>J16*(1+K16/100)</f>
        <v>1</v>
      </c>
      <c r="M16" s="105"/>
      <c r="N16" s="106">
        <f>L16*M16</f>
        <v>0</v>
      </c>
      <c r="O16" s="106">
        <v>21</v>
      </c>
      <c r="P16" s="106">
        <f>N16*(O16/100)</f>
        <v>0</v>
      </c>
      <c r="Q16" s="106">
        <f>N16+P16</f>
        <v>0</v>
      </c>
      <c r="R16" s="102" t="s">
        <v>286</v>
      </c>
      <c r="S16" s="102" t="s">
        <v>47</v>
      </c>
    </row>
    <row r="17" spans="6:19" s="109" customFormat="1" ht="67.5" outlineLevel="3">
      <c r="F17" s="110"/>
      <c r="G17" s="111"/>
      <c r="H17" s="112" t="s">
        <v>311</v>
      </c>
      <c r="I17" s="111"/>
      <c r="J17" s="113">
        <v>1</v>
      </c>
      <c r="K17" s="114"/>
      <c r="L17" s="115"/>
      <c r="M17" s="114"/>
      <c r="N17" s="116"/>
      <c r="O17" s="118" t="s">
        <v>67</v>
      </c>
      <c r="P17" s="114"/>
      <c r="Q17" s="114"/>
      <c r="R17" s="111"/>
      <c r="S17" s="111"/>
    </row>
    <row r="18" spans="6:19" s="119" customFormat="1" ht="12.75" customHeight="1" outlineLevel="2">
      <c r="F18" s="120"/>
      <c r="G18" s="121"/>
      <c r="H18" s="122"/>
      <c r="I18" s="121"/>
      <c r="J18" s="123"/>
      <c r="K18" s="124"/>
      <c r="L18" s="123"/>
      <c r="M18" s="124"/>
      <c r="N18" s="125"/>
      <c r="O18" s="127" t="s">
        <v>67</v>
      </c>
      <c r="P18" s="124"/>
      <c r="Q18" s="124"/>
      <c r="R18" s="121"/>
      <c r="S18" s="121"/>
    </row>
    <row r="19" spans="6:19" s="119" customFormat="1" ht="12.75" customHeight="1" outlineLevel="1">
      <c r="F19" s="120"/>
      <c r="G19" s="121"/>
      <c r="H19" s="122"/>
      <c r="I19" s="121"/>
      <c r="J19" s="123"/>
      <c r="K19" s="124"/>
      <c r="L19" s="123"/>
      <c r="M19" s="124"/>
      <c r="N19" s="125"/>
      <c r="O19" s="127" t="s">
        <v>67</v>
      </c>
      <c r="P19" s="124"/>
      <c r="Q19" s="124"/>
      <c r="R19" s="121"/>
      <c r="S19" s="121"/>
    </row>
    <row r="20" spans="6:19" s="119" customFormat="1" ht="12.75" customHeight="1">
      <c r="F20" s="120"/>
      <c r="G20" s="121"/>
      <c r="H20" s="122"/>
      <c r="I20" s="121"/>
      <c r="J20" s="123"/>
      <c r="K20" s="124"/>
      <c r="L20" s="123"/>
      <c r="M20" s="124"/>
      <c r="N20" s="125"/>
      <c r="O20" s="127" t="s">
        <v>67</v>
      </c>
      <c r="P20" s="124"/>
      <c r="Q20" s="124"/>
      <c r="R20" s="121"/>
      <c r="S20" s="121"/>
    </row>
  </sheetData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80" r:id="rId1"/>
  <headerFooter alignWithMargins="0">
    <oddFooter>&amp;C&amp;8&amp;P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SUDOP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SUDOP PRAHA a.s.</dc:creator>
  <cp:keywords/>
  <dc:description/>
  <cp:lastModifiedBy>SUDOP PRAHA a.s.</cp:lastModifiedBy>
  <cp:lastPrinted>2015-04-07T13:04:47Z</cp:lastPrinted>
  <dcterms:created xsi:type="dcterms:W3CDTF">2015-04-07T08:05:50Z</dcterms:created>
  <dcterms:modified xsi:type="dcterms:W3CDTF">2015-05-21T08:00:29Z</dcterms:modified>
  <cp:category/>
  <cp:version/>
  <cp:contentType/>
  <cp:contentStatus/>
</cp:coreProperties>
</file>