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bookViews>
    <workbookView xWindow="65416" yWindow="65416" windowWidth="29040" windowHeight="15840" firstSheet="1" activeTab="1"/>
  </bookViews>
  <sheets>
    <sheet name="Rekapitulace stavby" sheetId="1" state="veryHidden" r:id="rId1"/>
    <sheet name="Chocerady - Centrum Choce..." sheetId="2" r:id="rId2"/>
    <sheet name="D.1.4  DEŠŤ..." sheetId="3" r:id="rId3"/>
  </sheets>
  <definedNames>
    <definedName name="_xlnm._FilterDatabase" localSheetId="2" hidden="1">'D.1.4  DEŠŤ...'!$C$120:$K$191</definedName>
    <definedName name="_xlnm._FilterDatabase" localSheetId="1" hidden="1">'Chocerady - Centrum Choce...'!$C$123:$K$202</definedName>
    <definedName name="_xlnm.Print_Area" localSheetId="2">'D.1.4  DEŠŤ...'!$C$4:$J$76,'D.1.4  DEŠŤ...'!$C$82:$J$102,'D.1.4  DEŠŤ...'!$C$108:$J$191</definedName>
    <definedName name="_xlnm.Print_Area" localSheetId="1">'Chocerady - Centrum Choce...'!$C$4:$J$76,'Chocerady - Centrum Choce...'!$C$82:$J$107,'Chocerady - Centrum Choce...'!$C$113:$K$202</definedName>
    <definedName name="_xlnm.Print_Area" localSheetId="0">'Rekapitulace stavby'!$D$4:$AO$76,'Rekapitulace stavby'!$C$82:$AQ$96</definedName>
    <definedName name="_xlnm.Print_Titles" localSheetId="0">'Rekapitulace stavby'!$92:$92</definedName>
    <definedName name="_xlnm.Print_Titles" localSheetId="1">'Chocerady - Centrum Choce...'!$123:$123</definedName>
    <definedName name="_xlnm.Print_Titles" localSheetId="2">'D.1.4  DEŠŤ...'!$120:$120</definedName>
  </definedNames>
  <calcPr calcId="191029"/>
  <extLst/>
</workbook>
</file>

<file path=xl/sharedStrings.xml><?xml version="1.0" encoding="utf-8"?>
<sst xmlns="http://schemas.openxmlformats.org/spreadsheetml/2006/main" count="2063" uniqueCount="449">
  <si>
    <t>Export Komplet</t>
  </si>
  <si>
    <t/>
  </si>
  <si>
    <t>2.0</t>
  </si>
  <si>
    <t>False</t>
  </si>
  <si>
    <t>{a6168154-5e89-4141-bca3-4079257063f9}</t>
  </si>
  <si>
    <t>&gt;&gt;  skryté sloupce  &lt;&lt;</t>
  </si>
  <si>
    <t>0,01</t>
  </si>
  <si>
    <t>21</t>
  </si>
  <si>
    <t>15</t>
  </si>
  <si>
    <t>REKAPITULACE STAVBY</t>
  </si>
  <si>
    <t>v ---  níže se nacházejí doplnkové a pomocné údaje k sestavám  --- v</t>
  </si>
  <si>
    <t>Návod na vyplnění</t>
  </si>
  <si>
    <t>0,001</t>
  </si>
  <si>
    <t>Kód:</t>
  </si>
  <si>
    <t>Chocerady</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</si>
  <si>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</si>
  <si>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</si>
  <si>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Centrum Chocerady stavební úpravy objektu - zpevněné plochy</t>
  </si>
  <si>
    <t>KSO:</t>
  </si>
  <si>
    <t>CC-CZ:</t>
  </si>
  <si>
    <t>Místo:</t>
  </si>
  <si>
    <t>Datum:</t>
  </si>
  <si>
    <t>27. 5. 2021</t>
  </si>
  <si>
    <t>Zadavatel:</t>
  </si>
  <si>
    <t>IČ:</t>
  </si>
  <si>
    <t xml:space="preserve"> </t>
  </si>
  <si>
    <t>DIČ:</t>
  </si>
  <si>
    <t>Uchazeč:</t>
  </si>
  <si>
    <t>Vyplň údaj</t>
  </si>
  <si>
    <t>Projektant:</t>
  </si>
  <si>
    <t>True</t>
  </si>
  <si>
    <t>Zpracovatel:</t>
  </si>
  <si>
    <t>Hana Pejšová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</si>
  <si>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</si>
  <si>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</si>
  <si>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</si>
  <si>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</si>
  <si>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</si>
  <si>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</si>
  <si>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</si>
  <si>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</si>
  <si>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</si>
  <si>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</si>
  <si>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</si>
  <si>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</si>
  <si>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</si>
  <si>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</si>
  <si>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</si>
  <si>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</si>
  <si>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</si>
  <si>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</si>
  <si>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</si>
  <si>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</si>
  <si>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</si>
  <si>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</si>
  <si>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</si>
  <si>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</si>
  <si>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</si>
  <si>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</si>
  <si>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</si>
  <si>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</si>
  <si>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</si>
  <si>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</si>
  <si>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</si>
  <si>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</si>
  <si>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</si>
  <si>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</si>
  <si>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</si>
  <si>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</si>
  <si>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</si>
  <si>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</si>
  <si>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</si>
  <si>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</si>
  <si>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</si>
  <si>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</si>
  <si>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IMPORT</t>
  </si>
  <si>
    <t>{00000000-0000-0000-0000-000000000000}</t>
  </si>
  <si>
    <t>/</t>
  </si>
  <si>
    <t>STA</t>
  </si>
  <si>
    <t>1</t>
  </si>
  <si>
    <t>###NOINSERT###</t>
  </si>
  <si>
    <t>2</t>
  </si>
  <si>
    <t>KRYCÍ LIST SOUPISU PRACÍ</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</si>
  <si>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</si>
  <si>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</si>
  <si>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</si>
  <si>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</si>
  <si>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</si>
  <si>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</si>
  <si>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</si>
  <si>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</si>
  <si>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</si>
  <si>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</si>
  <si>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</si>
  <si>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</si>
  <si>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</si>
  <si>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</si>
  <si>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VRN3 - Zařízení staveniště</t>
  </si>
  <si>
    <t xml:space="preserve">    VRN4 - Inženýrská činnost</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</si>
  <si>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</si>
  <si>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</si>
  <si>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</si>
  <si>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</si>
  <si>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</si>
  <si>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</si>
  <si>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</si>
  <si>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</si>
  <si>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</si>
  <si>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</si>
  <si>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</si>
  <si>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</si>
  <si>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</si>
  <si>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</si>
  <si>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</si>
  <si>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</si>
  <si>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</si>
  <si>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</si>
  <si>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</si>
  <si>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113107322</t>
  </si>
  <si>
    <t>Odstranění podkladu ze štěrkodrti a kameniva tl 200 mm strojně pl do 50 m2</t>
  </si>
  <si>
    <t>m2</t>
  </si>
  <si>
    <t>CS ÚRS 2021 01</t>
  </si>
  <si>
    <t>4</t>
  </si>
  <si>
    <t>11695976</t>
  </si>
  <si>
    <t>VV</t>
  </si>
  <si>
    <t>775,9*2</t>
  </si>
  <si>
    <t>113107330</t>
  </si>
  <si>
    <t>Odstranění podkladu z ABS a ABH  tl do 100 mm strojně pl do 50 m2</t>
  </si>
  <si>
    <t>-341872128</t>
  </si>
  <si>
    <t>3</t>
  </si>
  <si>
    <t>113107341</t>
  </si>
  <si>
    <t>Odstranění podkladu OK tl 50 mm strojně pl do 50 m2</t>
  </si>
  <si>
    <t>1622789691</t>
  </si>
  <si>
    <t>113201112</t>
  </si>
  <si>
    <t>Vytrhání obrub silničních ležatých</t>
  </si>
  <si>
    <t>m</t>
  </si>
  <si>
    <t>1011919848</t>
  </si>
  <si>
    <t>3,56+21,38+0,785+1,945</t>
  </si>
  <si>
    <t>5</t>
  </si>
  <si>
    <t>131213102</t>
  </si>
  <si>
    <t>Výkop pro skladbu chodníku v nesoudržných horninách třídy těžitelnosti I, skupiny 3 ručně</t>
  </si>
  <si>
    <t>m3</t>
  </si>
  <si>
    <t>687981832</t>
  </si>
  <si>
    <t>2*0,24</t>
  </si>
  <si>
    <t>6</t>
  </si>
  <si>
    <t>132212112</t>
  </si>
  <si>
    <t>Hloubení rýh š do 800 mm v nesoudržných horninách třídy těžitelnosti I, skupiny 3 ručně-pro nový obrubník</t>
  </si>
  <si>
    <t>731996189</t>
  </si>
  <si>
    <t>(10,34+1+1+8,34+3,14*2*0,5)*0,2*0,2</t>
  </si>
  <si>
    <t>7</t>
  </si>
  <si>
    <t>162751117</t>
  </si>
  <si>
    <t>Vodorovné přemístění do 10000 m výkopku/sypaniny z horniny třídy těžitelnosti I, skupiny 1 až 3</t>
  </si>
  <si>
    <t>1170843313</t>
  </si>
  <si>
    <t>0,48+0,953</t>
  </si>
  <si>
    <t>8</t>
  </si>
  <si>
    <t>162751119</t>
  </si>
  <si>
    <t>Příplatek k vodorovnému přemístění výkopku/sypaniny z horniny třídy těžitelnosti I, skupiny 1 až 3 ZKD 1000 m přes 10000 m</t>
  </si>
  <si>
    <t>-1259504681</t>
  </si>
  <si>
    <t>1,433*10</t>
  </si>
  <si>
    <t>9</t>
  </si>
  <si>
    <t>171201221</t>
  </si>
  <si>
    <t>Poplatek za uložení na skládce (skládkovné) zeminy a kamení kód odpadu 17 05 04</t>
  </si>
  <si>
    <t>t</t>
  </si>
  <si>
    <t>1206036400</t>
  </si>
  <si>
    <t>1,433*1,76</t>
  </si>
  <si>
    <t>10</t>
  </si>
  <si>
    <t>171251201</t>
  </si>
  <si>
    <t>Uložení sypaniny na skládky nebo meziskládky</t>
  </si>
  <si>
    <t>1033717677</t>
  </si>
  <si>
    <t>11</t>
  </si>
  <si>
    <t>181912112</t>
  </si>
  <si>
    <t>Úprava pláně v hornině třídy těžitelnosti I, skupiny 3 se zhutněním ručně</t>
  </si>
  <si>
    <t>1191806085</t>
  </si>
  <si>
    <t>12</t>
  </si>
  <si>
    <t>181951112</t>
  </si>
  <si>
    <t>Úprava pláně v hornině třídy těžitelnosti I, skupiny 1 až 3 se zhutněním strojně</t>
  </si>
  <si>
    <t>1043337028</t>
  </si>
  <si>
    <t>Komunikace pozemní</t>
  </si>
  <si>
    <t>13</t>
  </si>
  <si>
    <t>564841111</t>
  </si>
  <si>
    <t>Podklad ze štěrkodrtě ŠD tl 120 mm</t>
  </si>
  <si>
    <t>-565266967</t>
  </si>
  <si>
    <t>14</t>
  </si>
  <si>
    <t>564851111</t>
  </si>
  <si>
    <t>Podklad ze štěrkodrtě ŠD tl 150 mm</t>
  </si>
  <si>
    <t>1000257923</t>
  </si>
  <si>
    <t>564942113</t>
  </si>
  <si>
    <t>Podklad z mechanicky zpevněného kameniva MZK tl do 140 mm (136 mm)</t>
  </si>
  <si>
    <t>-2144647970</t>
  </si>
  <si>
    <t>16</t>
  </si>
  <si>
    <t>576136121</t>
  </si>
  <si>
    <t>Asfaltový koberec otevřený AKO 8 (AKOJ) tl 40 mm š přes 3 m z modifikovaného asfaltu</t>
  </si>
  <si>
    <t>-2088117038</t>
  </si>
  <si>
    <t>17</t>
  </si>
  <si>
    <t>577124141</t>
  </si>
  <si>
    <t>Asfaltový beton vrstva obrusná ACO 11 (ABS) tř. I tl 32 mm š přes 3 m z modifikovaného asfaltu</t>
  </si>
  <si>
    <t>-316377158</t>
  </si>
  <si>
    <t>18</t>
  </si>
  <si>
    <t>577145142</t>
  </si>
  <si>
    <t>Asfaltový beton vrstva ložní ACL 16 (ABH) tl 48 mm š přes 3 m z modifikovaného asfaltu</t>
  </si>
  <si>
    <t>843456426</t>
  </si>
  <si>
    <t>19</t>
  </si>
  <si>
    <t>596811220</t>
  </si>
  <si>
    <t>Kladení betonové dlažby komunikací pro pěší do lože z kameniva tl 30 mm</t>
  </si>
  <si>
    <t>-289291265</t>
  </si>
  <si>
    <t>20</t>
  </si>
  <si>
    <t>M</t>
  </si>
  <si>
    <t>59245620</t>
  </si>
  <si>
    <t>dlažba desková betonová 500x500x60mm přírodní</t>
  </si>
  <si>
    <t>-2075430929</t>
  </si>
  <si>
    <t>2*1,03 'Přepočtené koeficientem množství</t>
  </si>
  <si>
    <t>Úpravy povrchů, podlahy a osazování výplní</t>
  </si>
  <si>
    <t>62213110R</t>
  </si>
  <si>
    <t>Spojovací nátěr u mikroštěrbinového žlabu</t>
  </si>
  <si>
    <t>-281303073</t>
  </si>
  <si>
    <t>0,26*2*12,24</t>
  </si>
  <si>
    <t>Trubní vedení</t>
  </si>
  <si>
    <t>22</t>
  </si>
  <si>
    <t>871</t>
  </si>
  <si>
    <t>Dešťová kanalizace - dle přílohy</t>
  </si>
  <si>
    <t>-1497088885</t>
  </si>
  <si>
    <t>Ostatní konstrukce a práce, bourání</t>
  </si>
  <si>
    <t>23</t>
  </si>
  <si>
    <t>916131113</t>
  </si>
  <si>
    <t>Osazení silničního obrubníku betonového ležatého s boční opěrou do lože z betonu prostého-pro nájezd invalidního vozíku</t>
  </si>
  <si>
    <t>-2121370567</t>
  </si>
  <si>
    <t>24</t>
  </si>
  <si>
    <t>59217031</t>
  </si>
  <si>
    <t>obrubník betonový silniční 1000x150x250mm</t>
  </si>
  <si>
    <t>1048178857</t>
  </si>
  <si>
    <t>1,96078431372549*1,02 'Přepočtené koeficientem množství</t>
  </si>
  <si>
    <t>25</t>
  </si>
  <si>
    <t>916131213</t>
  </si>
  <si>
    <t>Osazení silničního obrubníku betonového stojatého s boční opěrou do lože z betonu prostého</t>
  </si>
  <si>
    <t>-2069456089</t>
  </si>
  <si>
    <t>3,56+21,38+10,34+1+1+8,34</t>
  </si>
  <si>
    <t>26</t>
  </si>
  <si>
    <t>1679362702</t>
  </si>
  <si>
    <t>46,078431372549*1,02 'Přepočtené koeficientem množství</t>
  </si>
  <si>
    <t>27</t>
  </si>
  <si>
    <t>916133112</t>
  </si>
  <si>
    <t>Osazení silničního obrubníku betonového ke kruhovým objezdům do lože z betonu prostého s boční opěrou</t>
  </si>
  <si>
    <t>-1577294163</t>
  </si>
  <si>
    <t>0,78+0,78+0,78</t>
  </si>
  <si>
    <t>28</t>
  </si>
  <si>
    <t>5921705R</t>
  </si>
  <si>
    <t>obrubník betonový oblouk vel  250x780x150mm</t>
  </si>
  <si>
    <t>kus</t>
  </si>
  <si>
    <t>-683063566</t>
  </si>
  <si>
    <t>2,941*1,02 'Přepočtené koeficientem množství</t>
  </si>
  <si>
    <t>29</t>
  </si>
  <si>
    <t>935112111</t>
  </si>
  <si>
    <t>Osazení příkopového žlabu do betonového lože tl 100 mm z betonových tvárnic š 500 mm</t>
  </si>
  <si>
    <t>1956980141</t>
  </si>
  <si>
    <t>30</t>
  </si>
  <si>
    <t>5922700R29</t>
  </si>
  <si>
    <t>žlabovka příkopová betonová š 210 mm</t>
  </si>
  <si>
    <t>2129461259</t>
  </si>
  <si>
    <t>32,8*1,05 'Přepočtené koeficientem množství</t>
  </si>
  <si>
    <t>31</t>
  </si>
  <si>
    <t>935114112</t>
  </si>
  <si>
    <t>Mikroštěrbinový odvodňovací betonový žlab 220x260 mm se spádem dna 0,5 % se základem z betonu prostého a s obetonováním</t>
  </si>
  <si>
    <t>-2104289404</t>
  </si>
  <si>
    <t>6,12+5,12+1</t>
  </si>
  <si>
    <t>32</t>
  </si>
  <si>
    <t>93932600R</t>
  </si>
  <si>
    <t>Systémová uliční vpusť s litinovou pojezdovou mříží vč zakladácí sestavy pod vpusťovým kusem a kalovým košem,kompl prov - D+M</t>
  </si>
  <si>
    <t>1389627178</t>
  </si>
  <si>
    <t>33</t>
  </si>
  <si>
    <t>96600800R</t>
  </si>
  <si>
    <t>Demontáž vpusti uliční</t>
  </si>
  <si>
    <t>339996880</t>
  </si>
  <si>
    <t>34</t>
  </si>
  <si>
    <t>966008211</t>
  </si>
  <si>
    <t>Bourání odvodňovacího žlabu z betonových příkopových tvárnic š do 500 mm vč betonového lože</t>
  </si>
  <si>
    <t>-1397268972</t>
  </si>
  <si>
    <t>997</t>
  </si>
  <si>
    <t>Přesun sutě</t>
  </si>
  <si>
    <t>35</t>
  </si>
  <si>
    <t>997221551</t>
  </si>
  <si>
    <t>Vodorovná doprava suti ze sypkých materiálů do 1 km</t>
  </si>
  <si>
    <t>-332015893</t>
  </si>
  <si>
    <t>36</t>
  </si>
  <si>
    <t>997221559</t>
  </si>
  <si>
    <t>Příplatek ZKD 1 km u vodorovné dopravy suti ze sypkých materiálů</t>
  </si>
  <si>
    <t>681971361</t>
  </si>
  <si>
    <t>450,022*19</t>
  </si>
  <si>
    <t>37</t>
  </si>
  <si>
    <t>997221561</t>
  </si>
  <si>
    <t>Vodorovná doprava suti z kusových materiálů do 1 km</t>
  </si>
  <si>
    <t>-705504536</t>
  </si>
  <si>
    <t>38</t>
  </si>
  <si>
    <t>997221569</t>
  </si>
  <si>
    <t>Příplatek ZKD 1 km u vodorovné dopravy suti z kusových materiálů</t>
  </si>
  <si>
    <t>724805624</t>
  </si>
  <si>
    <t>262,854*19</t>
  </si>
  <si>
    <t>39</t>
  </si>
  <si>
    <t>997221571</t>
  </si>
  <si>
    <t>Vodorovná doprava vybouraných hmot do 1 km</t>
  </si>
  <si>
    <t>-1517088312</t>
  </si>
  <si>
    <t>40</t>
  </si>
  <si>
    <t>997221579</t>
  </si>
  <si>
    <t>Příplatek ZKD 1 km u vodorovné dopravy vybouraných hmot</t>
  </si>
  <si>
    <t>-2023213359</t>
  </si>
  <si>
    <t>16,224*19</t>
  </si>
  <si>
    <t>41</t>
  </si>
  <si>
    <t>997221625</t>
  </si>
  <si>
    <t>Poplatek za uložení na skládce (skládkovné) stavebního odpadu železobetonového kód odpadu 17 01 01</t>
  </si>
  <si>
    <t>-430066485</t>
  </si>
  <si>
    <t>42</t>
  </si>
  <si>
    <t>997221645</t>
  </si>
  <si>
    <t>Poplatek za uložení na skládce (skládkovné) odpadu asfaltového bez dehtu kód odpadu 17 03 02</t>
  </si>
  <si>
    <t>1360365395</t>
  </si>
  <si>
    <t>43</t>
  </si>
  <si>
    <t>997221655</t>
  </si>
  <si>
    <t>145491615</t>
  </si>
  <si>
    <t>998</t>
  </si>
  <si>
    <t>Přesun hmot</t>
  </si>
  <si>
    <t>44</t>
  </si>
  <si>
    <t>998225111</t>
  </si>
  <si>
    <t>Přesun hmot pro pozemní komunikace s krytem z kamene, monolitickým betonovým nebo živičným</t>
  </si>
  <si>
    <t>-80018050</t>
  </si>
  <si>
    <t>VRN</t>
  </si>
  <si>
    <t>Vedlejší rozpočtové náklady</t>
  </si>
  <si>
    <t>VRN3</t>
  </si>
  <si>
    <t>Zařízení staveniště</t>
  </si>
  <si>
    <t>45</t>
  </si>
  <si>
    <t>030001000</t>
  </si>
  <si>
    <t>%</t>
  </si>
  <si>
    <t>1024</t>
  </si>
  <si>
    <t>-793928001</t>
  </si>
  <si>
    <t>VRN4</t>
  </si>
  <si>
    <t>Inženýrská činnost</t>
  </si>
  <si>
    <t>46</t>
  </si>
  <si>
    <t>045002000</t>
  </si>
  <si>
    <t>Kompletační a koordinační činnost</t>
  </si>
  <si>
    <t>-1762773705</t>
  </si>
  <si>
    <t>VRN6</t>
  </si>
  <si>
    <t>Územní vlivy</t>
  </si>
  <si>
    <t>47</t>
  </si>
  <si>
    <t>065002000</t>
  </si>
  <si>
    <t>Mimostaveništní doprava materiálů</t>
  </si>
  <si>
    <t>1601672608</t>
  </si>
  <si>
    <t>{29cd037e-a05b-4de8-9f10-d87c18c168a8}</t>
  </si>
  <si>
    <t>Objekt:</t>
  </si>
  <si>
    <t>VK-ZPPLOCHY - D.1.4  DEŠŤOVÁ KANALIZACE</t>
  </si>
  <si>
    <t>Ing. K. Dovrtěl</t>
  </si>
  <si>
    <t xml:space="preserve">    4 - Vodorovné konstrukce</t>
  </si>
  <si>
    <t xml:space="preserve">    99 - Přesun hmot</t>
  </si>
  <si>
    <t>131251201</t>
  </si>
  <si>
    <t>Hloubení jam zapažených v hornině třídy těžitelnosti I, skupiny 3 objem do 20 m3 strojně</t>
  </si>
  <si>
    <t>452910477</t>
  </si>
  <si>
    <t>2*(1,5*1,5*1,5) "napojení</t>
  </si>
  <si>
    <t>Součet</t>
  </si>
  <si>
    <t>132251102</t>
  </si>
  <si>
    <t>Hloubení rýh nezapažených  š do 800 mm v hornině třídy těžitelnosti I, skupiny 3 objem do 50 m3 strojně</t>
  </si>
  <si>
    <t>-616717153</t>
  </si>
  <si>
    <t>(20*0,8*1,3) "kanalizace dešťová</t>
  </si>
  <si>
    <t>151101102</t>
  </si>
  <si>
    <t>Zřízení příložného pažení a rozepření stěn rýh hl do 4 m</t>
  </si>
  <si>
    <t>-1387096727</t>
  </si>
  <si>
    <t>2*(2*(1,5+1,5)*1,5) "napojení</t>
  </si>
  <si>
    <t>151101112</t>
  </si>
  <si>
    <t>Odstranění příložného pažení a rozepření stěn rýh hl do 4 m</t>
  </si>
  <si>
    <t>-631473180</t>
  </si>
  <si>
    <t>151101301</t>
  </si>
  <si>
    <t>Zřízení rozepření stěn při pažení příložném hl do 4 m</t>
  </si>
  <si>
    <t>-1367508135</t>
  </si>
  <si>
    <t>6,750 "jámy</t>
  </si>
  <si>
    <t>151101311</t>
  </si>
  <si>
    <t>Odstranění rozepření stěn při pažení příložném hl do 4 m</t>
  </si>
  <si>
    <t>-847629279</t>
  </si>
  <si>
    <t>161101101</t>
  </si>
  <si>
    <t>Svislé přemístění výkopku z horniny tř. 1 až 4 hl výkopu do 2,5 m</t>
  </si>
  <si>
    <t>-1652302717</t>
  </si>
  <si>
    <t>6,750 "hloubení jam</t>
  </si>
  <si>
    <t>20,800 "hloubení rýh</t>
  </si>
  <si>
    <t>162201102</t>
  </si>
  <si>
    <t>Vodorovné přemístění do 50 m výkopku/sypaniny z horniny tř. 1 až 4</t>
  </si>
  <si>
    <t>-98087466</t>
  </si>
  <si>
    <t>0,450+1,600 "podsypy</t>
  </si>
  <si>
    <t>7,360+2,250 "obsypy</t>
  </si>
  <si>
    <t>0,020*(20) "potrubí</t>
  </si>
  <si>
    <t>171201201</t>
  </si>
  <si>
    <t>Uložení sypaniny na skládky</t>
  </si>
  <si>
    <t>-393084433</t>
  </si>
  <si>
    <t>171201211</t>
  </si>
  <si>
    <t>Poplatek za uložení odpadu ze sypaniny na skládce (skládkovné)</t>
  </si>
  <si>
    <t>383506509</t>
  </si>
  <si>
    <t>1,8*12,060</t>
  </si>
  <si>
    <t>174101101</t>
  </si>
  <si>
    <t>Zásyp jam, šachet rýh nebo kolem objektů sypaninou se zhutněním</t>
  </si>
  <si>
    <t>-1158480755</t>
  </si>
  <si>
    <t>6,750+20,800 "hloubené vykopávky</t>
  </si>
  <si>
    <t>-12,060 "vodorovný přesun</t>
  </si>
  <si>
    <t>175101201</t>
  </si>
  <si>
    <t>Obsypání objektu nad přilehlým původním terénem sypaninou bez prohození sítem, uloženou do 3 m</t>
  </si>
  <si>
    <t>-1265551361</t>
  </si>
  <si>
    <t>(20*0,8*0,46) "kanalizace dešťová</t>
  </si>
  <si>
    <t>583313400</t>
  </si>
  <si>
    <t>kamenivo těžené drobné frakce 0-4 pr.</t>
  </si>
  <si>
    <t>-1615901677</t>
  </si>
  <si>
    <t>1,89*7,360 "obsyp potrubí</t>
  </si>
  <si>
    <t>2053336254</t>
  </si>
  <si>
    <t>2*(1,5*1,5*0,50) "napojení</t>
  </si>
  <si>
    <t>583439300R</t>
  </si>
  <si>
    <t>kamenivo drcené hrubé frakce 32</t>
  </si>
  <si>
    <t>1618772507</t>
  </si>
  <si>
    <t>1,703*2,250 "obsyp objekty</t>
  </si>
  <si>
    <t>Vodorovné konstrukce</t>
  </si>
  <si>
    <t>451541110R</t>
  </si>
  <si>
    <t>Lože pod potrubí otevřený výkop ze štěrku fr. 32</t>
  </si>
  <si>
    <t>-225644780</t>
  </si>
  <si>
    <t>2*(1,5*1,5*0,10) "napojení</t>
  </si>
  <si>
    <t>451572111</t>
  </si>
  <si>
    <t>Lože pod potrubí otevřený výkop z kameniva drobného těženého</t>
  </si>
  <si>
    <t>1050102146</t>
  </si>
  <si>
    <t>(20*0,8*0,1) "kanalizace dešťová</t>
  </si>
  <si>
    <t>871310310</t>
  </si>
  <si>
    <t>Montáž kanalizačního potrubí hladkého plnostěnného SN 10 z polypropylenu DN 150</t>
  </si>
  <si>
    <t>-1701608068</t>
  </si>
  <si>
    <t>(20) "kanalizace dešťová</t>
  </si>
  <si>
    <t>28617011</t>
  </si>
  <si>
    <t>trubka kanalizační PP plnostěnná třívrstvá DN 150x3000 mm SN 10</t>
  </si>
  <si>
    <t>-1746653948</t>
  </si>
  <si>
    <t>1,015*20</t>
  </si>
  <si>
    <t>89200150R</t>
  </si>
  <si>
    <t>Napojení na stávající kanalizaci</t>
  </si>
  <si>
    <t>90118443</t>
  </si>
  <si>
    <t>2 "napojení na stávající kanalizaci, vysazení odbočky</t>
  </si>
  <si>
    <t>892000012R</t>
  </si>
  <si>
    <t>Zaměření trasy potrubí</t>
  </si>
  <si>
    <t>236506727</t>
  </si>
  <si>
    <t>20 "kanalizace dešťová</t>
  </si>
  <si>
    <t>892221111R</t>
  </si>
  <si>
    <t>Zkouška těsnosti kanalizačního potrubí</t>
  </si>
  <si>
    <t>-1613858705</t>
  </si>
  <si>
    <t>99</t>
  </si>
  <si>
    <t>998276101</t>
  </si>
  <si>
    <t>Přesun hmot pro trubní vedení z trub z plastických hmot otevřený výkop</t>
  </si>
  <si>
    <t>1732914094</t>
  </si>
  <si>
    <t>10. 6. 2021</t>
  </si>
  <si>
    <t>Chocerady -st. Pozemek č. 175 a pozemky p.č.244/10,11,12,13</t>
  </si>
  <si>
    <t>Dětské centrum Chocerady – centrum komplexní péče, p.o</t>
  </si>
  <si>
    <t>Chocerady č.p. 124, 257 24 Chocerady</t>
  </si>
  <si>
    <t>TRANSPARENT studio s.r.o</t>
  </si>
  <si>
    <t>Jungmannova 736/14, 110 00 Praha 1</t>
  </si>
  <si>
    <t>CZ 24306649</t>
  </si>
  <si>
    <t>Dětské centrum Chocerady - zpevněné manipulační a parkovací plochy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</si>
</sst>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8"/>
      <color rgb="FFFF0000"/>
      <name val="Arial CE"/>
      <family val="2"/>
    </font>
    <font>
      <sz val="10"/>
      <name val="Arial Narrow"/>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13"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3" xfId="0" applyFont="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horizontal="left" vertical="center"/>
      <protection/>
    </xf>
    <xf numFmtId="0" fontId="37" fillId="0" borderId="0" xfId="0" applyFont="1" applyProtection="1">
      <protection/>
    </xf>
    <xf numFmtId="165" fontId="3" fillId="0" borderId="0" xfId="0" applyNumberFormat="1" applyFont="1" applyAlignment="1" applyProtection="1">
      <alignment horizontal="left" vertical="center"/>
      <protection/>
    </xf>
    <xf numFmtId="0" fontId="37" fillId="0" borderId="0" xfId="0" applyFont="1" applyAlignment="1" applyProtection="1">
      <alignment horizontal="left" vertical="top"/>
      <protection/>
    </xf>
    <xf numFmtId="0" fontId="3" fillId="2" borderId="0" xfId="0" applyFont="1" applyFill="1" applyAlignment="1" applyProtection="1">
      <alignment horizontal="left" vertical="center"/>
      <protection/>
    </xf>
    <xf numFmtId="0" fontId="37" fillId="0" borderId="0" xfId="0" applyFont="1" applyAlignment="1" applyProtection="1">
      <alignment horizontal="left"/>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0" fillId="0" borderId="10" xfId="0" applyFont="1" applyBorder="1" applyAlignment="1" applyProtection="1">
      <alignment vertical="center"/>
      <protection/>
    </xf>
    <xf numFmtId="0" fontId="16" fillId="0" borderId="0" xfId="0" applyFont="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0"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4" borderId="0" xfId="0" applyFont="1" applyFill="1" applyAlignment="1" applyProtection="1">
      <alignment vertical="center"/>
      <protection/>
    </xf>
    <xf numFmtId="0" fontId="5" fillId="4" borderId="6"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21" xfId="0" applyFont="1" applyFill="1" applyBorder="1"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2"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righ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0" xfId="0" applyFont="1" applyFill="1" applyAlignment="1" applyProtection="1">
      <alignment horizontal="center" vertical="center" wrapText="1"/>
      <protection/>
    </xf>
    <xf numFmtId="0" fontId="0" fillId="0" borderId="3" xfId="0"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0" fillId="0" borderId="16" xfId="0" applyFont="1" applyBorder="1" applyAlignment="1" applyProtection="1">
      <alignment vertical="center"/>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pplyProtection="1">
      <alignment vertical="center"/>
      <protection/>
    </xf>
    <xf numFmtId="0" fontId="9" fillId="0" borderId="0" xfId="0"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xf>
    <xf numFmtId="4" fontId="21"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2" fillId="2" borderId="17"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32"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36" fillId="0" borderId="0" xfId="0" applyFont="1" applyAlignment="1" applyProtection="1">
      <alignment vertical="center"/>
      <protection/>
    </xf>
    <xf numFmtId="0" fontId="36" fillId="0" borderId="3" xfId="0" applyFont="1" applyBorder="1" applyAlignment="1" applyProtection="1">
      <alignment vertical="center"/>
      <protection/>
    </xf>
    <xf numFmtId="0" fontId="36"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167" fontId="36" fillId="0" borderId="0" xfId="0" applyNumberFormat="1" applyFont="1" applyAlignment="1" applyProtection="1">
      <alignment vertical="center"/>
      <protection/>
    </xf>
    <xf numFmtId="0" fontId="36" fillId="0" borderId="17"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12" xfId="0" applyFont="1" applyBorder="1" applyAlignment="1" applyProtection="1">
      <alignment vertical="center"/>
      <protection/>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xf>
    <xf numFmtId="4" fontId="33" fillId="0" borderId="22" xfId="0" applyNumberFormat="1" applyFont="1" applyBorder="1" applyAlignment="1" applyProtection="1">
      <alignment vertical="center"/>
      <protection/>
    </xf>
    <xf numFmtId="0" fontId="34" fillId="0" borderId="22" xfId="0" applyFont="1" applyBorder="1" applyAlignment="1" applyProtection="1">
      <alignment vertical="center"/>
      <protection/>
    </xf>
    <xf numFmtId="0" fontId="34" fillId="0" borderId="3" xfId="0" applyFont="1" applyBorder="1" applyAlignment="1" applyProtection="1">
      <alignment vertical="center"/>
      <protection/>
    </xf>
    <xf numFmtId="0" fontId="33" fillId="2" borderId="17" xfId="0" applyFont="1" applyFill="1" applyBorder="1" applyAlignment="1" applyProtection="1">
      <alignment horizontal="left" vertical="center"/>
      <protection/>
    </xf>
    <xf numFmtId="0" fontId="33" fillId="0" borderId="0" xfId="0" applyFont="1" applyBorder="1" applyAlignment="1" applyProtection="1">
      <alignment horizontal="center" vertical="center"/>
      <protection/>
    </xf>
    <xf numFmtId="0" fontId="22" fillId="2" borderId="18" xfId="0" applyFont="1" applyFill="1" applyBorder="1" applyAlignment="1" applyProtection="1">
      <alignment horizontal="left" vertical="center"/>
      <protection/>
    </xf>
    <xf numFmtId="0" fontId="22"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2" fillId="0" borderId="19" xfId="0" applyNumberFormat="1" applyFont="1" applyBorder="1" applyAlignment="1" applyProtection="1">
      <alignment vertical="center"/>
      <protection/>
    </xf>
    <xf numFmtId="166" fontId="22" fillId="0" borderId="20" xfId="0" applyNumberFormat="1" applyFont="1" applyBorder="1" applyAlignment="1" applyProtection="1">
      <alignment vertical="center"/>
      <protection/>
    </xf>
    <xf numFmtId="167" fontId="21" fillId="2" borderId="22" xfId="0" applyNumberFormat="1" applyFont="1" applyFill="1" applyBorder="1" applyAlignment="1" applyProtection="1">
      <alignment vertical="center"/>
      <protection/>
    </xf>
    <xf numFmtId="49" fontId="3" fillId="2" borderId="0" xfId="0" applyNumberFormat="1" applyFont="1" applyFill="1" applyAlignment="1" applyProtection="1">
      <alignment horizontal="left" vertical="center"/>
      <protection/>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2" fillId="5" borderId="0" xfId="0" applyFont="1" applyFill="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2" fillId="5" borderId="0" xfId="0" applyFont="1" applyFill="1" applyAlignment="1" applyProtection="1">
      <alignment horizontal="center" vertical="center"/>
      <protection/>
    </xf>
    <xf numFmtId="0" fontId="0" fillId="0" borderId="0" xfId="0" applyProtection="1">
      <protection/>
    </xf>
    <xf numFmtId="0" fontId="3" fillId="2" borderId="0" xfId="0" applyFont="1" applyFill="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Alignment="1" applyProtection="1">
      <alignment vertical="center"/>
      <protection/>
    </xf>
    <xf numFmtId="49" fontId="3" fillId="2" borderId="0" xfId="0" applyNumberFormat="1" applyFont="1" applyFill="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8" t="s">
        <v>0</v>
      </c>
      <c r="AZ1" s="8" t="s">
        <v>1</v>
      </c>
      <c r="BA1" s="8" t="s">
        <v>2</v>
      </c>
      <c r="BB1" s="8" t="s">
        <v>1</v>
      </c>
      <c r="BT1" s="8" t="s">
        <v>3</v>
      </c>
      <c r="BU1" s="8" t="s">
        <v>3</v>
      </c>
      <c r="BV1" s="8" t="s">
        <v>4</v>
      </c>
    </row>
    <row r="2" spans="44:72" s="1" customFormat="1" ht="36.95" customHeight="1">
      <c r="AR2" s="238" t="s">
        <v>5</v>
      </c>
      <c r="AS2" s="225"/>
      <c r="AT2" s="225"/>
      <c r="AU2" s="225"/>
      <c r="AV2" s="225"/>
      <c r="AW2" s="225"/>
      <c r="AX2" s="225"/>
      <c r="AY2" s="225"/>
      <c r="AZ2" s="225"/>
      <c r="BA2" s="225"/>
      <c r="BB2" s="225"/>
      <c r="BC2" s="225"/>
      <c r="BD2" s="225"/>
      <c r="BE2" s="225"/>
      <c r="BS2" s="9" t="s">
        <v>6</v>
      </c>
      <c r="BT2" s="9" t="s">
        <v>7</v>
      </c>
    </row>
    <row r="3" spans="2:72" s="1" customFormat="1" ht="6.95"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2"/>
      <c r="BS3" s="9" t="s">
        <v>6</v>
      </c>
      <c r="BT3" s="9" t="s">
        <v>8</v>
      </c>
    </row>
    <row r="4" spans="2:71" s="1" customFormat="1" ht="24.95" customHeight="1">
      <c r="B4" s="12"/>
      <c r="D4" s="13" t="s">
        <v>9</v>
      </c>
      <c r="AR4" s="12"/>
      <c r="AS4" s="14" t="s">
        <v>10</v>
      </c>
      <c r="BE4" s="15" t="s">
        <v>11</v>
      </c>
      <c r="BS4" s="9" t="s">
        <v>12</v>
      </c>
    </row>
    <row r="5" spans="2:71" s="1" customFormat="1" ht="12" customHeight="1">
      <c r="B5" s="12"/>
      <c r="D5" s="16" t="s">
        <v>13</v>
      </c>
      <c r="K5" s="224" t="s">
        <v>14</v>
      </c>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R5" s="12"/>
      <c r="BE5" s="221" t="s">
        <v>15</v>
      </c>
      <c r="BS5" s="9" t="s">
        <v>6</v>
      </c>
    </row>
    <row r="6" spans="2:71" s="1" customFormat="1" ht="36.95" customHeight="1">
      <c r="B6" s="12"/>
      <c r="D6" s="18" t="s">
        <v>16</v>
      </c>
      <c r="K6" s="226" t="s">
        <v>17</v>
      </c>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R6" s="12"/>
      <c r="BE6" s="222"/>
      <c r="BS6" s="9" t="s">
        <v>6</v>
      </c>
    </row>
    <row r="7" spans="2:71" s="1" customFormat="1" ht="12" customHeight="1">
      <c r="B7" s="12"/>
      <c r="D7" s="19" t="s">
        <v>18</v>
      </c>
      <c r="K7" s="17" t="s">
        <v>1</v>
      </c>
      <c r="AK7" s="19" t="s">
        <v>19</v>
      </c>
      <c r="AN7" s="17" t="s">
        <v>1</v>
      </c>
      <c r="AR7" s="12"/>
      <c r="BE7" s="222"/>
      <c r="BS7" s="9" t="s">
        <v>6</v>
      </c>
    </row>
    <row r="8" spans="2:71" s="1" customFormat="1" ht="12" customHeight="1">
      <c r="B8" s="12"/>
      <c r="D8" s="19" t="s">
        <v>20</v>
      </c>
      <c r="K8" s="17" t="s">
        <v>14</v>
      </c>
      <c r="AK8" s="19" t="s">
        <v>21</v>
      </c>
      <c r="AN8" s="20" t="s">
        <v>22</v>
      </c>
      <c r="AR8" s="12"/>
      <c r="BE8" s="222"/>
      <c r="BS8" s="9" t="s">
        <v>6</v>
      </c>
    </row>
    <row r="9" spans="2:71" s="1" customFormat="1" ht="14.45" customHeight="1">
      <c r="B9" s="12"/>
      <c r="AR9" s="12"/>
      <c r="BE9" s="222"/>
      <c r="BS9" s="9" t="s">
        <v>6</v>
      </c>
    </row>
    <row r="10" spans="2:71" s="1" customFormat="1" ht="12" customHeight="1">
      <c r="B10" s="12"/>
      <c r="D10" s="19" t="s">
        <v>23</v>
      </c>
      <c r="AK10" s="19" t="s">
        <v>24</v>
      </c>
      <c r="AN10" s="17" t="s">
        <v>1</v>
      </c>
      <c r="AR10" s="12"/>
      <c r="BE10" s="222"/>
      <c r="BS10" s="9" t="s">
        <v>6</v>
      </c>
    </row>
    <row r="11" spans="2:71" s="1" customFormat="1" ht="18.4" customHeight="1">
      <c r="B11" s="12"/>
      <c r="E11" s="17" t="s">
        <v>25</v>
      </c>
      <c r="AK11" s="19" t="s">
        <v>26</v>
      </c>
      <c r="AN11" s="17" t="s">
        <v>1</v>
      </c>
      <c r="AR11" s="12"/>
      <c r="BE11" s="222"/>
      <c r="BS11" s="9" t="s">
        <v>6</v>
      </c>
    </row>
    <row r="12" spans="2:71" s="1" customFormat="1" ht="6.95" customHeight="1">
      <c r="B12" s="12"/>
      <c r="AR12" s="12"/>
      <c r="BE12" s="222"/>
      <c r="BS12" s="9" t="s">
        <v>6</v>
      </c>
    </row>
    <row r="13" spans="2:71" s="1" customFormat="1" ht="12" customHeight="1">
      <c r="B13" s="12"/>
      <c r="D13" s="19" t="s">
        <v>27</v>
      </c>
      <c r="AK13" s="19" t="s">
        <v>24</v>
      </c>
      <c r="AN13" s="21" t="s">
        <v>28</v>
      </c>
      <c r="AR13" s="12"/>
      <c r="BE13" s="222"/>
      <c r="BS13" s="9" t="s">
        <v>6</v>
      </c>
    </row>
    <row r="14" spans="2:71" ht="12.75">
      <c r="B14" s="12"/>
      <c r="E14" s="227" t="s">
        <v>28</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19" t="s">
        <v>26</v>
      </c>
      <c r="AN14" s="21" t="s">
        <v>28</v>
      </c>
      <c r="AR14" s="12"/>
      <c r="BE14" s="222"/>
      <c r="BS14" s="9" t="s">
        <v>6</v>
      </c>
    </row>
    <row r="15" spans="2:71" s="1" customFormat="1" ht="6.95" customHeight="1">
      <c r="B15" s="12"/>
      <c r="AR15" s="12"/>
      <c r="BE15" s="222"/>
      <c r="BS15" s="9" t="s">
        <v>3</v>
      </c>
    </row>
    <row r="16" spans="2:71" s="1" customFormat="1" ht="12" customHeight="1">
      <c r="B16" s="12"/>
      <c r="D16" s="19" t="s">
        <v>29</v>
      </c>
      <c r="AK16" s="19" t="s">
        <v>24</v>
      </c>
      <c r="AN16" s="17" t="s">
        <v>1</v>
      </c>
      <c r="AR16" s="12"/>
      <c r="BE16" s="222"/>
      <c r="BS16" s="9" t="s">
        <v>3</v>
      </c>
    </row>
    <row r="17" spans="2:71" s="1" customFormat="1" ht="18.4" customHeight="1">
      <c r="B17" s="12"/>
      <c r="E17" s="17" t="s">
        <v>25</v>
      </c>
      <c r="AK17" s="19" t="s">
        <v>26</v>
      </c>
      <c r="AN17" s="17" t="s">
        <v>1</v>
      </c>
      <c r="AR17" s="12"/>
      <c r="BE17" s="222"/>
      <c r="BS17" s="9" t="s">
        <v>30</v>
      </c>
    </row>
    <row r="18" spans="2:71" s="1" customFormat="1" ht="6.95" customHeight="1">
      <c r="B18" s="12"/>
      <c r="AR18" s="12"/>
      <c r="BE18" s="222"/>
      <c r="BS18" s="9" t="s">
        <v>6</v>
      </c>
    </row>
    <row r="19" spans="2:71" s="1" customFormat="1" ht="12" customHeight="1">
      <c r="B19" s="12"/>
      <c r="D19" s="19" t="s">
        <v>31</v>
      </c>
      <c r="AK19" s="19" t="s">
        <v>24</v>
      </c>
      <c r="AN19" s="17" t="s">
        <v>1</v>
      </c>
      <c r="AR19" s="12"/>
      <c r="BE19" s="222"/>
      <c r="BS19" s="9" t="s">
        <v>6</v>
      </c>
    </row>
    <row r="20" spans="2:71" s="1" customFormat="1" ht="18.4" customHeight="1">
      <c r="B20" s="12"/>
      <c r="E20" s="17" t="s">
        <v>32</v>
      </c>
      <c r="AK20" s="19" t="s">
        <v>26</v>
      </c>
      <c r="AN20" s="17" t="s">
        <v>1</v>
      </c>
      <c r="AR20" s="12"/>
      <c r="BE20" s="222"/>
      <c r="BS20" s="9" t="s">
        <v>30</v>
      </c>
    </row>
    <row r="21" spans="2:57" s="1" customFormat="1" ht="6.95" customHeight="1">
      <c r="B21" s="12"/>
      <c r="AR21" s="12"/>
      <c r="BE21" s="222"/>
    </row>
    <row r="22" spans="2:57" s="1" customFormat="1" ht="12" customHeight="1">
      <c r="B22" s="12"/>
      <c r="D22" s="19" t="s">
        <v>33</v>
      </c>
      <c r="AR22" s="12"/>
      <c r="BE22" s="222"/>
    </row>
    <row r="23" spans="2:57" s="1" customFormat="1" ht="16.5" customHeight="1">
      <c r="B23" s="12"/>
      <c r="E23" s="229" t="s">
        <v>1</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R23" s="12"/>
      <c r="BE23" s="222"/>
    </row>
    <row r="24" spans="2:57" s="1" customFormat="1" ht="6.95" customHeight="1">
      <c r="B24" s="12"/>
      <c r="AR24" s="12"/>
      <c r="BE24" s="222"/>
    </row>
    <row r="25" spans="2:57" s="1" customFormat="1" ht="6.95" customHeight="1">
      <c r="B25" s="1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R25" s="12"/>
      <c r="BE25" s="222"/>
    </row>
    <row r="26" spans="1:57" s="2" customFormat="1" ht="25.9" customHeight="1">
      <c r="A26" s="23"/>
      <c r="B26" s="24"/>
      <c r="C26" s="23"/>
      <c r="D26" s="25" t="s">
        <v>34</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30">
        <f>ROUND(AG94,2)</f>
        <v>0</v>
      </c>
      <c r="AL26" s="231"/>
      <c r="AM26" s="231"/>
      <c r="AN26" s="231"/>
      <c r="AO26" s="231"/>
      <c r="AP26" s="23"/>
      <c r="AQ26" s="23"/>
      <c r="AR26" s="24"/>
      <c r="BE26" s="222"/>
    </row>
    <row r="27" spans="1:57" s="2" customFormat="1" ht="6.95" customHeight="1">
      <c r="A27" s="23"/>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4"/>
      <c r="BE27" s="222"/>
    </row>
    <row r="28" spans="1:57" s="2" customFormat="1" ht="12.75">
      <c r="A28" s="23"/>
      <c r="B28" s="24"/>
      <c r="C28" s="23"/>
      <c r="D28" s="23"/>
      <c r="E28" s="23"/>
      <c r="F28" s="23"/>
      <c r="G28" s="23"/>
      <c r="H28" s="23"/>
      <c r="I28" s="23"/>
      <c r="J28" s="23"/>
      <c r="K28" s="23"/>
      <c r="L28" s="232" t="s">
        <v>35</v>
      </c>
      <c r="M28" s="232"/>
      <c r="N28" s="232"/>
      <c r="O28" s="232"/>
      <c r="P28" s="232"/>
      <c r="Q28" s="23"/>
      <c r="R28" s="23"/>
      <c r="S28" s="23"/>
      <c r="T28" s="23"/>
      <c r="U28" s="23"/>
      <c r="V28" s="23"/>
      <c r="W28" s="232" t="s">
        <v>36</v>
      </c>
      <c r="X28" s="232"/>
      <c r="Y28" s="232"/>
      <c r="Z28" s="232"/>
      <c r="AA28" s="232"/>
      <c r="AB28" s="232"/>
      <c r="AC28" s="232"/>
      <c r="AD28" s="232"/>
      <c r="AE28" s="232"/>
      <c r="AF28" s="23"/>
      <c r="AG28" s="23"/>
      <c r="AH28" s="23"/>
      <c r="AI28" s="23"/>
      <c r="AJ28" s="23"/>
      <c r="AK28" s="232" t="s">
        <v>37</v>
      </c>
      <c r="AL28" s="232"/>
      <c r="AM28" s="232"/>
      <c r="AN28" s="232"/>
      <c r="AO28" s="232"/>
      <c r="AP28" s="23"/>
      <c r="AQ28" s="23"/>
      <c r="AR28" s="24"/>
      <c r="BE28" s="222"/>
    </row>
    <row r="29" spans="2:57" s="3" customFormat="1" ht="14.45" customHeight="1">
      <c r="B29" s="27"/>
      <c r="D29" s="19" t="s">
        <v>38</v>
      </c>
      <c r="F29" s="19" t="s">
        <v>39</v>
      </c>
      <c r="L29" s="220">
        <v>0.21</v>
      </c>
      <c r="M29" s="219"/>
      <c r="N29" s="219"/>
      <c r="O29" s="219"/>
      <c r="P29" s="219"/>
      <c r="W29" s="218">
        <f>ROUND(AZ94,2)</f>
        <v>0</v>
      </c>
      <c r="X29" s="219"/>
      <c r="Y29" s="219"/>
      <c r="Z29" s="219"/>
      <c r="AA29" s="219"/>
      <c r="AB29" s="219"/>
      <c r="AC29" s="219"/>
      <c r="AD29" s="219"/>
      <c r="AE29" s="219"/>
      <c r="AK29" s="218">
        <f>ROUND(AV94,2)</f>
        <v>0</v>
      </c>
      <c r="AL29" s="219"/>
      <c r="AM29" s="219"/>
      <c r="AN29" s="219"/>
      <c r="AO29" s="219"/>
      <c r="AR29" s="27"/>
      <c r="BE29" s="223"/>
    </row>
    <row r="30" spans="2:57" s="3" customFormat="1" ht="14.45" customHeight="1">
      <c r="B30" s="27"/>
      <c r="F30" s="19" t="s">
        <v>40</v>
      </c>
      <c r="L30" s="220">
        <v>0.15</v>
      </c>
      <c r="M30" s="219"/>
      <c r="N30" s="219"/>
      <c r="O30" s="219"/>
      <c r="P30" s="219"/>
      <c r="W30" s="218">
        <f>ROUND(BA94,2)</f>
        <v>0</v>
      </c>
      <c r="X30" s="219"/>
      <c r="Y30" s="219"/>
      <c r="Z30" s="219"/>
      <c r="AA30" s="219"/>
      <c r="AB30" s="219"/>
      <c r="AC30" s="219"/>
      <c r="AD30" s="219"/>
      <c r="AE30" s="219"/>
      <c r="AK30" s="218">
        <f>ROUND(AW94,2)</f>
        <v>0</v>
      </c>
      <c r="AL30" s="219"/>
      <c r="AM30" s="219"/>
      <c r="AN30" s="219"/>
      <c r="AO30" s="219"/>
      <c r="AR30" s="27"/>
      <c r="BE30" s="223"/>
    </row>
    <row r="31" spans="2:57" s="3" customFormat="1" ht="14.45" customHeight="1" hidden="1">
      <c r="B31" s="27"/>
      <c r="F31" s="19" t="s">
        <v>41</v>
      </c>
      <c r="L31" s="220">
        <v>0.21</v>
      </c>
      <c r="M31" s="219"/>
      <c r="N31" s="219"/>
      <c r="O31" s="219"/>
      <c r="P31" s="219"/>
      <c r="W31" s="218">
        <f>ROUND(BB94,2)</f>
        <v>0</v>
      </c>
      <c r="X31" s="219"/>
      <c r="Y31" s="219"/>
      <c r="Z31" s="219"/>
      <c r="AA31" s="219"/>
      <c r="AB31" s="219"/>
      <c r="AC31" s="219"/>
      <c r="AD31" s="219"/>
      <c r="AE31" s="219"/>
      <c r="AK31" s="218">
        <v>0</v>
      </c>
      <c r="AL31" s="219"/>
      <c r="AM31" s="219"/>
      <c r="AN31" s="219"/>
      <c r="AO31" s="219"/>
      <c r="AR31" s="27"/>
      <c r="BE31" s="223"/>
    </row>
    <row r="32" spans="2:57" s="3" customFormat="1" ht="14.45" customHeight="1" hidden="1">
      <c r="B32" s="27"/>
      <c r="F32" s="19" t="s">
        <v>42</v>
      </c>
      <c r="L32" s="220">
        <v>0.15</v>
      </c>
      <c r="M32" s="219"/>
      <c r="N32" s="219"/>
      <c r="O32" s="219"/>
      <c r="P32" s="219"/>
      <c r="W32" s="218">
        <f>ROUND(BC94,2)</f>
        <v>0</v>
      </c>
      <c r="X32" s="219"/>
      <c r="Y32" s="219"/>
      <c r="Z32" s="219"/>
      <c r="AA32" s="219"/>
      <c r="AB32" s="219"/>
      <c r="AC32" s="219"/>
      <c r="AD32" s="219"/>
      <c r="AE32" s="219"/>
      <c r="AK32" s="218">
        <v>0</v>
      </c>
      <c r="AL32" s="219"/>
      <c r="AM32" s="219"/>
      <c r="AN32" s="219"/>
      <c r="AO32" s="219"/>
      <c r="AR32" s="27"/>
      <c r="BE32" s="223"/>
    </row>
    <row r="33" spans="2:57" s="3" customFormat="1" ht="14.45" customHeight="1" hidden="1">
      <c r="B33" s="27"/>
      <c r="F33" s="19" t="s">
        <v>43</v>
      </c>
      <c r="L33" s="220">
        <v>0</v>
      </c>
      <c r="M33" s="219"/>
      <c r="N33" s="219"/>
      <c r="O33" s="219"/>
      <c r="P33" s="219"/>
      <c r="W33" s="218">
        <f>ROUND(BD94,2)</f>
        <v>0</v>
      </c>
      <c r="X33" s="219"/>
      <c r="Y33" s="219"/>
      <c r="Z33" s="219"/>
      <c r="AA33" s="219"/>
      <c r="AB33" s="219"/>
      <c r="AC33" s="219"/>
      <c r="AD33" s="219"/>
      <c r="AE33" s="219"/>
      <c r="AK33" s="218">
        <v>0</v>
      </c>
      <c r="AL33" s="219"/>
      <c r="AM33" s="219"/>
      <c r="AN33" s="219"/>
      <c r="AO33" s="219"/>
      <c r="AR33" s="27"/>
      <c r="BE33" s="223"/>
    </row>
    <row r="34" spans="1:57" s="2" customFormat="1" ht="6.95" customHeight="1">
      <c r="A34" s="23"/>
      <c r="B34" s="24"/>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4"/>
      <c r="BE34" s="222"/>
    </row>
    <row r="35" spans="1:57" s="2" customFormat="1" ht="25.9" customHeight="1">
      <c r="A35" s="23"/>
      <c r="B35" s="24"/>
      <c r="C35" s="28"/>
      <c r="D35" s="29" t="s">
        <v>44</v>
      </c>
      <c r="E35" s="30"/>
      <c r="F35" s="30"/>
      <c r="G35" s="30"/>
      <c r="H35" s="30"/>
      <c r="I35" s="30"/>
      <c r="J35" s="30"/>
      <c r="K35" s="30"/>
      <c r="L35" s="30"/>
      <c r="M35" s="30"/>
      <c r="N35" s="30"/>
      <c r="O35" s="30"/>
      <c r="P35" s="30"/>
      <c r="Q35" s="30"/>
      <c r="R35" s="30"/>
      <c r="S35" s="30"/>
      <c r="T35" s="31" t="s">
        <v>45</v>
      </c>
      <c r="U35" s="30"/>
      <c r="V35" s="30"/>
      <c r="W35" s="30"/>
      <c r="X35" s="253" t="s">
        <v>46</v>
      </c>
      <c r="Y35" s="254"/>
      <c r="Z35" s="254"/>
      <c r="AA35" s="254"/>
      <c r="AB35" s="254"/>
      <c r="AC35" s="30"/>
      <c r="AD35" s="30"/>
      <c r="AE35" s="30"/>
      <c r="AF35" s="30"/>
      <c r="AG35" s="30"/>
      <c r="AH35" s="30"/>
      <c r="AI35" s="30"/>
      <c r="AJ35" s="30"/>
      <c r="AK35" s="255">
        <f>SUM(AK26:AK33)</f>
        <v>0</v>
      </c>
      <c r="AL35" s="254"/>
      <c r="AM35" s="254"/>
      <c r="AN35" s="254"/>
      <c r="AO35" s="256"/>
      <c r="AP35" s="28"/>
      <c r="AQ35" s="28"/>
      <c r="AR35" s="24"/>
      <c r="BE35" s="23"/>
    </row>
    <row r="36" spans="1:57" s="2" customFormat="1" ht="6.95"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4"/>
      <c r="BE36" s="23"/>
    </row>
    <row r="37" spans="1:57" s="2" customFormat="1" ht="14.45" customHeight="1">
      <c r="A37" s="23"/>
      <c r="B37" s="2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4"/>
      <c r="BE37" s="23"/>
    </row>
    <row r="38" spans="2:44" s="1" customFormat="1" ht="14.45" customHeight="1">
      <c r="B38" s="12"/>
      <c r="AR38" s="12"/>
    </row>
    <row r="39" spans="2:44" s="1" customFormat="1" ht="14.45" customHeight="1">
      <c r="B39" s="12"/>
      <c r="AR39" s="12"/>
    </row>
    <row r="40" spans="2:44" s="1" customFormat="1" ht="14.45" customHeight="1">
      <c r="B40" s="12"/>
      <c r="AR40" s="12"/>
    </row>
    <row r="41" spans="2:44" s="1" customFormat="1" ht="14.45" customHeight="1">
      <c r="B41" s="12"/>
      <c r="AR41" s="12"/>
    </row>
    <row r="42" spans="2:44" s="1" customFormat="1" ht="14.45" customHeight="1">
      <c r="B42" s="12"/>
      <c r="AR42" s="12"/>
    </row>
    <row r="43" spans="2:44" s="1" customFormat="1" ht="14.45" customHeight="1">
      <c r="B43" s="12"/>
      <c r="AR43" s="12"/>
    </row>
    <row r="44" spans="2:44" s="1" customFormat="1" ht="14.45" customHeight="1">
      <c r="B44" s="12"/>
      <c r="AR44" s="12"/>
    </row>
    <row r="45" spans="2:44" s="1" customFormat="1" ht="14.45" customHeight="1">
      <c r="B45" s="12"/>
      <c r="AR45" s="12"/>
    </row>
    <row r="46" spans="2:44" s="1" customFormat="1" ht="14.45" customHeight="1">
      <c r="B46" s="12"/>
      <c r="AR46" s="12"/>
    </row>
    <row r="47" spans="2:44" s="1" customFormat="1" ht="14.45" customHeight="1">
      <c r="B47" s="12"/>
      <c r="AR47" s="12"/>
    </row>
    <row r="48" spans="2:44" s="1" customFormat="1" ht="14.45" customHeight="1">
      <c r="B48" s="12"/>
      <c r="AR48" s="12"/>
    </row>
    <row r="49" spans="2:44" s="2" customFormat="1" ht="14.45" customHeight="1">
      <c r="B49" s="32"/>
      <c r="D49" s="33" t="s">
        <v>47</v>
      </c>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3" t="s">
        <v>48</v>
      </c>
      <c r="AI49" s="34"/>
      <c r="AJ49" s="34"/>
      <c r="AK49" s="34"/>
      <c r="AL49" s="34"/>
      <c r="AM49" s="34"/>
      <c r="AN49" s="34"/>
      <c r="AO49" s="34"/>
      <c r="AR49" s="32"/>
    </row>
    <row r="50" spans="2:44" ht="12">
      <c r="B50" s="12"/>
      <c r="AR50" s="12"/>
    </row>
    <row r="51" spans="2:44" ht="12">
      <c r="B51" s="12"/>
      <c r="AR51" s="12"/>
    </row>
    <row r="52" spans="2:44" ht="12">
      <c r="B52" s="12"/>
      <c r="AR52" s="12"/>
    </row>
    <row r="53" spans="2:44" ht="12">
      <c r="B53" s="12"/>
      <c r="AR53" s="12"/>
    </row>
    <row r="54" spans="2:44" ht="12">
      <c r="B54" s="12"/>
      <c r="AR54" s="12"/>
    </row>
    <row r="55" spans="2:44" ht="12">
      <c r="B55" s="12"/>
      <c r="AR55" s="12"/>
    </row>
    <row r="56" spans="2:44" ht="12">
      <c r="B56" s="12"/>
      <c r="AR56" s="12"/>
    </row>
    <row r="57" spans="2:44" ht="12">
      <c r="B57" s="12"/>
      <c r="AR57" s="12"/>
    </row>
    <row r="58" spans="2:44" ht="12">
      <c r="B58" s="12"/>
      <c r="AR58" s="12"/>
    </row>
    <row r="59" spans="2:44" ht="12">
      <c r="B59" s="12"/>
      <c r="AR59" s="12"/>
    </row>
    <row r="60" spans="1:57" s="2" customFormat="1" ht="12.75">
      <c r="A60" s="23"/>
      <c r="B60" s="24"/>
      <c r="C60" s="23"/>
      <c r="D60" s="35" t="s">
        <v>49</v>
      </c>
      <c r="E60" s="26"/>
      <c r="F60" s="26"/>
      <c r="G60" s="26"/>
      <c r="H60" s="26"/>
      <c r="I60" s="26"/>
      <c r="J60" s="26"/>
      <c r="K60" s="26"/>
      <c r="L60" s="26"/>
      <c r="M60" s="26"/>
      <c r="N60" s="26"/>
      <c r="O60" s="26"/>
      <c r="P60" s="26"/>
      <c r="Q60" s="26"/>
      <c r="R60" s="26"/>
      <c r="S60" s="26"/>
      <c r="T60" s="26"/>
      <c r="U60" s="26"/>
      <c r="V60" s="35" t="s">
        <v>50</v>
      </c>
      <c r="W60" s="26"/>
      <c r="X60" s="26"/>
      <c r="Y60" s="26"/>
      <c r="Z60" s="26"/>
      <c r="AA60" s="26"/>
      <c r="AB60" s="26"/>
      <c r="AC60" s="26"/>
      <c r="AD60" s="26"/>
      <c r="AE60" s="26"/>
      <c r="AF60" s="26"/>
      <c r="AG60" s="26"/>
      <c r="AH60" s="35" t="s">
        <v>49</v>
      </c>
      <c r="AI60" s="26"/>
      <c r="AJ60" s="26"/>
      <c r="AK60" s="26"/>
      <c r="AL60" s="26"/>
      <c r="AM60" s="35" t="s">
        <v>50</v>
      </c>
      <c r="AN60" s="26"/>
      <c r="AO60" s="26"/>
      <c r="AP60" s="23"/>
      <c r="AQ60" s="23"/>
      <c r="AR60" s="24"/>
      <c r="BE60" s="23"/>
    </row>
    <row r="61" spans="2:44" ht="12">
      <c r="B61" s="12"/>
      <c r="AR61" s="12"/>
    </row>
    <row r="62" spans="2:44" ht="12">
      <c r="B62" s="12"/>
      <c r="AR62" s="12"/>
    </row>
    <row r="63" spans="2:44" ht="12">
      <c r="B63" s="12"/>
      <c r="AR63" s="12"/>
    </row>
    <row r="64" spans="1:57" s="2" customFormat="1" ht="12.75">
      <c r="A64" s="23"/>
      <c r="B64" s="24"/>
      <c r="C64" s="23"/>
      <c r="D64" s="33"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3" t="s">
        <v>52</v>
      </c>
      <c r="AI64" s="36"/>
      <c r="AJ64" s="36"/>
      <c r="AK64" s="36"/>
      <c r="AL64" s="36"/>
      <c r="AM64" s="36"/>
      <c r="AN64" s="36"/>
      <c r="AO64" s="36"/>
      <c r="AP64" s="23"/>
      <c r="AQ64" s="23"/>
      <c r="AR64" s="24"/>
      <c r="BE64" s="23"/>
    </row>
    <row r="65" spans="2:44" ht="12">
      <c r="B65" s="12"/>
      <c r="AR65" s="12"/>
    </row>
    <row r="66" spans="2:44" ht="12">
      <c r="B66" s="12"/>
      <c r="AR66" s="12"/>
    </row>
    <row r="67" spans="2:44" ht="12">
      <c r="B67" s="12"/>
      <c r="AR67" s="12"/>
    </row>
    <row r="68" spans="2:44" ht="12">
      <c r="B68" s="12"/>
      <c r="AR68" s="12"/>
    </row>
    <row r="69" spans="2:44" ht="12">
      <c r="B69" s="12"/>
      <c r="AR69" s="12"/>
    </row>
    <row r="70" spans="2:44" ht="12">
      <c r="B70" s="12"/>
      <c r="AR70" s="12"/>
    </row>
    <row r="71" spans="2:44" ht="12">
      <c r="B71" s="12"/>
      <c r="AR71" s="12"/>
    </row>
    <row r="72" spans="2:44" ht="12">
      <c r="B72" s="12"/>
      <c r="AR72" s="12"/>
    </row>
    <row r="73" spans="2:44" ht="12">
      <c r="B73" s="12"/>
      <c r="AR73" s="12"/>
    </row>
    <row r="74" spans="2:44" ht="12">
      <c r="B74" s="12"/>
      <c r="AR74" s="12"/>
    </row>
    <row r="75" spans="1:57" s="2" customFormat="1" ht="12.75">
      <c r="A75" s="23"/>
      <c r="B75" s="24"/>
      <c r="C75" s="23"/>
      <c r="D75" s="35" t="s">
        <v>49</v>
      </c>
      <c r="E75" s="26"/>
      <c r="F75" s="26"/>
      <c r="G75" s="26"/>
      <c r="H75" s="26"/>
      <c r="I75" s="26"/>
      <c r="J75" s="26"/>
      <c r="K75" s="26"/>
      <c r="L75" s="26"/>
      <c r="M75" s="26"/>
      <c r="N75" s="26"/>
      <c r="O75" s="26"/>
      <c r="P75" s="26"/>
      <c r="Q75" s="26"/>
      <c r="R75" s="26"/>
      <c r="S75" s="26"/>
      <c r="T75" s="26"/>
      <c r="U75" s="26"/>
      <c r="V75" s="35" t="s">
        <v>50</v>
      </c>
      <c r="W75" s="26"/>
      <c r="X75" s="26"/>
      <c r="Y75" s="26"/>
      <c r="Z75" s="26"/>
      <c r="AA75" s="26"/>
      <c r="AB75" s="26"/>
      <c r="AC75" s="26"/>
      <c r="AD75" s="26"/>
      <c r="AE75" s="26"/>
      <c r="AF75" s="26"/>
      <c r="AG75" s="26"/>
      <c r="AH75" s="35" t="s">
        <v>49</v>
      </c>
      <c r="AI75" s="26"/>
      <c r="AJ75" s="26"/>
      <c r="AK75" s="26"/>
      <c r="AL75" s="26"/>
      <c r="AM75" s="35" t="s">
        <v>50</v>
      </c>
      <c r="AN75" s="26"/>
      <c r="AO75" s="26"/>
      <c r="AP75" s="23"/>
      <c r="AQ75" s="23"/>
      <c r="AR75" s="24"/>
      <c r="BE75" s="23"/>
    </row>
    <row r="76" spans="1:57" s="2" customFormat="1" ht="12">
      <c r="A76" s="23"/>
      <c r="B76" s="2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4"/>
      <c r="BE76" s="23"/>
    </row>
    <row r="77" spans="1:57" s="2" customFormat="1" ht="6.95" customHeight="1">
      <c r="A77" s="23"/>
      <c r="B77" s="37"/>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24"/>
      <c r="BE77" s="23"/>
    </row>
    <row r="81" spans="1:57" s="2" customFormat="1" ht="6.95" customHeight="1">
      <c r="A81" s="23"/>
      <c r="B81" s="39"/>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24"/>
      <c r="BE81" s="23"/>
    </row>
    <row r="82" spans="1:57" s="2" customFormat="1" ht="24.95" customHeight="1">
      <c r="A82" s="23"/>
      <c r="B82" s="24"/>
      <c r="C82" s="13" t="s">
        <v>53</v>
      </c>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4"/>
      <c r="BE82" s="23"/>
    </row>
    <row r="83" spans="1:57" s="2" customFormat="1" ht="6.95" customHeight="1">
      <c r="A83" s="23"/>
      <c r="B83" s="24"/>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4"/>
      <c r="BE83" s="23"/>
    </row>
    <row r="84" spans="2:44" s="4" customFormat="1" ht="12" customHeight="1">
      <c r="B84" s="41"/>
      <c r="C84" s="19" t="s">
        <v>13</v>
      </c>
      <c r="L84" s="4" t="str">
        <f>K5</f>
        <v>Chocerady</v>
      </c>
      <c r="AR84" s="41"/>
    </row>
    <row r="85" spans="2:44" s="5" customFormat="1" ht="36.95" customHeight="1">
      <c r="B85" s="42"/>
      <c r="C85" s="43" t="s">
        <v>16</v>
      </c>
      <c r="L85" s="244" t="str">
        <f>K6</f>
        <v>Centrum Chocerady stavební úpravy objektu - zpevněné plochy</v>
      </c>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R85" s="42"/>
    </row>
    <row r="86" spans="1:57" s="2" customFormat="1" ht="6.95" customHeight="1">
      <c r="A86" s="23"/>
      <c r="B86" s="24"/>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4"/>
      <c r="BE86" s="23"/>
    </row>
    <row r="87" spans="1:57" s="2" customFormat="1" ht="12" customHeight="1">
      <c r="A87" s="23"/>
      <c r="B87" s="24"/>
      <c r="C87" s="19" t="s">
        <v>20</v>
      </c>
      <c r="D87" s="23"/>
      <c r="E87" s="23"/>
      <c r="F87" s="23"/>
      <c r="G87" s="23"/>
      <c r="H87" s="23"/>
      <c r="I87" s="23"/>
      <c r="J87" s="23"/>
      <c r="K87" s="23"/>
      <c r="L87" s="44" t="str">
        <f>IF(K8="","",K8)</f>
        <v>Chocerady</v>
      </c>
      <c r="M87" s="23"/>
      <c r="N87" s="23"/>
      <c r="O87" s="23"/>
      <c r="P87" s="23"/>
      <c r="Q87" s="23"/>
      <c r="R87" s="23"/>
      <c r="S87" s="23"/>
      <c r="T87" s="23"/>
      <c r="U87" s="23"/>
      <c r="V87" s="23"/>
      <c r="W87" s="23"/>
      <c r="X87" s="23"/>
      <c r="Y87" s="23"/>
      <c r="Z87" s="23"/>
      <c r="AA87" s="23"/>
      <c r="AB87" s="23"/>
      <c r="AC87" s="23"/>
      <c r="AD87" s="23"/>
      <c r="AE87" s="23"/>
      <c r="AF87" s="23"/>
      <c r="AG87" s="23"/>
      <c r="AH87" s="23"/>
      <c r="AI87" s="19" t="s">
        <v>21</v>
      </c>
      <c r="AJ87" s="23"/>
      <c r="AK87" s="23"/>
      <c r="AL87" s="23"/>
      <c r="AM87" s="246" t="str">
        <f>IF(AN8="","",AN8)</f>
        <v>27. 5. 2021</v>
      </c>
      <c r="AN87" s="246"/>
      <c r="AO87" s="23"/>
      <c r="AP87" s="23"/>
      <c r="AQ87" s="23"/>
      <c r="AR87" s="24"/>
      <c r="BE87" s="23"/>
    </row>
    <row r="88" spans="1:57" s="2" customFormat="1" ht="6.95" customHeight="1">
      <c r="A88" s="23"/>
      <c r="B88" s="24"/>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4"/>
      <c r="BE88" s="23"/>
    </row>
    <row r="89" spans="1:57" s="2" customFormat="1" ht="15.2" customHeight="1">
      <c r="A89" s="23"/>
      <c r="B89" s="24"/>
      <c r="C89" s="19" t="s">
        <v>23</v>
      </c>
      <c r="D89" s="23"/>
      <c r="E89" s="23"/>
      <c r="F89" s="23"/>
      <c r="G89" s="23"/>
      <c r="H89" s="23"/>
      <c r="I89" s="23"/>
      <c r="J89" s="23"/>
      <c r="K89" s="23"/>
      <c r="L89" s="4" t="str">
        <f>IF(E11="","",E11)</f>
        <v xml:space="preserve"> </v>
      </c>
      <c r="M89" s="23"/>
      <c r="N89" s="23"/>
      <c r="O89" s="23"/>
      <c r="P89" s="23"/>
      <c r="Q89" s="23"/>
      <c r="R89" s="23"/>
      <c r="S89" s="23"/>
      <c r="T89" s="23"/>
      <c r="U89" s="23"/>
      <c r="V89" s="23"/>
      <c r="W89" s="23"/>
      <c r="X89" s="23"/>
      <c r="Y89" s="23"/>
      <c r="Z89" s="23"/>
      <c r="AA89" s="23"/>
      <c r="AB89" s="23"/>
      <c r="AC89" s="23"/>
      <c r="AD89" s="23"/>
      <c r="AE89" s="23"/>
      <c r="AF89" s="23"/>
      <c r="AG89" s="23"/>
      <c r="AH89" s="23"/>
      <c r="AI89" s="19" t="s">
        <v>29</v>
      </c>
      <c r="AJ89" s="23"/>
      <c r="AK89" s="23"/>
      <c r="AL89" s="23"/>
      <c r="AM89" s="247" t="str">
        <f>IF(E17="","",E17)</f>
        <v xml:space="preserve"> </v>
      </c>
      <c r="AN89" s="248"/>
      <c r="AO89" s="248"/>
      <c r="AP89" s="248"/>
      <c r="AQ89" s="23"/>
      <c r="AR89" s="24"/>
      <c r="AS89" s="249" t="s">
        <v>54</v>
      </c>
      <c r="AT89" s="250"/>
      <c r="AU89" s="45"/>
      <c r="AV89" s="45"/>
      <c r="AW89" s="45"/>
      <c r="AX89" s="45"/>
      <c r="AY89" s="45"/>
      <c r="AZ89" s="45"/>
      <c r="BA89" s="45"/>
      <c r="BB89" s="45"/>
      <c r="BC89" s="45"/>
      <c r="BD89" s="46"/>
      <c r="BE89" s="23"/>
    </row>
    <row r="90" spans="1:57" s="2" customFormat="1" ht="15.2" customHeight="1">
      <c r="A90" s="23"/>
      <c r="B90" s="24"/>
      <c r="C90" s="19" t="s">
        <v>27</v>
      </c>
      <c r="D90" s="23"/>
      <c r="E90" s="23"/>
      <c r="F90" s="23"/>
      <c r="G90" s="23"/>
      <c r="H90" s="23"/>
      <c r="I90" s="23"/>
      <c r="J90" s="23"/>
      <c r="K90" s="23"/>
      <c r="L90" s="4" t="str">
        <f>IF(E14="Vyplň údaj","",E14)</f>
        <v/>
      </c>
      <c r="M90" s="23"/>
      <c r="N90" s="23"/>
      <c r="O90" s="23"/>
      <c r="P90" s="23"/>
      <c r="Q90" s="23"/>
      <c r="R90" s="23"/>
      <c r="S90" s="23"/>
      <c r="T90" s="23"/>
      <c r="U90" s="23"/>
      <c r="V90" s="23"/>
      <c r="W90" s="23"/>
      <c r="X90" s="23"/>
      <c r="Y90" s="23"/>
      <c r="Z90" s="23"/>
      <c r="AA90" s="23"/>
      <c r="AB90" s="23"/>
      <c r="AC90" s="23"/>
      <c r="AD90" s="23"/>
      <c r="AE90" s="23"/>
      <c r="AF90" s="23"/>
      <c r="AG90" s="23"/>
      <c r="AH90" s="23"/>
      <c r="AI90" s="19" t="s">
        <v>31</v>
      </c>
      <c r="AJ90" s="23"/>
      <c r="AK90" s="23"/>
      <c r="AL90" s="23"/>
      <c r="AM90" s="247" t="str">
        <f>IF(E20="","",E20)</f>
        <v>Hana Pejšová</v>
      </c>
      <c r="AN90" s="248"/>
      <c r="AO90" s="248"/>
      <c r="AP90" s="248"/>
      <c r="AQ90" s="23"/>
      <c r="AR90" s="24"/>
      <c r="AS90" s="251"/>
      <c r="AT90" s="252"/>
      <c r="AU90" s="47"/>
      <c r="AV90" s="47"/>
      <c r="AW90" s="47"/>
      <c r="AX90" s="47"/>
      <c r="AY90" s="47"/>
      <c r="AZ90" s="47"/>
      <c r="BA90" s="47"/>
      <c r="BB90" s="47"/>
      <c r="BC90" s="47"/>
      <c r="BD90" s="48"/>
      <c r="BE90" s="23"/>
    </row>
    <row r="91" spans="1:57" s="2" customFormat="1" ht="10.9" customHeight="1">
      <c r="A91" s="23"/>
      <c r="B91" s="24"/>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4"/>
      <c r="AS91" s="251"/>
      <c r="AT91" s="252"/>
      <c r="AU91" s="47"/>
      <c r="AV91" s="47"/>
      <c r="AW91" s="47"/>
      <c r="AX91" s="47"/>
      <c r="AY91" s="47"/>
      <c r="AZ91" s="47"/>
      <c r="BA91" s="47"/>
      <c r="BB91" s="47"/>
      <c r="BC91" s="47"/>
      <c r="BD91" s="48"/>
      <c r="BE91" s="23"/>
    </row>
    <row r="92" spans="1:57" s="2" customFormat="1" ht="29.25" customHeight="1">
      <c r="A92" s="23"/>
      <c r="B92" s="24"/>
      <c r="C92" s="239" t="s">
        <v>55</v>
      </c>
      <c r="D92" s="240"/>
      <c r="E92" s="240"/>
      <c r="F92" s="240"/>
      <c r="G92" s="240"/>
      <c r="H92" s="49"/>
      <c r="I92" s="241" t="s">
        <v>56</v>
      </c>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2" t="s">
        <v>57</v>
      </c>
      <c r="AH92" s="240"/>
      <c r="AI92" s="240"/>
      <c r="AJ92" s="240"/>
      <c r="AK92" s="240"/>
      <c r="AL92" s="240"/>
      <c r="AM92" s="240"/>
      <c r="AN92" s="241" t="s">
        <v>58</v>
      </c>
      <c r="AO92" s="240"/>
      <c r="AP92" s="243"/>
      <c r="AQ92" s="50" t="s">
        <v>59</v>
      </c>
      <c r="AR92" s="24"/>
      <c r="AS92" s="51" t="s">
        <v>60</v>
      </c>
      <c r="AT92" s="52" t="s">
        <v>61</v>
      </c>
      <c r="AU92" s="52" t="s">
        <v>62</v>
      </c>
      <c r="AV92" s="52" t="s">
        <v>63</v>
      </c>
      <c r="AW92" s="52" t="s">
        <v>64</v>
      </c>
      <c r="AX92" s="52" t="s">
        <v>65</v>
      </c>
      <c r="AY92" s="52" t="s">
        <v>66</v>
      </c>
      <c r="AZ92" s="52" t="s">
        <v>67</v>
      </c>
      <c r="BA92" s="52" t="s">
        <v>68</v>
      </c>
      <c r="BB92" s="52" t="s">
        <v>69</v>
      </c>
      <c r="BC92" s="52" t="s">
        <v>70</v>
      </c>
      <c r="BD92" s="53" t="s">
        <v>71</v>
      </c>
      <c r="BE92" s="23"/>
    </row>
    <row r="93" spans="1:57" s="2" customFormat="1" ht="10.9" customHeight="1">
      <c r="A93" s="23"/>
      <c r="B93" s="24"/>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4"/>
      <c r="AS93" s="54"/>
      <c r="AT93" s="55"/>
      <c r="AU93" s="55"/>
      <c r="AV93" s="55"/>
      <c r="AW93" s="55"/>
      <c r="AX93" s="55"/>
      <c r="AY93" s="55"/>
      <c r="AZ93" s="55"/>
      <c r="BA93" s="55"/>
      <c r="BB93" s="55"/>
      <c r="BC93" s="55"/>
      <c r="BD93" s="56"/>
      <c r="BE93" s="23"/>
    </row>
    <row r="94" spans="2:90" s="6" customFormat="1" ht="32.45" customHeight="1">
      <c r="B94" s="57"/>
      <c r="C94" s="58" t="s">
        <v>72</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36">
        <f>ROUND(AG95,2)</f>
        <v>0</v>
      </c>
      <c r="AH94" s="236"/>
      <c r="AI94" s="236"/>
      <c r="AJ94" s="236"/>
      <c r="AK94" s="236"/>
      <c r="AL94" s="236"/>
      <c r="AM94" s="236"/>
      <c r="AN94" s="237">
        <f>SUM(AG94,AT94)</f>
        <v>0</v>
      </c>
      <c r="AO94" s="237"/>
      <c r="AP94" s="237"/>
      <c r="AQ94" s="60" t="s">
        <v>1</v>
      </c>
      <c r="AR94" s="57"/>
      <c r="AS94" s="61">
        <f>ROUND(AS95,2)</f>
        <v>0</v>
      </c>
      <c r="AT94" s="62">
        <f>ROUND(SUM(AV94:AW94),2)</f>
        <v>0</v>
      </c>
      <c r="AU94" s="63">
        <f>ROUND(AU95,5)</f>
        <v>0</v>
      </c>
      <c r="AV94" s="62">
        <f>ROUND(AZ94*L29,2)</f>
        <v>0</v>
      </c>
      <c r="AW94" s="62">
        <f>ROUND(BA94*L30,2)</f>
        <v>0</v>
      </c>
      <c r="AX94" s="62">
        <f>ROUND(BB94*L29,2)</f>
        <v>0</v>
      </c>
      <c r="AY94" s="62">
        <f>ROUND(BC94*L30,2)</f>
        <v>0</v>
      </c>
      <c r="AZ94" s="62">
        <f>ROUND(AZ95,2)</f>
        <v>0</v>
      </c>
      <c r="BA94" s="62">
        <f>ROUND(BA95,2)</f>
        <v>0</v>
      </c>
      <c r="BB94" s="62">
        <f>ROUND(BB95,2)</f>
        <v>0</v>
      </c>
      <c r="BC94" s="62">
        <f>ROUND(BC95,2)</f>
        <v>0</v>
      </c>
      <c r="BD94" s="64">
        <f>ROUND(BD95,2)</f>
        <v>0</v>
      </c>
      <c r="BS94" s="65" t="s">
        <v>73</v>
      </c>
      <c r="BT94" s="65" t="s">
        <v>74</v>
      </c>
      <c r="BV94" s="65" t="s">
        <v>75</v>
      </c>
      <c r="BW94" s="65" t="s">
        <v>4</v>
      </c>
      <c r="BX94" s="65" t="s">
        <v>76</v>
      </c>
      <c r="CL94" s="65" t="s">
        <v>1</v>
      </c>
    </row>
    <row r="95" spans="1:90" s="7" customFormat="1" ht="24.75" customHeight="1">
      <c r="A95" s="66" t="s">
        <v>77</v>
      </c>
      <c r="B95" s="67"/>
      <c r="C95" s="68"/>
      <c r="D95" s="235" t="s">
        <v>14</v>
      </c>
      <c r="E95" s="235"/>
      <c r="F95" s="235"/>
      <c r="G95" s="235"/>
      <c r="H95" s="235"/>
      <c r="I95" s="69"/>
      <c r="J95" s="235" t="s">
        <v>17</v>
      </c>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3">
        <f>'Chocerady - Centrum Choce...'!J28</f>
        <v>0</v>
      </c>
      <c r="AH95" s="234"/>
      <c r="AI95" s="234"/>
      <c r="AJ95" s="234"/>
      <c r="AK95" s="234"/>
      <c r="AL95" s="234"/>
      <c r="AM95" s="234"/>
      <c r="AN95" s="233">
        <f>SUM(AG95,AT95)</f>
        <v>0</v>
      </c>
      <c r="AO95" s="234"/>
      <c r="AP95" s="234"/>
      <c r="AQ95" s="70" t="s">
        <v>78</v>
      </c>
      <c r="AR95" s="67"/>
      <c r="AS95" s="71">
        <v>0</v>
      </c>
      <c r="AT95" s="72">
        <f>ROUND(SUM(AV95:AW95),2)</f>
        <v>0</v>
      </c>
      <c r="AU95" s="73">
        <f>'Chocerady - Centrum Choce...'!P124</f>
        <v>0</v>
      </c>
      <c r="AV95" s="72">
        <f>'Chocerady - Centrum Choce...'!J31</f>
        <v>0</v>
      </c>
      <c r="AW95" s="72">
        <f>'Chocerady - Centrum Choce...'!J32</f>
        <v>0</v>
      </c>
      <c r="AX95" s="72">
        <f>'Chocerady - Centrum Choce...'!J33</f>
        <v>0</v>
      </c>
      <c r="AY95" s="72">
        <f>'Chocerady - Centrum Choce...'!J34</f>
        <v>0</v>
      </c>
      <c r="AZ95" s="72">
        <f>'Chocerady - Centrum Choce...'!F31</f>
        <v>0</v>
      </c>
      <c r="BA95" s="72">
        <f>'Chocerady - Centrum Choce...'!F32</f>
        <v>0</v>
      </c>
      <c r="BB95" s="72">
        <f>'Chocerady - Centrum Choce...'!F33</f>
        <v>0</v>
      </c>
      <c r="BC95" s="72">
        <f>'Chocerady - Centrum Choce...'!F34</f>
        <v>0</v>
      </c>
      <c r="BD95" s="74">
        <f>'Chocerady - Centrum Choce...'!F35</f>
        <v>0</v>
      </c>
      <c r="BT95" s="75" t="s">
        <v>79</v>
      </c>
      <c r="BU95" s="75" t="s">
        <v>80</v>
      </c>
      <c r="BV95" s="75" t="s">
        <v>75</v>
      </c>
      <c r="BW95" s="75" t="s">
        <v>4</v>
      </c>
      <c r="BX95" s="75" t="s">
        <v>76</v>
      </c>
      <c r="CL95" s="75" t="s">
        <v>1</v>
      </c>
    </row>
    <row r="96" spans="1:57" s="2" customFormat="1" ht="30" customHeight="1">
      <c r="A96" s="23"/>
      <c r="B96" s="24"/>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4"/>
      <c r="AS96" s="23"/>
      <c r="AT96" s="23"/>
      <c r="AU96" s="23"/>
      <c r="AV96" s="23"/>
      <c r="AW96" s="23"/>
      <c r="AX96" s="23"/>
      <c r="AY96" s="23"/>
      <c r="AZ96" s="23"/>
      <c r="BA96" s="23"/>
      <c r="BB96" s="23"/>
      <c r="BC96" s="23"/>
      <c r="BD96" s="23"/>
      <c r="BE96" s="23"/>
    </row>
    <row r="97" spans="1:57" s="2" customFormat="1" ht="6.95" customHeight="1">
      <c r="A97" s="23"/>
      <c r="B97" s="37"/>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24"/>
      <c r="AS97" s="23"/>
      <c r="AT97" s="23"/>
      <c r="AU97" s="23"/>
      <c r="AV97" s="23"/>
      <c r="AW97" s="23"/>
      <c r="AX97" s="23"/>
      <c r="AY97" s="23"/>
      <c r="AZ97" s="23"/>
      <c r="BA97" s="23"/>
      <c r="BB97" s="23"/>
      <c r="BC97" s="23"/>
      <c r="BD97" s="23"/>
      <c r="BE97" s="23"/>
    </row>
  </sheetData>
  <mergeCells count="42">
    <mergeCell ref="AR2:BE2"/>
    <mergeCell ref="C92:G92"/>
    <mergeCell ref="I92:AF92"/>
    <mergeCell ref="AG92:AM92"/>
    <mergeCell ref="AN92:AP92"/>
    <mergeCell ref="L85:AO85"/>
    <mergeCell ref="AM87:AN87"/>
    <mergeCell ref="AM89:AP89"/>
    <mergeCell ref="AS89:AT91"/>
    <mergeCell ref="AM90:AP90"/>
    <mergeCell ref="W33:AE33"/>
    <mergeCell ref="AK33:AO33"/>
    <mergeCell ref="L33:P33"/>
    <mergeCell ref="X35:AB35"/>
    <mergeCell ref="AK35:AO35"/>
    <mergeCell ref="AK31:AO31"/>
    <mergeCell ref="AN95:AP95"/>
    <mergeCell ref="AG95:AM95"/>
    <mergeCell ref="D95:H95"/>
    <mergeCell ref="J95:AF95"/>
    <mergeCell ref="AG94:AM94"/>
    <mergeCell ref="AN94:AP94"/>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 ref="W32:AE32"/>
    <mergeCell ref="AK32:AO32"/>
    <mergeCell ref="L32:P32"/>
  </mergeCells>
  <hyperlinks>
    <hyperlink ref="A95" location="'Chocerady - Centrum Cho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3"/>
  <sheetViews>
    <sheetView showGridLines="0" tabSelected="1" workbookViewId="0" topLeftCell="A1">
      <selection activeCell="I202" sqref="I202"/>
    </sheetView>
  </sheetViews>
  <sheetFormatPr defaultColWidth="9.140625" defaultRowHeight="12"/>
  <cols>
    <col min="1" max="1" width="8.28125" style="76" customWidth="1"/>
    <col min="2" max="2" width="1.1484375" style="76" customWidth="1"/>
    <col min="3" max="3" width="4.140625" style="76" customWidth="1"/>
    <col min="4" max="4" width="4.28125" style="76" customWidth="1"/>
    <col min="5" max="5" width="17.140625" style="76" customWidth="1"/>
    <col min="6" max="6" width="50.8515625" style="76" customWidth="1"/>
    <col min="7" max="7" width="7.421875" style="76" customWidth="1"/>
    <col min="8" max="8" width="14.00390625" style="76" customWidth="1"/>
    <col min="9" max="9" width="15.8515625" style="76" customWidth="1"/>
    <col min="10" max="11" width="22.28125" style="76" customWidth="1"/>
    <col min="12" max="12" width="9.28125" style="76" customWidth="1"/>
    <col min="13" max="13" width="10.8515625" style="76" hidden="1" customWidth="1"/>
    <col min="14" max="14" width="9.28125" style="76" hidden="1" customWidth="1"/>
    <col min="15" max="20" width="14.140625" style="76" hidden="1" customWidth="1"/>
    <col min="21" max="21" width="16.28125" style="76" hidden="1" customWidth="1"/>
    <col min="22" max="22" width="12.28125" style="76" customWidth="1"/>
    <col min="23" max="23" width="16.28125" style="76" customWidth="1"/>
    <col min="24" max="24" width="12.28125" style="76" customWidth="1"/>
    <col min="25" max="25" width="15.00390625" style="76" customWidth="1"/>
    <col min="26" max="26" width="11.00390625" style="76" customWidth="1"/>
    <col min="27" max="27" width="15.00390625" style="76" customWidth="1"/>
    <col min="28" max="28" width="16.28125" style="76" customWidth="1"/>
    <col min="29" max="29" width="11.00390625" style="76" customWidth="1"/>
    <col min="30" max="30" width="15.00390625" style="76" customWidth="1"/>
    <col min="31" max="31" width="16.28125" style="76" customWidth="1"/>
    <col min="32" max="43" width="9.28125" style="76" customWidth="1"/>
    <col min="44" max="65" width="9.28125" style="76" hidden="1" customWidth="1"/>
    <col min="66" max="16384" width="9.28125" style="76" customWidth="1"/>
  </cols>
  <sheetData>
    <row r="1" ht="12"/>
    <row r="2" spans="12:46" ht="36.95" customHeight="1">
      <c r="L2" s="259" t="s">
        <v>5</v>
      </c>
      <c r="M2" s="260"/>
      <c r="N2" s="260"/>
      <c r="O2" s="260"/>
      <c r="P2" s="260"/>
      <c r="Q2" s="260"/>
      <c r="R2" s="260"/>
      <c r="S2" s="260"/>
      <c r="T2" s="260"/>
      <c r="U2" s="260"/>
      <c r="V2" s="260"/>
      <c r="AT2" s="77" t="s">
        <v>4</v>
      </c>
    </row>
    <row r="3" spans="2:46" ht="6.95" customHeight="1">
      <c r="B3" s="78"/>
      <c r="C3" s="79"/>
      <c r="D3" s="79"/>
      <c r="E3" s="79"/>
      <c r="F3" s="79"/>
      <c r="G3" s="79"/>
      <c r="H3" s="79"/>
      <c r="I3" s="79"/>
      <c r="J3" s="79"/>
      <c r="K3" s="79"/>
      <c r="L3" s="80"/>
      <c r="AT3" s="77" t="s">
        <v>81</v>
      </c>
    </row>
    <row r="4" spans="2:46" ht="24.95" customHeight="1">
      <c r="B4" s="80"/>
      <c r="D4" s="81" t="s">
        <v>82</v>
      </c>
      <c r="L4" s="80"/>
      <c r="M4" s="82" t="s">
        <v>10</v>
      </c>
      <c r="AT4" s="77" t="s">
        <v>3</v>
      </c>
    </row>
    <row r="5" spans="2:12" ht="6.95" customHeight="1">
      <c r="B5" s="80"/>
      <c r="L5" s="80"/>
    </row>
    <row r="6" spans="1:31" s="87" customFormat="1" ht="12" customHeight="1">
      <c r="A6" s="84"/>
      <c r="B6" s="85"/>
      <c r="C6" s="84"/>
      <c r="D6" s="83" t="s">
        <v>16</v>
      </c>
      <c r="E6" s="84"/>
      <c r="F6" s="84"/>
      <c r="G6" s="84"/>
      <c r="H6" s="84"/>
      <c r="I6" s="84"/>
      <c r="J6" s="84"/>
      <c r="K6" s="84"/>
      <c r="L6" s="86"/>
      <c r="S6" s="84"/>
      <c r="T6" s="84"/>
      <c r="U6" s="84"/>
      <c r="V6" s="84"/>
      <c r="W6" s="84"/>
      <c r="X6" s="84"/>
      <c r="Y6" s="84"/>
      <c r="Z6" s="84"/>
      <c r="AA6" s="84"/>
      <c r="AB6" s="84"/>
      <c r="AC6" s="84"/>
      <c r="AD6" s="84"/>
      <c r="AE6" s="84"/>
    </row>
    <row r="7" spans="1:31" s="87" customFormat="1" ht="30" customHeight="1">
      <c r="A7" s="84"/>
      <c r="B7" s="85"/>
      <c r="C7" s="84"/>
      <c r="D7" s="84"/>
      <c r="E7" s="257" t="s">
        <v>17</v>
      </c>
      <c r="F7" s="258"/>
      <c r="G7" s="258"/>
      <c r="H7" s="258"/>
      <c r="I7" s="84"/>
      <c r="J7" s="84"/>
      <c r="K7" s="84"/>
      <c r="L7" s="86"/>
      <c r="S7" s="84"/>
      <c r="T7" s="84"/>
      <c r="U7" s="84"/>
      <c r="V7" s="84"/>
      <c r="W7" s="84"/>
      <c r="X7" s="84"/>
      <c r="Y7" s="84"/>
      <c r="Z7" s="84"/>
      <c r="AA7" s="84"/>
      <c r="AB7" s="84"/>
      <c r="AC7" s="84"/>
      <c r="AD7" s="84"/>
      <c r="AE7" s="84"/>
    </row>
    <row r="8" spans="1:31" s="87" customFormat="1" ht="12">
      <c r="A8" s="84"/>
      <c r="B8" s="85"/>
      <c r="C8" s="84"/>
      <c r="D8" s="84"/>
      <c r="E8" s="84"/>
      <c r="F8" s="84"/>
      <c r="G8" s="84"/>
      <c r="H8" s="84"/>
      <c r="I8" s="84"/>
      <c r="J8" s="84"/>
      <c r="K8" s="84"/>
      <c r="L8" s="86"/>
      <c r="S8" s="84"/>
      <c r="T8" s="84"/>
      <c r="U8" s="84"/>
      <c r="V8" s="84"/>
      <c r="W8" s="84"/>
      <c r="X8" s="84"/>
      <c r="Y8" s="84"/>
      <c r="Z8" s="84"/>
      <c r="AA8" s="84"/>
      <c r="AB8" s="84"/>
      <c r="AC8" s="84"/>
      <c r="AD8" s="84"/>
      <c r="AE8" s="84"/>
    </row>
    <row r="9" spans="1:31" s="87" customFormat="1" ht="12" customHeight="1">
      <c r="A9" s="84"/>
      <c r="B9" s="85"/>
      <c r="C9" s="84"/>
      <c r="D9" s="83" t="s">
        <v>18</v>
      </c>
      <c r="E9" s="84"/>
      <c r="F9" s="88" t="s">
        <v>1</v>
      </c>
      <c r="G9" s="84"/>
      <c r="H9" s="84"/>
      <c r="I9" s="83" t="s">
        <v>19</v>
      </c>
      <c r="J9" s="88" t="s">
        <v>1</v>
      </c>
      <c r="K9" s="84"/>
      <c r="L9" s="86"/>
      <c r="S9" s="84"/>
      <c r="T9" s="84"/>
      <c r="U9" s="84"/>
      <c r="V9" s="84"/>
      <c r="W9" s="84"/>
      <c r="X9" s="84"/>
      <c r="Y9" s="84"/>
      <c r="Z9" s="84"/>
      <c r="AA9" s="84"/>
      <c r="AB9" s="84"/>
      <c r="AC9" s="84"/>
      <c r="AD9" s="84"/>
      <c r="AE9" s="84"/>
    </row>
    <row r="10" spans="1:31" s="87" customFormat="1" ht="12" customHeight="1">
      <c r="A10" s="84"/>
      <c r="B10" s="85"/>
      <c r="C10" s="84"/>
      <c r="D10" s="83" t="s">
        <v>20</v>
      </c>
      <c r="E10" s="84"/>
      <c r="F10" s="89" t="s">
        <v>442</v>
      </c>
      <c r="G10" s="84"/>
      <c r="H10" s="84"/>
      <c r="I10" s="83" t="s">
        <v>21</v>
      </c>
      <c r="J10" s="90" t="str">
        <f>'Rekapitulace stavby'!AN8</f>
        <v>27. 5. 2021</v>
      </c>
      <c r="K10" s="84"/>
      <c r="L10" s="86"/>
      <c r="S10" s="84"/>
      <c r="T10" s="84"/>
      <c r="U10" s="84"/>
      <c r="V10" s="84"/>
      <c r="W10" s="84"/>
      <c r="X10" s="84"/>
      <c r="Y10" s="84"/>
      <c r="Z10" s="84"/>
      <c r="AA10" s="84"/>
      <c r="AB10" s="84"/>
      <c r="AC10" s="84"/>
      <c r="AD10" s="84"/>
      <c r="AE10" s="84"/>
    </row>
    <row r="11" spans="1:31" s="87" customFormat="1" ht="10.9" customHeight="1">
      <c r="A11" s="84"/>
      <c r="B11" s="85"/>
      <c r="C11" s="84"/>
      <c r="D11" s="84"/>
      <c r="E11" s="84"/>
      <c r="G11" s="84"/>
      <c r="H11" s="84"/>
      <c r="I11" s="84"/>
      <c r="J11" s="84"/>
      <c r="K11" s="84"/>
      <c r="L11" s="86"/>
      <c r="S11" s="84"/>
      <c r="T11" s="84"/>
      <c r="U11" s="84"/>
      <c r="V11" s="84"/>
      <c r="W11" s="84"/>
      <c r="X11" s="84"/>
      <c r="Y11" s="84"/>
      <c r="Z11" s="84"/>
      <c r="AA11" s="84"/>
      <c r="AB11" s="84"/>
      <c r="AC11" s="84"/>
      <c r="AD11" s="84"/>
      <c r="AE11" s="84"/>
    </row>
    <row r="12" spans="1:31" s="87" customFormat="1" ht="12" customHeight="1">
      <c r="A12" s="84"/>
      <c r="B12" s="85"/>
      <c r="C12" s="84"/>
      <c r="D12" s="83" t="s">
        <v>23</v>
      </c>
      <c r="E12" s="84"/>
      <c r="F12" s="87" t="s">
        <v>443</v>
      </c>
      <c r="G12" s="84"/>
      <c r="H12" s="84"/>
      <c r="I12" s="83" t="s">
        <v>24</v>
      </c>
      <c r="J12" s="91">
        <v>43750672</v>
      </c>
      <c r="K12" s="84"/>
      <c r="L12" s="86"/>
      <c r="S12" s="84"/>
      <c r="T12" s="84"/>
      <c r="U12" s="84"/>
      <c r="V12" s="84"/>
      <c r="W12" s="84"/>
      <c r="X12" s="84"/>
      <c r="Y12" s="84"/>
      <c r="Z12" s="84"/>
      <c r="AA12" s="84"/>
      <c r="AB12" s="84"/>
      <c r="AC12" s="84"/>
      <c r="AD12" s="84"/>
      <c r="AE12" s="84"/>
    </row>
    <row r="13" spans="1:31" s="87" customFormat="1" ht="18" customHeight="1">
      <c r="A13" s="84"/>
      <c r="B13" s="85"/>
      <c r="C13" s="84"/>
      <c r="D13" s="84"/>
      <c r="E13" s="88" t="str">
        <f>IF('Rekapitulace stavby'!E11="","",'Rekapitulace stavby'!E11)</f>
        <v xml:space="preserve"> </v>
      </c>
      <c r="F13" s="87" t="s">
        <v>444</v>
      </c>
      <c r="G13" s="84"/>
      <c r="H13" s="84"/>
      <c r="I13" s="83" t="s">
        <v>26</v>
      </c>
      <c r="J13" s="88" t="str">
        <f>IF('Rekapitulace stavby'!AN11="","",'Rekapitulace stavby'!AN11)</f>
        <v/>
      </c>
      <c r="K13" s="84"/>
      <c r="L13" s="86"/>
      <c r="S13" s="84"/>
      <c r="T13" s="84"/>
      <c r="U13" s="84"/>
      <c r="V13" s="84"/>
      <c r="W13" s="84"/>
      <c r="X13" s="84"/>
      <c r="Y13" s="84"/>
      <c r="Z13" s="84"/>
      <c r="AA13" s="84"/>
      <c r="AB13" s="84"/>
      <c r="AC13" s="84"/>
      <c r="AD13" s="84"/>
      <c r="AE13" s="84"/>
    </row>
    <row r="14" spans="1:31" s="87" customFormat="1" ht="6.95" customHeight="1">
      <c r="A14" s="84"/>
      <c r="B14" s="85"/>
      <c r="C14" s="84"/>
      <c r="D14" s="84"/>
      <c r="E14" s="84"/>
      <c r="F14" s="84"/>
      <c r="G14" s="84"/>
      <c r="H14" s="84"/>
      <c r="I14" s="84"/>
      <c r="J14" s="84"/>
      <c r="K14" s="84"/>
      <c r="L14" s="86"/>
      <c r="S14" s="84"/>
      <c r="T14" s="84"/>
      <c r="U14" s="84"/>
      <c r="V14" s="84"/>
      <c r="W14" s="84"/>
      <c r="X14" s="84"/>
      <c r="Y14" s="84"/>
      <c r="Z14" s="84"/>
      <c r="AA14" s="84"/>
      <c r="AB14" s="84"/>
      <c r="AC14" s="84"/>
      <c r="AD14" s="84"/>
      <c r="AE14" s="84"/>
    </row>
    <row r="15" spans="1:31" s="87" customFormat="1" ht="12" customHeight="1">
      <c r="A15" s="84"/>
      <c r="B15" s="85"/>
      <c r="C15" s="84"/>
      <c r="D15" s="83" t="s">
        <v>27</v>
      </c>
      <c r="E15" s="84"/>
      <c r="F15" s="84"/>
      <c r="G15" s="84"/>
      <c r="H15" s="84"/>
      <c r="I15" s="83" t="s">
        <v>24</v>
      </c>
      <c r="J15" s="217" t="str">
        <f>'Rekapitulace stavby'!AN13</f>
        <v>Vyplň údaj</v>
      </c>
      <c r="K15" s="84"/>
      <c r="L15" s="86"/>
      <c r="S15" s="84"/>
      <c r="T15" s="84"/>
      <c r="U15" s="84"/>
      <c r="V15" s="84"/>
      <c r="W15" s="84"/>
      <c r="X15" s="84"/>
      <c r="Y15" s="84"/>
      <c r="Z15" s="84"/>
      <c r="AA15" s="84"/>
      <c r="AB15" s="84"/>
      <c r="AC15" s="84"/>
      <c r="AD15" s="84"/>
      <c r="AE15" s="84"/>
    </row>
    <row r="16" spans="1:31" s="87" customFormat="1" ht="18" customHeight="1">
      <c r="A16" s="84"/>
      <c r="B16" s="85"/>
      <c r="C16" s="84"/>
      <c r="D16" s="84"/>
      <c r="E16" s="267" t="str">
        <f>'Rekapitulace stavby'!E14</f>
        <v>Vyplň údaj</v>
      </c>
      <c r="F16" s="262"/>
      <c r="G16" s="262"/>
      <c r="H16" s="262"/>
      <c r="I16" s="83" t="s">
        <v>26</v>
      </c>
      <c r="J16" s="92" t="str">
        <f>'Rekapitulace stavby'!AN14</f>
        <v>Vyplň údaj</v>
      </c>
      <c r="K16" s="84"/>
      <c r="L16" s="86"/>
      <c r="S16" s="84"/>
      <c r="T16" s="84"/>
      <c r="U16" s="84"/>
      <c r="V16" s="84"/>
      <c r="W16" s="84"/>
      <c r="X16" s="84"/>
      <c r="Y16" s="84"/>
      <c r="Z16" s="84"/>
      <c r="AA16" s="84"/>
      <c r="AB16" s="84"/>
      <c r="AC16" s="84"/>
      <c r="AD16" s="84"/>
      <c r="AE16" s="84"/>
    </row>
    <row r="17" spans="1:31" s="87" customFormat="1" ht="6.95" customHeight="1">
      <c r="A17" s="84"/>
      <c r="B17" s="85"/>
      <c r="C17" s="84"/>
      <c r="D17" s="84"/>
      <c r="E17" s="84"/>
      <c r="F17" s="84"/>
      <c r="G17" s="84"/>
      <c r="H17" s="84"/>
      <c r="I17" s="84"/>
      <c r="J17" s="84"/>
      <c r="K17" s="84"/>
      <c r="L17" s="86"/>
      <c r="S17" s="84"/>
      <c r="T17" s="84"/>
      <c r="U17" s="84"/>
      <c r="V17" s="84"/>
      <c r="W17" s="84"/>
      <c r="X17" s="84"/>
      <c r="Y17" s="84"/>
      <c r="Z17" s="84"/>
      <c r="AA17" s="84"/>
      <c r="AB17" s="84"/>
      <c r="AC17" s="84"/>
      <c r="AD17" s="84"/>
      <c r="AE17" s="84"/>
    </row>
    <row r="18" spans="1:31" s="87" customFormat="1" ht="12" customHeight="1">
      <c r="A18" s="84"/>
      <c r="B18" s="85"/>
      <c r="C18" s="84"/>
      <c r="D18" s="83" t="s">
        <v>29</v>
      </c>
      <c r="E18" s="84"/>
      <c r="F18" s="87" t="s">
        <v>445</v>
      </c>
      <c r="G18" s="84"/>
      <c r="H18" s="84"/>
      <c r="I18" s="83" t="s">
        <v>24</v>
      </c>
      <c r="J18" s="93">
        <v>24306649</v>
      </c>
      <c r="K18" s="84"/>
      <c r="L18" s="86"/>
      <c r="S18" s="84"/>
      <c r="T18" s="84"/>
      <c r="U18" s="84"/>
      <c r="V18" s="84"/>
      <c r="W18" s="84"/>
      <c r="X18" s="84"/>
      <c r="Y18" s="84"/>
      <c r="Z18" s="84"/>
      <c r="AA18" s="84"/>
      <c r="AB18" s="84"/>
      <c r="AC18" s="84"/>
      <c r="AD18" s="84"/>
      <c r="AE18" s="84"/>
    </row>
    <row r="19" spans="1:31" s="87" customFormat="1" ht="18" customHeight="1">
      <c r="A19" s="84"/>
      <c r="B19" s="85"/>
      <c r="C19" s="84"/>
      <c r="D19" s="84"/>
      <c r="E19" s="88" t="str">
        <f>IF('Rekapitulace stavby'!E17="","",'Rekapitulace stavby'!E17)</f>
        <v xml:space="preserve"> </v>
      </c>
      <c r="F19" s="87" t="s">
        <v>446</v>
      </c>
      <c r="G19" s="84"/>
      <c r="H19" s="84"/>
      <c r="I19" s="83" t="s">
        <v>26</v>
      </c>
      <c r="J19" s="89" t="s">
        <v>447</v>
      </c>
      <c r="K19" s="84"/>
      <c r="L19" s="86"/>
      <c r="S19" s="84"/>
      <c r="T19" s="84"/>
      <c r="U19" s="84"/>
      <c r="V19" s="84"/>
      <c r="W19" s="84"/>
      <c r="X19" s="84"/>
      <c r="Y19" s="84"/>
      <c r="Z19" s="84"/>
      <c r="AA19" s="84"/>
      <c r="AB19" s="84"/>
      <c r="AC19" s="84"/>
      <c r="AD19" s="84"/>
      <c r="AE19" s="84"/>
    </row>
    <row r="20" spans="1:31" s="87" customFormat="1" ht="6.95" customHeight="1">
      <c r="A20" s="84"/>
      <c r="B20" s="85"/>
      <c r="C20" s="84"/>
      <c r="D20" s="84"/>
      <c r="E20" s="84"/>
      <c r="F20" s="84"/>
      <c r="G20" s="84"/>
      <c r="H20" s="84"/>
      <c r="I20" s="84"/>
      <c r="J20" s="84"/>
      <c r="K20" s="84"/>
      <c r="L20" s="86"/>
      <c r="S20" s="84"/>
      <c r="T20" s="84"/>
      <c r="U20" s="84"/>
      <c r="V20" s="84"/>
      <c r="W20" s="84"/>
      <c r="X20" s="84"/>
      <c r="Y20" s="84"/>
      <c r="Z20" s="84"/>
      <c r="AA20" s="84"/>
      <c r="AB20" s="84"/>
      <c r="AC20" s="84"/>
      <c r="AD20" s="84"/>
      <c r="AE20" s="84"/>
    </row>
    <row r="21" spans="1:31" s="87" customFormat="1" ht="12" customHeight="1">
      <c r="A21" s="84"/>
      <c r="B21" s="85"/>
      <c r="C21" s="84"/>
      <c r="D21" s="83" t="s">
        <v>31</v>
      </c>
      <c r="E21" s="84"/>
      <c r="F21" s="84"/>
      <c r="G21" s="84"/>
      <c r="H21" s="84"/>
      <c r="I21" s="83" t="s">
        <v>24</v>
      </c>
      <c r="J21" s="88" t="s">
        <v>1</v>
      </c>
      <c r="K21" s="84"/>
      <c r="L21" s="86"/>
      <c r="S21" s="84"/>
      <c r="T21" s="84"/>
      <c r="U21" s="84"/>
      <c r="V21" s="84"/>
      <c r="W21" s="84"/>
      <c r="X21" s="84"/>
      <c r="Y21" s="84"/>
      <c r="Z21" s="84"/>
      <c r="AA21" s="84"/>
      <c r="AB21" s="84"/>
      <c r="AC21" s="84"/>
      <c r="AD21" s="84"/>
      <c r="AE21" s="84"/>
    </row>
    <row r="22" spans="1:31" s="87" customFormat="1" ht="18" customHeight="1">
      <c r="A22" s="84"/>
      <c r="B22" s="85"/>
      <c r="C22" s="84"/>
      <c r="D22" s="84"/>
      <c r="E22" s="88" t="s">
        <v>32</v>
      </c>
      <c r="F22" s="84"/>
      <c r="G22" s="84"/>
      <c r="H22" s="84"/>
      <c r="I22" s="83" t="s">
        <v>26</v>
      </c>
      <c r="J22" s="88" t="s">
        <v>1</v>
      </c>
      <c r="K22" s="84"/>
      <c r="L22" s="86"/>
      <c r="S22" s="84"/>
      <c r="T22" s="84"/>
      <c r="U22" s="84"/>
      <c r="V22" s="84"/>
      <c r="W22" s="84"/>
      <c r="X22" s="84"/>
      <c r="Y22" s="84"/>
      <c r="Z22" s="84"/>
      <c r="AA22" s="84"/>
      <c r="AB22" s="84"/>
      <c r="AC22" s="84"/>
      <c r="AD22" s="84"/>
      <c r="AE22" s="84"/>
    </row>
    <row r="23" spans="1:31" s="87" customFormat="1" ht="6.95" customHeight="1">
      <c r="A23" s="84"/>
      <c r="B23" s="85"/>
      <c r="C23" s="84"/>
      <c r="D23" s="84"/>
      <c r="E23" s="84"/>
      <c r="F23" s="84"/>
      <c r="G23" s="84"/>
      <c r="H23" s="84"/>
      <c r="I23" s="84"/>
      <c r="J23" s="84"/>
      <c r="K23" s="84"/>
      <c r="L23" s="86"/>
      <c r="S23" s="84"/>
      <c r="T23" s="84"/>
      <c r="U23" s="84"/>
      <c r="V23" s="84"/>
      <c r="W23" s="84"/>
      <c r="X23" s="84"/>
      <c r="Y23" s="84"/>
      <c r="Z23" s="84"/>
      <c r="AA23" s="84"/>
      <c r="AB23" s="84"/>
      <c r="AC23" s="84"/>
      <c r="AD23" s="84"/>
      <c r="AE23" s="84"/>
    </row>
    <row r="24" spans="1:31" s="87" customFormat="1" ht="12" customHeight="1">
      <c r="A24" s="84"/>
      <c r="B24" s="85"/>
      <c r="C24" s="84"/>
      <c r="D24" s="83" t="s">
        <v>33</v>
      </c>
      <c r="E24" s="84"/>
      <c r="F24" s="84"/>
      <c r="G24" s="84"/>
      <c r="H24" s="84"/>
      <c r="I24" s="84"/>
      <c r="J24" s="84"/>
      <c r="K24" s="84"/>
      <c r="L24" s="86"/>
      <c r="S24" s="84"/>
      <c r="T24" s="84"/>
      <c r="U24" s="84"/>
      <c r="V24" s="84"/>
      <c r="W24" s="84"/>
      <c r="X24" s="84"/>
      <c r="Y24" s="84"/>
      <c r="Z24" s="84"/>
      <c r="AA24" s="84"/>
      <c r="AB24" s="84"/>
      <c r="AC24" s="84"/>
      <c r="AD24" s="84"/>
      <c r="AE24" s="84"/>
    </row>
    <row r="25" spans="1:31" s="97" customFormat="1" ht="16.5" customHeight="1">
      <c r="A25" s="94"/>
      <c r="B25" s="95"/>
      <c r="C25" s="94"/>
      <c r="D25" s="94"/>
      <c r="E25" s="263" t="s">
        <v>1</v>
      </c>
      <c r="F25" s="263"/>
      <c r="G25" s="263"/>
      <c r="H25" s="263"/>
      <c r="I25" s="94"/>
      <c r="J25" s="94"/>
      <c r="K25" s="94"/>
      <c r="L25" s="96"/>
      <c r="S25" s="94"/>
      <c r="T25" s="94"/>
      <c r="U25" s="94"/>
      <c r="V25" s="94"/>
      <c r="W25" s="94"/>
      <c r="X25" s="94"/>
      <c r="Y25" s="94"/>
      <c r="Z25" s="94"/>
      <c r="AA25" s="94"/>
      <c r="AB25" s="94"/>
      <c r="AC25" s="94"/>
      <c r="AD25" s="94"/>
      <c r="AE25" s="94"/>
    </row>
    <row r="26" spans="1:31" s="87" customFormat="1" ht="6.95" customHeight="1">
      <c r="A26" s="84"/>
      <c r="B26" s="85"/>
      <c r="C26" s="84"/>
      <c r="D26" s="84"/>
      <c r="E26" s="84"/>
      <c r="F26" s="84"/>
      <c r="G26" s="84"/>
      <c r="H26" s="84"/>
      <c r="I26" s="84"/>
      <c r="J26" s="84"/>
      <c r="K26" s="84"/>
      <c r="L26" s="86"/>
      <c r="S26" s="84"/>
      <c r="T26" s="84"/>
      <c r="U26" s="84"/>
      <c r="V26" s="84"/>
      <c r="W26" s="84"/>
      <c r="X26" s="84"/>
      <c r="Y26" s="84"/>
      <c r="Z26" s="84"/>
      <c r="AA26" s="84"/>
      <c r="AB26" s="84"/>
      <c r="AC26" s="84"/>
      <c r="AD26" s="84"/>
      <c r="AE26" s="84"/>
    </row>
    <row r="27" spans="1:31" s="87" customFormat="1" ht="6.95" customHeight="1">
      <c r="A27" s="84"/>
      <c r="B27" s="85"/>
      <c r="C27" s="84"/>
      <c r="D27" s="98"/>
      <c r="E27" s="98"/>
      <c r="F27" s="98"/>
      <c r="G27" s="98"/>
      <c r="H27" s="98"/>
      <c r="I27" s="98"/>
      <c r="J27" s="98"/>
      <c r="K27" s="98"/>
      <c r="L27" s="86"/>
      <c r="S27" s="84"/>
      <c r="T27" s="84"/>
      <c r="U27" s="84"/>
      <c r="V27" s="84"/>
      <c r="W27" s="84"/>
      <c r="X27" s="84"/>
      <c r="Y27" s="84"/>
      <c r="Z27" s="84"/>
      <c r="AA27" s="84"/>
      <c r="AB27" s="84"/>
      <c r="AC27" s="84"/>
      <c r="AD27" s="84"/>
      <c r="AE27" s="84"/>
    </row>
    <row r="28" spans="1:31" s="87" customFormat="1" ht="25.35" customHeight="1">
      <c r="A28" s="84"/>
      <c r="B28" s="85"/>
      <c r="C28" s="84"/>
      <c r="D28" s="99" t="s">
        <v>34</v>
      </c>
      <c r="E28" s="84"/>
      <c r="F28" s="84"/>
      <c r="G28" s="84"/>
      <c r="H28" s="84"/>
      <c r="I28" s="84"/>
      <c r="J28" s="100">
        <f>ROUND(J124,2)</f>
        <v>0</v>
      </c>
      <c r="K28" s="84"/>
      <c r="L28" s="86"/>
      <c r="S28" s="84"/>
      <c r="T28" s="84"/>
      <c r="U28" s="84"/>
      <c r="V28" s="84"/>
      <c r="W28" s="84"/>
      <c r="X28" s="84"/>
      <c r="Y28" s="84"/>
      <c r="Z28" s="84"/>
      <c r="AA28" s="84"/>
      <c r="AB28" s="84"/>
      <c r="AC28" s="84"/>
      <c r="AD28" s="84"/>
      <c r="AE28" s="84"/>
    </row>
    <row r="29" spans="1:31" s="87" customFormat="1" ht="6.95" customHeight="1">
      <c r="A29" s="84"/>
      <c r="B29" s="85"/>
      <c r="C29" s="84"/>
      <c r="D29" s="98"/>
      <c r="E29" s="98"/>
      <c r="F29" s="98"/>
      <c r="G29" s="98"/>
      <c r="H29" s="98"/>
      <c r="I29" s="98"/>
      <c r="J29" s="98"/>
      <c r="K29" s="98"/>
      <c r="L29" s="86"/>
      <c r="S29" s="84"/>
      <c r="T29" s="84"/>
      <c r="U29" s="84"/>
      <c r="V29" s="84"/>
      <c r="W29" s="84"/>
      <c r="X29" s="84"/>
      <c r="Y29" s="84"/>
      <c r="Z29" s="84"/>
      <c r="AA29" s="84"/>
      <c r="AB29" s="84"/>
      <c r="AC29" s="84"/>
      <c r="AD29" s="84"/>
      <c r="AE29" s="84"/>
    </row>
    <row r="30" spans="1:31" s="87" customFormat="1" ht="14.45" customHeight="1">
      <c r="A30" s="84"/>
      <c r="B30" s="85"/>
      <c r="C30" s="84"/>
      <c r="D30" s="84"/>
      <c r="E30" s="84"/>
      <c r="F30" s="101" t="s">
        <v>36</v>
      </c>
      <c r="G30" s="84"/>
      <c r="H30" s="84"/>
      <c r="I30" s="101" t="s">
        <v>35</v>
      </c>
      <c r="J30" s="101" t="s">
        <v>37</v>
      </c>
      <c r="K30" s="84"/>
      <c r="L30" s="86"/>
      <c r="S30" s="84"/>
      <c r="T30" s="84"/>
      <c r="U30" s="84"/>
      <c r="V30" s="84"/>
      <c r="W30" s="84"/>
      <c r="X30" s="84"/>
      <c r="Y30" s="84"/>
      <c r="Z30" s="84"/>
      <c r="AA30" s="84"/>
      <c r="AB30" s="84"/>
      <c r="AC30" s="84"/>
      <c r="AD30" s="84"/>
      <c r="AE30" s="84"/>
    </row>
    <row r="31" spans="1:31" s="87" customFormat="1" ht="14.45" customHeight="1">
      <c r="A31" s="84"/>
      <c r="B31" s="85"/>
      <c r="C31" s="84"/>
      <c r="D31" s="102" t="s">
        <v>38</v>
      </c>
      <c r="E31" s="83" t="s">
        <v>39</v>
      </c>
      <c r="F31" s="103">
        <f>ROUND((SUM(BE124:BE202)),2)</f>
        <v>0</v>
      </c>
      <c r="G31" s="84"/>
      <c r="H31" s="84"/>
      <c r="I31" s="104">
        <v>0.21</v>
      </c>
      <c r="J31" s="103">
        <f>ROUND(((SUM(BE124:BE202))*I31),2)</f>
        <v>0</v>
      </c>
      <c r="K31" s="84"/>
      <c r="L31" s="86"/>
      <c r="S31" s="84"/>
      <c r="T31" s="84"/>
      <c r="U31" s="84"/>
      <c r="V31" s="84"/>
      <c r="W31" s="84"/>
      <c r="X31" s="84"/>
      <c r="Y31" s="84"/>
      <c r="Z31" s="84"/>
      <c r="AA31" s="84"/>
      <c r="AB31" s="84"/>
      <c r="AC31" s="84"/>
      <c r="AD31" s="84"/>
      <c r="AE31" s="84"/>
    </row>
    <row r="32" spans="1:31" s="87" customFormat="1" ht="14.45" customHeight="1">
      <c r="A32" s="84"/>
      <c r="B32" s="85"/>
      <c r="C32" s="84"/>
      <c r="D32" s="84"/>
      <c r="E32" s="83" t="s">
        <v>40</v>
      </c>
      <c r="F32" s="103">
        <f>ROUND((SUM(BF124:BF202)),2)</f>
        <v>0</v>
      </c>
      <c r="G32" s="84"/>
      <c r="H32" s="84"/>
      <c r="I32" s="104">
        <v>0.15</v>
      </c>
      <c r="J32" s="103">
        <f>ROUND(((SUM(BF124:BF202))*I32),2)</f>
        <v>0</v>
      </c>
      <c r="K32" s="84"/>
      <c r="L32" s="86"/>
      <c r="S32" s="84"/>
      <c r="T32" s="84"/>
      <c r="U32" s="84"/>
      <c r="V32" s="84"/>
      <c r="W32" s="84"/>
      <c r="X32" s="84"/>
      <c r="Y32" s="84"/>
      <c r="Z32" s="84"/>
      <c r="AA32" s="84"/>
      <c r="AB32" s="84"/>
      <c r="AC32" s="84"/>
      <c r="AD32" s="84"/>
      <c r="AE32" s="84"/>
    </row>
    <row r="33" spans="1:31" s="87" customFormat="1" ht="14.45" customHeight="1" hidden="1">
      <c r="A33" s="84"/>
      <c r="B33" s="85"/>
      <c r="C33" s="84"/>
      <c r="D33" s="84"/>
      <c r="E33" s="83" t="s">
        <v>41</v>
      </c>
      <c r="F33" s="103">
        <f>ROUND((SUM(BG124:BG202)),2)</f>
        <v>0</v>
      </c>
      <c r="G33" s="84"/>
      <c r="H33" s="84"/>
      <c r="I33" s="104">
        <v>0.21</v>
      </c>
      <c r="J33" s="103">
        <f>0</f>
        <v>0</v>
      </c>
      <c r="K33" s="84"/>
      <c r="L33" s="86"/>
      <c r="S33" s="84"/>
      <c r="T33" s="84"/>
      <c r="U33" s="84"/>
      <c r="V33" s="84"/>
      <c r="W33" s="84"/>
      <c r="X33" s="84"/>
      <c r="Y33" s="84"/>
      <c r="Z33" s="84"/>
      <c r="AA33" s="84"/>
      <c r="AB33" s="84"/>
      <c r="AC33" s="84"/>
      <c r="AD33" s="84"/>
      <c r="AE33" s="84"/>
    </row>
    <row r="34" spans="1:31" s="87" customFormat="1" ht="14.45" customHeight="1" hidden="1">
      <c r="A34" s="84"/>
      <c r="B34" s="85"/>
      <c r="C34" s="84"/>
      <c r="D34" s="84"/>
      <c r="E34" s="83" t="s">
        <v>42</v>
      </c>
      <c r="F34" s="103">
        <f>ROUND((SUM(BH124:BH202)),2)</f>
        <v>0</v>
      </c>
      <c r="G34" s="84"/>
      <c r="H34" s="84"/>
      <c r="I34" s="104">
        <v>0.15</v>
      </c>
      <c r="J34" s="103">
        <f>0</f>
        <v>0</v>
      </c>
      <c r="K34" s="84"/>
      <c r="L34" s="86"/>
      <c r="S34" s="84"/>
      <c r="T34" s="84"/>
      <c r="U34" s="84"/>
      <c r="V34" s="84"/>
      <c r="W34" s="84"/>
      <c r="X34" s="84"/>
      <c r="Y34" s="84"/>
      <c r="Z34" s="84"/>
      <c r="AA34" s="84"/>
      <c r="AB34" s="84"/>
      <c r="AC34" s="84"/>
      <c r="AD34" s="84"/>
      <c r="AE34" s="84"/>
    </row>
    <row r="35" spans="1:31" s="87" customFormat="1" ht="14.45" customHeight="1" hidden="1">
      <c r="A35" s="84"/>
      <c r="B35" s="85"/>
      <c r="C35" s="84"/>
      <c r="D35" s="84"/>
      <c r="E35" s="83" t="s">
        <v>43</v>
      </c>
      <c r="F35" s="103">
        <f>ROUND((SUM(BI124:BI202)),2)</f>
        <v>0</v>
      </c>
      <c r="G35" s="84"/>
      <c r="H35" s="84"/>
      <c r="I35" s="104">
        <v>0</v>
      </c>
      <c r="J35" s="103">
        <f>0</f>
        <v>0</v>
      </c>
      <c r="K35" s="84"/>
      <c r="L35" s="86"/>
      <c r="S35" s="84"/>
      <c r="T35" s="84"/>
      <c r="U35" s="84"/>
      <c r="V35" s="84"/>
      <c r="W35" s="84"/>
      <c r="X35" s="84"/>
      <c r="Y35" s="84"/>
      <c r="Z35" s="84"/>
      <c r="AA35" s="84"/>
      <c r="AB35" s="84"/>
      <c r="AC35" s="84"/>
      <c r="AD35" s="84"/>
      <c r="AE35" s="84"/>
    </row>
    <row r="36" spans="1:31" s="87" customFormat="1" ht="6.95" customHeight="1">
      <c r="A36" s="84"/>
      <c r="B36" s="85"/>
      <c r="C36" s="84"/>
      <c r="D36" s="84"/>
      <c r="E36" s="84"/>
      <c r="F36" s="84"/>
      <c r="G36" s="84"/>
      <c r="H36" s="84"/>
      <c r="I36" s="84"/>
      <c r="J36" s="84"/>
      <c r="K36" s="84"/>
      <c r="L36" s="86"/>
      <c r="S36" s="84"/>
      <c r="T36" s="84"/>
      <c r="U36" s="84"/>
      <c r="V36" s="84"/>
      <c r="W36" s="84"/>
      <c r="X36" s="84"/>
      <c r="Y36" s="84"/>
      <c r="Z36" s="84"/>
      <c r="AA36" s="84"/>
      <c r="AB36" s="84"/>
      <c r="AC36" s="84"/>
      <c r="AD36" s="84"/>
      <c r="AE36" s="84"/>
    </row>
    <row r="37" spans="1:31" s="87" customFormat="1" ht="25.35" customHeight="1">
      <c r="A37" s="84"/>
      <c r="B37" s="85"/>
      <c r="C37" s="105"/>
      <c r="D37" s="106" t="s">
        <v>44</v>
      </c>
      <c r="E37" s="107"/>
      <c r="F37" s="107"/>
      <c r="G37" s="108" t="s">
        <v>45</v>
      </c>
      <c r="H37" s="109" t="s">
        <v>46</v>
      </c>
      <c r="I37" s="107"/>
      <c r="J37" s="110">
        <f>SUM(J28:J35)</f>
        <v>0</v>
      </c>
      <c r="K37" s="111"/>
      <c r="L37" s="86"/>
      <c r="S37" s="84"/>
      <c r="T37" s="84"/>
      <c r="U37" s="84"/>
      <c r="V37" s="84"/>
      <c r="W37" s="84"/>
      <c r="X37" s="84"/>
      <c r="Y37" s="84"/>
      <c r="Z37" s="84"/>
      <c r="AA37" s="84"/>
      <c r="AB37" s="84"/>
      <c r="AC37" s="84"/>
      <c r="AD37" s="84"/>
      <c r="AE37" s="84"/>
    </row>
    <row r="38" spans="1:31" s="87" customFormat="1" ht="14.45" customHeight="1">
      <c r="A38" s="84"/>
      <c r="B38" s="85"/>
      <c r="C38" s="84"/>
      <c r="D38" s="84"/>
      <c r="E38" s="84"/>
      <c r="F38" s="84"/>
      <c r="G38" s="84"/>
      <c r="H38" s="84"/>
      <c r="I38" s="84"/>
      <c r="J38" s="84"/>
      <c r="K38" s="84"/>
      <c r="L38" s="86"/>
      <c r="S38" s="84"/>
      <c r="T38" s="84"/>
      <c r="U38" s="84"/>
      <c r="V38" s="84"/>
      <c r="W38" s="84"/>
      <c r="X38" s="84"/>
      <c r="Y38" s="84"/>
      <c r="Z38" s="84"/>
      <c r="AA38" s="84"/>
      <c r="AB38" s="84"/>
      <c r="AC38" s="84"/>
      <c r="AD38" s="84"/>
      <c r="AE38" s="84"/>
    </row>
    <row r="39" spans="2:12" ht="14.45" customHeight="1">
      <c r="B39" s="80"/>
      <c r="L39" s="80"/>
    </row>
    <row r="40" spans="2:12" ht="14.45" customHeight="1">
      <c r="B40" s="80"/>
      <c r="L40" s="80"/>
    </row>
    <row r="41" spans="2:12" ht="14.45" customHeight="1">
      <c r="B41" s="80"/>
      <c r="L41" s="80"/>
    </row>
    <row r="42" spans="2:12" ht="14.45" customHeight="1">
      <c r="B42" s="80"/>
      <c r="L42" s="80"/>
    </row>
    <row r="43" spans="2:12" ht="14.45" customHeight="1">
      <c r="B43" s="80"/>
      <c r="L43" s="80"/>
    </row>
    <row r="44" spans="2:12" ht="14.45" customHeight="1">
      <c r="B44" s="80"/>
      <c r="L44" s="80"/>
    </row>
    <row r="45" spans="2:12" ht="14.45" customHeight="1">
      <c r="B45" s="80"/>
      <c r="L45" s="80"/>
    </row>
    <row r="46" spans="2:12" ht="14.45" customHeight="1">
      <c r="B46" s="80"/>
      <c r="L46" s="80"/>
    </row>
    <row r="47" spans="2:12" ht="14.45" customHeight="1">
      <c r="B47" s="80"/>
      <c r="L47" s="80"/>
    </row>
    <row r="48" spans="2:12" ht="14.45" customHeight="1">
      <c r="B48" s="80"/>
      <c r="L48" s="80"/>
    </row>
    <row r="49" spans="2:12" ht="14.45" customHeight="1">
      <c r="B49" s="80"/>
      <c r="L49" s="80"/>
    </row>
    <row r="50" spans="2:12" s="87" customFormat="1" ht="14.45" customHeight="1">
      <c r="B50" s="86"/>
      <c r="D50" s="112" t="s">
        <v>47</v>
      </c>
      <c r="E50" s="113"/>
      <c r="F50" s="113"/>
      <c r="G50" s="112" t="s">
        <v>48</v>
      </c>
      <c r="H50" s="113"/>
      <c r="I50" s="113"/>
      <c r="J50" s="113"/>
      <c r="K50" s="113"/>
      <c r="L50" s="86"/>
    </row>
    <row r="51" spans="2:12" ht="12">
      <c r="B51" s="80"/>
      <c r="L51" s="80"/>
    </row>
    <row r="52" spans="2:12" ht="12">
      <c r="B52" s="80"/>
      <c r="L52" s="80"/>
    </row>
    <row r="53" spans="2:12" ht="12">
      <c r="B53" s="80"/>
      <c r="L53" s="80"/>
    </row>
    <row r="54" spans="2:12" ht="12">
      <c r="B54" s="80"/>
      <c r="L54" s="80"/>
    </row>
    <row r="55" spans="2:12" ht="12">
      <c r="B55" s="80"/>
      <c r="L55" s="80"/>
    </row>
    <row r="56" spans="2:12" ht="12">
      <c r="B56" s="80"/>
      <c r="L56" s="80"/>
    </row>
    <row r="57" spans="2:12" ht="12">
      <c r="B57" s="80"/>
      <c r="L57" s="80"/>
    </row>
    <row r="58" spans="2:12" ht="12">
      <c r="B58" s="80"/>
      <c r="L58" s="80"/>
    </row>
    <row r="59" spans="2:12" ht="12">
      <c r="B59" s="80"/>
      <c r="L59" s="80"/>
    </row>
    <row r="60" spans="2:12" ht="12">
      <c r="B60" s="80"/>
      <c r="L60" s="80"/>
    </row>
    <row r="61" spans="1:31" s="87" customFormat="1" ht="12.75">
      <c r="A61" s="84"/>
      <c r="B61" s="85"/>
      <c r="C61" s="84"/>
      <c r="D61" s="114" t="s">
        <v>49</v>
      </c>
      <c r="E61" s="115"/>
      <c r="F61" s="116" t="s">
        <v>50</v>
      </c>
      <c r="G61" s="114" t="s">
        <v>49</v>
      </c>
      <c r="H61" s="115"/>
      <c r="I61" s="115"/>
      <c r="J61" s="117" t="s">
        <v>50</v>
      </c>
      <c r="K61" s="115"/>
      <c r="L61" s="86"/>
      <c r="S61" s="84"/>
      <c r="T61" s="84"/>
      <c r="U61" s="84"/>
      <c r="V61" s="84"/>
      <c r="W61" s="84"/>
      <c r="X61" s="84"/>
      <c r="Y61" s="84"/>
      <c r="Z61" s="84"/>
      <c r="AA61" s="84"/>
      <c r="AB61" s="84"/>
      <c r="AC61" s="84"/>
      <c r="AD61" s="84"/>
      <c r="AE61" s="84"/>
    </row>
    <row r="62" spans="2:12" ht="12">
      <c r="B62" s="80"/>
      <c r="L62" s="80"/>
    </row>
    <row r="63" spans="2:12" ht="12">
      <c r="B63" s="80"/>
      <c r="L63" s="80"/>
    </row>
    <row r="64" spans="2:12" ht="12">
      <c r="B64" s="80"/>
      <c r="L64" s="80"/>
    </row>
    <row r="65" spans="1:31" s="87" customFormat="1" ht="12.75">
      <c r="A65" s="84"/>
      <c r="B65" s="85"/>
      <c r="C65" s="84"/>
      <c r="D65" s="112" t="s">
        <v>51</v>
      </c>
      <c r="E65" s="118"/>
      <c r="F65" s="118"/>
      <c r="G65" s="112" t="s">
        <v>52</v>
      </c>
      <c r="H65" s="118"/>
      <c r="I65" s="118"/>
      <c r="J65" s="118"/>
      <c r="K65" s="118"/>
      <c r="L65" s="86"/>
      <c r="S65" s="84"/>
      <c r="T65" s="84"/>
      <c r="U65" s="84"/>
      <c r="V65" s="84"/>
      <c r="W65" s="84"/>
      <c r="X65" s="84"/>
      <c r="Y65" s="84"/>
      <c r="Z65" s="84"/>
      <c r="AA65" s="84"/>
      <c r="AB65" s="84"/>
      <c r="AC65" s="84"/>
      <c r="AD65" s="84"/>
      <c r="AE65" s="84"/>
    </row>
    <row r="66" spans="2:12" ht="12">
      <c r="B66" s="80"/>
      <c r="L66" s="80"/>
    </row>
    <row r="67" spans="2:12" ht="12">
      <c r="B67" s="80"/>
      <c r="L67" s="80"/>
    </row>
    <row r="68" spans="2:12" ht="12">
      <c r="B68" s="80"/>
      <c r="L68" s="80"/>
    </row>
    <row r="69" spans="2:12" ht="12">
      <c r="B69" s="80"/>
      <c r="L69" s="80"/>
    </row>
    <row r="70" spans="2:12" ht="12">
      <c r="B70" s="80"/>
      <c r="L70" s="80"/>
    </row>
    <row r="71" spans="2:12" ht="12">
      <c r="B71" s="80"/>
      <c r="L71" s="80"/>
    </row>
    <row r="72" spans="2:12" ht="12">
      <c r="B72" s="80"/>
      <c r="L72" s="80"/>
    </row>
    <row r="73" spans="2:12" ht="12">
      <c r="B73" s="80"/>
      <c r="L73" s="80"/>
    </row>
    <row r="74" spans="2:12" ht="12">
      <c r="B74" s="80"/>
      <c r="L74" s="80"/>
    </row>
    <row r="75" spans="2:12" ht="12">
      <c r="B75" s="80"/>
      <c r="L75" s="80"/>
    </row>
    <row r="76" spans="1:31" s="87" customFormat="1" ht="12.75">
      <c r="A76" s="84"/>
      <c r="B76" s="85"/>
      <c r="C76" s="84"/>
      <c r="D76" s="114" t="s">
        <v>49</v>
      </c>
      <c r="E76" s="115"/>
      <c r="F76" s="116" t="s">
        <v>50</v>
      </c>
      <c r="G76" s="114" t="s">
        <v>49</v>
      </c>
      <c r="H76" s="115"/>
      <c r="I76" s="115"/>
      <c r="J76" s="117" t="s">
        <v>50</v>
      </c>
      <c r="K76" s="115"/>
      <c r="L76" s="86"/>
      <c r="S76" s="84"/>
      <c r="T76" s="84"/>
      <c r="U76" s="84"/>
      <c r="V76" s="84"/>
      <c r="W76" s="84"/>
      <c r="X76" s="84"/>
      <c r="Y76" s="84"/>
      <c r="Z76" s="84"/>
      <c r="AA76" s="84"/>
      <c r="AB76" s="84"/>
      <c r="AC76" s="84"/>
      <c r="AD76" s="84"/>
      <c r="AE76" s="84"/>
    </row>
    <row r="77" spans="1:31" s="87" customFormat="1" ht="14.45" customHeight="1">
      <c r="A77" s="84"/>
      <c r="B77" s="119"/>
      <c r="C77" s="120"/>
      <c r="D77" s="120"/>
      <c r="E77" s="120"/>
      <c r="F77" s="120"/>
      <c r="G77" s="120"/>
      <c r="H77" s="120"/>
      <c r="I77" s="120"/>
      <c r="J77" s="120"/>
      <c r="K77" s="120"/>
      <c r="L77" s="86"/>
      <c r="S77" s="84"/>
      <c r="T77" s="84"/>
      <c r="U77" s="84"/>
      <c r="V77" s="84"/>
      <c r="W77" s="84"/>
      <c r="X77" s="84"/>
      <c r="Y77" s="84"/>
      <c r="Z77" s="84"/>
      <c r="AA77" s="84"/>
      <c r="AB77" s="84"/>
      <c r="AC77" s="84"/>
      <c r="AD77" s="84"/>
      <c r="AE77" s="84"/>
    </row>
    <row r="81" spans="1:31" s="87" customFormat="1" ht="6.95" customHeight="1">
      <c r="A81" s="84"/>
      <c r="B81" s="121"/>
      <c r="C81" s="122"/>
      <c r="D81" s="122"/>
      <c r="E81" s="122"/>
      <c r="F81" s="122"/>
      <c r="G81" s="122"/>
      <c r="H81" s="122"/>
      <c r="I81" s="122"/>
      <c r="J81" s="122"/>
      <c r="K81" s="122"/>
      <c r="L81" s="86"/>
      <c r="S81" s="84"/>
      <c r="T81" s="84"/>
      <c r="U81" s="84"/>
      <c r="V81" s="84"/>
      <c r="W81" s="84"/>
      <c r="X81" s="84"/>
      <c r="Y81" s="84"/>
      <c r="Z81" s="84"/>
      <c r="AA81" s="84"/>
      <c r="AB81" s="84"/>
      <c r="AC81" s="84"/>
      <c r="AD81" s="84"/>
      <c r="AE81" s="84"/>
    </row>
    <row r="82" spans="1:31" s="87" customFormat="1" ht="24.95" customHeight="1">
      <c r="A82" s="84"/>
      <c r="B82" s="85"/>
      <c r="C82" s="81" t="s">
        <v>83</v>
      </c>
      <c r="D82" s="84"/>
      <c r="E82" s="84"/>
      <c r="F82" s="84"/>
      <c r="G82" s="84"/>
      <c r="H82" s="84"/>
      <c r="I82" s="84"/>
      <c r="J82" s="84"/>
      <c r="K82" s="84"/>
      <c r="L82" s="86"/>
      <c r="S82" s="84"/>
      <c r="T82" s="84"/>
      <c r="U82" s="84"/>
      <c r="V82" s="84"/>
      <c r="W82" s="84"/>
      <c r="X82" s="84"/>
      <c r="Y82" s="84"/>
      <c r="Z82" s="84"/>
      <c r="AA82" s="84"/>
      <c r="AB82" s="84"/>
      <c r="AC82" s="84"/>
      <c r="AD82" s="84"/>
      <c r="AE82" s="84"/>
    </row>
    <row r="83" spans="1:31" s="87" customFormat="1" ht="6.95" customHeight="1">
      <c r="A83" s="84"/>
      <c r="B83" s="85"/>
      <c r="C83" s="84"/>
      <c r="D83" s="84"/>
      <c r="E83" s="84"/>
      <c r="F83" s="84"/>
      <c r="G83" s="84"/>
      <c r="H83" s="84"/>
      <c r="I83" s="84"/>
      <c r="J83" s="84"/>
      <c r="K83" s="84"/>
      <c r="L83" s="86"/>
      <c r="S83" s="84"/>
      <c r="T83" s="84"/>
      <c r="U83" s="84"/>
      <c r="V83" s="84"/>
      <c r="W83" s="84"/>
      <c r="X83" s="84"/>
      <c r="Y83" s="84"/>
      <c r="Z83" s="84"/>
      <c r="AA83" s="84"/>
      <c r="AB83" s="84"/>
      <c r="AC83" s="84"/>
      <c r="AD83" s="84"/>
      <c r="AE83" s="84"/>
    </row>
    <row r="84" spans="1:31" s="87" customFormat="1" ht="12" customHeight="1">
      <c r="A84" s="84"/>
      <c r="B84" s="85"/>
      <c r="C84" s="83" t="s">
        <v>16</v>
      </c>
      <c r="D84" s="84"/>
      <c r="E84" s="84"/>
      <c r="F84" s="84"/>
      <c r="G84" s="84"/>
      <c r="H84" s="84"/>
      <c r="I84" s="84"/>
      <c r="J84" s="84"/>
      <c r="K84" s="84"/>
      <c r="L84" s="86"/>
      <c r="S84" s="84"/>
      <c r="T84" s="84"/>
      <c r="U84" s="84"/>
      <c r="V84" s="84"/>
      <c r="W84" s="84"/>
      <c r="X84" s="84"/>
      <c r="Y84" s="84"/>
      <c r="Z84" s="84"/>
      <c r="AA84" s="84"/>
      <c r="AB84" s="84"/>
      <c r="AC84" s="84"/>
      <c r="AD84" s="84"/>
      <c r="AE84" s="84"/>
    </row>
    <row r="85" spans="1:31" s="87" customFormat="1" ht="30" customHeight="1">
      <c r="A85" s="84"/>
      <c r="B85" s="85"/>
      <c r="C85" s="84"/>
      <c r="D85" s="84"/>
      <c r="E85" s="257" t="str">
        <f>E7</f>
        <v>Centrum Chocerady stavební úpravy objektu - zpevněné plochy</v>
      </c>
      <c r="F85" s="258"/>
      <c r="G85" s="258"/>
      <c r="H85" s="258"/>
      <c r="I85" s="84"/>
      <c r="J85" s="84"/>
      <c r="K85" s="84"/>
      <c r="L85" s="86"/>
      <c r="S85" s="84"/>
      <c r="T85" s="84"/>
      <c r="U85" s="84"/>
      <c r="V85" s="84"/>
      <c r="W85" s="84"/>
      <c r="X85" s="84"/>
      <c r="Y85" s="84"/>
      <c r="Z85" s="84"/>
      <c r="AA85" s="84"/>
      <c r="AB85" s="84"/>
      <c r="AC85" s="84"/>
      <c r="AD85" s="84"/>
      <c r="AE85" s="84"/>
    </row>
    <row r="86" spans="1:31" s="87" customFormat="1" ht="6.95" customHeight="1">
      <c r="A86" s="84"/>
      <c r="B86" s="85"/>
      <c r="C86" s="84"/>
      <c r="D86" s="84"/>
      <c r="E86" s="84"/>
      <c r="F86" s="84"/>
      <c r="G86" s="84"/>
      <c r="H86" s="84"/>
      <c r="I86" s="84"/>
      <c r="J86" s="84"/>
      <c r="K86" s="84"/>
      <c r="L86" s="86"/>
      <c r="S86" s="84"/>
      <c r="T86" s="84"/>
      <c r="U86" s="84"/>
      <c r="V86" s="84"/>
      <c r="W86" s="84"/>
      <c r="X86" s="84"/>
      <c r="Y86" s="84"/>
      <c r="Z86" s="84"/>
      <c r="AA86" s="84"/>
      <c r="AB86" s="84"/>
      <c r="AC86" s="84"/>
      <c r="AD86" s="84"/>
      <c r="AE86" s="84"/>
    </row>
    <row r="87" spans="1:31" s="87" customFormat="1" ht="12" customHeight="1">
      <c r="A87" s="84"/>
      <c r="B87" s="85"/>
      <c r="C87" s="83" t="s">
        <v>20</v>
      </c>
      <c r="D87" s="84"/>
      <c r="E87" s="84"/>
      <c r="F87" s="88" t="str">
        <f>F10</f>
        <v>Chocerady -st. Pozemek č. 175 a pozemky p.č.244/10,11,12,13</v>
      </c>
      <c r="G87" s="84"/>
      <c r="H87" s="84"/>
      <c r="I87" s="83" t="s">
        <v>21</v>
      </c>
      <c r="J87" s="90" t="str">
        <f>IF(J10="","",J10)</f>
        <v>27. 5. 2021</v>
      </c>
      <c r="K87" s="84"/>
      <c r="L87" s="86"/>
      <c r="S87" s="84"/>
      <c r="T87" s="84"/>
      <c r="U87" s="84"/>
      <c r="V87" s="84"/>
      <c r="W87" s="84"/>
      <c r="X87" s="84"/>
      <c r="Y87" s="84"/>
      <c r="Z87" s="84"/>
      <c r="AA87" s="84"/>
      <c r="AB87" s="84"/>
      <c r="AC87" s="84"/>
      <c r="AD87" s="84"/>
      <c r="AE87" s="84"/>
    </row>
    <row r="88" spans="1:31" s="87" customFormat="1" ht="6.95" customHeight="1">
      <c r="A88" s="84"/>
      <c r="B88" s="85"/>
      <c r="C88" s="84"/>
      <c r="D88" s="84"/>
      <c r="E88" s="84"/>
      <c r="F88" s="84"/>
      <c r="G88" s="84"/>
      <c r="H88" s="84"/>
      <c r="I88" s="84"/>
      <c r="J88" s="84"/>
      <c r="K88" s="84"/>
      <c r="L88" s="86"/>
      <c r="S88" s="84"/>
      <c r="T88" s="84"/>
      <c r="U88" s="84"/>
      <c r="V88" s="84"/>
      <c r="W88" s="84"/>
      <c r="X88" s="84"/>
      <c r="Y88" s="84"/>
      <c r="Z88" s="84"/>
      <c r="AA88" s="84"/>
      <c r="AB88" s="84"/>
      <c r="AC88" s="84"/>
      <c r="AD88" s="84"/>
      <c r="AE88" s="84"/>
    </row>
    <row r="89" spans="1:31" s="87" customFormat="1" ht="15.2" customHeight="1">
      <c r="A89" s="84"/>
      <c r="B89" s="85"/>
      <c r="C89" s="83" t="s">
        <v>23</v>
      </c>
      <c r="D89" s="84"/>
      <c r="E89" s="84"/>
      <c r="F89" s="88" t="str">
        <f>E13</f>
        <v xml:space="preserve"> </v>
      </c>
      <c r="G89" s="84"/>
      <c r="H89" s="84"/>
      <c r="I89" s="83" t="s">
        <v>29</v>
      </c>
      <c r="J89" s="123" t="str">
        <f>E19</f>
        <v xml:space="preserve"> </v>
      </c>
      <c r="K89" s="84"/>
      <c r="L89" s="86"/>
      <c r="S89" s="84"/>
      <c r="T89" s="84"/>
      <c r="U89" s="84"/>
      <c r="V89" s="84"/>
      <c r="W89" s="84"/>
      <c r="X89" s="84"/>
      <c r="Y89" s="84"/>
      <c r="Z89" s="84"/>
      <c r="AA89" s="84"/>
      <c r="AB89" s="84"/>
      <c r="AC89" s="84"/>
      <c r="AD89" s="84"/>
      <c r="AE89" s="84"/>
    </row>
    <row r="90" spans="1:31" s="87" customFormat="1" ht="15.2" customHeight="1">
      <c r="A90" s="84"/>
      <c r="B90" s="85"/>
      <c r="C90" s="83" t="s">
        <v>27</v>
      </c>
      <c r="D90" s="84"/>
      <c r="E90" s="84"/>
      <c r="F90" s="88" t="str">
        <f>IF(E16="","",E16)</f>
        <v>Vyplň údaj</v>
      </c>
      <c r="G90" s="84"/>
      <c r="H90" s="84"/>
      <c r="I90" s="83" t="s">
        <v>31</v>
      </c>
      <c r="J90" s="123" t="str">
        <f>E22</f>
        <v>Hana Pejšová</v>
      </c>
      <c r="K90" s="84"/>
      <c r="L90" s="86"/>
      <c r="S90" s="84"/>
      <c r="T90" s="84"/>
      <c r="U90" s="84"/>
      <c r="V90" s="84"/>
      <c r="W90" s="84"/>
      <c r="X90" s="84"/>
      <c r="Y90" s="84"/>
      <c r="Z90" s="84"/>
      <c r="AA90" s="84"/>
      <c r="AB90" s="84"/>
      <c r="AC90" s="84"/>
      <c r="AD90" s="84"/>
      <c r="AE90" s="84"/>
    </row>
    <row r="91" spans="1:31" s="87" customFormat="1" ht="10.35" customHeight="1">
      <c r="A91" s="84"/>
      <c r="B91" s="85"/>
      <c r="C91" s="84"/>
      <c r="D91" s="84"/>
      <c r="E91" s="84"/>
      <c r="F91" s="84"/>
      <c r="G91" s="84"/>
      <c r="H91" s="84"/>
      <c r="I91" s="84"/>
      <c r="J91" s="84"/>
      <c r="K91" s="84"/>
      <c r="L91" s="86"/>
      <c r="S91" s="84"/>
      <c r="T91" s="84"/>
      <c r="U91" s="84"/>
      <c r="V91" s="84"/>
      <c r="W91" s="84"/>
      <c r="X91" s="84"/>
      <c r="Y91" s="84"/>
      <c r="Z91" s="84"/>
      <c r="AA91" s="84"/>
      <c r="AB91" s="84"/>
      <c r="AC91" s="84"/>
      <c r="AD91" s="84"/>
      <c r="AE91" s="84"/>
    </row>
    <row r="92" spans="1:31" s="87" customFormat="1" ht="29.25" customHeight="1">
      <c r="A92" s="84"/>
      <c r="B92" s="85"/>
      <c r="C92" s="124" t="s">
        <v>84</v>
      </c>
      <c r="D92" s="105"/>
      <c r="E92" s="105"/>
      <c r="F92" s="105"/>
      <c r="G92" s="105"/>
      <c r="H92" s="105"/>
      <c r="I92" s="105"/>
      <c r="J92" s="125" t="s">
        <v>85</v>
      </c>
      <c r="K92" s="105"/>
      <c r="L92" s="86"/>
      <c r="S92" s="84"/>
      <c r="T92" s="84"/>
      <c r="U92" s="84"/>
      <c r="V92" s="84"/>
      <c r="W92" s="84"/>
      <c r="X92" s="84"/>
      <c r="Y92" s="84"/>
      <c r="Z92" s="84"/>
      <c r="AA92" s="84"/>
      <c r="AB92" s="84"/>
      <c r="AC92" s="84"/>
      <c r="AD92" s="84"/>
      <c r="AE92" s="84"/>
    </row>
    <row r="93" spans="1:31" s="87" customFormat="1" ht="10.35" customHeight="1">
      <c r="A93" s="84"/>
      <c r="B93" s="85"/>
      <c r="C93" s="84"/>
      <c r="D93" s="84"/>
      <c r="E93" s="84"/>
      <c r="F93" s="84"/>
      <c r="G93" s="84"/>
      <c r="H93" s="84"/>
      <c r="I93" s="84"/>
      <c r="J93" s="84"/>
      <c r="K93" s="84"/>
      <c r="L93" s="86"/>
      <c r="S93" s="84"/>
      <c r="T93" s="84"/>
      <c r="U93" s="84"/>
      <c r="V93" s="84"/>
      <c r="W93" s="84"/>
      <c r="X93" s="84"/>
      <c r="Y93" s="84"/>
      <c r="Z93" s="84"/>
      <c r="AA93" s="84"/>
      <c r="AB93" s="84"/>
      <c r="AC93" s="84"/>
      <c r="AD93" s="84"/>
      <c r="AE93" s="84"/>
    </row>
    <row r="94" spans="1:47" s="87" customFormat="1" ht="22.9" customHeight="1">
      <c r="A94" s="84"/>
      <c r="B94" s="85"/>
      <c r="C94" s="126" t="s">
        <v>86</v>
      </c>
      <c r="D94" s="84"/>
      <c r="E94" s="84"/>
      <c r="F94" s="84"/>
      <c r="G94" s="84"/>
      <c r="H94" s="84"/>
      <c r="I94" s="84"/>
      <c r="J94" s="100">
        <f>J124</f>
        <v>0</v>
      </c>
      <c r="K94" s="84"/>
      <c r="L94" s="86"/>
      <c r="S94" s="84"/>
      <c r="T94" s="84"/>
      <c r="U94" s="84"/>
      <c r="V94" s="84"/>
      <c r="W94" s="84"/>
      <c r="X94" s="84"/>
      <c r="Y94" s="84"/>
      <c r="Z94" s="84"/>
      <c r="AA94" s="84"/>
      <c r="AB94" s="84"/>
      <c r="AC94" s="84"/>
      <c r="AD94" s="84"/>
      <c r="AE94" s="84"/>
      <c r="AU94" s="77" t="s">
        <v>87</v>
      </c>
    </row>
    <row r="95" spans="2:12" s="127" customFormat="1" ht="24.95" customHeight="1">
      <c r="B95" s="128"/>
      <c r="D95" s="129" t="s">
        <v>88</v>
      </c>
      <c r="E95" s="130"/>
      <c r="F95" s="130"/>
      <c r="G95" s="130"/>
      <c r="H95" s="130"/>
      <c r="I95" s="130"/>
      <c r="J95" s="131">
        <f>J125</f>
        <v>0</v>
      </c>
      <c r="L95" s="128"/>
    </row>
    <row r="96" spans="2:12" s="132" customFormat="1" ht="19.9" customHeight="1">
      <c r="B96" s="133"/>
      <c r="D96" s="134" t="s">
        <v>89</v>
      </c>
      <c r="E96" s="135"/>
      <c r="F96" s="135"/>
      <c r="G96" s="135"/>
      <c r="H96" s="135"/>
      <c r="I96" s="135"/>
      <c r="J96" s="136">
        <f>J126</f>
        <v>0</v>
      </c>
      <c r="L96" s="133"/>
    </row>
    <row r="97" spans="2:12" s="132" customFormat="1" ht="19.9" customHeight="1">
      <c r="B97" s="133"/>
      <c r="D97" s="134" t="s">
        <v>90</v>
      </c>
      <c r="E97" s="135"/>
      <c r="F97" s="135"/>
      <c r="G97" s="135"/>
      <c r="H97" s="135"/>
      <c r="I97" s="135"/>
      <c r="J97" s="136">
        <f>J146</f>
        <v>0</v>
      </c>
      <c r="L97" s="133"/>
    </row>
    <row r="98" spans="2:12" s="132" customFormat="1" ht="19.9" customHeight="1">
      <c r="B98" s="133"/>
      <c r="D98" s="134" t="s">
        <v>91</v>
      </c>
      <c r="E98" s="135"/>
      <c r="F98" s="135"/>
      <c r="G98" s="135"/>
      <c r="H98" s="135"/>
      <c r="I98" s="135"/>
      <c r="J98" s="136">
        <f>J156</f>
        <v>0</v>
      </c>
      <c r="L98" s="133"/>
    </row>
    <row r="99" spans="2:12" s="132" customFormat="1" ht="19.9" customHeight="1">
      <c r="B99" s="133"/>
      <c r="D99" s="134" t="s">
        <v>92</v>
      </c>
      <c r="E99" s="135"/>
      <c r="F99" s="135"/>
      <c r="G99" s="135"/>
      <c r="H99" s="135"/>
      <c r="I99" s="135"/>
      <c r="J99" s="136">
        <f>J159</f>
        <v>0</v>
      </c>
      <c r="L99" s="133"/>
    </row>
    <row r="100" spans="2:12" s="132" customFormat="1" ht="19.9" customHeight="1">
      <c r="B100" s="133"/>
      <c r="D100" s="134" t="s">
        <v>93</v>
      </c>
      <c r="E100" s="135"/>
      <c r="F100" s="135"/>
      <c r="G100" s="135"/>
      <c r="H100" s="135"/>
      <c r="I100" s="135"/>
      <c r="J100" s="136">
        <f>J161</f>
        <v>0</v>
      </c>
      <c r="L100" s="133"/>
    </row>
    <row r="101" spans="2:12" s="132" customFormat="1" ht="19.9" customHeight="1">
      <c r="B101" s="133"/>
      <c r="D101" s="134" t="s">
        <v>94</v>
      </c>
      <c r="E101" s="135"/>
      <c r="F101" s="135"/>
      <c r="G101" s="135"/>
      <c r="H101" s="135"/>
      <c r="I101" s="135"/>
      <c r="J101" s="136">
        <f>J181</f>
        <v>0</v>
      </c>
      <c r="L101" s="133"/>
    </row>
    <row r="102" spans="2:12" s="132" customFormat="1" ht="19.9" customHeight="1">
      <c r="B102" s="133"/>
      <c r="D102" s="134" t="s">
        <v>95</v>
      </c>
      <c r="E102" s="135"/>
      <c r="F102" s="135"/>
      <c r="G102" s="135"/>
      <c r="H102" s="135"/>
      <c r="I102" s="135"/>
      <c r="J102" s="136">
        <f>J194</f>
        <v>0</v>
      </c>
      <c r="L102" s="133"/>
    </row>
    <row r="103" spans="2:12" s="127" customFormat="1" ht="24.95" customHeight="1">
      <c r="B103" s="128"/>
      <c r="D103" s="129" t="s">
        <v>96</v>
      </c>
      <c r="E103" s="130"/>
      <c r="F103" s="130"/>
      <c r="G103" s="130"/>
      <c r="H103" s="130"/>
      <c r="I103" s="130"/>
      <c r="J103" s="131">
        <f>J196</f>
        <v>0</v>
      </c>
      <c r="L103" s="128"/>
    </row>
    <row r="104" spans="2:12" s="132" customFormat="1" ht="19.9" customHeight="1">
      <c r="B104" s="133"/>
      <c r="D104" s="134" t="s">
        <v>97</v>
      </c>
      <c r="E104" s="135"/>
      <c r="F104" s="135"/>
      <c r="G104" s="135"/>
      <c r="H104" s="135"/>
      <c r="I104" s="135"/>
      <c r="J104" s="136">
        <f>J197</f>
        <v>0</v>
      </c>
      <c r="L104" s="133"/>
    </row>
    <row r="105" spans="2:12" s="132" customFormat="1" ht="19.9" customHeight="1">
      <c r="B105" s="133"/>
      <c r="D105" s="134" t="s">
        <v>98</v>
      </c>
      <c r="E105" s="135"/>
      <c r="F105" s="135"/>
      <c r="G105" s="135"/>
      <c r="H105" s="135"/>
      <c r="I105" s="135"/>
      <c r="J105" s="136">
        <f>J199</f>
        <v>0</v>
      </c>
      <c r="L105" s="133"/>
    </row>
    <row r="106" spans="2:12" s="132" customFormat="1" ht="19.9" customHeight="1">
      <c r="B106" s="133"/>
      <c r="D106" s="134" t="s">
        <v>99</v>
      </c>
      <c r="E106" s="135"/>
      <c r="F106" s="135"/>
      <c r="G106" s="135"/>
      <c r="H106" s="135"/>
      <c r="I106" s="135"/>
      <c r="J106" s="136">
        <f>J201</f>
        <v>0</v>
      </c>
      <c r="L106" s="133"/>
    </row>
    <row r="107" spans="1:31" s="87" customFormat="1" ht="21.75" customHeight="1">
      <c r="A107" s="84"/>
      <c r="B107" s="85"/>
      <c r="C107" s="84"/>
      <c r="D107" s="84"/>
      <c r="E107" s="84"/>
      <c r="F107" s="84"/>
      <c r="G107" s="84"/>
      <c r="H107" s="84"/>
      <c r="I107" s="84"/>
      <c r="J107" s="84"/>
      <c r="K107" s="84"/>
      <c r="L107" s="86"/>
      <c r="S107" s="84"/>
      <c r="T107" s="84"/>
      <c r="U107" s="84"/>
      <c r="V107" s="84"/>
      <c r="W107" s="84"/>
      <c r="X107" s="84"/>
      <c r="Y107" s="84"/>
      <c r="Z107" s="84"/>
      <c r="AA107" s="84"/>
      <c r="AB107" s="84"/>
      <c r="AC107" s="84"/>
      <c r="AD107" s="84"/>
      <c r="AE107" s="84"/>
    </row>
    <row r="108" spans="1:31" s="87" customFormat="1" ht="6.95" customHeight="1">
      <c r="A108" s="84"/>
      <c r="B108" s="119"/>
      <c r="C108" s="120"/>
      <c r="D108" s="120"/>
      <c r="E108" s="120"/>
      <c r="F108" s="120"/>
      <c r="G108" s="120"/>
      <c r="H108" s="120"/>
      <c r="I108" s="120"/>
      <c r="J108" s="120"/>
      <c r="K108" s="120"/>
      <c r="L108" s="86"/>
      <c r="S108" s="84"/>
      <c r="T108" s="84"/>
      <c r="U108" s="84"/>
      <c r="V108" s="84"/>
      <c r="W108" s="84"/>
      <c r="X108" s="84"/>
      <c r="Y108" s="84"/>
      <c r="Z108" s="84"/>
      <c r="AA108" s="84"/>
      <c r="AB108" s="84"/>
      <c r="AC108" s="84"/>
      <c r="AD108" s="84"/>
      <c r="AE108" s="84"/>
    </row>
    <row r="112" spans="1:31" s="87" customFormat="1" ht="6.95" customHeight="1">
      <c r="A112" s="84"/>
      <c r="B112" s="121"/>
      <c r="C112" s="122"/>
      <c r="D112" s="122"/>
      <c r="E112" s="122"/>
      <c r="F112" s="122"/>
      <c r="G112" s="122"/>
      <c r="H112" s="122"/>
      <c r="I112" s="122"/>
      <c r="J112" s="122"/>
      <c r="K112" s="122"/>
      <c r="L112" s="86"/>
      <c r="S112" s="84"/>
      <c r="T112" s="84"/>
      <c r="U112" s="84"/>
      <c r="V112" s="84"/>
      <c r="W112" s="84"/>
      <c r="X112" s="84"/>
      <c r="Y112" s="84"/>
      <c r="Z112" s="84"/>
      <c r="AA112" s="84"/>
      <c r="AB112" s="84"/>
      <c r="AC112" s="84"/>
      <c r="AD112" s="84"/>
      <c r="AE112" s="84"/>
    </row>
    <row r="113" spans="1:31" s="87" customFormat="1" ht="24.95" customHeight="1">
      <c r="A113" s="84"/>
      <c r="B113" s="85"/>
      <c r="C113" s="81" t="s">
        <v>100</v>
      </c>
      <c r="D113" s="84"/>
      <c r="E113" s="84"/>
      <c r="F113" s="84"/>
      <c r="G113" s="84"/>
      <c r="H113" s="84"/>
      <c r="I113" s="84"/>
      <c r="J113" s="84"/>
      <c r="K113" s="84"/>
      <c r="L113" s="86"/>
      <c r="S113" s="84"/>
      <c r="T113" s="84"/>
      <c r="U113" s="84"/>
      <c r="V113" s="84"/>
      <c r="W113" s="84"/>
      <c r="X113" s="84"/>
      <c r="Y113" s="84"/>
      <c r="Z113" s="84"/>
      <c r="AA113" s="84"/>
      <c r="AB113" s="84"/>
      <c r="AC113" s="84"/>
      <c r="AD113" s="84"/>
      <c r="AE113" s="84"/>
    </row>
    <row r="114" spans="1:31" s="87" customFormat="1" ht="6.95" customHeight="1">
      <c r="A114" s="84"/>
      <c r="B114" s="85"/>
      <c r="C114" s="84"/>
      <c r="D114" s="84"/>
      <c r="E114" s="84"/>
      <c r="F114" s="84"/>
      <c r="G114" s="84"/>
      <c r="H114" s="84"/>
      <c r="I114" s="84"/>
      <c r="J114" s="84"/>
      <c r="K114" s="84"/>
      <c r="L114" s="86"/>
      <c r="S114" s="84"/>
      <c r="T114" s="84"/>
      <c r="U114" s="84"/>
      <c r="V114" s="84"/>
      <c r="W114" s="84"/>
      <c r="X114" s="84"/>
      <c r="Y114" s="84"/>
      <c r="Z114" s="84"/>
      <c r="AA114" s="84"/>
      <c r="AB114" s="84"/>
      <c r="AC114" s="84"/>
      <c r="AD114" s="84"/>
      <c r="AE114" s="84"/>
    </row>
    <row r="115" spans="1:31" s="87" customFormat="1" ht="12" customHeight="1">
      <c r="A115" s="84"/>
      <c r="B115" s="85"/>
      <c r="C115" s="83" t="s">
        <v>16</v>
      </c>
      <c r="D115" s="84"/>
      <c r="E115" s="84"/>
      <c r="F115" s="84"/>
      <c r="G115" s="84"/>
      <c r="H115" s="84"/>
      <c r="I115" s="84"/>
      <c r="J115" s="84"/>
      <c r="K115" s="84"/>
      <c r="L115" s="86"/>
      <c r="S115" s="84"/>
      <c r="T115" s="84"/>
      <c r="U115" s="84"/>
      <c r="V115" s="84"/>
      <c r="W115" s="84"/>
      <c r="X115" s="84"/>
      <c r="Y115" s="84"/>
      <c r="Z115" s="84"/>
      <c r="AA115" s="84"/>
      <c r="AB115" s="84"/>
      <c r="AC115" s="84"/>
      <c r="AD115" s="84"/>
      <c r="AE115" s="84"/>
    </row>
    <row r="116" spans="1:31" s="87" customFormat="1" ht="30" customHeight="1">
      <c r="A116" s="84"/>
      <c r="B116" s="85"/>
      <c r="C116" s="84"/>
      <c r="D116" s="84"/>
      <c r="E116" s="257" t="str">
        <f>E7</f>
        <v>Centrum Chocerady stavební úpravy objektu - zpevněné plochy</v>
      </c>
      <c r="F116" s="258"/>
      <c r="G116" s="258"/>
      <c r="H116" s="258"/>
      <c r="I116" s="84"/>
      <c r="J116" s="84"/>
      <c r="K116" s="84"/>
      <c r="L116" s="86"/>
      <c r="S116" s="84"/>
      <c r="T116" s="84"/>
      <c r="U116" s="84"/>
      <c r="V116" s="84"/>
      <c r="W116" s="84"/>
      <c r="X116" s="84"/>
      <c r="Y116" s="84"/>
      <c r="Z116" s="84"/>
      <c r="AA116" s="84"/>
      <c r="AB116" s="84"/>
      <c r="AC116" s="84"/>
      <c r="AD116" s="84"/>
      <c r="AE116" s="84"/>
    </row>
    <row r="117" spans="1:31" s="87" customFormat="1" ht="6.95" customHeight="1">
      <c r="A117" s="84"/>
      <c r="B117" s="85"/>
      <c r="C117" s="84"/>
      <c r="D117" s="84"/>
      <c r="E117" s="84"/>
      <c r="F117" s="84"/>
      <c r="G117" s="84"/>
      <c r="H117" s="84"/>
      <c r="I117" s="84"/>
      <c r="J117" s="84"/>
      <c r="K117" s="84"/>
      <c r="L117" s="86"/>
      <c r="S117" s="84"/>
      <c r="T117" s="84"/>
      <c r="U117" s="84"/>
      <c r="V117" s="84"/>
      <c r="W117" s="84"/>
      <c r="X117" s="84"/>
      <c r="Y117" s="84"/>
      <c r="Z117" s="84"/>
      <c r="AA117" s="84"/>
      <c r="AB117" s="84"/>
      <c r="AC117" s="84"/>
      <c r="AD117" s="84"/>
      <c r="AE117" s="84"/>
    </row>
    <row r="118" spans="1:31" s="87" customFormat="1" ht="12" customHeight="1">
      <c r="A118" s="84"/>
      <c r="B118" s="85"/>
      <c r="C118" s="83" t="s">
        <v>20</v>
      </c>
      <c r="D118" s="84"/>
      <c r="E118" s="84"/>
      <c r="F118" s="88" t="str">
        <f>F10</f>
        <v>Chocerady -st. Pozemek č. 175 a pozemky p.č.244/10,11,12,13</v>
      </c>
      <c r="G118" s="84"/>
      <c r="H118" s="84"/>
      <c r="I118" s="83" t="s">
        <v>21</v>
      </c>
      <c r="J118" s="90" t="str">
        <f>IF(J10="","",J10)</f>
        <v>27. 5. 2021</v>
      </c>
      <c r="K118" s="84"/>
      <c r="L118" s="86"/>
      <c r="S118" s="84"/>
      <c r="T118" s="84"/>
      <c r="U118" s="84"/>
      <c r="V118" s="84"/>
      <c r="W118" s="84"/>
      <c r="X118" s="84"/>
      <c r="Y118" s="84"/>
      <c r="Z118" s="84"/>
      <c r="AA118" s="84"/>
      <c r="AB118" s="84"/>
      <c r="AC118" s="84"/>
      <c r="AD118" s="84"/>
      <c r="AE118" s="84"/>
    </row>
    <row r="119" spans="1:31" s="87" customFormat="1" ht="6.95" customHeight="1">
      <c r="A119" s="84"/>
      <c r="B119" s="85"/>
      <c r="C119" s="84"/>
      <c r="D119" s="84"/>
      <c r="E119" s="84"/>
      <c r="F119" s="84"/>
      <c r="G119" s="84"/>
      <c r="H119" s="84"/>
      <c r="I119" s="84"/>
      <c r="J119" s="84"/>
      <c r="K119" s="84"/>
      <c r="L119" s="86"/>
      <c r="S119" s="84"/>
      <c r="T119" s="84"/>
      <c r="U119" s="84"/>
      <c r="V119" s="84"/>
      <c r="W119" s="84"/>
      <c r="X119" s="84"/>
      <c r="Y119" s="84"/>
      <c r="Z119" s="84"/>
      <c r="AA119" s="84"/>
      <c r="AB119" s="84"/>
      <c r="AC119" s="84"/>
      <c r="AD119" s="84"/>
      <c r="AE119" s="84"/>
    </row>
    <row r="120" spans="1:31" s="87" customFormat="1" ht="15.2" customHeight="1">
      <c r="A120" s="84"/>
      <c r="B120" s="85"/>
      <c r="C120" s="83" t="s">
        <v>23</v>
      </c>
      <c r="D120" s="84"/>
      <c r="E120" s="84"/>
      <c r="F120" s="88" t="str">
        <f>E13</f>
        <v xml:space="preserve"> </v>
      </c>
      <c r="G120" s="84"/>
      <c r="H120" s="84"/>
      <c r="I120" s="83" t="s">
        <v>29</v>
      </c>
      <c r="J120" s="123" t="str">
        <f>E19</f>
        <v xml:space="preserve"> </v>
      </c>
      <c r="K120" s="84"/>
      <c r="L120" s="86"/>
      <c r="S120" s="84"/>
      <c r="T120" s="84"/>
      <c r="U120" s="84"/>
      <c r="V120" s="84"/>
      <c r="W120" s="84"/>
      <c r="X120" s="84"/>
      <c r="Y120" s="84"/>
      <c r="Z120" s="84"/>
      <c r="AA120" s="84"/>
      <c r="AB120" s="84"/>
      <c r="AC120" s="84"/>
      <c r="AD120" s="84"/>
      <c r="AE120" s="84"/>
    </row>
    <row r="121" spans="1:31" s="87" customFormat="1" ht="15.2" customHeight="1">
      <c r="A121" s="84"/>
      <c r="B121" s="85"/>
      <c r="C121" s="83" t="s">
        <v>27</v>
      </c>
      <c r="D121" s="84"/>
      <c r="E121" s="84"/>
      <c r="F121" s="88" t="str">
        <f>IF(E16="","",E16)</f>
        <v>Vyplň údaj</v>
      </c>
      <c r="G121" s="84"/>
      <c r="H121" s="84"/>
      <c r="I121" s="83" t="s">
        <v>31</v>
      </c>
      <c r="J121" s="123" t="str">
        <f>E22</f>
        <v>Hana Pejšová</v>
      </c>
      <c r="K121" s="84"/>
      <c r="L121" s="86"/>
      <c r="S121" s="84"/>
      <c r="T121" s="84"/>
      <c r="U121" s="84"/>
      <c r="V121" s="84"/>
      <c r="W121" s="84"/>
      <c r="X121" s="84"/>
      <c r="Y121" s="84"/>
      <c r="Z121" s="84"/>
      <c r="AA121" s="84"/>
      <c r="AB121" s="84"/>
      <c r="AC121" s="84"/>
      <c r="AD121" s="84"/>
      <c r="AE121" s="84"/>
    </row>
    <row r="122" spans="1:31" s="87" customFormat="1" ht="10.35" customHeight="1">
      <c r="A122" s="84"/>
      <c r="B122" s="85"/>
      <c r="C122" s="84"/>
      <c r="D122" s="84"/>
      <c r="E122" s="84"/>
      <c r="F122" s="84"/>
      <c r="G122" s="84"/>
      <c r="H122" s="84"/>
      <c r="I122" s="84"/>
      <c r="J122" s="84"/>
      <c r="K122" s="84"/>
      <c r="L122" s="86"/>
      <c r="S122" s="84"/>
      <c r="T122" s="84"/>
      <c r="U122" s="84"/>
      <c r="V122" s="84"/>
      <c r="W122" s="84"/>
      <c r="X122" s="84"/>
      <c r="Y122" s="84"/>
      <c r="Z122" s="84"/>
      <c r="AA122" s="84"/>
      <c r="AB122" s="84"/>
      <c r="AC122" s="84"/>
      <c r="AD122" s="84"/>
      <c r="AE122" s="84"/>
    </row>
    <row r="123" spans="1:31" s="147" customFormat="1" ht="29.25" customHeight="1">
      <c r="A123" s="137"/>
      <c r="B123" s="138"/>
      <c r="C123" s="139" t="s">
        <v>101</v>
      </c>
      <c r="D123" s="140" t="s">
        <v>59</v>
      </c>
      <c r="E123" s="140" t="s">
        <v>55</v>
      </c>
      <c r="F123" s="140" t="s">
        <v>56</v>
      </c>
      <c r="G123" s="140" t="s">
        <v>102</v>
      </c>
      <c r="H123" s="140" t="s">
        <v>103</v>
      </c>
      <c r="I123" s="140" t="s">
        <v>104</v>
      </c>
      <c r="J123" s="140" t="s">
        <v>85</v>
      </c>
      <c r="K123" s="141" t="s">
        <v>105</v>
      </c>
      <c r="L123" s="143"/>
      <c r="M123" s="144" t="s">
        <v>1</v>
      </c>
      <c r="N123" s="145" t="s">
        <v>38</v>
      </c>
      <c r="O123" s="145" t="s">
        <v>106</v>
      </c>
      <c r="P123" s="145" t="s">
        <v>107</v>
      </c>
      <c r="Q123" s="145" t="s">
        <v>108</v>
      </c>
      <c r="R123" s="145" t="s">
        <v>109</v>
      </c>
      <c r="S123" s="145" t="s">
        <v>110</v>
      </c>
      <c r="T123" s="146" t="s">
        <v>111</v>
      </c>
      <c r="U123" s="137"/>
      <c r="V123" s="137"/>
      <c r="W123" s="137"/>
      <c r="X123" s="137"/>
      <c r="Y123" s="137"/>
      <c r="Z123" s="137"/>
      <c r="AA123" s="137"/>
      <c r="AB123" s="137"/>
      <c r="AC123" s="137"/>
      <c r="AD123" s="137"/>
      <c r="AE123" s="137"/>
    </row>
    <row r="124" spans="1:63" s="87" customFormat="1" ht="22.9" customHeight="1">
      <c r="A124" s="84"/>
      <c r="B124" s="85"/>
      <c r="C124" s="148" t="s">
        <v>112</v>
      </c>
      <c r="D124" s="84"/>
      <c r="E124" s="84"/>
      <c r="F124" s="84"/>
      <c r="G124" s="84"/>
      <c r="H124" s="84"/>
      <c r="I124" s="84"/>
      <c r="J124" s="149">
        <f>BK124</f>
        <v>0</v>
      </c>
      <c r="K124" s="84"/>
      <c r="L124" s="85"/>
      <c r="M124" s="150"/>
      <c r="N124" s="151"/>
      <c r="O124" s="98"/>
      <c r="P124" s="152">
        <f>P125+P196</f>
        <v>0</v>
      </c>
      <c r="Q124" s="98"/>
      <c r="R124" s="152">
        <f>R125+R196</f>
        <v>759.5364724</v>
      </c>
      <c r="S124" s="98"/>
      <c r="T124" s="153">
        <f>T125+T196</f>
        <v>728.7505</v>
      </c>
      <c r="U124" s="84"/>
      <c r="V124" s="84"/>
      <c r="W124" s="84"/>
      <c r="X124" s="84"/>
      <c r="Y124" s="84"/>
      <c r="Z124" s="84"/>
      <c r="AA124" s="84"/>
      <c r="AB124" s="84"/>
      <c r="AC124" s="84"/>
      <c r="AD124" s="84"/>
      <c r="AE124" s="84"/>
      <c r="AT124" s="77" t="s">
        <v>73</v>
      </c>
      <c r="AU124" s="77" t="s">
        <v>87</v>
      </c>
      <c r="BK124" s="154">
        <f>BK125+BK196</f>
        <v>0</v>
      </c>
    </row>
    <row r="125" spans="2:63" s="155" customFormat="1" ht="25.9" customHeight="1">
      <c r="B125" s="156"/>
      <c r="D125" s="157" t="s">
        <v>73</v>
      </c>
      <c r="E125" s="158" t="s">
        <v>113</v>
      </c>
      <c r="F125" s="158" t="s">
        <v>114</v>
      </c>
      <c r="J125" s="159">
        <f>BK125</f>
        <v>0</v>
      </c>
      <c r="L125" s="156"/>
      <c r="M125" s="160"/>
      <c r="N125" s="161"/>
      <c r="O125" s="161"/>
      <c r="P125" s="162">
        <f>P126+P146+P156+P159+P161+P181+P194</f>
        <v>0</v>
      </c>
      <c r="Q125" s="161"/>
      <c r="R125" s="162">
        <f>R126+R146+R156+R159+R161+R181+R194</f>
        <v>759.5364724</v>
      </c>
      <c r="S125" s="161"/>
      <c r="T125" s="163">
        <f>T126+T146+T156+T159+T161+T181+T194</f>
        <v>728.7505</v>
      </c>
      <c r="AR125" s="157" t="s">
        <v>79</v>
      </c>
      <c r="AT125" s="164" t="s">
        <v>73</v>
      </c>
      <c r="AU125" s="164" t="s">
        <v>74</v>
      </c>
      <c r="AY125" s="157" t="s">
        <v>115</v>
      </c>
      <c r="BK125" s="165">
        <f>BK126+BK146+BK156+BK159+BK161+BK181+BK194</f>
        <v>0</v>
      </c>
    </row>
    <row r="126" spans="2:63" s="155" customFormat="1" ht="22.9" customHeight="1">
      <c r="B126" s="156"/>
      <c r="D126" s="157" t="s">
        <v>73</v>
      </c>
      <c r="E126" s="166" t="s">
        <v>79</v>
      </c>
      <c r="F126" s="166" t="s">
        <v>116</v>
      </c>
      <c r="J126" s="167">
        <f>BK126</f>
        <v>0</v>
      </c>
      <c r="L126" s="156"/>
      <c r="M126" s="160"/>
      <c r="N126" s="161"/>
      <c r="O126" s="161"/>
      <c r="P126" s="162">
        <f>SUM(P127:P145)</f>
        <v>0</v>
      </c>
      <c r="Q126" s="161"/>
      <c r="R126" s="162">
        <f>SUM(R127:R145)</f>
        <v>0</v>
      </c>
      <c r="S126" s="161"/>
      <c r="T126" s="163">
        <f>SUM(T127:T145)</f>
        <v>720.3004999999999</v>
      </c>
      <c r="AR126" s="157" t="s">
        <v>79</v>
      </c>
      <c r="AT126" s="164" t="s">
        <v>73</v>
      </c>
      <c r="AU126" s="164" t="s">
        <v>79</v>
      </c>
      <c r="AY126" s="157" t="s">
        <v>115</v>
      </c>
      <c r="BK126" s="165">
        <f>SUM(BK127:BK145)</f>
        <v>0</v>
      </c>
    </row>
    <row r="127" spans="1:65" s="87" customFormat="1" ht="24">
      <c r="A127" s="84"/>
      <c r="B127" s="85"/>
      <c r="C127" s="168" t="s">
        <v>79</v>
      </c>
      <c r="D127" s="168" t="s">
        <v>117</v>
      </c>
      <c r="E127" s="169" t="s">
        <v>118</v>
      </c>
      <c r="F127" s="170" t="s">
        <v>119</v>
      </c>
      <c r="G127" s="171" t="s">
        <v>120</v>
      </c>
      <c r="H127" s="172">
        <v>1551.8</v>
      </c>
      <c r="I127" s="173"/>
      <c r="J127" s="174">
        <f>ROUND(I127*H127,2)</f>
        <v>0</v>
      </c>
      <c r="K127" s="170" t="s">
        <v>121</v>
      </c>
      <c r="L127" s="85"/>
      <c r="M127" s="176" t="s">
        <v>1</v>
      </c>
      <c r="N127" s="177" t="s">
        <v>39</v>
      </c>
      <c r="O127" s="178"/>
      <c r="P127" s="179">
        <f>O127*H127</f>
        <v>0</v>
      </c>
      <c r="Q127" s="179">
        <v>0</v>
      </c>
      <c r="R127" s="179">
        <f>Q127*H127</f>
        <v>0</v>
      </c>
      <c r="S127" s="179">
        <v>0.29</v>
      </c>
      <c r="T127" s="180">
        <f>S127*H127</f>
        <v>450.02199999999993</v>
      </c>
      <c r="U127" s="84"/>
      <c r="V127" s="84"/>
      <c r="W127" s="84"/>
      <c r="X127" s="84"/>
      <c r="Y127" s="84"/>
      <c r="Z127" s="84"/>
      <c r="AA127" s="84"/>
      <c r="AB127" s="84"/>
      <c r="AC127" s="84"/>
      <c r="AD127" s="84"/>
      <c r="AE127" s="84"/>
      <c r="AR127" s="181" t="s">
        <v>122</v>
      </c>
      <c r="AT127" s="181" t="s">
        <v>117</v>
      </c>
      <c r="AU127" s="181" t="s">
        <v>81</v>
      </c>
      <c r="AY127" s="77" t="s">
        <v>115</v>
      </c>
      <c r="BE127" s="182">
        <f>IF(N127="základní",J127,0)</f>
        <v>0</v>
      </c>
      <c r="BF127" s="182">
        <f>IF(N127="snížená",J127,0)</f>
        <v>0</v>
      </c>
      <c r="BG127" s="182">
        <f>IF(N127="zákl. přenesená",J127,0)</f>
        <v>0</v>
      </c>
      <c r="BH127" s="182">
        <f>IF(N127="sníž. přenesená",J127,0)</f>
        <v>0</v>
      </c>
      <c r="BI127" s="182">
        <f>IF(N127="nulová",J127,0)</f>
        <v>0</v>
      </c>
      <c r="BJ127" s="77" t="s">
        <v>79</v>
      </c>
      <c r="BK127" s="182">
        <f>ROUND(I127*H127,2)</f>
        <v>0</v>
      </c>
      <c r="BL127" s="77" t="s">
        <v>122</v>
      </c>
      <c r="BM127" s="181" t="s">
        <v>123</v>
      </c>
    </row>
    <row r="128" spans="2:51" s="183" customFormat="1" ht="12">
      <c r="B128" s="184"/>
      <c r="D128" s="185" t="s">
        <v>124</v>
      </c>
      <c r="E128" s="186" t="s">
        <v>1</v>
      </c>
      <c r="F128" s="187" t="s">
        <v>125</v>
      </c>
      <c r="H128" s="188">
        <v>1551.8</v>
      </c>
      <c r="L128" s="184"/>
      <c r="M128" s="189"/>
      <c r="N128" s="190"/>
      <c r="O128" s="190"/>
      <c r="P128" s="190"/>
      <c r="Q128" s="190"/>
      <c r="R128" s="190"/>
      <c r="S128" s="190"/>
      <c r="T128" s="191"/>
      <c r="AT128" s="186" t="s">
        <v>124</v>
      </c>
      <c r="AU128" s="186" t="s">
        <v>81</v>
      </c>
      <c r="AV128" s="183" t="s">
        <v>81</v>
      </c>
      <c r="AW128" s="183" t="s">
        <v>30</v>
      </c>
      <c r="AX128" s="183" t="s">
        <v>79</v>
      </c>
      <c r="AY128" s="186" t="s">
        <v>115</v>
      </c>
    </row>
    <row r="129" spans="1:65" s="87" customFormat="1" ht="24">
      <c r="A129" s="84"/>
      <c r="B129" s="85"/>
      <c r="C129" s="168" t="s">
        <v>81</v>
      </c>
      <c r="D129" s="168" t="s">
        <v>117</v>
      </c>
      <c r="E129" s="169" t="s">
        <v>126</v>
      </c>
      <c r="F129" s="170" t="s">
        <v>127</v>
      </c>
      <c r="G129" s="171" t="s">
        <v>120</v>
      </c>
      <c r="H129" s="172">
        <v>775.9</v>
      </c>
      <c r="I129" s="173"/>
      <c r="J129" s="174">
        <f>ROUND(I129*H129,2)</f>
        <v>0</v>
      </c>
      <c r="K129" s="170" t="s">
        <v>121</v>
      </c>
      <c r="L129" s="85"/>
      <c r="M129" s="176" t="s">
        <v>1</v>
      </c>
      <c r="N129" s="177" t="s">
        <v>39</v>
      </c>
      <c r="O129" s="178"/>
      <c r="P129" s="179">
        <f>O129*H129</f>
        <v>0</v>
      </c>
      <c r="Q129" s="179">
        <v>0</v>
      </c>
      <c r="R129" s="179">
        <f>Q129*H129</f>
        <v>0</v>
      </c>
      <c r="S129" s="179">
        <v>0.24</v>
      </c>
      <c r="T129" s="180">
        <f>S129*H129</f>
        <v>186.21599999999998</v>
      </c>
      <c r="U129" s="84"/>
      <c r="V129" s="84"/>
      <c r="W129" s="84"/>
      <c r="X129" s="84"/>
      <c r="Y129" s="84"/>
      <c r="Z129" s="84"/>
      <c r="AA129" s="84"/>
      <c r="AB129" s="84"/>
      <c r="AC129" s="84"/>
      <c r="AD129" s="84"/>
      <c r="AE129" s="84"/>
      <c r="AR129" s="181" t="s">
        <v>122</v>
      </c>
      <c r="AT129" s="181" t="s">
        <v>117</v>
      </c>
      <c r="AU129" s="181" t="s">
        <v>81</v>
      </c>
      <c r="AY129" s="77" t="s">
        <v>115</v>
      </c>
      <c r="BE129" s="182">
        <f>IF(N129="základní",J129,0)</f>
        <v>0</v>
      </c>
      <c r="BF129" s="182">
        <f>IF(N129="snížená",J129,0)</f>
        <v>0</v>
      </c>
      <c r="BG129" s="182">
        <f>IF(N129="zákl. přenesená",J129,0)</f>
        <v>0</v>
      </c>
      <c r="BH129" s="182">
        <f>IF(N129="sníž. přenesená",J129,0)</f>
        <v>0</v>
      </c>
      <c r="BI129" s="182">
        <f>IF(N129="nulová",J129,0)</f>
        <v>0</v>
      </c>
      <c r="BJ129" s="77" t="s">
        <v>79</v>
      </c>
      <c r="BK129" s="182">
        <f>ROUND(I129*H129,2)</f>
        <v>0</v>
      </c>
      <c r="BL129" s="77" t="s">
        <v>122</v>
      </c>
      <c r="BM129" s="181" t="s">
        <v>128</v>
      </c>
    </row>
    <row r="130" spans="1:65" s="87" customFormat="1" ht="21.75" customHeight="1">
      <c r="A130" s="84"/>
      <c r="B130" s="85"/>
      <c r="C130" s="168" t="s">
        <v>129</v>
      </c>
      <c r="D130" s="168" t="s">
        <v>117</v>
      </c>
      <c r="E130" s="169" t="s">
        <v>130</v>
      </c>
      <c r="F130" s="170" t="s">
        <v>131</v>
      </c>
      <c r="G130" s="171" t="s">
        <v>120</v>
      </c>
      <c r="H130" s="172">
        <v>775.9</v>
      </c>
      <c r="I130" s="173"/>
      <c r="J130" s="174">
        <f>ROUND(I130*H130,2)</f>
        <v>0</v>
      </c>
      <c r="K130" s="170" t="s">
        <v>121</v>
      </c>
      <c r="L130" s="85"/>
      <c r="M130" s="176" t="s">
        <v>1</v>
      </c>
      <c r="N130" s="177" t="s">
        <v>39</v>
      </c>
      <c r="O130" s="178"/>
      <c r="P130" s="179">
        <f>O130*H130</f>
        <v>0</v>
      </c>
      <c r="Q130" s="179">
        <v>0</v>
      </c>
      <c r="R130" s="179">
        <f>Q130*H130</f>
        <v>0</v>
      </c>
      <c r="S130" s="179">
        <v>0.098</v>
      </c>
      <c r="T130" s="180">
        <f>S130*H130</f>
        <v>76.0382</v>
      </c>
      <c r="U130" s="84"/>
      <c r="V130" s="84"/>
      <c r="W130" s="84"/>
      <c r="X130" s="84"/>
      <c r="Y130" s="84"/>
      <c r="Z130" s="84"/>
      <c r="AA130" s="84"/>
      <c r="AB130" s="84"/>
      <c r="AC130" s="84"/>
      <c r="AD130" s="84"/>
      <c r="AE130" s="84"/>
      <c r="AR130" s="181" t="s">
        <v>122</v>
      </c>
      <c r="AT130" s="181" t="s">
        <v>117</v>
      </c>
      <c r="AU130" s="181" t="s">
        <v>81</v>
      </c>
      <c r="AY130" s="77" t="s">
        <v>115</v>
      </c>
      <c r="BE130" s="182">
        <f>IF(N130="základní",J130,0)</f>
        <v>0</v>
      </c>
      <c r="BF130" s="182">
        <f>IF(N130="snížená",J130,0)</f>
        <v>0</v>
      </c>
      <c r="BG130" s="182">
        <f>IF(N130="zákl. přenesená",J130,0)</f>
        <v>0</v>
      </c>
      <c r="BH130" s="182">
        <f>IF(N130="sníž. přenesená",J130,0)</f>
        <v>0</v>
      </c>
      <c r="BI130" s="182">
        <f>IF(N130="nulová",J130,0)</f>
        <v>0</v>
      </c>
      <c r="BJ130" s="77" t="s">
        <v>79</v>
      </c>
      <c r="BK130" s="182">
        <f>ROUND(I130*H130,2)</f>
        <v>0</v>
      </c>
      <c r="BL130" s="77" t="s">
        <v>122</v>
      </c>
      <c r="BM130" s="181" t="s">
        <v>132</v>
      </c>
    </row>
    <row r="131" spans="1:65" s="87" customFormat="1" ht="16.5" customHeight="1">
      <c r="A131" s="84"/>
      <c r="B131" s="85"/>
      <c r="C131" s="168" t="s">
        <v>122</v>
      </c>
      <c r="D131" s="168" t="s">
        <v>117</v>
      </c>
      <c r="E131" s="169" t="s">
        <v>133</v>
      </c>
      <c r="F131" s="170" t="s">
        <v>134</v>
      </c>
      <c r="G131" s="171" t="s">
        <v>135</v>
      </c>
      <c r="H131" s="172">
        <v>27.67</v>
      </c>
      <c r="I131" s="173"/>
      <c r="J131" s="174">
        <f>ROUND(I131*H131,2)</f>
        <v>0</v>
      </c>
      <c r="K131" s="170" t="s">
        <v>121</v>
      </c>
      <c r="L131" s="85"/>
      <c r="M131" s="176" t="s">
        <v>1</v>
      </c>
      <c r="N131" s="177" t="s">
        <v>39</v>
      </c>
      <c r="O131" s="178"/>
      <c r="P131" s="179">
        <f>O131*H131</f>
        <v>0</v>
      </c>
      <c r="Q131" s="179">
        <v>0</v>
      </c>
      <c r="R131" s="179">
        <f>Q131*H131</f>
        <v>0</v>
      </c>
      <c r="S131" s="179">
        <v>0.29</v>
      </c>
      <c r="T131" s="180">
        <f>S131*H131</f>
        <v>8.0243</v>
      </c>
      <c r="U131" s="84"/>
      <c r="V131" s="84"/>
      <c r="W131" s="84"/>
      <c r="X131" s="84"/>
      <c r="Y131" s="84"/>
      <c r="Z131" s="84"/>
      <c r="AA131" s="84"/>
      <c r="AB131" s="84"/>
      <c r="AC131" s="84"/>
      <c r="AD131" s="84"/>
      <c r="AE131" s="84"/>
      <c r="AR131" s="181" t="s">
        <v>122</v>
      </c>
      <c r="AT131" s="181" t="s">
        <v>117</v>
      </c>
      <c r="AU131" s="181" t="s">
        <v>81</v>
      </c>
      <c r="AY131" s="77" t="s">
        <v>115</v>
      </c>
      <c r="BE131" s="182">
        <f>IF(N131="základní",J131,0)</f>
        <v>0</v>
      </c>
      <c r="BF131" s="182">
        <f>IF(N131="snížená",J131,0)</f>
        <v>0</v>
      </c>
      <c r="BG131" s="182">
        <f>IF(N131="zákl. přenesená",J131,0)</f>
        <v>0</v>
      </c>
      <c r="BH131" s="182">
        <f>IF(N131="sníž. přenesená",J131,0)</f>
        <v>0</v>
      </c>
      <c r="BI131" s="182">
        <f>IF(N131="nulová",J131,0)</f>
        <v>0</v>
      </c>
      <c r="BJ131" s="77" t="s">
        <v>79</v>
      </c>
      <c r="BK131" s="182">
        <f>ROUND(I131*H131,2)</f>
        <v>0</v>
      </c>
      <c r="BL131" s="77" t="s">
        <v>122</v>
      </c>
      <c r="BM131" s="181" t="s">
        <v>136</v>
      </c>
    </row>
    <row r="132" spans="2:51" s="183" customFormat="1" ht="12">
      <c r="B132" s="184"/>
      <c r="D132" s="185" t="s">
        <v>124</v>
      </c>
      <c r="E132" s="186" t="s">
        <v>1</v>
      </c>
      <c r="F132" s="187" t="s">
        <v>137</v>
      </c>
      <c r="H132" s="188">
        <v>27.67</v>
      </c>
      <c r="L132" s="184"/>
      <c r="M132" s="189"/>
      <c r="N132" s="190"/>
      <c r="O132" s="190"/>
      <c r="P132" s="190"/>
      <c r="Q132" s="190"/>
      <c r="R132" s="190"/>
      <c r="S132" s="190"/>
      <c r="T132" s="191"/>
      <c r="AT132" s="186" t="s">
        <v>124</v>
      </c>
      <c r="AU132" s="186" t="s">
        <v>81</v>
      </c>
      <c r="AV132" s="183" t="s">
        <v>81</v>
      </c>
      <c r="AW132" s="183" t="s">
        <v>30</v>
      </c>
      <c r="AX132" s="183" t="s">
        <v>79</v>
      </c>
      <c r="AY132" s="186" t="s">
        <v>115</v>
      </c>
    </row>
    <row r="133" spans="1:65" s="87" customFormat="1" ht="24">
      <c r="A133" s="84"/>
      <c r="B133" s="85"/>
      <c r="C133" s="168" t="s">
        <v>138</v>
      </c>
      <c r="D133" s="168" t="s">
        <v>117</v>
      </c>
      <c r="E133" s="169" t="s">
        <v>139</v>
      </c>
      <c r="F133" s="170" t="s">
        <v>140</v>
      </c>
      <c r="G133" s="171" t="s">
        <v>141</v>
      </c>
      <c r="H133" s="172">
        <v>0.48</v>
      </c>
      <c r="I133" s="173"/>
      <c r="J133" s="174">
        <f>ROUND(I133*H133,2)</f>
        <v>0</v>
      </c>
      <c r="K133" s="170" t="s">
        <v>121</v>
      </c>
      <c r="L133" s="85"/>
      <c r="M133" s="176" t="s">
        <v>1</v>
      </c>
      <c r="N133" s="177" t="s">
        <v>39</v>
      </c>
      <c r="O133" s="178"/>
      <c r="P133" s="179">
        <f>O133*H133</f>
        <v>0</v>
      </c>
      <c r="Q133" s="179">
        <v>0</v>
      </c>
      <c r="R133" s="179">
        <f>Q133*H133</f>
        <v>0</v>
      </c>
      <c r="S133" s="179">
        <v>0</v>
      </c>
      <c r="T133" s="180">
        <f>S133*H133</f>
        <v>0</v>
      </c>
      <c r="U133" s="84"/>
      <c r="V133" s="84"/>
      <c r="W133" s="84"/>
      <c r="X133" s="84"/>
      <c r="Y133" s="84"/>
      <c r="Z133" s="84"/>
      <c r="AA133" s="84"/>
      <c r="AB133" s="84"/>
      <c r="AC133" s="84"/>
      <c r="AD133" s="84"/>
      <c r="AE133" s="84"/>
      <c r="AR133" s="181" t="s">
        <v>122</v>
      </c>
      <c r="AT133" s="181" t="s">
        <v>117</v>
      </c>
      <c r="AU133" s="181" t="s">
        <v>81</v>
      </c>
      <c r="AY133" s="77" t="s">
        <v>115</v>
      </c>
      <c r="BE133" s="182">
        <f>IF(N133="základní",J133,0)</f>
        <v>0</v>
      </c>
      <c r="BF133" s="182">
        <f>IF(N133="snížená",J133,0)</f>
        <v>0</v>
      </c>
      <c r="BG133" s="182">
        <f>IF(N133="zákl. přenesená",J133,0)</f>
        <v>0</v>
      </c>
      <c r="BH133" s="182">
        <f>IF(N133="sníž. přenesená",J133,0)</f>
        <v>0</v>
      </c>
      <c r="BI133" s="182">
        <f>IF(N133="nulová",J133,0)</f>
        <v>0</v>
      </c>
      <c r="BJ133" s="77" t="s">
        <v>79</v>
      </c>
      <c r="BK133" s="182">
        <f>ROUND(I133*H133,2)</f>
        <v>0</v>
      </c>
      <c r="BL133" s="77" t="s">
        <v>122</v>
      </c>
      <c r="BM133" s="181" t="s">
        <v>142</v>
      </c>
    </row>
    <row r="134" spans="2:51" s="183" customFormat="1" ht="12">
      <c r="B134" s="184"/>
      <c r="D134" s="185" t="s">
        <v>124</v>
      </c>
      <c r="E134" s="186" t="s">
        <v>1</v>
      </c>
      <c r="F134" s="187" t="s">
        <v>143</v>
      </c>
      <c r="H134" s="188">
        <v>0.48</v>
      </c>
      <c r="L134" s="184"/>
      <c r="M134" s="189"/>
      <c r="N134" s="190"/>
      <c r="O134" s="190"/>
      <c r="P134" s="190"/>
      <c r="Q134" s="190"/>
      <c r="R134" s="190"/>
      <c r="S134" s="190"/>
      <c r="T134" s="191"/>
      <c r="AT134" s="186" t="s">
        <v>124</v>
      </c>
      <c r="AU134" s="186" t="s">
        <v>81</v>
      </c>
      <c r="AV134" s="183" t="s">
        <v>81</v>
      </c>
      <c r="AW134" s="183" t="s">
        <v>30</v>
      </c>
      <c r="AX134" s="183" t="s">
        <v>79</v>
      </c>
      <c r="AY134" s="186" t="s">
        <v>115</v>
      </c>
    </row>
    <row r="135" spans="1:65" s="87" customFormat="1" ht="33" customHeight="1">
      <c r="A135" s="84"/>
      <c r="B135" s="85"/>
      <c r="C135" s="168" t="s">
        <v>144</v>
      </c>
      <c r="D135" s="168" t="s">
        <v>117</v>
      </c>
      <c r="E135" s="169" t="s">
        <v>145</v>
      </c>
      <c r="F135" s="170" t="s">
        <v>146</v>
      </c>
      <c r="G135" s="171" t="s">
        <v>141</v>
      </c>
      <c r="H135" s="172">
        <v>0.953</v>
      </c>
      <c r="I135" s="173"/>
      <c r="J135" s="174">
        <f>ROUND(I135*H135,2)</f>
        <v>0</v>
      </c>
      <c r="K135" s="170" t="s">
        <v>121</v>
      </c>
      <c r="L135" s="85"/>
      <c r="M135" s="176" t="s">
        <v>1</v>
      </c>
      <c r="N135" s="177" t="s">
        <v>39</v>
      </c>
      <c r="O135" s="178"/>
      <c r="P135" s="179">
        <f>O135*H135</f>
        <v>0</v>
      </c>
      <c r="Q135" s="179">
        <v>0</v>
      </c>
      <c r="R135" s="179">
        <f>Q135*H135</f>
        <v>0</v>
      </c>
      <c r="S135" s="179">
        <v>0</v>
      </c>
      <c r="T135" s="180">
        <f>S135*H135</f>
        <v>0</v>
      </c>
      <c r="U135" s="84"/>
      <c r="V135" s="84"/>
      <c r="W135" s="84"/>
      <c r="X135" s="84"/>
      <c r="Y135" s="84"/>
      <c r="Z135" s="84"/>
      <c r="AA135" s="84"/>
      <c r="AB135" s="84"/>
      <c r="AC135" s="84"/>
      <c r="AD135" s="84"/>
      <c r="AE135" s="84"/>
      <c r="AR135" s="181" t="s">
        <v>122</v>
      </c>
      <c r="AT135" s="181" t="s">
        <v>117</v>
      </c>
      <c r="AU135" s="181" t="s">
        <v>81</v>
      </c>
      <c r="AY135" s="77" t="s">
        <v>115</v>
      </c>
      <c r="BE135" s="182">
        <f>IF(N135="základní",J135,0)</f>
        <v>0</v>
      </c>
      <c r="BF135" s="182">
        <f>IF(N135="snížená",J135,0)</f>
        <v>0</v>
      </c>
      <c r="BG135" s="182">
        <f>IF(N135="zákl. přenesená",J135,0)</f>
        <v>0</v>
      </c>
      <c r="BH135" s="182">
        <f>IF(N135="sníž. přenesená",J135,0)</f>
        <v>0</v>
      </c>
      <c r="BI135" s="182">
        <f>IF(N135="nulová",J135,0)</f>
        <v>0</v>
      </c>
      <c r="BJ135" s="77" t="s">
        <v>79</v>
      </c>
      <c r="BK135" s="182">
        <f>ROUND(I135*H135,2)</f>
        <v>0</v>
      </c>
      <c r="BL135" s="77" t="s">
        <v>122</v>
      </c>
      <c r="BM135" s="181" t="s">
        <v>147</v>
      </c>
    </row>
    <row r="136" spans="2:51" s="183" customFormat="1" ht="12">
      <c r="B136" s="184"/>
      <c r="D136" s="185" t="s">
        <v>124</v>
      </c>
      <c r="E136" s="186" t="s">
        <v>1</v>
      </c>
      <c r="F136" s="187" t="s">
        <v>148</v>
      </c>
      <c r="H136" s="188">
        <v>0.953</v>
      </c>
      <c r="L136" s="184"/>
      <c r="M136" s="189"/>
      <c r="N136" s="190"/>
      <c r="O136" s="190"/>
      <c r="P136" s="190"/>
      <c r="Q136" s="190"/>
      <c r="R136" s="190"/>
      <c r="S136" s="190"/>
      <c r="T136" s="191"/>
      <c r="AT136" s="186" t="s">
        <v>124</v>
      </c>
      <c r="AU136" s="186" t="s">
        <v>81</v>
      </c>
      <c r="AV136" s="183" t="s">
        <v>81</v>
      </c>
      <c r="AW136" s="183" t="s">
        <v>30</v>
      </c>
      <c r="AX136" s="183" t="s">
        <v>79</v>
      </c>
      <c r="AY136" s="186" t="s">
        <v>115</v>
      </c>
    </row>
    <row r="137" spans="1:65" s="87" customFormat="1" ht="33" customHeight="1">
      <c r="A137" s="84"/>
      <c r="B137" s="85"/>
      <c r="C137" s="168" t="s">
        <v>149</v>
      </c>
      <c r="D137" s="168" t="s">
        <v>117</v>
      </c>
      <c r="E137" s="169" t="s">
        <v>150</v>
      </c>
      <c r="F137" s="170" t="s">
        <v>151</v>
      </c>
      <c r="G137" s="171" t="s">
        <v>141</v>
      </c>
      <c r="H137" s="172">
        <v>1.433</v>
      </c>
      <c r="I137" s="173"/>
      <c r="J137" s="174">
        <f>ROUND(I137*H137,2)</f>
        <v>0</v>
      </c>
      <c r="K137" s="170" t="s">
        <v>121</v>
      </c>
      <c r="L137" s="85"/>
      <c r="M137" s="176" t="s">
        <v>1</v>
      </c>
      <c r="N137" s="177" t="s">
        <v>39</v>
      </c>
      <c r="O137" s="178"/>
      <c r="P137" s="179">
        <f>O137*H137</f>
        <v>0</v>
      </c>
      <c r="Q137" s="179">
        <v>0</v>
      </c>
      <c r="R137" s="179">
        <f>Q137*H137</f>
        <v>0</v>
      </c>
      <c r="S137" s="179">
        <v>0</v>
      </c>
      <c r="T137" s="180">
        <f>S137*H137</f>
        <v>0</v>
      </c>
      <c r="U137" s="84"/>
      <c r="V137" s="84"/>
      <c r="W137" s="84"/>
      <c r="X137" s="84"/>
      <c r="Y137" s="84"/>
      <c r="Z137" s="84"/>
      <c r="AA137" s="84"/>
      <c r="AB137" s="84"/>
      <c r="AC137" s="84"/>
      <c r="AD137" s="84"/>
      <c r="AE137" s="84"/>
      <c r="AR137" s="181" t="s">
        <v>122</v>
      </c>
      <c r="AT137" s="181" t="s">
        <v>117</v>
      </c>
      <c r="AU137" s="181" t="s">
        <v>81</v>
      </c>
      <c r="AY137" s="77" t="s">
        <v>115</v>
      </c>
      <c r="BE137" s="182">
        <f>IF(N137="základní",J137,0)</f>
        <v>0</v>
      </c>
      <c r="BF137" s="182">
        <f>IF(N137="snížená",J137,0)</f>
        <v>0</v>
      </c>
      <c r="BG137" s="182">
        <f>IF(N137="zákl. přenesená",J137,0)</f>
        <v>0</v>
      </c>
      <c r="BH137" s="182">
        <f>IF(N137="sníž. přenesená",J137,0)</f>
        <v>0</v>
      </c>
      <c r="BI137" s="182">
        <f>IF(N137="nulová",J137,0)</f>
        <v>0</v>
      </c>
      <c r="BJ137" s="77" t="s">
        <v>79</v>
      </c>
      <c r="BK137" s="182">
        <f>ROUND(I137*H137,2)</f>
        <v>0</v>
      </c>
      <c r="BL137" s="77" t="s">
        <v>122</v>
      </c>
      <c r="BM137" s="181" t="s">
        <v>152</v>
      </c>
    </row>
    <row r="138" spans="2:51" s="183" customFormat="1" ht="12">
      <c r="B138" s="184"/>
      <c r="D138" s="185" t="s">
        <v>124</v>
      </c>
      <c r="E138" s="186" t="s">
        <v>1</v>
      </c>
      <c r="F138" s="187" t="s">
        <v>153</v>
      </c>
      <c r="H138" s="188">
        <v>1.433</v>
      </c>
      <c r="L138" s="184"/>
      <c r="M138" s="189"/>
      <c r="N138" s="190"/>
      <c r="O138" s="190"/>
      <c r="P138" s="190"/>
      <c r="Q138" s="190"/>
      <c r="R138" s="190"/>
      <c r="S138" s="190"/>
      <c r="T138" s="191"/>
      <c r="AT138" s="186" t="s">
        <v>124</v>
      </c>
      <c r="AU138" s="186" t="s">
        <v>81</v>
      </c>
      <c r="AV138" s="183" t="s">
        <v>81</v>
      </c>
      <c r="AW138" s="183" t="s">
        <v>30</v>
      </c>
      <c r="AX138" s="183" t="s">
        <v>79</v>
      </c>
      <c r="AY138" s="186" t="s">
        <v>115</v>
      </c>
    </row>
    <row r="139" spans="1:65" s="87" customFormat="1" ht="36">
      <c r="A139" s="84"/>
      <c r="B139" s="85"/>
      <c r="C139" s="168" t="s">
        <v>154</v>
      </c>
      <c r="D139" s="168" t="s">
        <v>117</v>
      </c>
      <c r="E139" s="169" t="s">
        <v>155</v>
      </c>
      <c r="F139" s="170" t="s">
        <v>156</v>
      </c>
      <c r="G139" s="171" t="s">
        <v>141</v>
      </c>
      <c r="H139" s="172">
        <v>14.33</v>
      </c>
      <c r="I139" s="173"/>
      <c r="J139" s="174">
        <f>ROUND(I139*H139,2)</f>
        <v>0</v>
      </c>
      <c r="K139" s="170" t="s">
        <v>121</v>
      </c>
      <c r="L139" s="85"/>
      <c r="M139" s="176" t="s">
        <v>1</v>
      </c>
      <c r="N139" s="177" t="s">
        <v>39</v>
      </c>
      <c r="O139" s="178"/>
      <c r="P139" s="179">
        <f>O139*H139</f>
        <v>0</v>
      </c>
      <c r="Q139" s="179">
        <v>0</v>
      </c>
      <c r="R139" s="179">
        <f>Q139*H139</f>
        <v>0</v>
      </c>
      <c r="S139" s="179">
        <v>0</v>
      </c>
      <c r="T139" s="180">
        <f>S139*H139</f>
        <v>0</v>
      </c>
      <c r="U139" s="84"/>
      <c r="V139" s="84"/>
      <c r="W139" s="84"/>
      <c r="X139" s="84"/>
      <c r="Y139" s="84"/>
      <c r="Z139" s="84"/>
      <c r="AA139" s="84"/>
      <c r="AB139" s="84"/>
      <c r="AC139" s="84"/>
      <c r="AD139" s="84"/>
      <c r="AE139" s="84"/>
      <c r="AR139" s="181" t="s">
        <v>122</v>
      </c>
      <c r="AT139" s="181" t="s">
        <v>117</v>
      </c>
      <c r="AU139" s="181" t="s">
        <v>81</v>
      </c>
      <c r="AY139" s="77" t="s">
        <v>115</v>
      </c>
      <c r="BE139" s="182">
        <f>IF(N139="základní",J139,0)</f>
        <v>0</v>
      </c>
      <c r="BF139" s="182">
        <f>IF(N139="snížená",J139,0)</f>
        <v>0</v>
      </c>
      <c r="BG139" s="182">
        <f>IF(N139="zákl. přenesená",J139,0)</f>
        <v>0</v>
      </c>
      <c r="BH139" s="182">
        <f>IF(N139="sníž. přenesená",J139,0)</f>
        <v>0</v>
      </c>
      <c r="BI139" s="182">
        <f>IF(N139="nulová",J139,0)</f>
        <v>0</v>
      </c>
      <c r="BJ139" s="77" t="s">
        <v>79</v>
      </c>
      <c r="BK139" s="182">
        <f>ROUND(I139*H139,2)</f>
        <v>0</v>
      </c>
      <c r="BL139" s="77" t="s">
        <v>122</v>
      </c>
      <c r="BM139" s="181" t="s">
        <v>157</v>
      </c>
    </row>
    <row r="140" spans="2:51" s="183" customFormat="1" ht="12">
      <c r="B140" s="184"/>
      <c r="D140" s="185" t="s">
        <v>124</v>
      </c>
      <c r="E140" s="186" t="s">
        <v>1</v>
      </c>
      <c r="F140" s="187" t="s">
        <v>158</v>
      </c>
      <c r="H140" s="188">
        <v>14.33</v>
      </c>
      <c r="L140" s="184"/>
      <c r="M140" s="189"/>
      <c r="N140" s="190"/>
      <c r="O140" s="190"/>
      <c r="P140" s="190"/>
      <c r="Q140" s="190"/>
      <c r="R140" s="190"/>
      <c r="S140" s="190"/>
      <c r="T140" s="191"/>
      <c r="AT140" s="186" t="s">
        <v>124</v>
      </c>
      <c r="AU140" s="186" t="s">
        <v>81</v>
      </c>
      <c r="AV140" s="183" t="s">
        <v>81</v>
      </c>
      <c r="AW140" s="183" t="s">
        <v>30</v>
      </c>
      <c r="AX140" s="183" t="s">
        <v>79</v>
      </c>
      <c r="AY140" s="186" t="s">
        <v>115</v>
      </c>
    </row>
    <row r="141" spans="1:65" s="87" customFormat="1" ht="24">
      <c r="A141" s="84"/>
      <c r="B141" s="85"/>
      <c r="C141" s="168" t="s">
        <v>159</v>
      </c>
      <c r="D141" s="168" t="s">
        <v>117</v>
      </c>
      <c r="E141" s="169" t="s">
        <v>160</v>
      </c>
      <c r="F141" s="170" t="s">
        <v>161</v>
      </c>
      <c r="G141" s="171" t="s">
        <v>162</v>
      </c>
      <c r="H141" s="172">
        <v>2.522</v>
      </c>
      <c r="I141" s="173"/>
      <c r="J141" s="174">
        <f>ROUND(I141*H141,2)</f>
        <v>0</v>
      </c>
      <c r="K141" s="170" t="s">
        <v>121</v>
      </c>
      <c r="L141" s="85"/>
      <c r="M141" s="176" t="s">
        <v>1</v>
      </c>
      <c r="N141" s="177" t="s">
        <v>39</v>
      </c>
      <c r="O141" s="178"/>
      <c r="P141" s="179">
        <f>O141*H141</f>
        <v>0</v>
      </c>
      <c r="Q141" s="179">
        <v>0</v>
      </c>
      <c r="R141" s="179">
        <f>Q141*H141</f>
        <v>0</v>
      </c>
      <c r="S141" s="179">
        <v>0</v>
      </c>
      <c r="T141" s="180">
        <f>S141*H141</f>
        <v>0</v>
      </c>
      <c r="U141" s="84"/>
      <c r="V141" s="84"/>
      <c r="W141" s="84"/>
      <c r="X141" s="84"/>
      <c r="Y141" s="84"/>
      <c r="Z141" s="84"/>
      <c r="AA141" s="84"/>
      <c r="AB141" s="84"/>
      <c r="AC141" s="84"/>
      <c r="AD141" s="84"/>
      <c r="AE141" s="84"/>
      <c r="AR141" s="181" t="s">
        <v>122</v>
      </c>
      <c r="AT141" s="181" t="s">
        <v>117</v>
      </c>
      <c r="AU141" s="181" t="s">
        <v>81</v>
      </c>
      <c r="AY141" s="77" t="s">
        <v>115</v>
      </c>
      <c r="BE141" s="182">
        <f>IF(N141="základní",J141,0)</f>
        <v>0</v>
      </c>
      <c r="BF141" s="182">
        <f>IF(N141="snížená",J141,0)</f>
        <v>0</v>
      </c>
      <c r="BG141" s="182">
        <f>IF(N141="zákl. přenesená",J141,0)</f>
        <v>0</v>
      </c>
      <c r="BH141" s="182">
        <f>IF(N141="sníž. přenesená",J141,0)</f>
        <v>0</v>
      </c>
      <c r="BI141" s="182">
        <f>IF(N141="nulová",J141,0)</f>
        <v>0</v>
      </c>
      <c r="BJ141" s="77" t="s">
        <v>79</v>
      </c>
      <c r="BK141" s="182">
        <f>ROUND(I141*H141,2)</f>
        <v>0</v>
      </c>
      <c r="BL141" s="77" t="s">
        <v>122</v>
      </c>
      <c r="BM141" s="181" t="s">
        <v>163</v>
      </c>
    </row>
    <row r="142" spans="2:51" s="183" customFormat="1" ht="12">
      <c r="B142" s="184"/>
      <c r="D142" s="185" t="s">
        <v>124</v>
      </c>
      <c r="E142" s="186" t="s">
        <v>1</v>
      </c>
      <c r="F142" s="187" t="s">
        <v>164</v>
      </c>
      <c r="H142" s="188">
        <v>2.522</v>
      </c>
      <c r="L142" s="184"/>
      <c r="M142" s="189"/>
      <c r="N142" s="190"/>
      <c r="O142" s="190"/>
      <c r="P142" s="190"/>
      <c r="Q142" s="190"/>
      <c r="R142" s="190"/>
      <c r="S142" s="190"/>
      <c r="T142" s="191"/>
      <c r="AT142" s="186" t="s">
        <v>124</v>
      </c>
      <c r="AU142" s="186" t="s">
        <v>81</v>
      </c>
      <c r="AV142" s="183" t="s">
        <v>81</v>
      </c>
      <c r="AW142" s="183" t="s">
        <v>30</v>
      </c>
      <c r="AX142" s="183" t="s">
        <v>79</v>
      </c>
      <c r="AY142" s="186" t="s">
        <v>115</v>
      </c>
    </row>
    <row r="143" spans="1:65" s="87" customFormat="1" ht="16.5" customHeight="1">
      <c r="A143" s="84"/>
      <c r="B143" s="85"/>
      <c r="C143" s="168" t="s">
        <v>165</v>
      </c>
      <c r="D143" s="168" t="s">
        <v>117</v>
      </c>
      <c r="E143" s="169" t="s">
        <v>166</v>
      </c>
      <c r="F143" s="170" t="s">
        <v>167</v>
      </c>
      <c r="G143" s="171" t="s">
        <v>141</v>
      </c>
      <c r="H143" s="172">
        <v>1.433</v>
      </c>
      <c r="I143" s="173"/>
      <c r="J143" s="174">
        <f>ROUND(I143*H143,2)</f>
        <v>0</v>
      </c>
      <c r="K143" s="170" t="s">
        <v>121</v>
      </c>
      <c r="L143" s="85"/>
      <c r="M143" s="176" t="s">
        <v>1</v>
      </c>
      <c r="N143" s="177" t="s">
        <v>39</v>
      </c>
      <c r="O143" s="178"/>
      <c r="P143" s="179">
        <f>O143*H143</f>
        <v>0</v>
      </c>
      <c r="Q143" s="179">
        <v>0</v>
      </c>
      <c r="R143" s="179">
        <f>Q143*H143</f>
        <v>0</v>
      </c>
      <c r="S143" s="179">
        <v>0</v>
      </c>
      <c r="T143" s="180">
        <f>S143*H143</f>
        <v>0</v>
      </c>
      <c r="U143" s="84"/>
      <c r="V143" s="84"/>
      <c r="W143" s="84"/>
      <c r="X143" s="84"/>
      <c r="Y143" s="84"/>
      <c r="Z143" s="84"/>
      <c r="AA143" s="84"/>
      <c r="AB143" s="84"/>
      <c r="AC143" s="84"/>
      <c r="AD143" s="84"/>
      <c r="AE143" s="84"/>
      <c r="AR143" s="181" t="s">
        <v>122</v>
      </c>
      <c r="AT143" s="181" t="s">
        <v>117</v>
      </c>
      <c r="AU143" s="181" t="s">
        <v>81</v>
      </c>
      <c r="AY143" s="77" t="s">
        <v>115</v>
      </c>
      <c r="BE143" s="182">
        <f>IF(N143="základní",J143,0)</f>
        <v>0</v>
      </c>
      <c r="BF143" s="182">
        <f>IF(N143="snížená",J143,0)</f>
        <v>0</v>
      </c>
      <c r="BG143" s="182">
        <f>IF(N143="zákl. přenesená",J143,0)</f>
        <v>0</v>
      </c>
      <c r="BH143" s="182">
        <f>IF(N143="sníž. přenesená",J143,0)</f>
        <v>0</v>
      </c>
      <c r="BI143" s="182">
        <f>IF(N143="nulová",J143,0)</f>
        <v>0</v>
      </c>
      <c r="BJ143" s="77" t="s">
        <v>79</v>
      </c>
      <c r="BK143" s="182">
        <f>ROUND(I143*H143,2)</f>
        <v>0</v>
      </c>
      <c r="BL143" s="77" t="s">
        <v>122</v>
      </c>
      <c r="BM143" s="181" t="s">
        <v>168</v>
      </c>
    </row>
    <row r="144" spans="1:65" s="87" customFormat="1" ht="24">
      <c r="A144" s="84"/>
      <c r="B144" s="85"/>
      <c r="C144" s="168" t="s">
        <v>169</v>
      </c>
      <c r="D144" s="168" t="s">
        <v>117</v>
      </c>
      <c r="E144" s="169" t="s">
        <v>170</v>
      </c>
      <c r="F144" s="170" t="s">
        <v>171</v>
      </c>
      <c r="G144" s="171" t="s">
        <v>120</v>
      </c>
      <c r="H144" s="172">
        <v>2</v>
      </c>
      <c r="I144" s="173"/>
      <c r="J144" s="174">
        <f>ROUND(I144*H144,2)</f>
        <v>0</v>
      </c>
      <c r="K144" s="170" t="s">
        <v>121</v>
      </c>
      <c r="L144" s="85"/>
      <c r="M144" s="176" t="s">
        <v>1</v>
      </c>
      <c r="N144" s="177" t="s">
        <v>39</v>
      </c>
      <c r="O144" s="178"/>
      <c r="P144" s="179">
        <f>O144*H144</f>
        <v>0</v>
      </c>
      <c r="Q144" s="179">
        <v>0</v>
      </c>
      <c r="R144" s="179">
        <f>Q144*H144</f>
        <v>0</v>
      </c>
      <c r="S144" s="179">
        <v>0</v>
      </c>
      <c r="T144" s="180">
        <f>S144*H144</f>
        <v>0</v>
      </c>
      <c r="U144" s="84"/>
      <c r="V144" s="84"/>
      <c r="W144" s="84"/>
      <c r="X144" s="84"/>
      <c r="Y144" s="84"/>
      <c r="Z144" s="84"/>
      <c r="AA144" s="84"/>
      <c r="AB144" s="84"/>
      <c r="AC144" s="84"/>
      <c r="AD144" s="84"/>
      <c r="AE144" s="84"/>
      <c r="AR144" s="181" t="s">
        <v>122</v>
      </c>
      <c r="AT144" s="181" t="s">
        <v>117</v>
      </c>
      <c r="AU144" s="181" t="s">
        <v>81</v>
      </c>
      <c r="AY144" s="77" t="s">
        <v>115</v>
      </c>
      <c r="BE144" s="182">
        <f>IF(N144="základní",J144,0)</f>
        <v>0</v>
      </c>
      <c r="BF144" s="182">
        <f>IF(N144="snížená",J144,0)</f>
        <v>0</v>
      </c>
      <c r="BG144" s="182">
        <f>IF(N144="zákl. přenesená",J144,0)</f>
        <v>0</v>
      </c>
      <c r="BH144" s="182">
        <f>IF(N144="sníž. přenesená",J144,0)</f>
        <v>0</v>
      </c>
      <c r="BI144" s="182">
        <f>IF(N144="nulová",J144,0)</f>
        <v>0</v>
      </c>
      <c r="BJ144" s="77" t="s">
        <v>79</v>
      </c>
      <c r="BK144" s="182">
        <f>ROUND(I144*H144,2)</f>
        <v>0</v>
      </c>
      <c r="BL144" s="77" t="s">
        <v>122</v>
      </c>
      <c r="BM144" s="181" t="s">
        <v>172</v>
      </c>
    </row>
    <row r="145" spans="1:65" s="87" customFormat="1" ht="24">
      <c r="A145" s="84"/>
      <c r="B145" s="85"/>
      <c r="C145" s="168" t="s">
        <v>173</v>
      </c>
      <c r="D145" s="168" t="s">
        <v>117</v>
      </c>
      <c r="E145" s="169" t="s">
        <v>174</v>
      </c>
      <c r="F145" s="170" t="s">
        <v>175</v>
      </c>
      <c r="G145" s="171" t="s">
        <v>120</v>
      </c>
      <c r="H145" s="172">
        <v>775.9</v>
      </c>
      <c r="I145" s="173"/>
      <c r="J145" s="174">
        <f>ROUND(I145*H145,2)</f>
        <v>0</v>
      </c>
      <c r="K145" s="170" t="s">
        <v>121</v>
      </c>
      <c r="L145" s="85"/>
      <c r="M145" s="176" t="s">
        <v>1</v>
      </c>
      <c r="N145" s="177" t="s">
        <v>39</v>
      </c>
      <c r="O145" s="178"/>
      <c r="P145" s="179">
        <f>O145*H145</f>
        <v>0</v>
      </c>
      <c r="Q145" s="179">
        <v>0</v>
      </c>
      <c r="R145" s="179">
        <f>Q145*H145</f>
        <v>0</v>
      </c>
      <c r="S145" s="179">
        <v>0</v>
      </c>
      <c r="T145" s="180">
        <f>S145*H145</f>
        <v>0</v>
      </c>
      <c r="U145" s="84"/>
      <c r="V145" s="84"/>
      <c r="W145" s="84"/>
      <c r="X145" s="84"/>
      <c r="Y145" s="84"/>
      <c r="Z145" s="84"/>
      <c r="AA145" s="84"/>
      <c r="AB145" s="84"/>
      <c r="AC145" s="84"/>
      <c r="AD145" s="84"/>
      <c r="AE145" s="84"/>
      <c r="AR145" s="181" t="s">
        <v>122</v>
      </c>
      <c r="AT145" s="181" t="s">
        <v>117</v>
      </c>
      <c r="AU145" s="181" t="s">
        <v>81</v>
      </c>
      <c r="AY145" s="77" t="s">
        <v>115</v>
      </c>
      <c r="BE145" s="182">
        <f>IF(N145="základní",J145,0)</f>
        <v>0</v>
      </c>
      <c r="BF145" s="182">
        <f>IF(N145="snížená",J145,0)</f>
        <v>0</v>
      </c>
      <c r="BG145" s="182">
        <f>IF(N145="zákl. přenesená",J145,0)</f>
        <v>0</v>
      </c>
      <c r="BH145" s="182">
        <f>IF(N145="sníž. přenesená",J145,0)</f>
        <v>0</v>
      </c>
      <c r="BI145" s="182">
        <f>IF(N145="nulová",J145,0)</f>
        <v>0</v>
      </c>
      <c r="BJ145" s="77" t="s">
        <v>79</v>
      </c>
      <c r="BK145" s="182">
        <f>ROUND(I145*H145,2)</f>
        <v>0</v>
      </c>
      <c r="BL145" s="77" t="s">
        <v>122</v>
      </c>
      <c r="BM145" s="181" t="s">
        <v>176</v>
      </c>
    </row>
    <row r="146" spans="2:63" s="155" customFormat="1" ht="22.9" customHeight="1">
      <c r="B146" s="156"/>
      <c r="D146" s="157" t="s">
        <v>73</v>
      </c>
      <c r="E146" s="166" t="s">
        <v>138</v>
      </c>
      <c r="F146" s="166" t="s">
        <v>177</v>
      </c>
      <c r="J146" s="167">
        <f>BK146</f>
        <v>0</v>
      </c>
      <c r="L146" s="156"/>
      <c r="M146" s="160"/>
      <c r="N146" s="161"/>
      <c r="O146" s="161"/>
      <c r="P146" s="162">
        <f>SUM(P147:P155)</f>
        <v>0</v>
      </c>
      <c r="Q146" s="161"/>
      <c r="R146" s="162">
        <f>SUM(R147:R155)</f>
        <v>727.662367</v>
      </c>
      <c r="S146" s="161"/>
      <c r="T146" s="163">
        <f>SUM(T147:T155)</f>
        <v>0</v>
      </c>
      <c r="AR146" s="157" t="s">
        <v>79</v>
      </c>
      <c r="AT146" s="164" t="s">
        <v>73</v>
      </c>
      <c r="AU146" s="164" t="s">
        <v>79</v>
      </c>
      <c r="AY146" s="157" t="s">
        <v>115</v>
      </c>
      <c r="BK146" s="165">
        <f>SUM(BK147:BK155)</f>
        <v>0</v>
      </c>
    </row>
    <row r="147" spans="1:65" s="87" customFormat="1" ht="16.5" customHeight="1">
      <c r="A147" s="84"/>
      <c r="B147" s="85"/>
      <c r="C147" s="168" t="s">
        <v>178</v>
      </c>
      <c r="D147" s="168" t="s">
        <v>117</v>
      </c>
      <c r="E147" s="169" t="s">
        <v>179</v>
      </c>
      <c r="F147" s="170" t="s">
        <v>180</v>
      </c>
      <c r="G147" s="171" t="s">
        <v>120</v>
      </c>
      <c r="H147" s="172">
        <v>775.9</v>
      </c>
      <c r="I147" s="173"/>
      <c r="J147" s="174">
        <f aca="true" t="shared" si="0" ref="J147:J154">ROUND(I147*H147,2)</f>
        <v>0</v>
      </c>
      <c r="K147" s="170" t="s">
        <v>121</v>
      </c>
      <c r="L147" s="85"/>
      <c r="M147" s="176" t="s">
        <v>1</v>
      </c>
      <c r="N147" s="177" t="s">
        <v>39</v>
      </c>
      <c r="O147" s="178"/>
      <c r="P147" s="179">
        <f aca="true" t="shared" si="1" ref="P147:P154">O147*H147</f>
        <v>0</v>
      </c>
      <c r="Q147" s="179">
        <v>0.276</v>
      </c>
      <c r="R147" s="179">
        <f aca="true" t="shared" si="2" ref="R147:R154">Q147*H147</f>
        <v>214.1484</v>
      </c>
      <c r="S147" s="179">
        <v>0</v>
      </c>
      <c r="T147" s="180">
        <f aca="true" t="shared" si="3" ref="T147:T154">S147*H147</f>
        <v>0</v>
      </c>
      <c r="U147" s="84"/>
      <c r="V147" s="84"/>
      <c r="W147" s="84"/>
      <c r="X147" s="84"/>
      <c r="Y147" s="84"/>
      <c r="Z147" s="84"/>
      <c r="AA147" s="84"/>
      <c r="AB147" s="84"/>
      <c r="AC147" s="84"/>
      <c r="AD147" s="84"/>
      <c r="AE147" s="84"/>
      <c r="AR147" s="181" t="s">
        <v>122</v>
      </c>
      <c r="AT147" s="181" t="s">
        <v>117</v>
      </c>
      <c r="AU147" s="181" t="s">
        <v>81</v>
      </c>
      <c r="AY147" s="77" t="s">
        <v>115</v>
      </c>
      <c r="BE147" s="182">
        <f aca="true" t="shared" si="4" ref="BE147:BE154">IF(N147="základní",J147,0)</f>
        <v>0</v>
      </c>
      <c r="BF147" s="182">
        <f aca="true" t="shared" si="5" ref="BF147:BF154">IF(N147="snížená",J147,0)</f>
        <v>0</v>
      </c>
      <c r="BG147" s="182">
        <f aca="true" t="shared" si="6" ref="BG147:BG154">IF(N147="zákl. přenesená",J147,0)</f>
        <v>0</v>
      </c>
      <c r="BH147" s="182">
        <f aca="true" t="shared" si="7" ref="BH147:BH154">IF(N147="sníž. přenesená",J147,0)</f>
        <v>0</v>
      </c>
      <c r="BI147" s="182">
        <f aca="true" t="shared" si="8" ref="BI147:BI154">IF(N147="nulová",J147,0)</f>
        <v>0</v>
      </c>
      <c r="BJ147" s="77" t="s">
        <v>79</v>
      </c>
      <c r="BK147" s="182">
        <f aca="true" t="shared" si="9" ref="BK147:BK154">ROUND(I147*H147,2)</f>
        <v>0</v>
      </c>
      <c r="BL147" s="77" t="s">
        <v>122</v>
      </c>
      <c r="BM147" s="181" t="s">
        <v>181</v>
      </c>
    </row>
    <row r="148" spans="1:65" s="87" customFormat="1" ht="16.5" customHeight="1">
      <c r="A148" s="84"/>
      <c r="B148" s="85"/>
      <c r="C148" s="168" t="s">
        <v>182</v>
      </c>
      <c r="D148" s="168" t="s">
        <v>117</v>
      </c>
      <c r="E148" s="169" t="s">
        <v>183</v>
      </c>
      <c r="F148" s="170" t="s">
        <v>184</v>
      </c>
      <c r="G148" s="171" t="s">
        <v>120</v>
      </c>
      <c r="H148" s="172">
        <v>2</v>
      </c>
      <c r="I148" s="173"/>
      <c r="J148" s="174">
        <f t="shared" si="0"/>
        <v>0</v>
      </c>
      <c r="K148" s="170" t="s">
        <v>121</v>
      </c>
      <c r="L148" s="85"/>
      <c r="M148" s="176" t="s">
        <v>1</v>
      </c>
      <c r="N148" s="177" t="s">
        <v>39</v>
      </c>
      <c r="O148" s="178"/>
      <c r="P148" s="179">
        <f t="shared" si="1"/>
        <v>0</v>
      </c>
      <c r="Q148" s="179">
        <v>0.345</v>
      </c>
      <c r="R148" s="179">
        <f t="shared" si="2"/>
        <v>0.69</v>
      </c>
      <c r="S148" s="179">
        <v>0</v>
      </c>
      <c r="T148" s="180">
        <f t="shared" si="3"/>
        <v>0</v>
      </c>
      <c r="U148" s="84"/>
      <c r="V148" s="84"/>
      <c r="W148" s="84"/>
      <c r="X148" s="84"/>
      <c r="Y148" s="84"/>
      <c r="Z148" s="84"/>
      <c r="AA148" s="84"/>
      <c r="AB148" s="84"/>
      <c r="AC148" s="84"/>
      <c r="AD148" s="84"/>
      <c r="AE148" s="84"/>
      <c r="AR148" s="181" t="s">
        <v>122</v>
      </c>
      <c r="AT148" s="181" t="s">
        <v>117</v>
      </c>
      <c r="AU148" s="181" t="s">
        <v>81</v>
      </c>
      <c r="AY148" s="77" t="s">
        <v>115</v>
      </c>
      <c r="BE148" s="182">
        <f t="shared" si="4"/>
        <v>0</v>
      </c>
      <c r="BF148" s="182">
        <f t="shared" si="5"/>
        <v>0</v>
      </c>
      <c r="BG148" s="182">
        <f t="shared" si="6"/>
        <v>0</v>
      </c>
      <c r="BH148" s="182">
        <f t="shared" si="7"/>
        <v>0</v>
      </c>
      <c r="BI148" s="182">
        <f t="shared" si="8"/>
        <v>0</v>
      </c>
      <c r="BJ148" s="77" t="s">
        <v>79</v>
      </c>
      <c r="BK148" s="182">
        <f t="shared" si="9"/>
        <v>0</v>
      </c>
      <c r="BL148" s="77" t="s">
        <v>122</v>
      </c>
      <c r="BM148" s="181" t="s">
        <v>185</v>
      </c>
    </row>
    <row r="149" spans="1:65" s="87" customFormat="1" ht="24">
      <c r="A149" s="84"/>
      <c r="B149" s="85"/>
      <c r="C149" s="168" t="s">
        <v>8</v>
      </c>
      <c r="D149" s="168" t="s">
        <v>117</v>
      </c>
      <c r="E149" s="169" t="s">
        <v>186</v>
      </c>
      <c r="F149" s="170" t="s">
        <v>187</v>
      </c>
      <c r="G149" s="171" t="s">
        <v>120</v>
      </c>
      <c r="H149" s="172">
        <v>775.9</v>
      </c>
      <c r="I149" s="173"/>
      <c r="J149" s="174">
        <f t="shared" si="0"/>
        <v>0</v>
      </c>
      <c r="K149" s="170" t="s">
        <v>121</v>
      </c>
      <c r="L149" s="85"/>
      <c r="M149" s="176" t="s">
        <v>1</v>
      </c>
      <c r="N149" s="177" t="s">
        <v>39</v>
      </c>
      <c r="O149" s="178"/>
      <c r="P149" s="179">
        <f t="shared" si="1"/>
        <v>0</v>
      </c>
      <c r="Q149" s="179">
        <v>0.34711</v>
      </c>
      <c r="R149" s="179">
        <f t="shared" si="2"/>
        <v>269.32264899999996</v>
      </c>
      <c r="S149" s="179">
        <v>0</v>
      </c>
      <c r="T149" s="180">
        <f t="shared" si="3"/>
        <v>0</v>
      </c>
      <c r="U149" s="84"/>
      <c r="V149" s="84"/>
      <c r="W149" s="84"/>
      <c r="X149" s="84"/>
      <c r="Y149" s="84"/>
      <c r="Z149" s="84"/>
      <c r="AA149" s="84"/>
      <c r="AB149" s="84"/>
      <c r="AC149" s="84"/>
      <c r="AD149" s="84"/>
      <c r="AE149" s="84"/>
      <c r="AR149" s="181" t="s">
        <v>122</v>
      </c>
      <c r="AT149" s="181" t="s">
        <v>117</v>
      </c>
      <c r="AU149" s="181" t="s">
        <v>81</v>
      </c>
      <c r="AY149" s="77" t="s">
        <v>115</v>
      </c>
      <c r="BE149" s="182">
        <f t="shared" si="4"/>
        <v>0</v>
      </c>
      <c r="BF149" s="182">
        <f t="shared" si="5"/>
        <v>0</v>
      </c>
      <c r="BG149" s="182">
        <f t="shared" si="6"/>
        <v>0</v>
      </c>
      <c r="BH149" s="182">
        <f t="shared" si="7"/>
        <v>0</v>
      </c>
      <c r="BI149" s="182">
        <f t="shared" si="8"/>
        <v>0</v>
      </c>
      <c r="BJ149" s="77" t="s">
        <v>79</v>
      </c>
      <c r="BK149" s="182">
        <f t="shared" si="9"/>
        <v>0</v>
      </c>
      <c r="BL149" s="77" t="s">
        <v>122</v>
      </c>
      <c r="BM149" s="181" t="s">
        <v>188</v>
      </c>
    </row>
    <row r="150" spans="1:65" s="87" customFormat="1" ht="24">
      <c r="A150" s="84"/>
      <c r="B150" s="85"/>
      <c r="C150" s="168" t="s">
        <v>189</v>
      </c>
      <c r="D150" s="168" t="s">
        <v>117</v>
      </c>
      <c r="E150" s="169" t="s">
        <v>190</v>
      </c>
      <c r="F150" s="170" t="s">
        <v>191</v>
      </c>
      <c r="G150" s="171" t="s">
        <v>120</v>
      </c>
      <c r="H150" s="172">
        <v>775.9</v>
      </c>
      <c r="I150" s="173"/>
      <c r="J150" s="174">
        <f t="shared" si="0"/>
        <v>0</v>
      </c>
      <c r="K150" s="170" t="s">
        <v>121</v>
      </c>
      <c r="L150" s="85"/>
      <c r="M150" s="176" t="s">
        <v>1</v>
      </c>
      <c r="N150" s="177" t="s">
        <v>39</v>
      </c>
      <c r="O150" s="178"/>
      <c r="P150" s="179">
        <f t="shared" si="1"/>
        <v>0</v>
      </c>
      <c r="Q150" s="179">
        <v>0.0928</v>
      </c>
      <c r="R150" s="179">
        <f t="shared" si="2"/>
        <v>72.00352</v>
      </c>
      <c r="S150" s="179">
        <v>0</v>
      </c>
      <c r="T150" s="180">
        <f t="shared" si="3"/>
        <v>0</v>
      </c>
      <c r="U150" s="84"/>
      <c r="V150" s="84"/>
      <c r="W150" s="84"/>
      <c r="X150" s="84"/>
      <c r="Y150" s="84"/>
      <c r="Z150" s="84"/>
      <c r="AA150" s="84"/>
      <c r="AB150" s="84"/>
      <c r="AC150" s="84"/>
      <c r="AD150" s="84"/>
      <c r="AE150" s="84"/>
      <c r="AR150" s="181" t="s">
        <v>122</v>
      </c>
      <c r="AT150" s="181" t="s">
        <v>117</v>
      </c>
      <c r="AU150" s="181" t="s">
        <v>81</v>
      </c>
      <c r="AY150" s="77" t="s">
        <v>115</v>
      </c>
      <c r="BE150" s="182">
        <f t="shared" si="4"/>
        <v>0</v>
      </c>
      <c r="BF150" s="182">
        <f t="shared" si="5"/>
        <v>0</v>
      </c>
      <c r="BG150" s="182">
        <f t="shared" si="6"/>
        <v>0</v>
      </c>
      <c r="BH150" s="182">
        <f t="shared" si="7"/>
        <v>0</v>
      </c>
      <c r="BI150" s="182">
        <f t="shared" si="8"/>
        <v>0</v>
      </c>
      <c r="BJ150" s="77" t="s">
        <v>79</v>
      </c>
      <c r="BK150" s="182">
        <f t="shared" si="9"/>
        <v>0</v>
      </c>
      <c r="BL150" s="77" t="s">
        <v>122</v>
      </c>
      <c r="BM150" s="181" t="s">
        <v>192</v>
      </c>
    </row>
    <row r="151" spans="1:65" s="87" customFormat="1" ht="33" customHeight="1">
      <c r="A151" s="84"/>
      <c r="B151" s="85"/>
      <c r="C151" s="168" t="s">
        <v>193</v>
      </c>
      <c r="D151" s="168" t="s">
        <v>117</v>
      </c>
      <c r="E151" s="169" t="s">
        <v>194</v>
      </c>
      <c r="F151" s="170" t="s">
        <v>195</v>
      </c>
      <c r="G151" s="171" t="s">
        <v>120</v>
      </c>
      <c r="H151" s="172">
        <v>775.9</v>
      </c>
      <c r="I151" s="173"/>
      <c r="J151" s="174">
        <f t="shared" si="0"/>
        <v>0</v>
      </c>
      <c r="K151" s="170" t="s">
        <v>121</v>
      </c>
      <c r="L151" s="85"/>
      <c r="M151" s="176" t="s">
        <v>1</v>
      </c>
      <c r="N151" s="177" t="s">
        <v>39</v>
      </c>
      <c r="O151" s="178"/>
      <c r="P151" s="179">
        <f t="shared" si="1"/>
        <v>0</v>
      </c>
      <c r="Q151" s="179">
        <v>0.09076</v>
      </c>
      <c r="R151" s="179">
        <f t="shared" si="2"/>
        <v>70.420684</v>
      </c>
      <c r="S151" s="179">
        <v>0</v>
      </c>
      <c r="T151" s="180">
        <f t="shared" si="3"/>
        <v>0</v>
      </c>
      <c r="U151" s="84"/>
      <c r="V151" s="84"/>
      <c r="W151" s="84"/>
      <c r="X151" s="84"/>
      <c r="Y151" s="84"/>
      <c r="Z151" s="84"/>
      <c r="AA151" s="84"/>
      <c r="AB151" s="84"/>
      <c r="AC151" s="84"/>
      <c r="AD151" s="84"/>
      <c r="AE151" s="84"/>
      <c r="AR151" s="181" t="s">
        <v>122</v>
      </c>
      <c r="AT151" s="181" t="s">
        <v>117</v>
      </c>
      <c r="AU151" s="181" t="s">
        <v>81</v>
      </c>
      <c r="AY151" s="77" t="s">
        <v>115</v>
      </c>
      <c r="BE151" s="182">
        <f t="shared" si="4"/>
        <v>0</v>
      </c>
      <c r="BF151" s="182">
        <f t="shared" si="5"/>
        <v>0</v>
      </c>
      <c r="BG151" s="182">
        <f t="shared" si="6"/>
        <v>0</v>
      </c>
      <c r="BH151" s="182">
        <f t="shared" si="7"/>
        <v>0</v>
      </c>
      <c r="BI151" s="182">
        <f t="shared" si="8"/>
        <v>0</v>
      </c>
      <c r="BJ151" s="77" t="s">
        <v>79</v>
      </c>
      <c r="BK151" s="182">
        <f t="shared" si="9"/>
        <v>0</v>
      </c>
      <c r="BL151" s="77" t="s">
        <v>122</v>
      </c>
      <c r="BM151" s="181" t="s">
        <v>196</v>
      </c>
    </row>
    <row r="152" spans="1:65" s="87" customFormat="1" ht="24">
      <c r="A152" s="84"/>
      <c r="B152" s="85"/>
      <c r="C152" s="168" t="s">
        <v>197</v>
      </c>
      <c r="D152" s="168" t="s">
        <v>117</v>
      </c>
      <c r="E152" s="169" t="s">
        <v>198</v>
      </c>
      <c r="F152" s="170" t="s">
        <v>199</v>
      </c>
      <c r="G152" s="171" t="s">
        <v>120</v>
      </c>
      <c r="H152" s="172">
        <v>775.9</v>
      </c>
      <c r="I152" s="173"/>
      <c r="J152" s="174">
        <f t="shared" si="0"/>
        <v>0</v>
      </c>
      <c r="K152" s="170" t="s">
        <v>121</v>
      </c>
      <c r="L152" s="85"/>
      <c r="M152" s="176" t="s">
        <v>1</v>
      </c>
      <c r="N152" s="177" t="s">
        <v>39</v>
      </c>
      <c r="O152" s="178"/>
      <c r="P152" s="179">
        <f t="shared" si="1"/>
        <v>0</v>
      </c>
      <c r="Q152" s="179">
        <v>0.12966</v>
      </c>
      <c r="R152" s="179">
        <f t="shared" si="2"/>
        <v>100.603194</v>
      </c>
      <c r="S152" s="179">
        <v>0</v>
      </c>
      <c r="T152" s="180">
        <f t="shared" si="3"/>
        <v>0</v>
      </c>
      <c r="U152" s="84"/>
      <c r="V152" s="84"/>
      <c r="W152" s="84"/>
      <c r="X152" s="84"/>
      <c r="Y152" s="84"/>
      <c r="Z152" s="84"/>
      <c r="AA152" s="84"/>
      <c r="AB152" s="84"/>
      <c r="AC152" s="84"/>
      <c r="AD152" s="84"/>
      <c r="AE152" s="84"/>
      <c r="AR152" s="181" t="s">
        <v>122</v>
      </c>
      <c r="AT152" s="181" t="s">
        <v>117</v>
      </c>
      <c r="AU152" s="181" t="s">
        <v>81</v>
      </c>
      <c r="AY152" s="77" t="s">
        <v>115</v>
      </c>
      <c r="BE152" s="182">
        <f t="shared" si="4"/>
        <v>0</v>
      </c>
      <c r="BF152" s="182">
        <f t="shared" si="5"/>
        <v>0</v>
      </c>
      <c r="BG152" s="182">
        <f t="shared" si="6"/>
        <v>0</v>
      </c>
      <c r="BH152" s="182">
        <f t="shared" si="7"/>
        <v>0</v>
      </c>
      <c r="BI152" s="182">
        <f t="shared" si="8"/>
        <v>0</v>
      </c>
      <c r="BJ152" s="77" t="s">
        <v>79</v>
      </c>
      <c r="BK152" s="182">
        <f t="shared" si="9"/>
        <v>0</v>
      </c>
      <c r="BL152" s="77" t="s">
        <v>122</v>
      </c>
      <c r="BM152" s="181" t="s">
        <v>200</v>
      </c>
    </row>
    <row r="153" spans="1:65" s="87" customFormat="1" ht="24">
      <c r="A153" s="84"/>
      <c r="B153" s="85"/>
      <c r="C153" s="168" t="s">
        <v>201</v>
      </c>
      <c r="D153" s="168" t="s">
        <v>117</v>
      </c>
      <c r="E153" s="169" t="s">
        <v>202</v>
      </c>
      <c r="F153" s="170" t="s">
        <v>203</v>
      </c>
      <c r="G153" s="171" t="s">
        <v>120</v>
      </c>
      <c r="H153" s="172">
        <v>2</v>
      </c>
      <c r="I153" s="173"/>
      <c r="J153" s="174">
        <f t="shared" si="0"/>
        <v>0</v>
      </c>
      <c r="K153" s="170" t="s">
        <v>121</v>
      </c>
      <c r="L153" s="85"/>
      <c r="M153" s="176" t="s">
        <v>1</v>
      </c>
      <c r="N153" s="177" t="s">
        <v>39</v>
      </c>
      <c r="O153" s="178"/>
      <c r="P153" s="179">
        <f t="shared" si="1"/>
        <v>0</v>
      </c>
      <c r="Q153" s="179">
        <v>0.101</v>
      </c>
      <c r="R153" s="179">
        <f t="shared" si="2"/>
        <v>0.202</v>
      </c>
      <c r="S153" s="179">
        <v>0</v>
      </c>
      <c r="T153" s="180">
        <f t="shared" si="3"/>
        <v>0</v>
      </c>
      <c r="U153" s="84"/>
      <c r="V153" s="84"/>
      <c r="W153" s="84"/>
      <c r="X153" s="84"/>
      <c r="Y153" s="84"/>
      <c r="Z153" s="84"/>
      <c r="AA153" s="84"/>
      <c r="AB153" s="84"/>
      <c r="AC153" s="84"/>
      <c r="AD153" s="84"/>
      <c r="AE153" s="84"/>
      <c r="AR153" s="181" t="s">
        <v>122</v>
      </c>
      <c r="AT153" s="181" t="s">
        <v>117</v>
      </c>
      <c r="AU153" s="181" t="s">
        <v>81</v>
      </c>
      <c r="AY153" s="77" t="s">
        <v>115</v>
      </c>
      <c r="BE153" s="182">
        <f t="shared" si="4"/>
        <v>0</v>
      </c>
      <c r="BF153" s="182">
        <f t="shared" si="5"/>
        <v>0</v>
      </c>
      <c r="BG153" s="182">
        <f t="shared" si="6"/>
        <v>0</v>
      </c>
      <c r="BH153" s="182">
        <f t="shared" si="7"/>
        <v>0</v>
      </c>
      <c r="BI153" s="182">
        <f t="shared" si="8"/>
        <v>0</v>
      </c>
      <c r="BJ153" s="77" t="s">
        <v>79</v>
      </c>
      <c r="BK153" s="182">
        <f t="shared" si="9"/>
        <v>0</v>
      </c>
      <c r="BL153" s="77" t="s">
        <v>122</v>
      </c>
      <c r="BM153" s="181" t="s">
        <v>204</v>
      </c>
    </row>
    <row r="154" spans="1:65" s="87" customFormat="1" ht="16.5" customHeight="1">
      <c r="A154" s="84"/>
      <c r="B154" s="85"/>
      <c r="C154" s="200" t="s">
        <v>205</v>
      </c>
      <c r="D154" s="200" t="s">
        <v>206</v>
      </c>
      <c r="E154" s="201" t="s">
        <v>207</v>
      </c>
      <c r="F154" s="202" t="s">
        <v>208</v>
      </c>
      <c r="G154" s="203" t="s">
        <v>120</v>
      </c>
      <c r="H154" s="204">
        <v>2.06</v>
      </c>
      <c r="I154" s="205"/>
      <c r="J154" s="206">
        <f t="shared" si="0"/>
        <v>0</v>
      </c>
      <c r="K154" s="202" t="s">
        <v>121</v>
      </c>
      <c r="L154" s="208"/>
      <c r="M154" s="209" t="s">
        <v>1</v>
      </c>
      <c r="N154" s="210" t="s">
        <v>39</v>
      </c>
      <c r="O154" s="178"/>
      <c r="P154" s="179">
        <f t="shared" si="1"/>
        <v>0</v>
      </c>
      <c r="Q154" s="179">
        <v>0.132</v>
      </c>
      <c r="R154" s="179">
        <f t="shared" si="2"/>
        <v>0.27192</v>
      </c>
      <c r="S154" s="179">
        <v>0</v>
      </c>
      <c r="T154" s="180">
        <f t="shared" si="3"/>
        <v>0</v>
      </c>
      <c r="U154" s="84"/>
      <c r="V154" s="84"/>
      <c r="W154" s="84"/>
      <c r="X154" s="84"/>
      <c r="Y154" s="84"/>
      <c r="Z154" s="84"/>
      <c r="AA154" s="84"/>
      <c r="AB154" s="84"/>
      <c r="AC154" s="84"/>
      <c r="AD154" s="84"/>
      <c r="AE154" s="84"/>
      <c r="AR154" s="181" t="s">
        <v>154</v>
      </c>
      <c r="AT154" s="181" t="s">
        <v>206</v>
      </c>
      <c r="AU154" s="181" t="s">
        <v>81</v>
      </c>
      <c r="AY154" s="77" t="s">
        <v>115</v>
      </c>
      <c r="BE154" s="182">
        <f t="shared" si="4"/>
        <v>0</v>
      </c>
      <c r="BF154" s="182">
        <f t="shared" si="5"/>
        <v>0</v>
      </c>
      <c r="BG154" s="182">
        <f t="shared" si="6"/>
        <v>0</v>
      </c>
      <c r="BH154" s="182">
        <f t="shared" si="7"/>
        <v>0</v>
      </c>
      <c r="BI154" s="182">
        <f t="shared" si="8"/>
        <v>0</v>
      </c>
      <c r="BJ154" s="77" t="s">
        <v>79</v>
      </c>
      <c r="BK154" s="182">
        <f t="shared" si="9"/>
        <v>0</v>
      </c>
      <c r="BL154" s="77" t="s">
        <v>122</v>
      </c>
      <c r="BM154" s="181" t="s">
        <v>209</v>
      </c>
    </row>
    <row r="155" spans="2:51" s="183" customFormat="1" ht="12">
      <c r="B155" s="184"/>
      <c r="D155" s="185" t="s">
        <v>124</v>
      </c>
      <c r="F155" s="187" t="s">
        <v>210</v>
      </c>
      <c r="H155" s="188">
        <v>2.06</v>
      </c>
      <c r="L155" s="184"/>
      <c r="M155" s="189"/>
      <c r="N155" s="190"/>
      <c r="O155" s="190"/>
      <c r="P155" s="190"/>
      <c r="Q155" s="190"/>
      <c r="R155" s="190"/>
      <c r="S155" s="190"/>
      <c r="T155" s="191"/>
      <c r="AT155" s="186" t="s">
        <v>124</v>
      </c>
      <c r="AU155" s="186" t="s">
        <v>81</v>
      </c>
      <c r="AV155" s="183" t="s">
        <v>81</v>
      </c>
      <c r="AW155" s="183" t="s">
        <v>3</v>
      </c>
      <c r="AX155" s="183" t="s">
        <v>79</v>
      </c>
      <c r="AY155" s="186" t="s">
        <v>115</v>
      </c>
    </row>
    <row r="156" spans="2:63" s="155" customFormat="1" ht="22.9" customHeight="1">
      <c r="B156" s="156"/>
      <c r="D156" s="157" t="s">
        <v>73</v>
      </c>
      <c r="E156" s="166" t="s">
        <v>144</v>
      </c>
      <c r="F156" s="166" t="s">
        <v>211</v>
      </c>
      <c r="J156" s="167">
        <f>BK156</f>
        <v>0</v>
      </c>
      <c r="L156" s="156"/>
      <c r="M156" s="160"/>
      <c r="N156" s="161"/>
      <c r="O156" s="161"/>
      <c r="P156" s="162">
        <f>SUM(P157:P158)</f>
        <v>0</v>
      </c>
      <c r="Q156" s="161"/>
      <c r="R156" s="162">
        <f>SUM(R157:R158)</f>
        <v>0.008911</v>
      </c>
      <c r="S156" s="161"/>
      <c r="T156" s="163">
        <f>SUM(T157:T158)</f>
        <v>0</v>
      </c>
      <c r="AR156" s="157" t="s">
        <v>79</v>
      </c>
      <c r="AT156" s="164" t="s">
        <v>73</v>
      </c>
      <c r="AU156" s="164" t="s">
        <v>79</v>
      </c>
      <c r="AY156" s="157" t="s">
        <v>115</v>
      </c>
      <c r="BK156" s="165">
        <f>SUM(BK157:BK158)</f>
        <v>0</v>
      </c>
    </row>
    <row r="157" spans="1:65" s="87" customFormat="1" ht="16.5" customHeight="1">
      <c r="A157" s="84"/>
      <c r="B157" s="85"/>
      <c r="C157" s="168" t="s">
        <v>7</v>
      </c>
      <c r="D157" s="168" t="s">
        <v>117</v>
      </c>
      <c r="E157" s="169" t="s">
        <v>212</v>
      </c>
      <c r="F157" s="170" t="s">
        <v>213</v>
      </c>
      <c r="G157" s="171" t="s">
        <v>120</v>
      </c>
      <c r="H157" s="172">
        <v>6.365</v>
      </c>
      <c r="I157" s="173"/>
      <c r="J157" s="174">
        <f>ROUND(I157*H157,2)</f>
        <v>0</v>
      </c>
      <c r="K157" s="170" t="s">
        <v>1</v>
      </c>
      <c r="L157" s="85"/>
      <c r="M157" s="176" t="s">
        <v>1</v>
      </c>
      <c r="N157" s="177" t="s">
        <v>39</v>
      </c>
      <c r="O157" s="178"/>
      <c r="P157" s="179">
        <f>O157*H157</f>
        <v>0</v>
      </c>
      <c r="Q157" s="179">
        <v>0.0014</v>
      </c>
      <c r="R157" s="179">
        <f>Q157*H157</f>
        <v>0.008911</v>
      </c>
      <c r="S157" s="179">
        <v>0</v>
      </c>
      <c r="T157" s="180">
        <f>S157*H157</f>
        <v>0</v>
      </c>
      <c r="U157" s="84"/>
      <c r="V157" s="84"/>
      <c r="W157" s="84"/>
      <c r="X157" s="84"/>
      <c r="Y157" s="84"/>
      <c r="Z157" s="84"/>
      <c r="AA157" s="84"/>
      <c r="AB157" s="84"/>
      <c r="AC157" s="84"/>
      <c r="AD157" s="84"/>
      <c r="AE157" s="84"/>
      <c r="AR157" s="181" t="s">
        <v>122</v>
      </c>
      <c r="AT157" s="181" t="s">
        <v>117</v>
      </c>
      <c r="AU157" s="181" t="s">
        <v>81</v>
      </c>
      <c r="AY157" s="77" t="s">
        <v>115</v>
      </c>
      <c r="BE157" s="182">
        <f>IF(N157="základní",J157,0)</f>
        <v>0</v>
      </c>
      <c r="BF157" s="182">
        <f>IF(N157="snížená",J157,0)</f>
        <v>0</v>
      </c>
      <c r="BG157" s="182">
        <f>IF(N157="zákl. přenesená",J157,0)</f>
        <v>0</v>
      </c>
      <c r="BH157" s="182">
        <f>IF(N157="sníž. přenesená",J157,0)</f>
        <v>0</v>
      </c>
      <c r="BI157" s="182">
        <f>IF(N157="nulová",J157,0)</f>
        <v>0</v>
      </c>
      <c r="BJ157" s="77" t="s">
        <v>79</v>
      </c>
      <c r="BK157" s="182">
        <f>ROUND(I157*H157,2)</f>
        <v>0</v>
      </c>
      <c r="BL157" s="77" t="s">
        <v>122</v>
      </c>
      <c r="BM157" s="181" t="s">
        <v>214</v>
      </c>
    </row>
    <row r="158" spans="2:51" s="183" customFormat="1" ht="12">
      <c r="B158" s="184"/>
      <c r="D158" s="185" t="s">
        <v>124</v>
      </c>
      <c r="E158" s="186" t="s">
        <v>1</v>
      </c>
      <c r="F158" s="187" t="s">
        <v>215</v>
      </c>
      <c r="H158" s="188">
        <v>6.365</v>
      </c>
      <c r="L158" s="184"/>
      <c r="M158" s="189"/>
      <c r="N158" s="190"/>
      <c r="O158" s="190"/>
      <c r="P158" s="190"/>
      <c r="Q158" s="190"/>
      <c r="R158" s="190"/>
      <c r="S158" s="190"/>
      <c r="T158" s="191"/>
      <c r="AT158" s="186" t="s">
        <v>124</v>
      </c>
      <c r="AU158" s="186" t="s">
        <v>81</v>
      </c>
      <c r="AV158" s="183" t="s">
        <v>81</v>
      </c>
      <c r="AW158" s="183" t="s">
        <v>30</v>
      </c>
      <c r="AX158" s="183" t="s">
        <v>79</v>
      </c>
      <c r="AY158" s="186" t="s">
        <v>115</v>
      </c>
    </row>
    <row r="159" spans="2:63" s="155" customFormat="1" ht="22.9" customHeight="1">
      <c r="B159" s="156"/>
      <c r="D159" s="157" t="s">
        <v>73</v>
      </c>
      <c r="E159" s="166" t="s">
        <v>154</v>
      </c>
      <c r="F159" s="166" t="s">
        <v>216</v>
      </c>
      <c r="J159" s="167">
        <f>BK159</f>
        <v>0</v>
      </c>
      <c r="L159" s="156"/>
      <c r="M159" s="160"/>
      <c r="N159" s="161"/>
      <c r="O159" s="161"/>
      <c r="P159" s="162">
        <f>P160</f>
        <v>0</v>
      </c>
      <c r="Q159" s="161"/>
      <c r="R159" s="162">
        <f>R160</f>
        <v>1E-05</v>
      </c>
      <c r="S159" s="161"/>
      <c r="T159" s="163">
        <f>T160</f>
        <v>0</v>
      </c>
      <c r="AR159" s="157" t="s">
        <v>79</v>
      </c>
      <c r="AT159" s="164" t="s">
        <v>73</v>
      </c>
      <c r="AU159" s="164" t="s">
        <v>79</v>
      </c>
      <c r="AY159" s="157" t="s">
        <v>115</v>
      </c>
      <c r="BK159" s="165">
        <f>BK160</f>
        <v>0</v>
      </c>
    </row>
    <row r="160" spans="1:65" s="87" customFormat="1" ht="16.5" customHeight="1">
      <c r="A160" s="84"/>
      <c r="B160" s="85"/>
      <c r="C160" s="168" t="s">
        <v>217</v>
      </c>
      <c r="D160" s="168" t="s">
        <v>117</v>
      </c>
      <c r="E160" s="169" t="s">
        <v>218</v>
      </c>
      <c r="F160" s="170" t="s">
        <v>219</v>
      </c>
      <c r="G160" s="171" t="s">
        <v>1</v>
      </c>
      <c r="H160" s="172">
        <v>1</v>
      </c>
      <c r="I160" s="173">
        <f>'D.1.4  DEŠŤ...'!J30</f>
        <v>0</v>
      </c>
      <c r="J160" s="174">
        <f>ROUND(I160*H160,2)</f>
        <v>0</v>
      </c>
      <c r="K160" s="170" t="s">
        <v>1</v>
      </c>
      <c r="L160" s="85"/>
      <c r="M160" s="176" t="s">
        <v>1</v>
      </c>
      <c r="N160" s="177" t="s">
        <v>39</v>
      </c>
      <c r="O160" s="178"/>
      <c r="P160" s="179">
        <f>O160*H160</f>
        <v>0</v>
      </c>
      <c r="Q160" s="179">
        <v>1E-05</v>
      </c>
      <c r="R160" s="179">
        <f>Q160*H160</f>
        <v>1E-05</v>
      </c>
      <c r="S160" s="179">
        <v>0</v>
      </c>
      <c r="T160" s="180">
        <f>S160*H160</f>
        <v>0</v>
      </c>
      <c r="U160" s="84"/>
      <c r="V160" s="84"/>
      <c r="W160" s="84"/>
      <c r="X160" s="84"/>
      <c r="Y160" s="84"/>
      <c r="Z160" s="84"/>
      <c r="AA160" s="84"/>
      <c r="AB160" s="84"/>
      <c r="AC160" s="84"/>
      <c r="AD160" s="84"/>
      <c r="AE160" s="84"/>
      <c r="AR160" s="181" t="s">
        <v>122</v>
      </c>
      <c r="AT160" s="181" t="s">
        <v>117</v>
      </c>
      <c r="AU160" s="181" t="s">
        <v>81</v>
      </c>
      <c r="AY160" s="77" t="s">
        <v>115</v>
      </c>
      <c r="BE160" s="182">
        <f>IF(N160="základní",J160,0)</f>
        <v>0</v>
      </c>
      <c r="BF160" s="182">
        <f>IF(N160="snížená",J160,0)</f>
        <v>0</v>
      </c>
      <c r="BG160" s="182">
        <f>IF(N160="zákl. přenesená",J160,0)</f>
        <v>0</v>
      </c>
      <c r="BH160" s="182">
        <f>IF(N160="sníž. přenesená",J160,0)</f>
        <v>0</v>
      </c>
      <c r="BI160" s="182">
        <f>IF(N160="nulová",J160,0)</f>
        <v>0</v>
      </c>
      <c r="BJ160" s="77" t="s">
        <v>79</v>
      </c>
      <c r="BK160" s="182">
        <f>ROUND(I160*H160,2)</f>
        <v>0</v>
      </c>
      <c r="BL160" s="77" t="s">
        <v>122</v>
      </c>
      <c r="BM160" s="181" t="s">
        <v>220</v>
      </c>
    </row>
    <row r="161" spans="2:63" s="155" customFormat="1" ht="22.9" customHeight="1">
      <c r="B161" s="156"/>
      <c r="D161" s="157" t="s">
        <v>73</v>
      </c>
      <c r="E161" s="166" t="s">
        <v>159</v>
      </c>
      <c r="F161" s="166" t="s">
        <v>221</v>
      </c>
      <c r="J161" s="167">
        <f>BK161</f>
        <v>0</v>
      </c>
      <c r="L161" s="156"/>
      <c r="M161" s="160"/>
      <c r="N161" s="161"/>
      <c r="O161" s="161"/>
      <c r="P161" s="162">
        <f>SUM(P162:P180)</f>
        <v>0</v>
      </c>
      <c r="Q161" s="161"/>
      <c r="R161" s="162">
        <f>SUM(R162:R180)</f>
        <v>31.865184400000004</v>
      </c>
      <c r="S161" s="161"/>
      <c r="T161" s="163">
        <f>SUM(T162:T180)</f>
        <v>8.45</v>
      </c>
      <c r="AR161" s="157" t="s">
        <v>79</v>
      </c>
      <c r="AT161" s="164" t="s">
        <v>73</v>
      </c>
      <c r="AU161" s="164" t="s">
        <v>79</v>
      </c>
      <c r="AY161" s="157" t="s">
        <v>115</v>
      </c>
      <c r="BK161" s="165">
        <f>SUM(BK162:BK180)</f>
        <v>0</v>
      </c>
    </row>
    <row r="162" spans="1:65" s="87" customFormat="1" ht="36">
      <c r="A162" s="84"/>
      <c r="B162" s="85"/>
      <c r="C162" s="168" t="s">
        <v>222</v>
      </c>
      <c r="D162" s="168" t="s">
        <v>117</v>
      </c>
      <c r="E162" s="169" t="s">
        <v>223</v>
      </c>
      <c r="F162" s="170" t="s">
        <v>224</v>
      </c>
      <c r="G162" s="171" t="s">
        <v>135</v>
      </c>
      <c r="H162" s="172">
        <v>2</v>
      </c>
      <c r="I162" s="173"/>
      <c r="J162" s="174">
        <f>ROUND(I162*H162,2)</f>
        <v>0</v>
      </c>
      <c r="K162" s="170" t="s">
        <v>121</v>
      </c>
      <c r="L162" s="85"/>
      <c r="M162" s="176" t="s">
        <v>1</v>
      </c>
      <c r="N162" s="177" t="s">
        <v>39</v>
      </c>
      <c r="O162" s="178"/>
      <c r="P162" s="179">
        <f>O162*H162</f>
        <v>0</v>
      </c>
      <c r="Q162" s="179">
        <v>0.20219</v>
      </c>
      <c r="R162" s="179">
        <f>Q162*H162</f>
        <v>0.40438</v>
      </c>
      <c r="S162" s="179">
        <v>0</v>
      </c>
      <c r="T162" s="180">
        <f>S162*H162</f>
        <v>0</v>
      </c>
      <c r="U162" s="84"/>
      <c r="V162" s="84"/>
      <c r="W162" s="84"/>
      <c r="X162" s="84"/>
      <c r="Y162" s="84"/>
      <c r="Z162" s="84"/>
      <c r="AA162" s="84"/>
      <c r="AB162" s="84"/>
      <c r="AC162" s="84"/>
      <c r="AD162" s="84"/>
      <c r="AE162" s="84"/>
      <c r="AR162" s="181" t="s">
        <v>122</v>
      </c>
      <c r="AT162" s="181" t="s">
        <v>117</v>
      </c>
      <c r="AU162" s="181" t="s">
        <v>81</v>
      </c>
      <c r="AY162" s="77" t="s">
        <v>115</v>
      </c>
      <c r="BE162" s="182">
        <f>IF(N162="základní",J162,0)</f>
        <v>0</v>
      </c>
      <c r="BF162" s="182">
        <f>IF(N162="snížená",J162,0)</f>
        <v>0</v>
      </c>
      <c r="BG162" s="182">
        <f>IF(N162="zákl. přenesená",J162,0)</f>
        <v>0</v>
      </c>
      <c r="BH162" s="182">
        <f>IF(N162="sníž. přenesená",J162,0)</f>
        <v>0</v>
      </c>
      <c r="BI162" s="182">
        <f>IF(N162="nulová",J162,0)</f>
        <v>0</v>
      </c>
      <c r="BJ162" s="77" t="s">
        <v>79</v>
      </c>
      <c r="BK162" s="182">
        <f>ROUND(I162*H162,2)</f>
        <v>0</v>
      </c>
      <c r="BL162" s="77" t="s">
        <v>122</v>
      </c>
      <c r="BM162" s="181" t="s">
        <v>225</v>
      </c>
    </row>
    <row r="163" spans="1:65" s="87" customFormat="1" ht="16.5" customHeight="1">
      <c r="A163" s="84"/>
      <c r="B163" s="85"/>
      <c r="C163" s="200" t="s">
        <v>226</v>
      </c>
      <c r="D163" s="200" t="s">
        <v>206</v>
      </c>
      <c r="E163" s="201" t="s">
        <v>227</v>
      </c>
      <c r="F163" s="202" t="s">
        <v>228</v>
      </c>
      <c r="G163" s="203" t="s">
        <v>135</v>
      </c>
      <c r="H163" s="204">
        <v>2</v>
      </c>
      <c r="I163" s="205"/>
      <c r="J163" s="206">
        <f>ROUND(I163*H163,2)</f>
        <v>0</v>
      </c>
      <c r="K163" s="202" t="s">
        <v>121</v>
      </c>
      <c r="L163" s="208"/>
      <c r="M163" s="209" t="s">
        <v>1</v>
      </c>
      <c r="N163" s="210" t="s">
        <v>39</v>
      </c>
      <c r="O163" s="178"/>
      <c r="P163" s="179">
        <f>O163*H163</f>
        <v>0</v>
      </c>
      <c r="Q163" s="179">
        <v>0.08</v>
      </c>
      <c r="R163" s="179">
        <f>Q163*H163</f>
        <v>0.16</v>
      </c>
      <c r="S163" s="179">
        <v>0</v>
      </c>
      <c r="T163" s="180">
        <f>S163*H163</f>
        <v>0</v>
      </c>
      <c r="U163" s="84"/>
      <c r="V163" s="84"/>
      <c r="W163" s="84"/>
      <c r="X163" s="84"/>
      <c r="Y163" s="84"/>
      <c r="Z163" s="84"/>
      <c r="AA163" s="84"/>
      <c r="AB163" s="84"/>
      <c r="AC163" s="84"/>
      <c r="AD163" s="84"/>
      <c r="AE163" s="84"/>
      <c r="AR163" s="181" t="s">
        <v>154</v>
      </c>
      <c r="AT163" s="181" t="s">
        <v>206</v>
      </c>
      <c r="AU163" s="181" t="s">
        <v>81</v>
      </c>
      <c r="AY163" s="77" t="s">
        <v>115</v>
      </c>
      <c r="BE163" s="182">
        <f>IF(N163="základní",J163,0)</f>
        <v>0</v>
      </c>
      <c r="BF163" s="182">
        <f>IF(N163="snížená",J163,0)</f>
        <v>0</v>
      </c>
      <c r="BG163" s="182">
        <f>IF(N163="zákl. přenesená",J163,0)</f>
        <v>0</v>
      </c>
      <c r="BH163" s="182">
        <f>IF(N163="sníž. přenesená",J163,0)</f>
        <v>0</v>
      </c>
      <c r="BI163" s="182">
        <f>IF(N163="nulová",J163,0)</f>
        <v>0</v>
      </c>
      <c r="BJ163" s="77" t="s">
        <v>79</v>
      </c>
      <c r="BK163" s="182">
        <f>ROUND(I163*H163,2)</f>
        <v>0</v>
      </c>
      <c r="BL163" s="77" t="s">
        <v>122</v>
      </c>
      <c r="BM163" s="181" t="s">
        <v>229</v>
      </c>
    </row>
    <row r="164" spans="2:51" s="183" customFormat="1" ht="12">
      <c r="B164" s="184"/>
      <c r="D164" s="185" t="s">
        <v>124</v>
      </c>
      <c r="F164" s="187" t="s">
        <v>230</v>
      </c>
      <c r="H164" s="188">
        <v>2</v>
      </c>
      <c r="L164" s="184"/>
      <c r="M164" s="189"/>
      <c r="N164" s="190"/>
      <c r="O164" s="190"/>
      <c r="P164" s="190"/>
      <c r="Q164" s="190"/>
      <c r="R164" s="190"/>
      <c r="S164" s="190"/>
      <c r="T164" s="191"/>
      <c r="AT164" s="186" t="s">
        <v>124</v>
      </c>
      <c r="AU164" s="186" t="s">
        <v>81</v>
      </c>
      <c r="AV164" s="183" t="s">
        <v>81</v>
      </c>
      <c r="AW164" s="183" t="s">
        <v>3</v>
      </c>
      <c r="AX164" s="183" t="s">
        <v>79</v>
      </c>
      <c r="AY164" s="186" t="s">
        <v>115</v>
      </c>
    </row>
    <row r="165" spans="1:65" s="87" customFormat="1" ht="33" customHeight="1">
      <c r="A165" s="84"/>
      <c r="B165" s="85"/>
      <c r="C165" s="168" t="s">
        <v>231</v>
      </c>
      <c r="D165" s="168" t="s">
        <v>117</v>
      </c>
      <c r="E165" s="169" t="s">
        <v>232</v>
      </c>
      <c r="F165" s="170" t="s">
        <v>233</v>
      </c>
      <c r="G165" s="171" t="s">
        <v>135</v>
      </c>
      <c r="H165" s="172">
        <v>45.62</v>
      </c>
      <c r="I165" s="173"/>
      <c r="J165" s="174">
        <f>ROUND(I165*H165,2)</f>
        <v>0</v>
      </c>
      <c r="K165" s="170" t="s">
        <v>121</v>
      </c>
      <c r="L165" s="85"/>
      <c r="M165" s="176" t="s">
        <v>1</v>
      </c>
      <c r="N165" s="177" t="s">
        <v>39</v>
      </c>
      <c r="O165" s="178"/>
      <c r="P165" s="179">
        <f>O165*H165</f>
        <v>0</v>
      </c>
      <c r="Q165" s="179">
        <v>0.1554</v>
      </c>
      <c r="R165" s="179">
        <f>Q165*H165</f>
        <v>7.089348</v>
      </c>
      <c r="S165" s="179">
        <v>0</v>
      </c>
      <c r="T165" s="180">
        <f>S165*H165</f>
        <v>0</v>
      </c>
      <c r="U165" s="84"/>
      <c r="V165" s="84"/>
      <c r="W165" s="84"/>
      <c r="X165" s="84"/>
      <c r="Y165" s="84"/>
      <c r="Z165" s="84"/>
      <c r="AA165" s="84"/>
      <c r="AB165" s="84"/>
      <c r="AC165" s="84"/>
      <c r="AD165" s="84"/>
      <c r="AE165" s="84"/>
      <c r="AR165" s="181" t="s">
        <v>122</v>
      </c>
      <c r="AT165" s="181" t="s">
        <v>117</v>
      </c>
      <c r="AU165" s="181" t="s">
        <v>81</v>
      </c>
      <c r="AY165" s="77" t="s">
        <v>115</v>
      </c>
      <c r="BE165" s="182">
        <f>IF(N165="základní",J165,0)</f>
        <v>0</v>
      </c>
      <c r="BF165" s="182">
        <f>IF(N165="snížená",J165,0)</f>
        <v>0</v>
      </c>
      <c r="BG165" s="182">
        <f>IF(N165="zákl. přenesená",J165,0)</f>
        <v>0</v>
      </c>
      <c r="BH165" s="182">
        <f>IF(N165="sníž. přenesená",J165,0)</f>
        <v>0</v>
      </c>
      <c r="BI165" s="182">
        <f>IF(N165="nulová",J165,0)</f>
        <v>0</v>
      </c>
      <c r="BJ165" s="77" t="s">
        <v>79</v>
      </c>
      <c r="BK165" s="182">
        <f>ROUND(I165*H165,2)</f>
        <v>0</v>
      </c>
      <c r="BL165" s="77" t="s">
        <v>122</v>
      </c>
      <c r="BM165" s="181" t="s">
        <v>234</v>
      </c>
    </row>
    <row r="166" spans="2:51" s="183" customFormat="1" ht="12">
      <c r="B166" s="184"/>
      <c r="D166" s="185" t="s">
        <v>124</v>
      </c>
      <c r="E166" s="186" t="s">
        <v>1</v>
      </c>
      <c r="F166" s="187" t="s">
        <v>235</v>
      </c>
      <c r="H166" s="188">
        <v>45.62</v>
      </c>
      <c r="L166" s="184"/>
      <c r="M166" s="189"/>
      <c r="N166" s="190"/>
      <c r="O166" s="190"/>
      <c r="P166" s="190"/>
      <c r="Q166" s="190"/>
      <c r="R166" s="190"/>
      <c r="S166" s="190"/>
      <c r="T166" s="191"/>
      <c r="AT166" s="186" t="s">
        <v>124</v>
      </c>
      <c r="AU166" s="186" t="s">
        <v>81</v>
      </c>
      <c r="AV166" s="183" t="s">
        <v>81</v>
      </c>
      <c r="AW166" s="183" t="s">
        <v>30</v>
      </c>
      <c r="AX166" s="183" t="s">
        <v>79</v>
      </c>
      <c r="AY166" s="186" t="s">
        <v>115</v>
      </c>
    </row>
    <row r="167" spans="1:65" s="87" customFormat="1" ht="16.5" customHeight="1">
      <c r="A167" s="84"/>
      <c r="B167" s="85"/>
      <c r="C167" s="200" t="s">
        <v>236</v>
      </c>
      <c r="D167" s="200" t="s">
        <v>206</v>
      </c>
      <c r="E167" s="201" t="s">
        <v>227</v>
      </c>
      <c r="F167" s="202" t="s">
        <v>228</v>
      </c>
      <c r="G167" s="203" t="s">
        <v>135</v>
      </c>
      <c r="H167" s="204">
        <v>47</v>
      </c>
      <c r="I167" s="205"/>
      <c r="J167" s="206">
        <f>ROUND(I167*H167,2)</f>
        <v>0</v>
      </c>
      <c r="K167" s="202" t="s">
        <v>121</v>
      </c>
      <c r="L167" s="208"/>
      <c r="M167" s="209" t="s">
        <v>1</v>
      </c>
      <c r="N167" s="210" t="s">
        <v>39</v>
      </c>
      <c r="O167" s="178"/>
      <c r="P167" s="179">
        <f>O167*H167</f>
        <v>0</v>
      </c>
      <c r="Q167" s="179">
        <v>0.08</v>
      </c>
      <c r="R167" s="179">
        <f>Q167*H167</f>
        <v>3.7600000000000002</v>
      </c>
      <c r="S167" s="179">
        <v>0</v>
      </c>
      <c r="T167" s="180">
        <f>S167*H167</f>
        <v>0</v>
      </c>
      <c r="U167" s="84"/>
      <c r="V167" s="84"/>
      <c r="W167" s="84"/>
      <c r="X167" s="84"/>
      <c r="Y167" s="84"/>
      <c r="Z167" s="84"/>
      <c r="AA167" s="84"/>
      <c r="AB167" s="84"/>
      <c r="AC167" s="84"/>
      <c r="AD167" s="84"/>
      <c r="AE167" s="84"/>
      <c r="AR167" s="181" t="s">
        <v>154</v>
      </c>
      <c r="AT167" s="181" t="s">
        <v>206</v>
      </c>
      <c r="AU167" s="181" t="s">
        <v>81</v>
      </c>
      <c r="AY167" s="77" t="s">
        <v>115</v>
      </c>
      <c r="BE167" s="182">
        <f>IF(N167="základní",J167,0)</f>
        <v>0</v>
      </c>
      <c r="BF167" s="182">
        <f>IF(N167="snížená",J167,0)</f>
        <v>0</v>
      </c>
      <c r="BG167" s="182">
        <f>IF(N167="zákl. přenesená",J167,0)</f>
        <v>0</v>
      </c>
      <c r="BH167" s="182">
        <f>IF(N167="sníž. přenesená",J167,0)</f>
        <v>0</v>
      </c>
      <c r="BI167" s="182">
        <f>IF(N167="nulová",J167,0)</f>
        <v>0</v>
      </c>
      <c r="BJ167" s="77" t="s">
        <v>79</v>
      </c>
      <c r="BK167" s="182">
        <f>ROUND(I167*H167,2)</f>
        <v>0</v>
      </c>
      <c r="BL167" s="77" t="s">
        <v>122</v>
      </c>
      <c r="BM167" s="181" t="s">
        <v>237</v>
      </c>
    </row>
    <row r="168" spans="2:51" s="183" customFormat="1" ht="12">
      <c r="B168" s="184"/>
      <c r="D168" s="185" t="s">
        <v>124</v>
      </c>
      <c r="F168" s="187" t="s">
        <v>238</v>
      </c>
      <c r="H168" s="188">
        <v>47</v>
      </c>
      <c r="L168" s="184"/>
      <c r="M168" s="189"/>
      <c r="N168" s="190"/>
      <c r="O168" s="190"/>
      <c r="P168" s="190"/>
      <c r="Q168" s="190"/>
      <c r="R168" s="190"/>
      <c r="S168" s="190"/>
      <c r="T168" s="191"/>
      <c r="AT168" s="186" t="s">
        <v>124</v>
      </c>
      <c r="AU168" s="186" t="s">
        <v>81</v>
      </c>
      <c r="AV168" s="183" t="s">
        <v>81</v>
      </c>
      <c r="AW168" s="183" t="s">
        <v>3</v>
      </c>
      <c r="AX168" s="183" t="s">
        <v>79</v>
      </c>
      <c r="AY168" s="186" t="s">
        <v>115</v>
      </c>
    </row>
    <row r="169" spans="1:65" s="87" customFormat="1" ht="33" customHeight="1">
      <c r="A169" s="84"/>
      <c r="B169" s="85"/>
      <c r="C169" s="168" t="s">
        <v>239</v>
      </c>
      <c r="D169" s="168" t="s">
        <v>117</v>
      </c>
      <c r="E169" s="169" t="s">
        <v>240</v>
      </c>
      <c r="F169" s="170" t="s">
        <v>241</v>
      </c>
      <c r="G169" s="171" t="s">
        <v>135</v>
      </c>
      <c r="H169" s="172">
        <v>2.34</v>
      </c>
      <c r="I169" s="173"/>
      <c r="J169" s="174">
        <f>ROUND(I169*H169,2)</f>
        <v>0</v>
      </c>
      <c r="K169" s="170" t="s">
        <v>121</v>
      </c>
      <c r="L169" s="85"/>
      <c r="M169" s="176" t="s">
        <v>1</v>
      </c>
      <c r="N169" s="177" t="s">
        <v>39</v>
      </c>
      <c r="O169" s="178"/>
      <c r="P169" s="179">
        <f>O169*H169</f>
        <v>0</v>
      </c>
      <c r="Q169" s="179">
        <v>0.31936</v>
      </c>
      <c r="R169" s="179">
        <f>Q169*H169</f>
        <v>0.7473023999999999</v>
      </c>
      <c r="S169" s="179">
        <v>0</v>
      </c>
      <c r="T169" s="180">
        <f>S169*H169</f>
        <v>0</v>
      </c>
      <c r="U169" s="84"/>
      <c r="V169" s="84"/>
      <c r="W169" s="84"/>
      <c r="X169" s="84"/>
      <c r="Y169" s="84"/>
      <c r="Z169" s="84"/>
      <c r="AA169" s="84"/>
      <c r="AB169" s="84"/>
      <c r="AC169" s="84"/>
      <c r="AD169" s="84"/>
      <c r="AE169" s="84"/>
      <c r="AR169" s="181" t="s">
        <v>122</v>
      </c>
      <c r="AT169" s="181" t="s">
        <v>117</v>
      </c>
      <c r="AU169" s="181" t="s">
        <v>81</v>
      </c>
      <c r="AY169" s="77" t="s">
        <v>115</v>
      </c>
      <c r="BE169" s="182">
        <f>IF(N169="základní",J169,0)</f>
        <v>0</v>
      </c>
      <c r="BF169" s="182">
        <f>IF(N169="snížená",J169,0)</f>
        <v>0</v>
      </c>
      <c r="BG169" s="182">
        <f>IF(N169="zákl. přenesená",J169,0)</f>
        <v>0</v>
      </c>
      <c r="BH169" s="182">
        <f>IF(N169="sníž. přenesená",J169,0)</f>
        <v>0</v>
      </c>
      <c r="BI169" s="182">
        <f>IF(N169="nulová",J169,0)</f>
        <v>0</v>
      </c>
      <c r="BJ169" s="77" t="s">
        <v>79</v>
      </c>
      <c r="BK169" s="182">
        <f>ROUND(I169*H169,2)</f>
        <v>0</v>
      </c>
      <c r="BL169" s="77" t="s">
        <v>122</v>
      </c>
      <c r="BM169" s="181" t="s">
        <v>242</v>
      </c>
    </row>
    <row r="170" spans="2:51" s="183" customFormat="1" ht="12">
      <c r="B170" s="184"/>
      <c r="D170" s="185" t="s">
        <v>124</v>
      </c>
      <c r="E170" s="186" t="s">
        <v>1</v>
      </c>
      <c r="F170" s="187" t="s">
        <v>243</v>
      </c>
      <c r="H170" s="188">
        <v>2.34</v>
      </c>
      <c r="L170" s="184"/>
      <c r="M170" s="189"/>
      <c r="N170" s="190"/>
      <c r="O170" s="190"/>
      <c r="P170" s="190"/>
      <c r="Q170" s="190"/>
      <c r="R170" s="190"/>
      <c r="S170" s="190"/>
      <c r="T170" s="191"/>
      <c r="AT170" s="186" t="s">
        <v>124</v>
      </c>
      <c r="AU170" s="186" t="s">
        <v>81</v>
      </c>
      <c r="AV170" s="183" t="s">
        <v>81</v>
      </c>
      <c r="AW170" s="183" t="s">
        <v>30</v>
      </c>
      <c r="AX170" s="183" t="s">
        <v>79</v>
      </c>
      <c r="AY170" s="186" t="s">
        <v>115</v>
      </c>
    </row>
    <row r="171" spans="1:65" s="87" customFormat="1" ht="16.5" customHeight="1">
      <c r="A171" s="84"/>
      <c r="B171" s="85"/>
      <c r="C171" s="200" t="s">
        <v>244</v>
      </c>
      <c r="D171" s="200" t="s">
        <v>206</v>
      </c>
      <c r="E171" s="201" t="s">
        <v>245</v>
      </c>
      <c r="F171" s="202" t="s">
        <v>246</v>
      </c>
      <c r="G171" s="203" t="s">
        <v>247</v>
      </c>
      <c r="H171" s="204">
        <v>3</v>
      </c>
      <c r="I171" s="205"/>
      <c r="J171" s="206">
        <f>ROUND(I171*H171,2)</f>
        <v>0</v>
      </c>
      <c r="K171" s="202" t="s">
        <v>1</v>
      </c>
      <c r="L171" s="208"/>
      <c r="M171" s="209" t="s">
        <v>1</v>
      </c>
      <c r="N171" s="210" t="s">
        <v>39</v>
      </c>
      <c r="O171" s="178"/>
      <c r="P171" s="179">
        <f>O171*H171</f>
        <v>0</v>
      </c>
      <c r="Q171" s="179">
        <v>0.09351</v>
      </c>
      <c r="R171" s="179">
        <f>Q171*H171</f>
        <v>0.28053</v>
      </c>
      <c r="S171" s="179">
        <v>0</v>
      </c>
      <c r="T171" s="180">
        <f>S171*H171</f>
        <v>0</v>
      </c>
      <c r="U171" s="84"/>
      <c r="V171" s="84"/>
      <c r="W171" s="84"/>
      <c r="X171" s="84"/>
      <c r="Y171" s="84"/>
      <c r="Z171" s="84"/>
      <c r="AA171" s="84"/>
      <c r="AB171" s="84"/>
      <c r="AC171" s="84"/>
      <c r="AD171" s="84"/>
      <c r="AE171" s="84"/>
      <c r="AR171" s="181" t="s">
        <v>154</v>
      </c>
      <c r="AT171" s="181" t="s">
        <v>206</v>
      </c>
      <c r="AU171" s="181" t="s">
        <v>81</v>
      </c>
      <c r="AY171" s="77" t="s">
        <v>115</v>
      </c>
      <c r="BE171" s="182">
        <f>IF(N171="základní",J171,0)</f>
        <v>0</v>
      </c>
      <c r="BF171" s="182">
        <f>IF(N171="snížená",J171,0)</f>
        <v>0</v>
      </c>
      <c r="BG171" s="182">
        <f>IF(N171="zákl. přenesená",J171,0)</f>
        <v>0</v>
      </c>
      <c r="BH171" s="182">
        <f>IF(N171="sníž. přenesená",J171,0)</f>
        <v>0</v>
      </c>
      <c r="BI171" s="182">
        <f>IF(N171="nulová",J171,0)</f>
        <v>0</v>
      </c>
      <c r="BJ171" s="77" t="s">
        <v>79</v>
      </c>
      <c r="BK171" s="182">
        <f>ROUND(I171*H171,2)</f>
        <v>0</v>
      </c>
      <c r="BL171" s="77" t="s">
        <v>122</v>
      </c>
      <c r="BM171" s="181" t="s">
        <v>248</v>
      </c>
    </row>
    <row r="172" spans="2:51" s="183" customFormat="1" ht="12">
      <c r="B172" s="184"/>
      <c r="D172" s="185" t="s">
        <v>124</v>
      </c>
      <c r="F172" s="187" t="s">
        <v>249</v>
      </c>
      <c r="H172" s="188">
        <v>3</v>
      </c>
      <c r="L172" s="184"/>
      <c r="M172" s="189"/>
      <c r="N172" s="190"/>
      <c r="O172" s="190"/>
      <c r="P172" s="190"/>
      <c r="Q172" s="190"/>
      <c r="R172" s="190"/>
      <c r="S172" s="190"/>
      <c r="T172" s="191"/>
      <c r="AT172" s="186" t="s">
        <v>124</v>
      </c>
      <c r="AU172" s="186" t="s">
        <v>81</v>
      </c>
      <c r="AV172" s="183" t="s">
        <v>81</v>
      </c>
      <c r="AW172" s="183" t="s">
        <v>3</v>
      </c>
      <c r="AX172" s="183" t="s">
        <v>79</v>
      </c>
      <c r="AY172" s="186" t="s">
        <v>115</v>
      </c>
    </row>
    <row r="173" spans="1:65" s="87" customFormat="1" ht="24">
      <c r="A173" s="84"/>
      <c r="B173" s="85"/>
      <c r="C173" s="168" t="s">
        <v>250</v>
      </c>
      <c r="D173" s="168" t="s">
        <v>117</v>
      </c>
      <c r="E173" s="169" t="s">
        <v>251</v>
      </c>
      <c r="F173" s="170" t="s">
        <v>252</v>
      </c>
      <c r="G173" s="171" t="s">
        <v>135</v>
      </c>
      <c r="H173" s="172">
        <v>32.8</v>
      </c>
      <c r="I173" s="173"/>
      <c r="J173" s="174">
        <f>ROUND(I173*H173,2)</f>
        <v>0</v>
      </c>
      <c r="K173" s="170" t="s">
        <v>121</v>
      </c>
      <c r="L173" s="85"/>
      <c r="M173" s="176" t="s">
        <v>1</v>
      </c>
      <c r="N173" s="177" t="s">
        <v>39</v>
      </c>
      <c r="O173" s="178"/>
      <c r="P173" s="179">
        <f>O173*H173</f>
        <v>0</v>
      </c>
      <c r="Q173" s="179">
        <v>0.13096</v>
      </c>
      <c r="R173" s="179">
        <f>Q173*H173</f>
        <v>4.295488</v>
      </c>
      <c r="S173" s="179">
        <v>0</v>
      </c>
      <c r="T173" s="180">
        <f>S173*H173</f>
        <v>0</v>
      </c>
      <c r="U173" s="84"/>
      <c r="V173" s="84"/>
      <c r="W173" s="84"/>
      <c r="X173" s="84"/>
      <c r="Y173" s="84"/>
      <c r="Z173" s="84"/>
      <c r="AA173" s="84"/>
      <c r="AB173" s="84"/>
      <c r="AC173" s="84"/>
      <c r="AD173" s="84"/>
      <c r="AE173" s="84"/>
      <c r="AR173" s="181" t="s">
        <v>122</v>
      </c>
      <c r="AT173" s="181" t="s">
        <v>117</v>
      </c>
      <c r="AU173" s="181" t="s">
        <v>81</v>
      </c>
      <c r="AY173" s="77" t="s">
        <v>115</v>
      </c>
      <c r="BE173" s="182">
        <f>IF(N173="základní",J173,0)</f>
        <v>0</v>
      </c>
      <c r="BF173" s="182">
        <f>IF(N173="snížená",J173,0)</f>
        <v>0</v>
      </c>
      <c r="BG173" s="182">
        <f>IF(N173="zákl. přenesená",J173,0)</f>
        <v>0</v>
      </c>
      <c r="BH173" s="182">
        <f>IF(N173="sníž. přenesená",J173,0)</f>
        <v>0</v>
      </c>
      <c r="BI173" s="182">
        <f>IF(N173="nulová",J173,0)</f>
        <v>0</v>
      </c>
      <c r="BJ173" s="77" t="s">
        <v>79</v>
      </c>
      <c r="BK173" s="182">
        <f>ROUND(I173*H173,2)</f>
        <v>0</v>
      </c>
      <c r="BL173" s="77" t="s">
        <v>122</v>
      </c>
      <c r="BM173" s="181" t="s">
        <v>253</v>
      </c>
    </row>
    <row r="174" spans="1:65" s="87" customFormat="1" ht="16.5" customHeight="1">
      <c r="A174" s="84"/>
      <c r="B174" s="85"/>
      <c r="C174" s="200" t="s">
        <v>254</v>
      </c>
      <c r="D174" s="200" t="s">
        <v>206</v>
      </c>
      <c r="E174" s="201" t="s">
        <v>255</v>
      </c>
      <c r="F174" s="202" t="s">
        <v>256</v>
      </c>
      <c r="G174" s="203" t="s">
        <v>135</v>
      </c>
      <c r="H174" s="204">
        <v>34.44</v>
      </c>
      <c r="I174" s="205"/>
      <c r="J174" s="206">
        <f>ROUND(I174*H174,2)</f>
        <v>0</v>
      </c>
      <c r="K174" s="202" t="s">
        <v>1</v>
      </c>
      <c r="L174" s="208"/>
      <c r="M174" s="209" t="s">
        <v>1</v>
      </c>
      <c r="N174" s="210" t="s">
        <v>39</v>
      </c>
      <c r="O174" s="178"/>
      <c r="P174" s="179">
        <f>O174*H174</f>
        <v>0</v>
      </c>
      <c r="Q174" s="179">
        <v>0.134</v>
      </c>
      <c r="R174" s="179">
        <f>Q174*H174</f>
        <v>4.61496</v>
      </c>
      <c r="S174" s="179">
        <v>0</v>
      </c>
      <c r="T174" s="180">
        <f>S174*H174</f>
        <v>0</v>
      </c>
      <c r="U174" s="84"/>
      <c r="V174" s="84"/>
      <c r="W174" s="84"/>
      <c r="X174" s="84"/>
      <c r="Y174" s="84"/>
      <c r="Z174" s="84"/>
      <c r="AA174" s="84"/>
      <c r="AB174" s="84"/>
      <c r="AC174" s="84"/>
      <c r="AD174" s="84"/>
      <c r="AE174" s="84"/>
      <c r="AR174" s="181" t="s">
        <v>154</v>
      </c>
      <c r="AT174" s="181" t="s">
        <v>206</v>
      </c>
      <c r="AU174" s="181" t="s">
        <v>81</v>
      </c>
      <c r="AY174" s="77" t="s">
        <v>115</v>
      </c>
      <c r="BE174" s="182">
        <f>IF(N174="základní",J174,0)</f>
        <v>0</v>
      </c>
      <c r="BF174" s="182">
        <f>IF(N174="snížená",J174,0)</f>
        <v>0</v>
      </c>
      <c r="BG174" s="182">
        <f>IF(N174="zákl. přenesená",J174,0)</f>
        <v>0</v>
      </c>
      <c r="BH174" s="182">
        <f>IF(N174="sníž. přenesená",J174,0)</f>
        <v>0</v>
      </c>
      <c r="BI174" s="182">
        <f>IF(N174="nulová",J174,0)</f>
        <v>0</v>
      </c>
      <c r="BJ174" s="77" t="s">
        <v>79</v>
      </c>
      <c r="BK174" s="182">
        <f>ROUND(I174*H174,2)</f>
        <v>0</v>
      </c>
      <c r="BL174" s="77" t="s">
        <v>122</v>
      </c>
      <c r="BM174" s="181" t="s">
        <v>257</v>
      </c>
    </row>
    <row r="175" spans="2:51" s="183" customFormat="1" ht="12">
      <c r="B175" s="184"/>
      <c r="D175" s="185" t="s">
        <v>124</v>
      </c>
      <c r="F175" s="187" t="s">
        <v>258</v>
      </c>
      <c r="H175" s="188">
        <v>34.44</v>
      </c>
      <c r="L175" s="184"/>
      <c r="M175" s="189"/>
      <c r="N175" s="190"/>
      <c r="O175" s="190"/>
      <c r="P175" s="190"/>
      <c r="Q175" s="190"/>
      <c r="R175" s="190"/>
      <c r="S175" s="190"/>
      <c r="T175" s="191"/>
      <c r="AT175" s="186" t="s">
        <v>124</v>
      </c>
      <c r="AU175" s="186" t="s">
        <v>81</v>
      </c>
      <c r="AV175" s="183" t="s">
        <v>81</v>
      </c>
      <c r="AW175" s="183" t="s">
        <v>3</v>
      </c>
      <c r="AX175" s="183" t="s">
        <v>79</v>
      </c>
      <c r="AY175" s="186" t="s">
        <v>115</v>
      </c>
    </row>
    <row r="176" spans="1:65" s="87" customFormat="1" ht="36">
      <c r="A176" s="84"/>
      <c r="B176" s="85"/>
      <c r="C176" s="168" t="s">
        <v>259</v>
      </c>
      <c r="D176" s="168" t="s">
        <v>117</v>
      </c>
      <c r="E176" s="169" t="s">
        <v>260</v>
      </c>
      <c r="F176" s="170" t="s">
        <v>261</v>
      </c>
      <c r="G176" s="171" t="s">
        <v>135</v>
      </c>
      <c r="H176" s="172">
        <v>12.24</v>
      </c>
      <c r="I176" s="173"/>
      <c r="J176" s="174">
        <f>ROUND(I176*H176,2)</f>
        <v>0</v>
      </c>
      <c r="K176" s="170" t="s">
        <v>121</v>
      </c>
      <c r="L176" s="85"/>
      <c r="M176" s="176" t="s">
        <v>1</v>
      </c>
      <c r="N176" s="177" t="s">
        <v>39</v>
      </c>
      <c r="O176" s="178"/>
      <c r="P176" s="179">
        <f>O176*H176</f>
        <v>0</v>
      </c>
      <c r="Q176" s="179">
        <v>0.25565</v>
      </c>
      <c r="R176" s="179">
        <f>Q176*H176</f>
        <v>3.129156</v>
      </c>
      <c r="S176" s="179">
        <v>0</v>
      </c>
      <c r="T176" s="180">
        <f>S176*H176</f>
        <v>0</v>
      </c>
      <c r="U176" s="84"/>
      <c r="V176" s="84"/>
      <c r="W176" s="84"/>
      <c r="X176" s="84"/>
      <c r="Y176" s="84"/>
      <c r="Z176" s="84"/>
      <c r="AA176" s="84"/>
      <c r="AB176" s="84"/>
      <c r="AC176" s="84"/>
      <c r="AD176" s="84"/>
      <c r="AE176" s="84"/>
      <c r="AR176" s="181" t="s">
        <v>122</v>
      </c>
      <c r="AT176" s="181" t="s">
        <v>117</v>
      </c>
      <c r="AU176" s="181" t="s">
        <v>81</v>
      </c>
      <c r="AY176" s="77" t="s">
        <v>115</v>
      </c>
      <c r="BE176" s="182">
        <f>IF(N176="základní",J176,0)</f>
        <v>0</v>
      </c>
      <c r="BF176" s="182">
        <f>IF(N176="snížená",J176,0)</f>
        <v>0</v>
      </c>
      <c r="BG176" s="182">
        <f>IF(N176="zákl. přenesená",J176,0)</f>
        <v>0</v>
      </c>
      <c r="BH176" s="182">
        <f>IF(N176="sníž. přenesená",J176,0)</f>
        <v>0</v>
      </c>
      <c r="BI176" s="182">
        <f>IF(N176="nulová",J176,0)</f>
        <v>0</v>
      </c>
      <c r="BJ176" s="77" t="s">
        <v>79</v>
      </c>
      <c r="BK176" s="182">
        <f>ROUND(I176*H176,2)</f>
        <v>0</v>
      </c>
      <c r="BL176" s="77" t="s">
        <v>122</v>
      </c>
      <c r="BM176" s="181" t="s">
        <v>262</v>
      </c>
    </row>
    <row r="177" spans="2:51" s="183" customFormat="1" ht="12">
      <c r="B177" s="184"/>
      <c r="D177" s="185" t="s">
        <v>124</v>
      </c>
      <c r="E177" s="186" t="s">
        <v>1</v>
      </c>
      <c r="F177" s="187" t="s">
        <v>263</v>
      </c>
      <c r="H177" s="188">
        <v>12.24</v>
      </c>
      <c r="L177" s="184"/>
      <c r="M177" s="189"/>
      <c r="N177" s="190"/>
      <c r="O177" s="190"/>
      <c r="P177" s="190"/>
      <c r="Q177" s="190"/>
      <c r="R177" s="190"/>
      <c r="S177" s="190"/>
      <c r="T177" s="191"/>
      <c r="AT177" s="186" t="s">
        <v>124</v>
      </c>
      <c r="AU177" s="186" t="s">
        <v>81</v>
      </c>
      <c r="AV177" s="183" t="s">
        <v>81</v>
      </c>
      <c r="AW177" s="183" t="s">
        <v>30</v>
      </c>
      <c r="AX177" s="183" t="s">
        <v>79</v>
      </c>
      <c r="AY177" s="186" t="s">
        <v>115</v>
      </c>
    </row>
    <row r="178" spans="1:65" s="87" customFormat="1" ht="36">
      <c r="A178" s="84"/>
      <c r="B178" s="85"/>
      <c r="C178" s="168" t="s">
        <v>264</v>
      </c>
      <c r="D178" s="168" t="s">
        <v>117</v>
      </c>
      <c r="E178" s="169" t="s">
        <v>265</v>
      </c>
      <c r="F178" s="170" t="s">
        <v>266</v>
      </c>
      <c r="G178" s="171" t="s">
        <v>247</v>
      </c>
      <c r="H178" s="172">
        <v>2</v>
      </c>
      <c r="I178" s="173"/>
      <c r="J178" s="174">
        <f>ROUND(I178*H178,2)</f>
        <v>0</v>
      </c>
      <c r="K178" s="170" t="s">
        <v>1</v>
      </c>
      <c r="L178" s="85"/>
      <c r="M178" s="176" t="s">
        <v>1</v>
      </c>
      <c r="N178" s="177" t="s">
        <v>39</v>
      </c>
      <c r="O178" s="178"/>
      <c r="P178" s="179">
        <f>O178*H178</f>
        <v>0</v>
      </c>
      <c r="Q178" s="179">
        <v>3.68751</v>
      </c>
      <c r="R178" s="179">
        <f>Q178*H178</f>
        <v>7.37502</v>
      </c>
      <c r="S178" s="179">
        <v>0</v>
      </c>
      <c r="T178" s="180">
        <f>S178*H178</f>
        <v>0</v>
      </c>
      <c r="U178" s="84"/>
      <c r="V178" s="84"/>
      <c r="W178" s="84"/>
      <c r="X178" s="84"/>
      <c r="Y178" s="84"/>
      <c r="Z178" s="84"/>
      <c r="AA178" s="84"/>
      <c r="AB178" s="84"/>
      <c r="AC178" s="84"/>
      <c r="AD178" s="84"/>
      <c r="AE178" s="84"/>
      <c r="AR178" s="181" t="s">
        <v>122</v>
      </c>
      <c r="AT178" s="181" t="s">
        <v>117</v>
      </c>
      <c r="AU178" s="181" t="s">
        <v>81</v>
      </c>
      <c r="AY178" s="77" t="s">
        <v>115</v>
      </c>
      <c r="BE178" s="182">
        <f>IF(N178="základní",J178,0)</f>
        <v>0</v>
      </c>
      <c r="BF178" s="182">
        <f>IF(N178="snížená",J178,0)</f>
        <v>0</v>
      </c>
      <c r="BG178" s="182">
        <f>IF(N178="zákl. přenesená",J178,0)</f>
        <v>0</v>
      </c>
      <c r="BH178" s="182">
        <f>IF(N178="sníž. přenesená",J178,0)</f>
        <v>0</v>
      </c>
      <c r="BI178" s="182">
        <f>IF(N178="nulová",J178,0)</f>
        <v>0</v>
      </c>
      <c r="BJ178" s="77" t="s">
        <v>79</v>
      </c>
      <c r="BK178" s="182">
        <f>ROUND(I178*H178,2)</f>
        <v>0</v>
      </c>
      <c r="BL178" s="77" t="s">
        <v>122</v>
      </c>
      <c r="BM178" s="181" t="s">
        <v>267</v>
      </c>
    </row>
    <row r="179" spans="1:65" s="87" customFormat="1" ht="16.5" customHeight="1">
      <c r="A179" s="84"/>
      <c r="B179" s="85"/>
      <c r="C179" s="168" t="s">
        <v>268</v>
      </c>
      <c r="D179" s="168" t="s">
        <v>117</v>
      </c>
      <c r="E179" s="169" t="s">
        <v>269</v>
      </c>
      <c r="F179" s="170" t="s">
        <v>270</v>
      </c>
      <c r="G179" s="171" t="s">
        <v>247</v>
      </c>
      <c r="H179" s="172">
        <v>1</v>
      </c>
      <c r="I179" s="173"/>
      <c r="J179" s="174">
        <f>ROUND(I179*H179,2)</f>
        <v>0</v>
      </c>
      <c r="K179" s="170" t="s">
        <v>1</v>
      </c>
      <c r="L179" s="85"/>
      <c r="M179" s="176" t="s">
        <v>1</v>
      </c>
      <c r="N179" s="177" t="s">
        <v>39</v>
      </c>
      <c r="O179" s="178"/>
      <c r="P179" s="179">
        <f>O179*H179</f>
        <v>0</v>
      </c>
      <c r="Q179" s="179">
        <v>0.009</v>
      </c>
      <c r="R179" s="179">
        <f>Q179*H179</f>
        <v>0.009</v>
      </c>
      <c r="S179" s="179">
        <v>0.25</v>
      </c>
      <c r="T179" s="180">
        <f>S179*H179</f>
        <v>0.25</v>
      </c>
      <c r="U179" s="84"/>
      <c r="V179" s="84"/>
      <c r="W179" s="84"/>
      <c r="X179" s="84"/>
      <c r="Y179" s="84"/>
      <c r="Z179" s="84"/>
      <c r="AA179" s="84"/>
      <c r="AB179" s="84"/>
      <c r="AC179" s="84"/>
      <c r="AD179" s="84"/>
      <c r="AE179" s="84"/>
      <c r="AR179" s="181" t="s">
        <v>122</v>
      </c>
      <c r="AT179" s="181" t="s">
        <v>117</v>
      </c>
      <c r="AU179" s="181" t="s">
        <v>81</v>
      </c>
      <c r="AY179" s="77" t="s">
        <v>115</v>
      </c>
      <c r="BE179" s="182">
        <f>IF(N179="základní",J179,0)</f>
        <v>0</v>
      </c>
      <c r="BF179" s="182">
        <f>IF(N179="snížená",J179,0)</f>
        <v>0</v>
      </c>
      <c r="BG179" s="182">
        <f>IF(N179="zákl. přenesená",J179,0)</f>
        <v>0</v>
      </c>
      <c r="BH179" s="182">
        <f>IF(N179="sníž. přenesená",J179,0)</f>
        <v>0</v>
      </c>
      <c r="BI179" s="182">
        <f>IF(N179="nulová",J179,0)</f>
        <v>0</v>
      </c>
      <c r="BJ179" s="77" t="s">
        <v>79</v>
      </c>
      <c r="BK179" s="182">
        <f>ROUND(I179*H179,2)</f>
        <v>0</v>
      </c>
      <c r="BL179" s="77" t="s">
        <v>122</v>
      </c>
      <c r="BM179" s="181" t="s">
        <v>271</v>
      </c>
    </row>
    <row r="180" spans="1:65" s="87" customFormat="1" ht="33" customHeight="1">
      <c r="A180" s="84"/>
      <c r="B180" s="85"/>
      <c r="C180" s="168" t="s">
        <v>272</v>
      </c>
      <c r="D180" s="168" t="s">
        <v>117</v>
      </c>
      <c r="E180" s="169" t="s">
        <v>273</v>
      </c>
      <c r="F180" s="170" t="s">
        <v>274</v>
      </c>
      <c r="G180" s="171" t="s">
        <v>135</v>
      </c>
      <c r="H180" s="172">
        <v>32.8</v>
      </c>
      <c r="I180" s="173"/>
      <c r="J180" s="174">
        <f>ROUND(I180*H180,2)</f>
        <v>0</v>
      </c>
      <c r="K180" s="170" t="s">
        <v>121</v>
      </c>
      <c r="L180" s="85"/>
      <c r="M180" s="176" t="s">
        <v>1</v>
      </c>
      <c r="N180" s="177" t="s">
        <v>39</v>
      </c>
      <c r="O180" s="178"/>
      <c r="P180" s="179">
        <f>O180*H180</f>
        <v>0</v>
      </c>
      <c r="Q180" s="179">
        <v>0</v>
      </c>
      <c r="R180" s="179">
        <f>Q180*H180</f>
        <v>0</v>
      </c>
      <c r="S180" s="179">
        <v>0.25</v>
      </c>
      <c r="T180" s="180">
        <f>S180*H180</f>
        <v>8.2</v>
      </c>
      <c r="U180" s="84"/>
      <c r="V180" s="84"/>
      <c r="W180" s="84"/>
      <c r="X180" s="84"/>
      <c r="Y180" s="84"/>
      <c r="Z180" s="84"/>
      <c r="AA180" s="84"/>
      <c r="AB180" s="84"/>
      <c r="AC180" s="84"/>
      <c r="AD180" s="84"/>
      <c r="AE180" s="84"/>
      <c r="AR180" s="181" t="s">
        <v>122</v>
      </c>
      <c r="AT180" s="181" t="s">
        <v>117</v>
      </c>
      <c r="AU180" s="181" t="s">
        <v>81</v>
      </c>
      <c r="AY180" s="77" t="s">
        <v>115</v>
      </c>
      <c r="BE180" s="182">
        <f>IF(N180="základní",J180,0)</f>
        <v>0</v>
      </c>
      <c r="BF180" s="182">
        <f>IF(N180="snížená",J180,0)</f>
        <v>0</v>
      </c>
      <c r="BG180" s="182">
        <f>IF(N180="zákl. přenesená",J180,0)</f>
        <v>0</v>
      </c>
      <c r="BH180" s="182">
        <f>IF(N180="sníž. přenesená",J180,0)</f>
        <v>0</v>
      </c>
      <c r="BI180" s="182">
        <f>IF(N180="nulová",J180,0)</f>
        <v>0</v>
      </c>
      <c r="BJ180" s="77" t="s">
        <v>79</v>
      </c>
      <c r="BK180" s="182">
        <f>ROUND(I180*H180,2)</f>
        <v>0</v>
      </c>
      <c r="BL180" s="77" t="s">
        <v>122</v>
      </c>
      <c r="BM180" s="181" t="s">
        <v>275</v>
      </c>
    </row>
    <row r="181" spans="2:63" s="155" customFormat="1" ht="22.9" customHeight="1">
      <c r="B181" s="156"/>
      <c r="D181" s="157" t="s">
        <v>73</v>
      </c>
      <c r="E181" s="166" t="s">
        <v>276</v>
      </c>
      <c r="F181" s="166" t="s">
        <v>277</v>
      </c>
      <c r="J181" s="167">
        <f>BK181</f>
        <v>0</v>
      </c>
      <c r="L181" s="156"/>
      <c r="M181" s="160"/>
      <c r="N181" s="161"/>
      <c r="O181" s="161"/>
      <c r="P181" s="162">
        <f>SUM(P182:P193)</f>
        <v>0</v>
      </c>
      <c r="Q181" s="161"/>
      <c r="R181" s="162">
        <f>SUM(R182:R193)</f>
        <v>0</v>
      </c>
      <c r="S181" s="161"/>
      <c r="T181" s="163">
        <f>SUM(T182:T193)</f>
        <v>0</v>
      </c>
      <c r="AR181" s="157" t="s">
        <v>79</v>
      </c>
      <c r="AT181" s="164" t="s">
        <v>73</v>
      </c>
      <c r="AU181" s="164" t="s">
        <v>79</v>
      </c>
      <c r="AY181" s="157" t="s">
        <v>115</v>
      </c>
      <c r="BK181" s="165">
        <f>SUM(BK182:BK193)</f>
        <v>0</v>
      </c>
    </row>
    <row r="182" spans="1:65" s="87" customFormat="1" ht="21.75" customHeight="1">
      <c r="A182" s="84"/>
      <c r="B182" s="85"/>
      <c r="C182" s="168" t="s">
        <v>278</v>
      </c>
      <c r="D182" s="168" t="s">
        <v>117</v>
      </c>
      <c r="E182" s="169" t="s">
        <v>279</v>
      </c>
      <c r="F182" s="170" t="s">
        <v>280</v>
      </c>
      <c r="G182" s="171" t="s">
        <v>162</v>
      </c>
      <c r="H182" s="172">
        <v>450.022</v>
      </c>
      <c r="I182" s="173"/>
      <c r="J182" s="174">
        <f>ROUND(I182*H182,2)</f>
        <v>0</v>
      </c>
      <c r="K182" s="170" t="s">
        <v>121</v>
      </c>
      <c r="L182" s="85"/>
      <c r="M182" s="176" t="s">
        <v>1</v>
      </c>
      <c r="N182" s="177" t="s">
        <v>39</v>
      </c>
      <c r="O182" s="178"/>
      <c r="P182" s="179">
        <f>O182*H182</f>
        <v>0</v>
      </c>
      <c r="Q182" s="179">
        <v>0</v>
      </c>
      <c r="R182" s="179">
        <f>Q182*H182</f>
        <v>0</v>
      </c>
      <c r="S182" s="179">
        <v>0</v>
      </c>
      <c r="T182" s="180">
        <f>S182*H182</f>
        <v>0</v>
      </c>
      <c r="U182" s="84"/>
      <c r="V182" s="84"/>
      <c r="W182" s="84"/>
      <c r="X182" s="84"/>
      <c r="Y182" s="84"/>
      <c r="Z182" s="84"/>
      <c r="AA182" s="84"/>
      <c r="AB182" s="84"/>
      <c r="AC182" s="84"/>
      <c r="AD182" s="84"/>
      <c r="AE182" s="84"/>
      <c r="AR182" s="181" t="s">
        <v>122</v>
      </c>
      <c r="AT182" s="181" t="s">
        <v>117</v>
      </c>
      <c r="AU182" s="181" t="s">
        <v>81</v>
      </c>
      <c r="AY182" s="77" t="s">
        <v>115</v>
      </c>
      <c r="BE182" s="182">
        <f>IF(N182="základní",J182,0)</f>
        <v>0</v>
      </c>
      <c r="BF182" s="182">
        <f>IF(N182="snížená",J182,0)</f>
        <v>0</v>
      </c>
      <c r="BG182" s="182">
        <f>IF(N182="zákl. přenesená",J182,0)</f>
        <v>0</v>
      </c>
      <c r="BH182" s="182">
        <f>IF(N182="sníž. přenesená",J182,0)</f>
        <v>0</v>
      </c>
      <c r="BI182" s="182">
        <f>IF(N182="nulová",J182,0)</f>
        <v>0</v>
      </c>
      <c r="BJ182" s="77" t="s">
        <v>79</v>
      </c>
      <c r="BK182" s="182">
        <f>ROUND(I182*H182,2)</f>
        <v>0</v>
      </c>
      <c r="BL182" s="77" t="s">
        <v>122</v>
      </c>
      <c r="BM182" s="181" t="s">
        <v>281</v>
      </c>
    </row>
    <row r="183" spans="1:65" s="87" customFormat="1" ht="24">
      <c r="A183" s="84"/>
      <c r="B183" s="85"/>
      <c r="C183" s="168" t="s">
        <v>282</v>
      </c>
      <c r="D183" s="168" t="s">
        <v>117</v>
      </c>
      <c r="E183" s="169" t="s">
        <v>283</v>
      </c>
      <c r="F183" s="170" t="s">
        <v>284</v>
      </c>
      <c r="G183" s="171" t="s">
        <v>162</v>
      </c>
      <c r="H183" s="172">
        <v>8550.418</v>
      </c>
      <c r="I183" s="173"/>
      <c r="J183" s="174">
        <f>ROUND(I183*H183,2)</f>
        <v>0</v>
      </c>
      <c r="K183" s="170" t="s">
        <v>121</v>
      </c>
      <c r="L183" s="85"/>
      <c r="M183" s="176" t="s">
        <v>1</v>
      </c>
      <c r="N183" s="177" t="s">
        <v>39</v>
      </c>
      <c r="O183" s="178"/>
      <c r="P183" s="179">
        <f>O183*H183</f>
        <v>0</v>
      </c>
      <c r="Q183" s="179">
        <v>0</v>
      </c>
      <c r="R183" s="179">
        <f>Q183*H183</f>
        <v>0</v>
      </c>
      <c r="S183" s="179">
        <v>0</v>
      </c>
      <c r="T183" s="180">
        <f>S183*H183</f>
        <v>0</v>
      </c>
      <c r="U183" s="84"/>
      <c r="V183" s="84"/>
      <c r="W183" s="84"/>
      <c r="X183" s="84"/>
      <c r="Y183" s="84"/>
      <c r="Z183" s="84"/>
      <c r="AA183" s="84"/>
      <c r="AB183" s="84"/>
      <c r="AC183" s="84"/>
      <c r="AD183" s="84"/>
      <c r="AE183" s="84"/>
      <c r="AR183" s="181" t="s">
        <v>122</v>
      </c>
      <c r="AT183" s="181" t="s">
        <v>117</v>
      </c>
      <c r="AU183" s="181" t="s">
        <v>81</v>
      </c>
      <c r="AY183" s="77" t="s">
        <v>115</v>
      </c>
      <c r="BE183" s="182">
        <f>IF(N183="základní",J183,0)</f>
        <v>0</v>
      </c>
      <c r="BF183" s="182">
        <f>IF(N183="snížená",J183,0)</f>
        <v>0</v>
      </c>
      <c r="BG183" s="182">
        <f>IF(N183="zákl. přenesená",J183,0)</f>
        <v>0</v>
      </c>
      <c r="BH183" s="182">
        <f>IF(N183="sníž. přenesená",J183,0)</f>
        <v>0</v>
      </c>
      <c r="BI183" s="182">
        <f>IF(N183="nulová",J183,0)</f>
        <v>0</v>
      </c>
      <c r="BJ183" s="77" t="s">
        <v>79</v>
      </c>
      <c r="BK183" s="182">
        <f>ROUND(I183*H183,2)</f>
        <v>0</v>
      </c>
      <c r="BL183" s="77" t="s">
        <v>122</v>
      </c>
      <c r="BM183" s="181" t="s">
        <v>285</v>
      </c>
    </row>
    <row r="184" spans="2:51" s="183" customFormat="1" ht="12">
      <c r="B184" s="184"/>
      <c r="D184" s="185" t="s">
        <v>124</v>
      </c>
      <c r="E184" s="186" t="s">
        <v>1</v>
      </c>
      <c r="F184" s="187" t="s">
        <v>286</v>
      </c>
      <c r="H184" s="188">
        <v>8550.418</v>
      </c>
      <c r="L184" s="184"/>
      <c r="M184" s="189"/>
      <c r="N184" s="190"/>
      <c r="O184" s="190"/>
      <c r="P184" s="190"/>
      <c r="Q184" s="190"/>
      <c r="R184" s="190"/>
      <c r="S184" s="190"/>
      <c r="T184" s="191"/>
      <c r="AT184" s="186" t="s">
        <v>124</v>
      </c>
      <c r="AU184" s="186" t="s">
        <v>81</v>
      </c>
      <c r="AV184" s="183" t="s">
        <v>81</v>
      </c>
      <c r="AW184" s="183" t="s">
        <v>30</v>
      </c>
      <c r="AX184" s="183" t="s">
        <v>79</v>
      </c>
      <c r="AY184" s="186" t="s">
        <v>115</v>
      </c>
    </row>
    <row r="185" spans="1:65" s="87" customFormat="1" ht="21.75" customHeight="1">
      <c r="A185" s="84"/>
      <c r="B185" s="85"/>
      <c r="C185" s="168" t="s">
        <v>287</v>
      </c>
      <c r="D185" s="168" t="s">
        <v>117</v>
      </c>
      <c r="E185" s="169" t="s">
        <v>288</v>
      </c>
      <c r="F185" s="170" t="s">
        <v>289</v>
      </c>
      <c r="G185" s="171" t="s">
        <v>162</v>
      </c>
      <c r="H185" s="172">
        <v>262.254</v>
      </c>
      <c r="I185" s="173"/>
      <c r="J185" s="174">
        <f>ROUND(I185*H185,2)</f>
        <v>0</v>
      </c>
      <c r="K185" s="170" t="s">
        <v>121</v>
      </c>
      <c r="L185" s="85"/>
      <c r="M185" s="176" t="s">
        <v>1</v>
      </c>
      <c r="N185" s="177" t="s">
        <v>39</v>
      </c>
      <c r="O185" s="178"/>
      <c r="P185" s="179">
        <f>O185*H185</f>
        <v>0</v>
      </c>
      <c r="Q185" s="179">
        <v>0</v>
      </c>
      <c r="R185" s="179">
        <f>Q185*H185</f>
        <v>0</v>
      </c>
      <c r="S185" s="179">
        <v>0</v>
      </c>
      <c r="T185" s="180">
        <f>S185*H185</f>
        <v>0</v>
      </c>
      <c r="U185" s="84"/>
      <c r="V185" s="84"/>
      <c r="W185" s="84"/>
      <c r="X185" s="84"/>
      <c r="Y185" s="84"/>
      <c r="Z185" s="84"/>
      <c r="AA185" s="84"/>
      <c r="AB185" s="84"/>
      <c r="AC185" s="84"/>
      <c r="AD185" s="84"/>
      <c r="AE185" s="84"/>
      <c r="AR185" s="181" t="s">
        <v>122</v>
      </c>
      <c r="AT185" s="181" t="s">
        <v>117</v>
      </c>
      <c r="AU185" s="181" t="s">
        <v>81</v>
      </c>
      <c r="AY185" s="77" t="s">
        <v>115</v>
      </c>
      <c r="BE185" s="182">
        <f>IF(N185="základní",J185,0)</f>
        <v>0</v>
      </c>
      <c r="BF185" s="182">
        <f>IF(N185="snížená",J185,0)</f>
        <v>0</v>
      </c>
      <c r="BG185" s="182">
        <f>IF(N185="zákl. přenesená",J185,0)</f>
        <v>0</v>
      </c>
      <c r="BH185" s="182">
        <f>IF(N185="sníž. přenesená",J185,0)</f>
        <v>0</v>
      </c>
      <c r="BI185" s="182">
        <f>IF(N185="nulová",J185,0)</f>
        <v>0</v>
      </c>
      <c r="BJ185" s="77" t="s">
        <v>79</v>
      </c>
      <c r="BK185" s="182">
        <f>ROUND(I185*H185,2)</f>
        <v>0</v>
      </c>
      <c r="BL185" s="77" t="s">
        <v>122</v>
      </c>
      <c r="BM185" s="181" t="s">
        <v>290</v>
      </c>
    </row>
    <row r="186" spans="1:65" s="87" customFormat="1" ht="24">
      <c r="A186" s="84"/>
      <c r="B186" s="85"/>
      <c r="C186" s="168" t="s">
        <v>291</v>
      </c>
      <c r="D186" s="168" t="s">
        <v>117</v>
      </c>
      <c r="E186" s="169" t="s">
        <v>292</v>
      </c>
      <c r="F186" s="170" t="s">
        <v>293</v>
      </c>
      <c r="G186" s="171" t="s">
        <v>162</v>
      </c>
      <c r="H186" s="172">
        <v>4994.226</v>
      </c>
      <c r="I186" s="173"/>
      <c r="J186" s="174">
        <f>ROUND(I186*H186,2)</f>
        <v>0</v>
      </c>
      <c r="K186" s="170" t="s">
        <v>121</v>
      </c>
      <c r="L186" s="85"/>
      <c r="M186" s="176" t="s">
        <v>1</v>
      </c>
      <c r="N186" s="177" t="s">
        <v>39</v>
      </c>
      <c r="O186" s="178"/>
      <c r="P186" s="179">
        <f>O186*H186</f>
        <v>0</v>
      </c>
      <c r="Q186" s="179">
        <v>0</v>
      </c>
      <c r="R186" s="179">
        <f>Q186*H186</f>
        <v>0</v>
      </c>
      <c r="S186" s="179">
        <v>0</v>
      </c>
      <c r="T186" s="180">
        <f>S186*H186</f>
        <v>0</v>
      </c>
      <c r="U186" s="84"/>
      <c r="V186" s="84"/>
      <c r="W186" s="84"/>
      <c r="X186" s="84"/>
      <c r="Y186" s="84"/>
      <c r="Z186" s="84"/>
      <c r="AA186" s="84"/>
      <c r="AB186" s="84"/>
      <c r="AC186" s="84"/>
      <c r="AD186" s="84"/>
      <c r="AE186" s="84"/>
      <c r="AR186" s="181" t="s">
        <v>122</v>
      </c>
      <c r="AT186" s="181" t="s">
        <v>117</v>
      </c>
      <c r="AU186" s="181" t="s">
        <v>81</v>
      </c>
      <c r="AY186" s="77" t="s">
        <v>115</v>
      </c>
      <c r="BE186" s="182">
        <f>IF(N186="základní",J186,0)</f>
        <v>0</v>
      </c>
      <c r="BF186" s="182">
        <f>IF(N186="snížená",J186,0)</f>
        <v>0</v>
      </c>
      <c r="BG186" s="182">
        <f>IF(N186="zákl. přenesená",J186,0)</f>
        <v>0</v>
      </c>
      <c r="BH186" s="182">
        <f>IF(N186="sníž. přenesená",J186,0)</f>
        <v>0</v>
      </c>
      <c r="BI186" s="182">
        <f>IF(N186="nulová",J186,0)</f>
        <v>0</v>
      </c>
      <c r="BJ186" s="77" t="s">
        <v>79</v>
      </c>
      <c r="BK186" s="182">
        <f>ROUND(I186*H186,2)</f>
        <v>0</v>
      </c>
      <c r="BL186" s="77" t="s">
        <v>122</v>
      </c>
      <c r="BM186" s="181" t="s">
        <v>294</v>
      </c>
    </row>
    <row r="187" spans="2:51" s="183" customFormat="1" ht="12">
      <c r="B187" s="184"/>
      <c r="D187" s="185" t="s">
        <v>124</v>
      </c>
      <c r="E187" s="186" t="s">
        <v>1</v>
      </c>
      <c r="F187" s="187" t="s">
        <v>295</v>
      </c>
      <c r="H187" s="188">
        <v>4994.226</v>
      </c>
      <c r="L187" s="184"/>
      <c r="M187" s="189"/>
      <c r="N187" s="190"/>
      <c r="O187" s="190"/>
      <c r="P187" s="190"/>
      <c r="Q187" s="190"/>
      <c r="R187" s="190"/>
      <c r="S187" s="190"/>
      <c r="T187" s="191"/>
      <c r="AT187" s="186" t="s">
        <v>124</v>
      </c>
      <c r="AU187" s="186" t="s">
        <v>81</v>
      </c>
      <c r="AV187" s="183" t="s">
        <v>81</v>
      </c>
      <c r="AW187" s="183" t="s">
        <v>30</v>
      </c>
      <c r="AX187" s="183" t="s">
        <v>79</v>
      </c>
      <c r="AY187" s="186" t="s">
        <v>115</v>
      </c>
    </row>
    <row r="188" spans="1:65" s="87" customFormat="1" ht="16.5" customHeight="1">
      <c r="A188" s="84"/>
      <c r="B188" s="85"/>
      <c r="C188" s="168" t="s">
        <v>296</v>
      </c>
      <c r="D188" s="168" t="s">
        <v>117</v>
      </c>
      <c r="E188" s="169" t="s">
        <v>297</v>
      </c>
      <c r="F188" s="170" t="s">
        <v>298</v>
      </c>
      <c r="G188" s="171" t="s">
        <v>162</v>
      </c>
      <c r="H188" s="172">
        <v>16.224</v>
      </c>
      <c r="I188" s="173"/>
      <c r="J188" s="174">
        <f>ROUND(I188*H188,2)</f>
        <v>0</v>
      </c>
      <c r="K188" s="170" t="s">
        <v>121</v>
      </c>
      <c r="L188" s="85"/>
      <c r="M188" s="176" t="s">
        <v>1</v>
      </c>
      <c r="N188" s="177" t="s">
        <v>39</v>
      </c>
      <c r="O188" s="178"/>
      <c r="P188" s="179">
        <f>O188*H188</f>
        <v>0</v>
      </c>
      <c r="Q188" s="179">
        <v>0</v>
      </c>
      <c r="R188" s="179">
        <f>Q188*H188</f>
        <v>0</v>
      </c>
      <c r="S188" s="179">
        <v>0</v>
      </c>
      <c r="T188" s="180">
        <f>S188*H188</f>
        <v>0</v>
      </c>
      <c r="U188" s="84"/>
      <c r="V188" s="84"/>
      <c r="W188" s="84"/>
      <c r="X188" s="84"/>
      <c r="Y188" s="84"/>
      <c r="Z188" s="84"/>
      <c r="AA188" s="84"/>
      <c r="AB188" s="84"/>
      <c r="AC188" s="84"/>
      <c r="AD188" s="84"/>
      <c r="AE188" s="84"/>
      <c r="AR188" s="181" t="s">
        <v>122</v>
      </c>
      <c r="AT188" s="181" t="s">
        <v>117</v>
      </c>
      <c r="AU188" s="181" t="s">
        <v>81</v>
      </c>
      <c r="AY188" s="77" t="s">
        <v>115</v>
      </c>
      <c r="BE188" s="182">
        <f>IF(N188="základní",J188,0)</f>
        <v>0</v>
      </c>
      <c r="BF188" s="182">
        <f>IF(N188="snížená",J188,0)</f>
        <v>0</v>
      </c>
      <c r="BG188" s="182">
        <f>IF(N188="zákl. přenesená",J188,0)</f>
        <v>0</v>
      </c>
      <c r="BH188" s="182">
        <f>IF(N188="sníž. přenesená",J188,0)</f>
        <v>0</v>
      </c>
      <c r="BI188" s="182">
        <f>IF(N188="nulová",J188,0)</f>
        <v>0</v>
      </c>
      <c r="BJ188" s="77" t="s">
        <v>79</v>
      </c>
      <c r="BK188" s="182">
        <f>ROUND(I188*H188,2)</f>
        <v>0</v>
      </c>
      <c r="BL188" s="77" t="s">
        <v>122</v>
      </c>
      <c r="BM188" s="181" t="s">
        <v>299</v>
      </c>
    </row>
    <row r="189" spans="1:65" s="87" customFormat="1" ht="24">
      <c r="A189" s="84"/>
      <c r="B189" s="85"/>
      <c r="C189" s="168" t="s">
        <v>300</v>
      </c>
      <c r="D189" s="168" t="s">
        <v>117</v>
      </c>
      <c r="E189" s="169" t="s">
        <v>301</v>
      </c>
      <c r="F189" s="170" t="s">
        <v>302</v>
      </c>
      <c r="G189" s="171" t="s">
        <v>162</v>
      </c>
      <c r="H189" s="172">
        <v>308.256</v>
      </c>
      <c r="I189" s="173"/>
      <c r="J189" s="174">
        <f>ROUND(I189*H189,2)</f>
        <v>0</v>
      </c>
      <c r="K189" s="170" t="s">
        <v>121</v>
      </c>
      <c r="L189" s="85"/>
      <c r="M189" s="176" t="s">
        <v>1</v>
      </c>
      <c r="N189" s="177" t="s">
        <v>39</v>
      </c>
      <c r="O189" s="178"/>
      <c r="P189" s="179">
        <f>O189*H189</f>
        <v>0</v>
      </c>
      <c r="Q189" s="179">
        <v>0</v>
      </c>
      <c r="R189" s="179">
        <f>Q189*H189</f>
        <v>0</v>
      </c>
      <c r="S189" s="179">
        <v>0</v>
      </c>
      <c r="T189" s="180">
        <f>S189*H189</f>
        <v>0</v>
      </c>
      <c r="U189" s="84"/>
      <c r="V189" s="84"/>
      <c r="W189" s="84"/>
      <c r="X189" s="84"/>
      <c r="Y189" s="84"/>
      <c r="Z189" s="84"/>
      <c r="AA189" s="84"/>
      <c r="AB189" s="84"/>
      <c r="AC189" s="84"/>
      <c r="AD189" s="84"/>
      <c r="AE189" s="84"/>
      <c r="AR189" s="181" t="s">
        <v>122</v>
      </c>
      <c r="AT189" s="181" t="s">
        <v>117</v>
      </c>
      <c r="AU189" s="181" t="s">
        <v>81</v>
      </c>
      <c r="AY189" s="77" t="s">
        <v>115</v>
      </c>
      <c r="BE189" s="182">
        <f>IF(N189="základní",J189,0)</f>
        <v>0</v>
      </c>
      <c r="BF189" s="182">
        <f>IF(N189="snížená",J189,0)</f>
        <v>0</v>
      </c>
      <c r="BG189" s="182">
        <f>IF(N189="zákl. přenesená",J189,0)</f>
        <v>0</v>
      </c>
      <c r="BH189" s="182">
        <f>IF(N189="sníž. přenesená",J189,0)</f>
        <v>0</v>
      </c>
      <c r="BI189" s="182">
        <f>IF(N189="nulová",J189,0)</f>
        <v>0</v>
      </c>
      <c r="BJ189" s="77" t="s">
        <v>79</v>
      </c>
      <c r="BK189" s="182">
        <f>ROUND(I189*H189,2)</f>
        <v>0</v>
      </c>
      <c r="BL189" s="77" t="s">
        <v>122</v>
      </c>
      <c r="BM189" s="181" t="s">
        <v>303</v>
      </c>
    </row>
    <row r="190" spans="2:51" s="183" customFormat="1" ht="12">
      <c r="B190" s="184"/>
      <c r="D190" s="185" t="s">
        <v>124</v>
      </c>
      <c r="E190" s="186" t="s">
        <v>1</v>
      </c>
      <c r="F190" s="187" t="s">
        <v>304</v>
      </c>
      <c r="H190" s="188">
        <v>308.256</v>
      </c>
      <c r="L190" s="184"/>
      <c r="M190" s="189"/>
      <c r="N190" s="190"/>
      <c r="O190" s="190"/>
      <c r="P190" s="190"/>
      <c r="Q190" s="190"/>
      <c r="R190" s="190"/>
      <c r="S190" s="190"/>
      <c r="T190" s="191"/>
      <c r="AT190" s="186" t="s">
        <v>124</v>
      </c>
      <c r="AU190" s="186" t="s">
        <v>81</v>
      </c>
      <c r="AV190" s="183" t="s">
        <v>81</v>
      </c>
      <c r="AW190" s="183" t="s">
        <v>30</v>
      </c>
      <c r="AX190" s="183" t="s">
        <v>79</v>
      </c>
      <c r="AY190" s="186" t="s">
        <v>115</v>
      </c>
    </row>
    <row r="191" spans="1:65" s="87" customFormat="1" ht="36">
      <c r="A191" s="84"/>
      <c r="B191" s="85"/>
      <c r="C191" s="168" t="s">
        <v>305</v>
      </c>
      <c r="D191" s="168" t="s">
        <v>117</v>
      </c>
      <c r="E191" s="169" t="s">
        <v>306</v>
      </c>
      <c r="F191" s="170" t="s">
        <v>307</v>
      </c>
      <c r="G191" s="171" t="s">
        <v>162</v>
      </c>
      <c r="H191" s="172">
        <v>16.224</v>
      </c>
      <c r="I191" s="173"/>
      <c r="J191" s="174">
        <f>ROUND(I191*H191,2)</f>
        <v>0</v>
      </c>
      <c r="K191" s="170" t="s">
        <v>121</v>
      </c>
      <c r="L191" s="85"/>
      <c r="M191" s="176" t="s">
        <v>1</v>
      </c>
      <c r="N191" s="177" t="s">
        <v>39</v>
      </c>
      <c r="O191" s="178"/>
      <c r="P191" s="179">
        <f>O191*H191</f>
        <v>0</v>
      </c>
      <c r="Q191" s="179">
        <v>0</v>
      </c>
      <c r="R191" s="179">
        <f>Q191*H191</f>
        <v>0</v>
      </c>
      <c r="S191" s="179">
        <v>0</v>
      </c>
      <c r="T191" s="180">
        <f>S191*H191</f>
        <v>0</v>
      </c>
      <c r="U191" s="84"/>
      <c r="V191" s="84"/>
      <c r="W191" s="84"/>
      <c r="X191" s="84"/>
      <c r="Y191" s="84"/>
      <c r="Z191" s="84"/>
      <c r="AA191" s="84"/>
      <c r="AB191" s="84"/>
      <c r="AC191" s="84"/>
      <c r="AD191" s="84"/>
      <c r="AE191" s="84"/>
      <c r="AR191" s="181" t="s">
        <v>122</v>
      </c>
      <c r="AT191" s="181" t="s">
        <v>117</v>
      </c>
      <c r="AU191" s="181" t="s">
        <v>81</v>
      </c>
      <c r="AY191" s="77" t="s">
        <v>115</v>
      </c>
      <c r="BE191" s="182">
        <f>IF(N191="základní",J191,0)</f>
        <v>0</v>
      </c>
      <c r="BF191" s="182">
        <f>IF(N191="snížená",J191,0)</f>
        <v>0</v>
      </c>
      <c r="BG191" s="182">
        <f>IF(N191="zákl. přenesená",J191,0)</f>
        <v>0</v>
      </c>
      <c r="BH191" s="182">
        <f>IF(N191="sníž. přenesená",J191,0)</f>
        <v>0</v>
      </c>
      <c r="BI191" s="182">
        <f>IF(N191="nulová",J191,0)</f>
        <v>0</v>
      </c>
      <c r="BJ191" s="77" t="s">
        <v>79</v>
      </c>
      <c r="BK191" s="182">
        <f>ROUND(I191*H191,2)</f>
        <v>0</v>
      </c>
      <c r="BL191" s="77" t="s">
        <v>122</v>
      </c>
      <c r="BM191" s="181" t="s">
        <v>308</v>
      </c>
    </row>
    <row r="192" spans="1:65" s="87" customFormat="1" ht="33" customHeight="1">
      <c r="A192" s="84"/>
      <c r="B192" s="85"/>
      <c r="C192" s="168" t="s">
        <v>309</v>
      </c>
      <c r="D192" s="168" t="s">
        <v>117</v>
      </c>
      <c r="E192" s="169" t="s">
        <v>310</v>
      </c>
      <c r="F192" s="170" t="s">
        <v>311</v>
      </c>
      <c r="G192" s="171" t="s">
        <v>162</v>
      </c>
      <c r="H192" s="172">
        <v>262.254</v>
      </c>
      <c r="I192" s="173"/>
      <c r="J192" s="174">
        <f>ROUND(I192*H192,2)</f>
        <v>0</v>
      </c>
      <c r="K192" s="170" t="s">
        <v>121</v>
      </c>
      <c r="L192" s="85"/>
      <c r="M192" s="176" t="s">
        <v>1</v>
      </c>
      <c r="N192" s="177" t="s">
        <v>39</v>
      </c>
      <c r="O192" s="178"/>
      <c r="P192" s="179">
        <f>O192*H192</f>
        <v>0</v>
      </c>
      <c r="Q192" s="179">
        <v>0</v>
      </c>
      <c r="R192" s="179">
        <f>Q192*H192</f>
        <v>0</v>
      </c>
      <c r="S192" s="179">
        <v>0</v>
      </c>
      <c r="T192" s="180">
        <f>S192*H192</f>
        <v>0</v>
      </c>
      <c r="U192" s="84"/>
      <c r="V192" s="84"/>
      <c r="W192" s="84"/>
      <c r="X192" s="84"/>
      <c r="Y192" s="84"/>
      <c r="Z192" s="84"/>
      <c r="AA192" s="84"/>
      <c r="AB192" s="84"/>
      <c r="AC192" s="84"/>
      <c r="AD192" s="84"/>
      <c r="AE192" s="84"/>
      <c r="AR192" s="181" t="s">
        <v>122</v>
      </c>
      <c r="AT192" s="181" t="s">
        <v>117</v>
      </c>
      <c r="AU192" s="181" t="s">
        <v>81</v>
      </c>
      <c r="AY192" s="77" t="s">
        <v>115</v>
      </c>
      <c r="BE192" s="182">
        <f>IF(N192="základní",J192,0)</f>
        <v>0</v>
      </c>
      <c r="BF192" s="182">
        <f>IF(N192="snížená",J192,0)</f>
        <v>0</v>
      </c>
      <c r="BG192" s="182">
        <f>IF(N192="zákl. přenesená",J192,0)</f>
        <v>0</v>
      </c>
      <c r="BH192" s="182">
        <f>IF(N192="sníž. přenesená",J192,0)</f>
        <v>0</v>
      </c>
      <c r="BI192" s="182">
        <f>IF(N192="nulová",J192,0)</f>
        <v>0</v>
      </c>
      <c r="BJ192" s="77" t="s">
        <v>79</v>
      </c>
      <c r="BK192" s="182">
        <f>ROUND(I192*H192,2)</f>
        <v>0</v>
      </c>
      <c r="BL192" s="77" t="s">
        <v>122</v>
      </c>
      <c r="BM192" s="181" t="s">
        <v>312</v>
      </c>
    </row>
    <row r="193" spans="1:65" s="87" customFormat="1" ht="24">
      <c r="A193" s="84"/>
      <c r="B193" s="85"/>
      <c r="C193" s="168" t="s">
        <v>313</v>
      </c>
      <c r="D193" s="168" t="s">
        <v>117</v>
      </c>
      <c r="E193" s="169" t="s">
        <v>314</v>
      </c>
      <c r="F193" s="170" t="s">
        <v>161</v>
      </c>
      <c r="G193" s="171" t="s">
        <v>162</v>
      </c>
      <c r="H193" s="172">
        <v>450.022</v>
      </c>
      <c r="I193" s="173"/>
      <c r="J193" s="174">
        <f>ROUND(I193*H193,2)</f>
        <v>0</v>
      </c>
      <c r="K193" s="170" t="s">
        <v>121</v>
      </c>
      <c r="L193" s="85"/>
      <c r="M193" s="176" t="s">
        <v>1</v>
      </c>
      <c r="N193" s="177" t="s">
        <v>39</v>
      </c>
      <c r="O193" s="178"/>
      <c r="P193" s="179">
        <f>O193*H193</f>
        <v>0</v>
      </c>
      <c r="Q193" s="179">
        <v>0</v>
      </c>
      <c r="R193" s="179">
        <f>Q193*H193</f>
        <v>0</v>
      </c>
      <c r="S193" s="179">
        <v>0</v>
      </c>
      <c r="T193" s="180">
        <f>S193*H193</f>
        <v>0</v>
      </c>
      <c r="U193" s="84"/>
      <c r="V193" s="84"/>
      <c r="W193" s="84"/>
      <c r="X193" s="84"/>
      <c r="Y193" s="84"/>
      <c r="Z193" s="84"/>
      <c r="AA193" s="84"/>
      <c r="AB193" s="84"/>
      <c r="AC193" s="84"/>
      <c r="AD193" s="84"/>
      <c r="AE193" s="84"/>
      <c r="AR193" s="181" t="s">
        <v>122</v>
      </c>
      <c r="AT193" s="181" t="s">
        <v>117</v>
      </c>
      <c r="AU193" s="181" t="s">
        <v>81</v>
      </c>
      <c r="AY193" s="77" t="s">
        <v>115</v>
      </c>
      <c r="BE193" s="182">
        <f>IF(N193="základní",J193,0)</f>
        <v>0</v>
      </c>
      <c r="BF193" s="182">
        <f>IF(N193="snížená",J193,0)</f>
        <v>0</v>
      </c>
      <c r="BG193" s="182">
        <f>IF(N193="zákl. přenesená",J193,0)</f>
        <v>0</v>
      </c>
      <c r="BH193" s="182">
        <f>IF(N193="sníž. přenesená",J193,0)</f>
        <v>0</v>
      </c>
      <c r="BI193" s="182">
        <f>IF(N193="nulová",J193,0)</f>
        <v>0</v>
      </c>
      <c r="BJ193" s="77" t="s">
        <v>79</v>
      </c>
      <c r="BK193" s="182">
        <f>ROUND(I193*H193,2)</f>
        <v>0</v>
      </c>
      <c r="BL193" s="77" t="s">
        <v>122</v>
      </c>
      <c r="BM193" s="181" t="s">
        <v>315</v>
      </c>
    </row>
    <row r="194" spans="2:63" s="155" customFormat="1" ht="22.9" customHeight="1">
      <c r="B194" s="156"/>
      <c r="D194" s="157" t="s">
        <v>73</v>
      </c>
      <c r="E194" s="166" t="s">
        <v>316</v>
      </c>
      <c r="F194" s="166" t="s">
        <v>317</v>
      </c>
      <c r="J194" s="167">
        <f>BK194</f>
        <v>0</v>
      </c>
      <c r="L194" s="156"/>
      <c r="M194" s="160"/>
      <c r="N194" s="161"/>
      <c r="O194" s="161"/>
      <c r="P194" s="162">
        <f>P195</f>
        <v>0</v>
      </c>
      <c r="Q194" s="161"/>
      <c r="R194" s="162">
        <f>R195</f>
        <v>0</v>
      </c>
      <c r="S194" s="161"/>
      <c r="T194" s="163">
        <f>T195</f>
        <v>0</v>
      </c>
      <c r="AR194" s="157" t="s">
        <v>79</v>
      </c>
      <c r="AT194" s="164" t="s">
        <v>73</v>
      </c>
      <c r="AU194" s="164" t="s">
        <v>79</v>
      </c>
      <c r="AY194" s="157" t="s">
        <v>115</v>
      </c>
      <c r="BK194" s="165">
        <f>BK195</f>
        <v>0</v>
      </c>
    </row>
    <row r="195" spans="1:65" s="87" customFormat="1" ht="33" customHeight="1">
      <c r="A195" s="84"/>
      <c r="B195" s="85"/>
      <c r="C195" s="168" t="s">
        <v>318</v>
      </c>
      <c r="D195" s="168" t="s">
        <v>117</v>
      </c>
      <c r="E195" s="169" t="s">
        <v>319</v>
      </c>
      <c r="F195" s="170" t="s">
        <v>320</v>
      </c>
      <c r="G195" s="171" t="s">
        <v>162</v>
      </c>
      <c r="H195" s="172">
        <v>759.536</v>
      </c>
      <c r="I195" s="173"/>
      <c r="J195" s="174">
        <f>ROUND(I195*H195,2)</f>
        <v>0</v>
      </c>
      <c r="K195" s="170" t="s">
        <v>121</v>
      </c>
      <c r="L195" s="85"/>
      <c r="M195" s="176" t="s">
        <v>1</v>
      </c>
      <c r="N195" s="177" t="s">
        <v>39</v>
      </c>
      <c r="O195" s="178"/>
      <c r="P195" s="179">
        <f>O195*H195</f>
        <v>0</v>
      </c>
      <c r="Q195" s="179">
        <v>0</v>
      </c>
      <c r="R195" s="179">
        <f>Q195*H195</f>
        <v>0</v>
      </c>
      <c r="S195" s="179">
        <v>0</v>
      </c>
      <c r="T195" s="180">
        <f>S195*H195</f>
        <v>0</v>
      </c>
      <c r="U195" s="84"/>
      <c r="V195" s="84"/>
      <c r="W195" s="84"/>
      <c r="X195" s="84"/>
      <c r="Y195" s="84"/>
      <c r="Z195" s="84"/>
      <c r="AA195" s="84"/>
      <c r="AB195" s="84"/>
      <c r="AC195" s="84"/>
      <c r="AD195" s="84"/>
      <c r="AE195" s="84"/>
      <c r="AR195" s="181" t="s">
        <v>122</v>
      </c>
      <c r="AT195" s="181" t="s">
        <v>117</v>
      </c>
      <c r="AU195" s="181" t="s">
        <v>81</v>
      </c>
      <c r="AY195" s="77" t="s">
        <v>115</v>
      </c>
      <c r="BE195" s="182">
        <f>IF(N195="základní",J195,0)</f>
        <v>0</v>
      </c>
      <c r="BF195" s="182">
        <f>IF(N195="snížená",J195,0)</f>
        <v>0</v>
      </c>
      <c r="BG195" s="182">
        <f>IF(N195="zákl. přenesená",J195,0)</f>
        <v>0</v>
      </c>
      <c r="BH195" s="182">
        <f>IF(N195="sníž. přenesená",J195,0)</f>
        <v>0</v>
      </c>
      <c r="BI195" s="182">
        <f>IF(N195="nulová",J195,0)</f>
        <v>0</v>
      </c>
      <c r="BJ195" s="77" t="s">
        <v>79</v>
      </c>
      <c r="BK195" s="182">
        <f>ROUND(I195*H195,2)</f>
        <v>0</v>
      </c>
      <c r="BL195" s="77" t="s">
        <v>122</v>
      </c>
      <c r="BM195" s="181" t="s">
        <v>321</v>
      </c>
    </row>
    <row r="196" spans="2:63" s="155" customFormat="1" ht="25.9" customHeight="1">
      <c r="B196" s="156"/>
      <c r="D196" s="157" t="s">
        <v>73</v>
      </c>
      <c r="E196" s="158" t="s">
        <v>322</v>
      </c>
      <c r="F196" s="158" t="s">
        <v>323</v>
      </c>
      <c r="J196" s="159">
        <f>BK196</f>
        <v>0</v>
      </c>
      <c r="L196" s="156"/>
      <c r="M196" s="160"/>
      <c r="N196" s="161"/>
      <c r="O196" s="161"/>
      <c r="P196" s="162">
        <f>P197+P199+P201</f>
        <v>0</v>
      </c>
      <c r="Q196" s="161"/>
      <c r="R196" s="162">
        <f>R197+R199+R201</f>
        <v>0</v>
      </c>
      <c r="S196" s="161"/>
      <c r="T196" s="163">
        <f>T197+T199+T201</f>
        <v>0</v>
      </c>
      <c r="AR196" s="157" t="s">
        <v>138</v>
      </c>
      <c r="AT196" s="164" t="s">
        <v>73</v>
      </c>
      <c r="AU196" s="164" t="s">
        <v>74</v>
      </c>
      <c r="AY196" s="157" t="s">
        <v>115</v>
      </c>
      <c r="BK196" s="165">
        <f>BK197+BK199+BK201</f>
        <v>0</v>
      </c>
    </row>
    <row r="197" spans="2:63" s="155" customFormat="1" ht="22.9" customHeight="1">
      <c r="B197" s="156"/>
      <c r="D197" s="157" t="s">
        <v>73</v>
      </c>
      <c r="E197" s="166" t="s">
        <v>324</v>
      </c>
      <c r="F197" s="166" t="s">
        <v>325</v>
      </c>
      <c r="J197" s="167">
        <f>BK197</f>
        <v>0</v>
      </c>
      <c r="L197" s="156"/>
      <c r="M197" s="160"/>
      <c r="N197" s="161"/>
      <c r="O197" s="161"/>
      <c r="P197" s="162">
        <f>P198</f>
        <v>0</v>
      </c>
      <c r="Q197" s="161"/>
      <c r="R197" s="162">
        <f>R198</f>
        <v>0</v>
      </c>
      <c r="S197" s="161"/>
      <c r="T197" s="163">
        <f>T198</f>
        <v>0</v>
      </c>
      <c r="AR197" s="157" t="s">
        <v>138</v>
      </c>
      <c r="AT197" s="164" t="s">
        <v>73</v>
      </c>
      <c r="AU197" s="164" t="s">
        <v>79</v>
      </c>
      <c r="AY197" s="157" t="s">
        <v>115</v>
      </c>
      <c r="BK197" s="165">
        <f>BK198</f>
        <v>0</v>
      </c>
    </row>
    <row r="198" spans="1:65" s="87" customFormat="1" ht="16.5" customHeight="1">
      <c r="A198" s="84"/>
      <c r="B198" s="85"/>
      <c r="C198" s="168" t="s">
        <v>326</v>
      </c>
      <c r="D198" s="168" t="s">
        <v>117</v>
      </c>
      <c r="E198" s="169" t="s">
        <v>327</v>
      </c>
      <c r="F198" s="170" t="s">
        <v>325</v>
      </c>
      <c r="G198" s="171" t="s">
        <v>328</v>
      </c>
      <c r="H198" s="216"/>
      <c r="I198" s="173"/>
      <c r="J198" s="174">
        <f>ROUND(I198*H198,2)</f>
        <v>0</v>
      </c>
      <c r="K198" s="170" t="s">
        <v>121</v>
      </c>
      <c r="L198" s="85"/>
      <c r="M198" s="176" t="s">
        <v>1</v>
      </c>
      <c r="N198" s="177" t="s">
        <v>39</v>
      </c>
      <c r="O198" s="178"/>
      <c r="P198" s="179">
        <f>O198*H198</f>
        <v>0</v>
      </c>
      <c r="Q198" s="179">
        <v>0</v>
      </c>
      <c r="R198" s="179">
        <f>Q198*H198</f>
        <v>0</v>
      </c>
      <c r="S198" s="179">
        <v>0</v>
      </c>
      <c r="T198" s="180">
        <f>S198*H198</f>
        <v>0</v>
      </c>
      <c r="U198" s="84"/>
      <c r="V198" s="84"/>
      <c r="W198" s="84"/>
      <c r="X198" s="84"/>
      <c r="Y198" s="84"/>
      <c r="Z198" s="84"/>
      <c r="AA198" s="84"/>
      <c r="AB198" s="84"/>
      <c r="AC198" s="84"/>
      <c r="AD198" s="84"/>
      <c r="AE198" s="84"/>
      <c r="AR198" s="181" t="s">
        <v>329</v>
      </c>
      <c r="AT198" s="181" t="s">
        <v>117</v>
      </c>
      <c r="AU198" s="181" t="s">
        <v>81</v>
      </c>
      <c r="AY198" s="77" t="s">
        <v>115</v>
      </c>
      <c r="BE198" s="182">
        <f>IF(N198="základní",J198,0)</f>
        <v>0</v>
      </c>
      <c r="BF198" s="182">
        <f>IF(N198="snížená",J198,0)</f>
        <v>0</v>
      </c>
      <c r="BG198" s="182">
        <f>IF(N198="zákl. přenesená",J198,0)</f>
        <v>0</v>
      </c>
      <c r="BH198" s="182">
        <f>IF(N198="sníž. přenesená",J198,0)</f>
        <v>0</v>
      </c>
      <c r="BI198" s="182">
        <f>IF(N198="nulová",J198,0)</f>
        <v>0</v>
      </c>
      <c r="BJ198" s="77" t="s">
        <v>79</v>
      </c>
      <c r="BK198" s="182">
        <f>ROUND(I198*H198,2)</f>
        <v>0</v>
      </c>
      <c r="BL198" s="77" t="s">
        <v>329</v>
      </c>
      <c r="BM198" s="181" t="s">
        <v>330</v>
      </c>
    </row>
    <row r="199" spans="2:63" s="155" customFormat="1" ht="22.9" customHeight="1">
      <c r="B199" s="156"/>
      <c r="D199" s="157" t="s">
        <v>73</v>
      </c>
      <c r="E199" s="166" t="s">
        <v>331</v>
      </c>
      <c r="F199" s="166" t="s">
        <v>332</v>
      </c>
      <c r="J199" s="167">
        <f>BK199</f>
        <v>0</v>
      </c>
      <c r="L199" s="156"/>
      <c r="M199" s="160"/>
      <c r="N199" s="161"/>
      <c r="O199" s="161"/>
      <c r="P199" s="162">
        <f>P200</f>
        <v>0</v>
      </c>
      <c r="Q199" s="161"/>
      <c r="R199" s="162">
        <f>R200</f>
        <v>0</v>
      </c>
      <c r="S199" s="161"/>
      <c r="T199" s="163">
        <f>T200</f>
        <v>0</v>
      </c>
      <c r="AR199" s="157" t="s">
        <v>138</v>
      </c>
      <c r="AT199" s="164" t="s">
        <v>73</v>
      </c>
      <c r="AU199" s="164" t="s">
        <v>79</v>
      </c>
      <c r="AY199" s="157" t="s">
        <v>115</v>
      </c>
      <c r="BK199" s="165">
        <f>BK200</f>
        <v>0</v>
      </c>
    </row>
    <row r="200" spans="1:65" s="87" customFormat="1" ht="16.5" customHeight="1">
      <c r="A200" s="84"/>
      <c r="B200" s="85"/>
      <c r="C200" s="168" t="s">
        <v>333</v>
      </c>
      <c r="D200" s="168" t="s">
        <v>117</v>
      </c>
      <c r="E200" s="169" t="s">
        <v>334</v>
      </c>
      <c r="F200" s="170" t="s">
        <v>335</v>
      </c>
      <c r="G200" s="171" t="s">
        <v>328</v>
      </c>
      <c r="H200" s="216"/>
      <c r="I200" s="173"/>
      <c r="J200" s="174">
        <f>ROUND(I200*H200,2)</f>
        <v>0</v>
      </c>
      <c r="K200" s="170" t="s">
        <v>121</v>
      </c>
      <c r="L200" s="85"/>
      <c r="M200" s="176" t="s">
        <v>1</v>
      </c>
      <c r="N200" s="177" t="s">
        <v>39</v>
      </c>
      <c r="O200" s="178"/>
      <c r="P200" s="179">
        <f>O200*H200</f>
        <v>0</v>
      </c>
      <c r="Q200" s="179">
        <v>0</v>
      </c>
      <c r="R200" s="179">
        <f>Q200*H200</f>
        <v>0</v>
      </c>
      <c r="S200" s="179">
        <v>0</v>
      </c>
      <c r="T200" s="180">
        <f>S200*H200</f>
        <v>0</v>
      </c>
      <c r="U200" s="84"/>
      <c r="V200" s="84"/>
      <c r="W200" s="84"/>
      <c r="X200" s="84"/>
      <c r="Y200" s="84"/>
      <c r="Z200" s="84"/>
      <c r="AA200" s="84"/>
      <c r="AB200" s="84"/>
      <c r="AC200" s="84"/>
      <c r="AD200" s="84"/>
      <c r="AE200" s="84"/>
      <c r="AR200" s="181" t="s">
        <v>329</v>
      </c>
      <c r="AT200" s="181" t="s">
        <v>117</v>
      </c>
      <c r="AU200" s="181" t="s">
        <v>81</v>
      </c>
      <c r="AY200" s="77" t="s">
        <v>115</v>
      </c>
      <c r="BE200" s="182">
        <f>IF(N200="základní",J200,0)</f>
        <v>0</v>
      </c>
      <c r="BF200" s="182">
        <f>IF(N200="snížená",J200,0)</f>
        <v>0</v>
      </c>
      <c r="BG200" s="182">
        <f>IF(N200="zákl. přenesená",J200,0)</f>
        <v>0</v>
      </c>
      <c r="BH200" s="182">
        <f>IF(N200="sníž. přenesená",J200,0)</f>
        <v>0</v>
      </c>
      <c r="BI200" s="182">
        <f>IF(N200="nulová",J200,0)</f>
        <v>0</v>
      </c>
      <c r="BJ200" s="77" t="s">
        <v>79</v>
      </c>
      <c r="BK200" s="182">
        <f>ROUND(I200*H200,2)</f>
        <v>0</v>
      </c>
      <c r="BL200" s="77" t="s">
        <v>329</v>
      </c>
      <c r="BM200" s="181" t="s">
        <v>336</v>
      </c>
    </row>
    <row r="201" spans="2:63" s="155" customFormat="1" ht="22.9" customHeight="1">
      <c r="B201" s="156"/>
      <c r="D201" s="157" t="s">
        <v>73</v>
      </c>
      <c r="E201" s="166" t="s">
        <v>337</v>
      </c>
      <c r="F201" s="166" t="s">
        <v>338</v>
      </c>
      <c r="J201" s="167">
        <f>BK201</f>
        <v>0</v>
      </c>
      <c r="L201" s="156"/>
      <c r="M201" s="160"/>
      <c r="N201" s="161"/>
      <c r="O201" s="161"/>
      <c r="P201" s="162">
        <f>P202</f>
        <v>0</v>
      </c>
      <c r="Q201" s="161"/>
      <c r="R201" s="162">
        <f>R202</f>
        <v>0</v>
      </c>
      <c r="S201" s="161"/>
      <c r="T201" s="163">
        <f>T202</f>
        <v>0</v>
      </c>
      <c r="AR201" s="157" t="s">
        <v>138</v>
      </c>
      <c r="AT201" s="164" t="s">
        <v>73</v>
      </c>
      <c r="AU201" s="164" t="s">
        <v>79</v>
      </c>
      <c r="AY201" s="157" t="s">
        <v>115</v>
      </c>
      <c r="BK201" s="165">
        <f>BK202</f>
        <v>0</v>
      </c>
    </row>
    <row r="202" spans="1:65" s="87" customFormat="1" ht="16.5" customHeight="1">
      <c r="A202" s="84"/>
      <c r="B202" s="85"/>
      <c r="C202" s="168" t="s">
        <v>339</v>
      </c>
      <c r="D202" s="168" t="s">
        <v>117</v>
      </c>
      <c r="E202" s="169" t="s">
        <v>340</v>
      </c>
      <c r="F202" s="170" t="s">
        <v>341</v>
      </c>
      <c r="G202" s="171" t="s">
        <v>328</v>
      </c>
      <c r="H202" s="216"/>
      <c r="I202" s="173"/>
      <c r="J202" s="174">
        <f>ROUND(I202*H202,2)</f>
        <v>0</v>
      </c>
      <c r="K202" s="170" t="s">
        <v>121</v>
      </c>
      <c r="L202" s="85"/>
      <c r="M202" s="211" t="s">
        <v>1</v>
      </c>
      <c r="N202" s="212" t="s">
        <v>39</v>
      </c>
      <c r="O202" s="213"/>
      <c r="P202" s="214">
        <f>O202*H202</f>
        <v>0</v>
      </c>
      <c r="Q202" s="214">
        <v>0</v>
      </c>
      <c r="R202" s="214">
        <f>Q202*H202</f>
        <v>0</v>
      </c>
      <c r="S202" s="214">
        <v>0</v>
      </c>
      <c r="T202" s="215">
        <f>S202*H202</f>
        <v>0</v>
      </c>
      <c r="U202" s="84"/>
      <c r="V202" s="84"/>
      <c r="W202" s="84"/>
      <c r="X202" s="84"/>
      <c r="Y202" s="84"/>
      <c r="Z202" s="84"/>
      <c r="AA202" s="84"/>
      <c r="AB202" s="84"/>
      <c r="AC202" s="84"/>
      <c r="AD202" s="84"/>
      <c r="AE202" s="84"/>
      <c r="AR202" s="181" t="s">
        <v>329</v>
      </c>
      <c r="AT202" s="181" t="s">
        <v>117</v>
      </c>
      <c r="AU202" s="181" t="s">
        <v>81</v>
      </c>
      <c r="AY202" s="77" t="s">
        <v>115</v>
      </c>
      <c r="BE202" s="182">
        <f>IF(N202="základní",J202,0)</f>
        <v>0</v>
      </c>
      <c r="BF202" s="182">
        <f>IF(N202="snížená",J202,0)</f>
        <v>0</v>
      </c>
      <c r="BG202" s="182">
        <f>IF(N202="zákl. přenesená",J202,0)</f>
        <v>0</v>
      </c>
      <c r="BH202" s="182">
        <f>IF(N202="sníž. přenesená",J202,0)</f>
        <v>0</v>
      </c>
      <c r="BI202" s="182">
        <f>IF(N202="nulová",J202,0)</f>
        <v>0</v>
      </c>
      <c r="BJ202" s="77" t="s">
        <v>79</v>
      </c>
      <c r="BK202" s="182">
        <f>ROUND(I202*H202,2)</f>
        <v>0</v>
      </c>
      <c r="BL202" s="77" t="s">
        <v>329</v>
      </c>
      <c r="BM202" s="181" t="s">
        <v>342</v>
      </c>
    </row>
    <row r="203" spans="1:31" s="87" customFormat="1" ht="6.95" customHeight="1">
      <c r="A203" s="84"/>
      <c r="B203" s="119"/>
      <c r="C203" s="120"/>
      <c r="D203" s="120"/>
      <c r="E203" s="120"/>
      <c r="F203" s="120"/>
      <c r="G203" s="120"/>
      <c r="H203" s="120"/>
      <c r="I203" s="120"/>
      <c r="J203" s="120"/>
      <c r="K203" s="120"/>
      <c r="L203" s="85"/>
      <c r="M203" s="84"/>
      <c r="O203" s="84"/>
      <c r="P203" s="84"/>
      <c r="Q203" s="84"/>
      <c r="R203" s="84"/>
      <c r="S203" s="84"/>
      <c r="T203" s="84"/>
      <c r="U203" s="84"/>
      <c r="V203" s="84"/>
      <c r="W203" s="84"/>
      <c r="X203" s="84"/>
      <c r="Y203" s="84"/>
      <c r="Z203" s="84"/>
      <c r="AA203" s="84"/>
      <c r="AB203" s="84"/>
      <c r="AC203" s="84"/>
      <c r="AD203" s="84"/>
      <c r="AE203" s="84"/>
    </row>
  </sheetData>
  <sheetProtection algorithmName="SHA-512" hashValue="wHyGBsqvi3RdUm+FBGiDJzSjSOXTBfnQu762Z6kDAihTmI19eY+dCAWq/QdfnUJX7adjW4EgOfpMzJDp2qTMOA==" saltValue="D3bfzmq8szsPeAUVYqdFYw==" spinCount="100000" sheet="1" objects="1" scenarios="1"/>
  <protectedRanges>
    <protectedRange sqref="I176 I178 I179 I180 I182 I183 I185 I186 I188 I189 I191 I192 I193 I195 I198 H198 H200 I200 I202 H202" name="BUNKY K ZAPISU 2"/>
    <protectedRange sqref="J15 J16 E16:H16 F90 E25:H25 I127 I129 I130 I131 I133 I135 I137 I139 I141 I143 I144 I145 I147 I148 I149 I150 I151 I152 I153 I154 I157 I160 I162 I163 I165 I167 I169 I171 I173 I174" name="BUNKY K ZAPISU"/>
  </protectedRanges>
  <autoFilter ref="C123:K202"/>
  <mergeCells count="6">
    <mergeCell ref="E116:H116"/>
    <mergeCell ref="L2:V2"/>
    <mergeCell ref="E7:H7"/>
    <mergeCell ref="E16:H16"/>
    <mergeCell ref="E25:H25"/>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92"/>
  <sheetViews>
    <sheetView showGridLines="0" workbookViewId="0" topLeftCell="A1">
      <selection activeCell="N42" sqref="N41:N42"/>
    </sheetView>
  </sheetViews>
  <sheetFormatPr defaultColWidth="9.140625" defaultRowHeight="12"/>
  <cols>
    <col min="1" max="1" width="8.28125" style="76" customWidth="1"/>
    <col min="2" max="2" width="1.1484375" style="76" customWidth="1"/>
    <col min="3" max="3" width="4.140625" style="76" customWidth="1"/>
    <col min="4" max="4" width="4.28125" style="76" customWidth="1"/>
    <col min="5" max="5" width="17.140625" style="76" customWidth="1"/>
    <col min="6" max="6" width="50.8515625" style="76" customWidth="1"/>
    <col min="7" max="7" width="7.421875" style="76" customWidth="1"/>
    <col min="8" max="8" width="14.00390625" style="76" customWidth="1"/>
    <col min="9" max="9" width="15.8515625" style="76" customWidth="1"/>
    <col min="10" max="10" width="22.28125" style="76" customWidth="1"/>
    <col min="11" max="11" width="22.28125" style="76" hidden="1" customWidth="1"/>
    <col min="12" max="12" width="9.28125" style="76" customWidth="1"/>
    <col min="13" max="13" width="10.8515625" style="76" hidden="1" customWidth="1"/>
    <col min="14" max="14" width="9.28125" style="76" customWidth="1"/>
    <col min="15" max="20" width="14.140625" style="76" hidden="1" customWidth="1"/>
    <col min="21" max="21" width="16.28125" style="76" hidden="1" customWidth="1"/>
    <col min="22" max="22" width="12.28125" style="76" customWidth="1"/>
    <col min="23" max="23" width="16.28125" style="76" customWidth="1"/>
    <col min="24" max="24" width="12.28125" style="76" customWidth="1"/>
    <col min="25" max="25" width="15.00390625" style="76" customWidth="1"/>
    <col min="26" max="26" width="11.00390625" style="76" customWidth="1"/>
    <col min="27" max="27" width="15.00390625" style="76" customWidth="1"/>
    <col min="28" max="28" width="16.28125" style="76" customWidth="1"/>
    <col min="29" max="29" width="11.00390625" style="76" customWidth="1"/>
    <col min="30" max="30" width="15.00390625" style="76" customWidth="1"/>
    <col min="31" max="31" width="16.28125" style="76" customWidth="1"/>
    <col min="32" max="16384" width="9.28125" style="76" customWidth="1"/>
  </cols>
  <sheetData>
    <row r="1" ht="12"/>
    <row r="2" spans="12:46" ht="36.95" customHeight="1">
      <c r="L2" s="259" t="s">
        <v>5</v>
      </c>
      <c r="M2" s="260"/>
      <c r="N2" s="260"/>
      <c r="O2" s="260"/>
      <c r="P2" s="260"/>
      <c r="Q2" s="260"/>
      <c r="R2" s="260"/>
      <c r="S2" s="260"/>
      <c r="T2" s="260"/>
      <c r="U2" s="260"/>
      <c r="V2" s="260"/>
      <c r="AT2" s="77" t="s">
        <v>343</v>
      </c>
    </row>
    <row r="3" spans="2:46" ht="6.95" customHeight="1">
      <c r="B3" s="78"/>
      <c r="C3" s="79"/>
      <c r="D3" s="79"/>
      <c r="E3" s="79"/>
      <c r="F3" s="79"/>
      <c r="G3" s="79"/>
      <c r="H3" s="79"/>
      <c r="I3" s="79"/>
      <c r="J3" s="79"/>
      <c r="K3" s="79"/>
      <c r="L3" s="80"/>
      <c r="AT3" s="77" t="s">
        <v>81</v>
      </c>
    </row>
    <row r="4" spans="2:46" ht="24.95" customHeight="1">
      <c r="B4" s="80"/>
      <c r="D4" s="81" t="s">
        <v>82</v>
      </c>
      <c r="L4" s="80"/>
      <c r="M4" s="82" t="s">
        <v>10</v>
      </c>
      <c r="AT4" s="77" t="s">
        <v>3</v>
      </c>
    </row>
    <row r="5" spans="2:12" ht="6.95" customHeight="1">
      <c r="B5" s="80"/>
      <c r="L5" s="80"/>
    </row>
    <row r="6" spans="2:12" ht="12" customHeight="1">
      <c r="B6" s="80"/>
      <c r="D6" s="83" t="s">
        <v>16</v>
      </c>
      <c r="L6" s="80"/>
    </row>
    <row r="7" spans="2:12" ht="16.5" customHeight="1">
      <c r="B7" s="80"/>
      <c r="E7" s="257" t="s">
        <v>448</v>
      </c>
      <c r="F7" s="266"/>
      <c r="G7" s="266"/>
      <c r="H7" s="266"/>
      <c r="L7" s="80"/>
    </row>
    <row r="8" spans="1:31" s="87" customFormat="1" ht="12" customHeight="1">
      <c r="A8" s="84"/>
      <c r="B8" s="85"/>
      <c r="C8" s="84"/>
      <c r="D8" s="83" t="s">
        <v>344</v>
      </c>
      <c r="E8" s="84"/>
      <c r="F8" s="84"/>
      <c r="G8" s="84"/>
      <c r="H8" s="84"/>
      <c r="I8" s="84"/>
      <c r="J8" s="84"/>
      <c r="K8" s="84"/>
      <c r="L8" s="86"/>
      <c r="S8" s="84"/>
      <c r="T8" s="84"/>
      <c r="U8" s="84"/>
      <c r="V8" s="84"/>
      <c r="W8" s="84"/>
      <c r="X8" s="84"/>
      <c r="Y8" s="84"/>
      <c r="Z8" s="84"/>
      <c r="AA8" s="84"/>
      <c r="AB8" s="84"/>
      <c r="AC8" s="84"/>
      <c r="AD8" s="84"/>
      <c r="AE8" s="84"/>
    </row>
    <row r="9" spans="1:31" s="87" customFormat="1" ht="16.5" customHeight="1">
      <c r="A9" s="84"/>
      <c r="B9" s="85"/>
      <c r="C9" s="84"/>
      <c r="D9" s="84"/>
      <c r="E9" s="257" t="s">
        <v>345</v>
      </c>
      <c r="F9" s="258"/>
      <c r="G9" s="258"/>
      <c r="H9" s="258"/>
      <c r="I9" s="84"/>
      <c r="J9" s="84"/>
      <c r="K9" s="84"/>
      <c r="L9" s="86"/>
      <c r="S9" s="84"/>
      <c r="T9" s="84"/>
      <c r="U9" s="84"/>
      <c r="V9" s="84"/>
      <c r="W9" s="84"/>
      <c r="X9" s="84"/>
      <c r="Y9" s="84"/>
      <c r="Z9" s="84"/>
      <c r="AA9" s="84"/>
      <c r="AB9" s="84"/>
      <c r="AC9" s="84"/>
      <c r="AD9" s="84"/>
      <c r="AE9" s="84"/>
    </row>
    <row r="10" spans="1:31" s="87" customFormat="1" ht="12">
      <c r="A10" s="84"/>
      <c r="B10" s="85"/>
      <c r="C10" s="84"/>
      <c r="D10" s="84"/>
      <c r="E10" s="84"/>
      <c r="F10" s="84"/>
      <c r="G10" s="84"/>
      <c r="H10" s="84"/>
      <c r="I10" s="84"/>
      <c r="J10" s="84"/>
      <c r="K10" s="84"/>
      <c r="L10" s="86"/>
      <c r="S10" s="84"/>
      <c r="T10" s="84"/>
      <c r="U10" s="84"/>
      <c r="V10" s="84"/>
      <c r="W10" s="84"/>
      <c r="X10" s="84"/>
      <c r="Y10" s="84"/>
      <c r="Z10" s="84"/>
      <c r="AA10" s="84"/>
      <c r="AB10" s="84"/>
      <c r="AC10" s="84"/>
      <c r="AD10" s="84"/>
      <c r="AE10" s="84"/>
    </row>
    <row r="11" spans="1:31" s="87" customFormat="1" ht="12" customHeight="1">
      <c r="A11" s="84"/>
      <c r="B11" s="85"/>
      <c r="C11" s="84"/>
      <c r="D11" s="83" t="s">
        <v>18</v>
      </c>
      <c r="E11" s="84"/>
      <c r="F11" s="88" t="s">
        <v>1</v>
      </c>
      <c r="G11" s="84"/>
      <c r="H11" s="84"/>
      <c r="I11" s="83" t="s">
        <v>19</v>
      </c>
      <c r="J11" s="88" t="s">
        <v>1</v>
      </c>
      <c r="K11" s="84"/>
      <c r="L11" s="86"/>
      <c r="S11" s="84"/>
      <c r="T11" s="84"/>
      <c r="U11" s="84"/>
      <c r="V11" s="84"/>
      <c r="W11" s="84"/>
      <c r="X11" s="84"/>
      <c r="Y11" s="84"/>
      <c r="Z11" s="84"/>
      <c r="AA11" s="84"/>
      <c r="AB11" s="84"/>
      <c r="AC11" s="84"/>
      <c r="AD11" s="84"/>
      <c r="AE11" s="84"/>
    </row>
    <row r="12" spans="1:31" s="87" customFormat="1" ht="12" customHeight="1">
      <c r="A12" s="84"/>
      <c r="B12" s="85"/>
      <c r="C12" s="84"/>
      <c r="D12" s="83" t="s">
        <v>20</v>
      </c>
      <c r="E12" s="84"/>
      <c r="F12" s="89" t="s">
        <v>442</v>
      </c>
      <c r="G12" s="84"/>
      <c r="H12" s="84"/>
      <c r="I12" s="83" t="s">
        <v>21</v>
      </c>
      <c r="J12" s="90" t="s">
        <v>441</v>
      </c>
      <c r="K12" s="84"/>
      <c r="L12" s="86"/>
      <c r="S12" s="84"/>
      <c r="T12" s="84"/>
      <c r="U12" s="84"/>
      <c r="V12" s="84"/>
      <c r="W12" s="84"/>
      <c r="X12" s="84"/>
      <c r="Y12" s="84"/>
      <c r="Z12" s="84"/>
      <c r="AA12" s="84"/>
      <c r="AB12" s="84"/>
      <c r="AC12" s="84"/>
      <c r="AD12" s="84"/>
      <c r="AE12" s="84"/>
    </row>
    <row r="13" spans="1:31" s="87" customFormat="1" ht="10.9" customHeight="1">
      <c r="A13" s="84"/>
      <c r="B13" s="85"/>
      <c r="C13" s="84"/>
      <c r="D13" s="84"/>
      <c r="E13" s="84"/>
      <c r="G13" s="84"/>
      <c r="H13" s="84"/>
      <c r="I13" s="84"/>
      <c r="J13" s="84"/>
      <c r="K13" s="84"/>
      <c r="L13" s="86"/>
      <c r="S13" s="84"/>
      <c r="T13" s="84"/>
      <c r="U13" s="84"/>
      <c r="V13" s="84"/>
      <c r="W13" s="84"/>
      <c r="X13" s="84"/>
      <c r="Y13" s="84"/>
      <c r="Z13" s="84"/>
      <c r="AA13" s="84"/>
      <c r="AB13" s="84"/>
      <c r="AC13" s="84"/>
      <c r="AD13" s="84"/>
      <c r="AE13" s="84"/>
    </row>
    <row r="14" spans="1:31" s="87" customFormat="1" ht="12" customHeight="1">
      <c r="A14" s="84"/>
      <c r="B14" s="85"/>
      <c r="C14" s="84"/>
      <c r="D14" s="83" t="s">
        <v>23</v>
      </c>
      <c r="E14" s="84"/>
      <c r="F14" s="87" t="s">
        <v>443</v>
      </c>
      <c r="G14" s="84"/>
      <c r="H14" s="84"/>
      <c r="I14" s="83" t="s">
        <v>24</v>
      </c>
      <c r="J14" s="91">
        <v>43750672</v>
      </c>
      <c r="K14" s="84"/>
      <c r="L14" s="86"/>
      <c r="S14" s="84"/>
      <c r="T14" s="84"/>
      <c r="U14" s="84"/>
      <c r="V14" s="84"/>
      <c r="W14" s="84"/>
      <c r="X14" s="84"/>
      <c r="Y14" s="84"/>
      <c r="Z14" s="84"/>
      <c r="AA14" s="84"/>
      <c r="AB14" s="84"/>
      <c r="AC14" s="84"/>
      <c r="AD14" s="84"/>
      <c r="AE14" s="84"/>
    </row>
    <row r="15" spans="1:31" s="87" customFormat="1" ht="18" customHeight="1">
      <c r="A15" s="84"/>
      <c r="B15" s="85"/>
      <c r="C15" s="84"/>
      <c r="D15" s="84"/>
      <c r="E15" s="88" t="s">
        <v>25</v>
      </c>
      <c r="F15" s="87" t="s">
        <v>444</v>
      </c>
      <c r="G15" s="84"/>
      <c r="H15" s="84"/>
      <c r="I15" s="83" t="s">
        <v>26</v>
      </c>
      <c r="J15" s="88" t="s">
        <v>1</v>
      </c>
      <c r="K15" s="84"/>
      <c r="L15" s="86"/>
      <c r="S15" s="84"/>
      <c r="T15" s="84"/>
      <c r="U15" s="84"/>
      <c r="V15" s="84"/>
      <c r="W15" s="84"/>
      <c r="X15" s="84"/>
      <c r="Y15" s="84"/>
      <c r="Z15" s="84"/>
      <c r="AA15" s="84"/>
      <c r="AB15" s="84"/>
      <c r="AC15" s="84"/>
      <c r="AD15" s="84"/>
      <c r="AE15" s="84"/>
    </row>
    <row r="16" spans="1:31" s="87" customFormat="1" ht="6.95" customHeight="1">
      <c r="A16" s="84"/>
      <c r="B16" s="85"/>
      <c r="C16" s="84"/>
      <c r="D16" s="84"/>
      <c r="E16" s="84"/>
      <c r="F16" s="84"/>
      <c r="G16" s="84"/>
      <c r="H16" s="84"/>
      <c r="I16" s="84"/>
      <c r="J16" s="84"/>
      <c r="K16" s="84"/>
      <c r="L16" s="86"/>
      <c r="S16" s="84"/>
      <c r="T16" s="84"/>
      <c r="U16" s="84"/>
      <c r="V16" s="84"/>
      <c r="W16" s="84"/>
      <c r="X16" s="84"/>
      <c r="Y16" s="84"/>
      <c r="Z16" s="84"/>
      <c r="AA16" s="84"/>
      <c r="AB16" s="84"/>
      <c r="AC16" s="84"/>
      <c r="AD16" s="84"/>
      <c r="AE16" s="84"/>
    </row>
    <row r="17" spans="1:31" s="87" customFormat="1" ht="12" customHeight="1">
      <c r="A17" s="84"/>
      <c r="B17" s="85"/>
      <c r="C17" s="84"/>
      <c r="D17" s="83" t="s">
        <v>27</v>
      </c>
      <c r="E17" s="84"/>
      <c r="F17" s="84"/>
      <c r="G17" s="84"/>
      <c r="H17" s="84"/>
      <c r="I17" s="83" t="s">
        <v>24</v>
      </c>
      <c r="J17" s="92" t="s">
        <v>28</v>
      </c>
      <c r="K17" s="84"/>
      <c r="L17" s="86"/>
      <c r="S17" s="84"/>
      <c r="T17" s="84"/>
      <c r="U17" s="84"/>
      <c r="V17" s="84"/>
      <c r="W17" s="84"/>
      <c r="X17" s="84"/>
      <c r="Y17" s="84"/>
      <c r="Z17" s="84"/>
      <c r="AA17" s="84"/>
      <c r="AB17" s="84"/>
      <c r="AC17" s="84"/>
      <c r="AD17" s="84"/>
      <c r="AE17" s="84"/>
    </row>
    <row r="18" spans="1:31" s="87" customFormat="1" ht="18" customHeight="1">
      <c r="A18" s="84"/>
      <c r="B18" s="85"/>
      <c r="C18" s="84"/>
      <c r="D18" s="84"/>
      <c r="E18" s="261" t="s">
        <v>28</v>
      </c>
      <c r="F18" s="262"/>
      <c r="G18" s="262"/>
      <c r="H18" s="262"/>
      <c r="I18" s="83" t="s">
        <v>26</v>
      </c>
      <c r="J18" s="92" t="s">
        <v>28</v>
      </c>
      <c r="K18" s="84"/>
      <c r="L18" s="86"/>
      <c r="S18" s="84"/>
      <c r="T18" s="84"/>
      <c r="U18" s="84"/>
      <c r="V18" s="84"/>
      <c r="W18" s="84"/>
      <c r="X18" s="84"/>
      <c r="Y18" s="84"/>
      <c r="Z18" s="84"/>
      <c r="AA18" s="84"/>
      <c r="AB18" s="84"/>
      <c r="AC18" s="84"/>
      <c r="AD18" s="84"/>
      <c r="AE18" s="84"/>
    </row>
    <row r="19" spans="1:31" s="87" customFormat="1" ht="6.95" customHeight="1">
      <c r="A19" s="84"/>
      <c r="B19" s="85"/>
      <c r="C19" s="84"/>
      <c r="D19" s="84"/>
      <c r="E19" s="84"/>
      <c r="F19" s="84"/>
      <c r="G19" s="84"/>
      <c r="H19" s="84"/>
      <c r="I19" s="84"/>
      <c r="J19" s="84"/>
      <c r="K19" s="84"/>
      <c r="L19" s="86"/>
      <c r="S19" s="84"/>
      <c r="T19" s="84"/>
      <c r="U19" s="84"/>
      <c r="V19" s="84"/>
      <c r="W19" s="84"/>
      <c r="X19" s="84"/>
      <c r="Y19" s="84"/>
      <c r="Z19" s="84"/>
      <c r="AA19" s="84"/>
      <c r="AB19" s="84"/>
      <c r="AC19" s="84"/>
      <c r="AD19" s="84"/>
      <c r="AE19" s="84"/>
    </row>
    <row r="20" spans="1:31" s="87" customFormat="1" ht="12" customHeight="1">
      <c r="A20" s="84"/>
      <c r="B20" s="85"/>
      <c r="C20" s="84"/>
      <c r="D20" s="83" t="s">
        <v>29</v>
      </c>
      <c r="E20" s="84"/>
      <c r="F20" s="87" t="s">
        <v>445</v>
      </c>
      <c r="G20" s="84"/>
      <c r="H20" s="84"/>
      <c r="I20" s="83" t="s">
        <v>24</v>
      </c>
      <c r="J20" s="93">
        <v>24306649</v>
      </c>
      <c r="K20" s="84"/>
      <c r="L20" s="86"/>
      <c r="S20" s="84"/>
      <c r="T20" s="84"/>
      <c r="U20" s="84"/>
      <c r="V20" s="84"/>
      <c r="W20" s="84"/>
      <c r="X20" s="84"/>
      <c r="Y20" s="84"/>
      <c r="Z20" s="84"/>
      <c r="AA20" s="84"/>
      <c r="AB20" s="84"/>
      <c r="AC20" s="84"/>
      <c r="AD20" s="84"/>
      <c r="AE20" s="84"/>
    </row>
    <row r="21" spans="1:31" s="87" customFormat="1" ht="18" customHeight="1">
      <c r="A21" s="84"/>
      <c r="B21" s="85"/>
      <c r="C21" s="84"/>
      <c r="D21" s="84"/>
      <c r="E21" s="88" t="s">
        <v>25</v>
      </c>
      <c r="F21" s="87" t="s">
        <v>446</v>
      </c>
      <c r="G21" s="84"/>
      <c r="H21" s="84"/>
      <c r="I21" s="83" t="s">
        <v>26</v>
      </c>
      <c r="J21" s="89" t="s">
        <v>447</v>
      </c>
      <c r="K21" s="84"/>
      <c r="L21" s="86"/>
      <c r="S21" s="84"/>
      <c r="T21" s="84"/>
      <c r="U21" s="84"/>
      <c r="V21" s="84"/>
      <c r="W21" s="84"/>
      <c r="X21" s="84"/>
      <c r="Y21" s="84"/>
      <c r="Z21" s="84"/>
      <c r="AA21" s="84"/>
      <c r="AB21" s="84"/>
      <c r="AC21" s="84"/>
      <c r="AD21" s="84"/>
      <c r="AE21" s="84"/>
    </row>
    <row r="22" spans="1:31" s="87" customFormat="1" ht="6.95" customHeight="1">
      <c r="A22" s="84"/>
      <c r="B22" s="85"/>
      <c r="C22" s="84"/>
      <c r="D22" s="84"/>
      <c r="E22" s="84"/>
      <c r="F22" s="84"/>
      <c r="G22" s="84"/>
      <c r="H22" s="84"/>
      <c r="I22" s="84"/>
      <c r="J22" s="84"/>
      <c r="K22" s="84"/>
      <c r="L22" s="86"/>
      <c r="S22" s="84"/>
      <c r="T22" s="84"/>
      <c r="U22" s="84"/>
      <c r="V22" s="84"/>
      <c r="W22" s="84"/>
      <c r="X22" s="84"/>
      <c r="Y22" s="84"/>
      <c r="Z22" s="84"/>
      <c r="AA22" s="84"/>
      <c r="AB22" s="84"/>
      <c r="AC22" s="84"/>
      <c r="AD22" s="84"/>
      <c r="AE22" s="84"/>
    </row>
    <row r="23" spans="1:31" s="87" customFormat="1" ht="12" customHeight="1">
      <c r="A23" s="84"/>
      <c r="B23" s="85"/>
      <c r="C23" s="84"/>
      <c r="D23" s="83" t="s">
        <v>31</v>
      </c>
      <c r="E23" s="84"/>
      <c r="F23" s="84"/>
      <c r="G23" s="84"/>
      <c r="H23" s="84"/>
      <c r="I23" s="83" t="s">
        <v>24</v>
      </c>
      <c r="J23" s="88" t="s">
        <v>1</v>
      </c>
      <c r="K23" s="84"/>
      <c r="L23" s="86"/>
      <c r="S23" s="84"/>
      <c r="T23" s="84"/>
      <c r="U23" s="84"/>
      <c r="V23" s="84"/>
      <c r="W23" s="84"/>
      <c r="X23" s="84"/>
      <c r="Y23" s="84"/>
      <c r="Z23" s="84"/>
      <c r="AA23" s="84"/>
      <c r="AB23" s="84"/>
      <c r="AC23" s="84"/>
      <c r="AD23" s="84"/>
      <c r="AE23" s="84"/>
    </row>
    <row r="24" spans="1:31" s="87" customFormat="1" ht="18" customHeight="1">
      <c r="A24" s="84"/>
      <c r="B24" s="85"/>
      <c r="C24" s="84"/>
      <c r="D24" s="84"/>
      <c r="E24" s="88" t="s">
        <v>346</v>
      </c>
      <c r="F24" s="84"/>
      <c r="G24" s="84"/>
      <c r="H24" s="84"/>
      <c r="I24" s="83" t="s">
        <v>26</v>
      </c>
      <c r="J24" s="88" t="s">
        <v>1</v>
      </c>
      <c r="K24" s="84"/>
      <c r="L24" s="86"/>
      <c r="S24" s="84"/>
      <c r="T24" s="84"/>
      <c r="U24" s="84"/>
      <c r="V24" s="84"/>
      <c r="W24" s="84"/>
      <c r="X24" s="84"/>
      <c r="Y24" s="84"/>
      <c r="Z24" s="84"/>
      <c r="AA24" s="84"/>
      <c r="AB24" s="84"/>
      <c r="AC24" s="84"/>
      <c r="AD24" s="84"/>
      <c r="AE24" s="84"/>
    </row>
    <row r="25" spans="1:31" s="87" customFormat="1" ht="6.95" customHeight="1">
      <c r="A25" s="84"/>
      <c r="B25" s="85"/>
      <c r="C25" s="84"/>
      <c r="D25" s="84"/>
      <c r="E25" s="84"/>
      <c r="F25" s="84"/>
      <c r="G25" s="84"/>
      <c r="H25" s="84"/>
      <c r="I25" s="84"/>
      <c r="J25" s="84"/>
      <c r="K25" s="84"/>
      <c r="L25" s="86"/>
      <c r="S25" s="84"/>
      <c r="T25" s="84"/>
      <c r="U25" s="84"/>
      <c r="V25" s="84"/>
      <c r="W25" s="84"/>
      <c r="X25" s="84"/>
      <c r="Y25" s="84"/>
      <c r="Z25" s="84"/>
      <c r="AA25" s="84"/>
      <c r="AB25" s="84"/>
      <c r="AC25" s="84"/>
      <c r="AD25" s="84"/>
      <c r="AE25" s="84"/>
    </row>
    <row r="26" spans="1:31" s="87" customFormat="1" ht="12" customHeight="1">
      <c r="A26" s="84"/>
      <c r="B26" s="85"/>
      <c r="C26" s="84"/>
      <c r="D26" s="83" t="s">
        <v>33</v>
      </c>
      <c r="E26" s="84"/>
      <c r="F26" s="84"/>
      <c r="G26" s="84"/>
      <c r="H26" s="84"/>
      <c r="I26" s="84"/>
      <c r="J26" s="84"/>
      <c r="K26" s="84"/>
      <c r="L26" s="86"/>
      <c r="S26" s="84"/>
      <c r="T26" s="84"/>
      <c r="U26" s="84"/>
      <c r="V26" s="84"/>
      <c r="W26" s="84"/>
      <c r="X26" s="84"/>
      <c r="Y26" s="84"/>
      <c r="Z26" s="84"/>
      <c r="AA26" s="84"/>
      <c r="AB26" s="84"/>
      <c r="AC26" s="84"/>
      <c r="AD26" s="84"/>
      <c r="AE26" s="84"/>
    </row>
    <row r="27" spans="1:31" s="97" customFormat="1" ht="16.5" customHeight="1">
      <c r="A27" s="94"/>
      <c r="B27" s="95"/>
      <c r="C27" s="94"/>
      <c r="D27" s="94"/>
      <c r="E27" s="263" t="s">
        <v>1</v>
      </c>
      <c r="F27" s="263"/>
      <c r="G27" s="263"/>
      <c r="H27" s="263"/>
      <c r="I27" s="94"/>
      <c r="J27" s="94"/>
      <c r="K27" s="94"/>
      <c r="L27" s="96"/>
      <c r="S27" s="94"/>
      <c r="T27" s="94"/>
      <c r="U27" s="94"/>
      <c r="V27" s="94"/>
      <c r="W27" s="94"/>
      <c r="X27" s="94"/>
      <c r="Y27" s="94"/>
      <c r="Z27" s="94"/>
      <c r="AA27" s="94"/>
      <c r="AB27" s="94"/>
      <c r="AC27" s="94"/>
      <c r="AD27" s="94"/>
      <c r="AE27" s="94"/>
    </row>
    <row r="28" spans="1:31" s="87" customFormat="1" ht="6.95" customHeight="1">
      <c r="A28" s="84"/>
      <c r="B28" s="85"/>
      <c r="C28" s="84"/>
      <c r="D28" s="84"/>
      <c r="E28" s="84"/>
      <c r="F28" s="84"/>
      <c r="G28" s="84"/>
      <c r="H28" s="84"/>
      <c r="I28" s="84"/>
      <c r="J28" s="84"/>
      <c r="K28" s="84"/>
      <c r="L28" s="86"/>
      <c r="S28" s="84"/>
      <c r="T28" s="84"/>
      <c r="U28" s="84"/>
      <c r="V28" s="84"/>
      <c r="W28" s="84"/>
      <c r="X28" s="84"/>
      <c r="Y28" s="84"/>
      <c r="Z28" s="84"/>
      <c r="AA28" s="84"/>
      <c r="AB28" s="84"/>
      <c r="AC28" s="84"/>
      <c r="AD28" s="84"/>
      <c r="AE28" s="84"/>
    </row>
    <row r="29" spans="1:31" s="87" customFormat="1" ht="6.95" customHeight="1">
      <c r="A29" s="84"/>
      <c r="B29" s="85"/>
      <c r="C29" s="84"/>
      <c r="D29" s="98"/>
      <c r="E29" s="98"/>
      <c r="F29" s="98"/>
      <c r="G29" s="98"/>
      <c r="H29" s="98"/>
      <c r="I29" s="98"/>
      <c r="J29" s="98"/>
      <c r="K29" s="98"/>
      <c r="L29" s="86"/>
      <c r="S29" s="84"/>
      <c r="T29" s="84"/>
      <c r="U29" s="84"/>
      <c r="V29" s="84"/>
      <c r="W29" s="84"/>
      <c r="X29" s="84"/>
      <c r="Y29" s="84"/>
      <c r="Z29" s="84"/>
      <c r="AA29" s="84"/>
      <c r="AB29" s="84"/>
      <c r="AC29" s="84"/>
      <c r="AD29" s="84"/>
      <c r="AE29" s="84"/>
    </row>
    <row r="30" spans="1:31" s="87" customFormat="1" ht="25.35" customHeight="1">
      <c r="A30" s="84"/>
      <c r="B30" s="85"/>
      <c r="C30" s="84"/>
      <c r="D30" s="99" t="s">
        <v>34</v>
      </c>
      <c r="E30" s="84"/>
      <c r="F30" s="84"/>
      <c r="G30" s="84"/>
      <c r="H30" s="84"/>
      <c r="I30" s="84"/>
      <c r="J30" s="100">
        <f>ROUND(J121,2)</f>
        <v>0</v>
      </c>
      <c r="K30" s="84"/>
      <c r="L30" s="86"/>
      <c r="S30" s="84"/>
      <c r="T30" s="84"/>
      <c r="U30" s="84"/>
      <c r="V30" s="84"/>
      <c r="W30" s="84"/>
      <c r="X30" s="84"/>
      <c r="Y30" s="84"/>
      <c r="Z30" s="84"/>
      <c r="AA30" s="84"/>
      <c r="AB30" s="84"/>
      <c r="AC30" s="84"/>
      <c r="AD30" s="84"/>
      <c r="AE30" s="84"/>
    </row>
    <row r="31" spans="1:31" s="87" customFormat="1" ht="6.95" customHeight="1">
      <c r="A31" s="84"/>
      <c r="B31" s="85"/>
      <c r="C31" s="84"/>
      <c r="D31" s="98"/>
      <c r="E31" s="98"/>
      <c r="F31" s="98"/>
      <c r="G31" s="98"/>
      <c r="H31" s="98"/>
      <c r="I31" s="98"/>
      <c r="J31" s="98"/>
      <c r="K31" s="98"/>
      <c r="L31" s="86"/>
      <c r="S31" s="84"/>
      <c r="T31" s="84"/>
      <c r="U31" s="84"/>
      <c r="V31" s="84"/>
      <c r="W31" s="84"/>
      <c r="X31" s="84"/>
      <c r="Y31" s="84"/>
      <c r="Z31" s="84"/>
      <c r="AA31" s="84"/>
      <c r="AB31" s="84"/>
      <c r="AC31" s="84"/>
      <c r="AD31" s="84"/>
      <c r="AE31" s="84"/>
    </row>
    <row r="32" spans="1:31" s="87" customFormat="1" ht="14.45" customHeight="1">
      <c r="A32" s="84"/>
      <c r="B32" s="85"/>
      <c r="C32" s="84"/>
      <c r="D32" s="84"/>
      <c r="E32" s="84"/>
      <c r="F32" s="101" t="s">
        <v>36</v>
      </c>
      <c r="G32" s="84"/>
      <c r="H32" s="84"/>
      <c r="I32" s="101" t="s">
        <v>35</v>
      </c>
      <c r="J32" s="101" t="s">
        <v>37</v>
      </c>
      <c r="K32" s="84"/>
      <c r="L32" s="86"/>
      <c r="S32" s="84"/>
      <c r="T32" s="84"/>
      <c r="U32" s="84"/>
      <c r="V32" s="84"/>
      <c r="W32" s="84"/>
      <c r="X32" s="84"/>
      <c r="Y32" s="84"/>
      <c r="Z32" s="84"/>
      <c r="AA32" s="84"/>
      <c r="AB32" s="84"/>
      <c r="AC32" s="84"/>
      <c r="AD32" s="84"/>
      <c r="AE32" s="84"/>
    </row>
    <row r="33" spans="1:31" s="87" customFormat="1" ht="14.45" customHeight="1">
      <c r="A33" s="84"/>
      <c r="B33" s="85"/>
      <c r="C33" s="84"/>
      <c r="D33" s="102" t="s">
        <v>38</v>
      </c>
      <c r="E33" s="83" t="s">
        <v>39</v>
      </c>
      <c r="F33" s="103">
        <f>ROUND((SUM(BE121:BE191)),2)</f>
        <v>0</v>
      </c>
      <c r="G33" s="84"/>
      <c r="H33" s="84"/>
      <c r="I33" s="104">
        <v>0.21</v>
      </c>
      <c r="J33" s="103">
        <f>ROUND(((SUM(BE121:BE191))*I33),2)</f>
        <v>0</v>
      </c>
      <c r="K33" s="84"/>
      <c r="L33" s="86"/>
      <c r="S33" s="84"/>
      <c r="T33" s="84"/>
      <c r="U33" s="84"/>
      <c r="V33" s="84"/>
      <c r="W33" s="84"/>
      <c r="X33" s="84"/>
      <c r="Y33" s="84"/>
      <c r="Z33" s="84"/>
      <c r="AA33" s="84"/>
      <c r="AB33" s="84"/>
      <c r="AC33" s="84"/>
      <c r="AD33" s="84"/>
      <c r="AE33" s="84"/>
    </row>
    <row r="34" spans="1:31" s="87" customFormat="1" ht="14.45" customHeight="1">
      <c r="A34" s="84"/>
      <c r="B34" s="85"/>
      <c r="C34" s="84"/>
      <c r="D34" s="84"/>
      <c r="E34" s="83" t="s">
        <v>40</v>
      </c>
      <c r="F34" s="103">
        <f>ROUND((SUM(BF121:BF191)),2)</f>
        <v>0</v>
      </c>
      <c r="G34" s="84"/>
      <c r="H34" s="84"/>
      <c r="I34" s="104">
        <v>0.15</v>
      </c>
      <c r="J34" s="103">
        <f>ROUND(((SUM(BF121:BF191))*I34),2)</f>
        <v>0</v>
      </c>
      <c r="K34" s="84"/>
      <c r="L34" s="86"/>
      <c r="S34" s="84"/>
      <c r="T34" s="84"/>
      <c r="U34" s="84"/>
      <c r="V34" s="84"/>
      <c r="W34" s="84"/>
      <c r="X34" s="84"/>
      <c r="Y34" s="84"/>
      <c r="Z34" s="84"/>
      <c r="AA34" s="84"/>
      <c r="AB34" s="84"/>
      <c r="AC34" s="84"/>
      <c r="AD34" s="84"/>
      <c r="AE34" s="84"/>
    </row>
    <row r="35" spans="1:31" s="87" customFormat="1" ht="14.45" customHeight="1" hidden="1">
      <c r="A35" s="84"/>
      <c r="B35" s="85"/>
      <c r="C35" s="84"/>
      <c r="D35" s="84"/>
      <c r="E35" s="83" t="s">
        <v>41</v>
      </c>
      <c r="F35" s="103">
        <f>ROUND((SUM(BG121:BG191)),2)</f>
        <v>0</v>
      </c>
      <c r="G35" s="84"/>
      <c r="H35" s="84"/>
      <c r="I35" s="104">
        <v>0.21</v>
      </c>
      <c r="J35" s="103">
        <f>0</f>
        <v>0</v>
      </c>
      <c r="K35" s="84"/>
      <c r="L35" s="86"/>
      <c r="S35" s="84"/>
      <c r="T35" s="84"/>
      <c r="U35" s="84"/>
      <c r="V35" s="84"/>
      <c r="W35" s="84"/>
      <c r="X35" s="84"/>
      <c r="Y35" s="84"/>
      <c r="Z35" s="84"/>
      <c r="AA35" s="84"/>
      <c r="AB35" s="84"/>
      <c r="AC35" s="84"/>
      <c r="AD35" s="84"/>
      <c r="AE35" s="84"/>
    </row>
    <row r="36" spans="1:31" s="87" customFormat="1" ht="14.45" customHeight="1" hidden="1">
      <c r="A36" s="84"/>
      <c r="B36" s="85"/>
      <c r="C36" s="84"/>
      <c r="D36" s="84"/>
      <c r="E36" s="83" t="s">
        <v>42</v>
      </c>
      <c r="F36" s="103">
        <f>ROUND((SUM(BH121:BH191)),2)</f>
        <v>0</v>
      </c>
      <c r="G36" s="84"/>
      <c r="H36" s="84"/>
      <c r="I36" s="104">
        <v>0.15</v>
      </c>
      <c r="J36" s="103">
        <f>0</f>
        <v>0</v>
      </c>
      <c r="K36" s="84"/>
      <c r="L36" s="86"/>
      <c r="S36" s="84"/>
      <c r="T36" s="84"/>
      <c r="U36" s="84"/>
      <c r="V36" s="84"/>
      <c r="W36" s="84"/>
      <c r="X36" s="84"/>
      <c r="Y36" s="84"/>
      <c r="Z36" s="84"/>
      <c r="AA36" s="84"/>
      <c r="AB36" s="84"/>
      <c r="AC36" s="84"/>
      <c r="AD36" s="84"/>
      <c r="AE36" s="84"/>
    </row>
    <row r="37" spans="1:31" s="87" customFormat="1" ht="14.45" customHeight="1" hidden="1">
      <c r="A37" s="84"/>
      <c r="B37" s="85"/>
      <c r="C37" s="84"/>
      <c r="D37" s="84"/>
      <c r="E37" s="83" t="s">
        <v>43</v>
      </c>
      <c r="F37" s="103">
        <f>ROUND((SUM(BI121:BI191)),2)</f>
        <v>0</v>
      </c>
      <c r="G37" s="84"/>
      <c r="H37" s="84"/>
      <c r="I37" s="104">
        <v>0</v>
      </c>
      <c r="J37" s="103">
        <f>0</f>
        <v>0</v>
      </c>
      <c r="K37" s="84"/>
      <c r="L37" s="86"/>
      <c r="S37" s="84"/>
      <c r="T37" s="84"/>
      <c r="U37" s="84"/>
      <c r="V37" s="84"/>
      <c r="W37" s="84"/>
      <c r="X37" s="84"/>
      <c r="Y37" s="84"/>
      <c r="Z37" s="84"/>
      <c r="AA37" s="84"/>
      <c r="AB37" s="84"/>
      <c r="AC37" s="84"/>
      <c r="AD37" s="84"/>
      <c r="AE37" s="84"/>
    </row>
    <row r="38" spans="1:31" s="87" customFormat="1" ht="6.95" customHeight="1">
      <c r="A38" s="84"/>
      <c r="B38" s="85"/>
      <c r="C38" s="84"/>
      <c r="D38" s="84"/>
      <c r="E38" s="84"/>
      <c r="F38" s="84"/>
      <c r="G38" s="84"/>
      <c r="H38" s="84"/>
      <c r="I38" s="84"/>
      <c r="J38" s="84"/>
      <c r="K38" s="84"/>
      <c r="L38" s="86"/>
      <c r="S38" s="84"/>
      <c r="T38" s="84"/>
      <c r="U38" s="84"/>
      <c r="V38" s="84"/>
      <c r="W38" s="84"/>
      <c r="X38" s="84"/>
      <c r="Y38" s="84"/>
      <c r="Z38" s="84"/>
      <c r="AA38" s="84"/>
      <c r="AB38" s="84"/>
      <c r="AC38" s="84"/>
      <c r="AD38" s="84"/>
      <c r="AE38" s="84"/>
    </row>
    <row r="39" spans="1:31" s="87" customFormat="1" ht="25.35" customHeight="1">
      <c r="A39" s="84"/>
      <c r="B39" s="85"/>
      <c r="C39" s="105"/>
      <c r="D39" s="106" t="s">
        <v>44</v>
      </c>
      <c r="E39" s="107"/>
      <c r="F39" s="107"/>
      <c r="G39" s="108" t="s">
        <v>45</v>
      </c>
      <c r="H39" s="109" t="s">
        <v>46</v>
      </c>
      <c r="I39" s="107"/>
      <c r="J39" s="110">
        <f>SUM(J30:J37)</f>
        <v>0</v>
      </c>
      <c r="K39" s="111"/>
      <c r="L39" s="86"/>
      <c r="S39" s="84"/>
      <c r="T39" s="84"/>
      <c r="U39" s="84"/>
      <c r="V39" s="84"/>
      <c r="W39" s="84"/>
      <c r="X39" s="84"/>
      <c r="Y39" s="84"/>
      <c r="Z39" s="84"/>
      <c r="AA39" s="84"/>
      <c r="AB39" s="84"/>
      <c r="AC39" s="84"/>
      <c r="AD39" s="84"/>
      <c r="AE39" s="84"/>
    </row>
    <row r="40" spans="1:31" s="87" customFormat="1" ht="14.45" customHeight="1">
      <c r="A40" s="84"/>
      <c r="B40" s="85"/>
      <c r="C40" s="84"/>
      <c r="D40" s="84"/>
      <c r="E40" s="84"/>
      <c r="F40" s="84"/>
      <c r="G40" s="84"/>
      <c r="H40" s="84"/>
      <c r="I40" s="84"/>
      <c r="J40" s="84"/>
      <c r="K40" s="84"/>
      <c r="L40" s="86"/>
      <c r="S40" s="84"/>
      <c r="T40" s="84"/>
      <c r="U40" s="84"/>
      <c r="V40" s="84"/>
      <c r="W40" s="84"/>
      <c r="X40" s="84"/>
      <c r="Y40" s="84"/>
      <c r="Z40" s="84"/>
      <c r="AA40" s="84"/>
      <c r="AB40" s="84"/>
      <c r="AC40" s="84"/>
      <c r="AD40" s="84"/>
      <c r="AE40" s="84"/>
    </row>
    <row r="41" spans="2:12" ht="14.45" customHeight="1">
      <c r="B41" s="80"/>
      <c r="L41" s="80"/>
    </row>
    <row r="42" spans="2:12" ht="14.45" customHeight="1">
      <c r="B42" s="80"/>
      <c r="L42" s="80"/>
    </row>
    <row r="43" spans="2:12" ht="14.45" customHeight="1">
      <c r="B43" s="80"/>
      <c r="L43" s="80"/>
    </row>
    <row r="44" spans="2:12" ht="14.45" customHeight="1">
      <c r="B44" s="80"/>
      <c r="L44" s="80"/>
    </row>
    <row r="45" spans="2:12" ht="14.45" customHeight="1">
      <c r="B45" s="80"/>
      <c r="L45" s="80"/>
    </row>
    <row r="46" spans="2:12" ht="14.45" customHeight="1">
      <c r="B46" s="80"/>
      <c r="L46" s="80"/>
    </row>
    <row r="47" spans="2:12" ht="14.45" customHeight="1">
      <c r="B47" s="80"/>
      <c r="L47" s="80"/>
    </row>
    <row r="48" spans="2:12" ht="14.45" customHeight="1">
      <c r="B48" s="80"/>
      <c r="L48" s="80"/>
    </row>
    <row r="49" spans="2:12" ht="14.45" customHeight="1">
      <c r="B49" s="80"/>
      <c r="L49" s="80"/>
    </row>
    <row r="50" spans="2:12" s="87" customFormat="1" ht="14.45" customHeight="1">
      <c r="B50" s="86"/>
      <c r="D50" s="112" t="s">
        <v>47</v>
      </c>
      <c r="E50" s="113"/>
      <c r="F50" s="113"/>
      <c r="G50" s="112" t="s">
        <v>48</v>
      </c>
      <c r="H50" s="113"/>
      <c r="I50" s="113"/>
      <c r="J50" s="113"/>
      <c r="K50" s="113"/>
      <c r="L50" s="86"/>
    </row>
    <row r="51" spans="2:12" ht="12">
      <c r="B51" s="80"/>
      <c r="L51" s="80"/>
    </row>
    <row r="52" spans="2:12" ht="12">
      <c r="B52" s="80"/>
      <c r="L52" s="80"/>
    </row>
    <row r="53" spans="2:12" ht="12">
      <c r="B53" s="80"/>
      <c r="L53" s="80"/>
    </row>
    <row r="54" spans="2:12" ht="12">
      <c r="B54" s="80"/>
      <c r="L54" s="80"/>
    </row>
    <row r="55" spans="2:12" ht="12">
      <c r="B55" s="80"/>
      <c r="L55" s="80"/>
    </row>
    <row r="56" spans="2:12" ht="12">
      <c r="B56" s="80"/>
      <c r="L56" s="80"/>
    </row>
    <row r="57" spans="2:12" ht="12">
      <c r="B57" s="80"/>
      <c r="L57" s="80"/>
    </row>
    <row r="58" spans="2:12" ht="12">
      <c r="B58" s="80"/>
      <c r="L58" s="80"/>
    </row>
    <row r="59" spans="2:12" ht="12">
      <c r="B59" s="80"/>
      <c r="L59" s="80"/>
    </row>
    <row r="60" spans="2:12" ht="12">
      <c r="B60" s="80"/>
      <c r="L60" s="80"/>
    </row>
    <row r="61" spans="1:31" s="87" customFormat="1" ht="12.75">
      <c r="A61" s="84"/>
      <c r="B61" s="85"/>
      <c r="C61" s="84"/>
      <c r="D61" s="114" t="s">
        <v>49</v>
      </c>
      <c r="E61" s="115"/>
      <c r="F61" s="116" t="s">
        <v>50</v>
      </c>
      <c r="G61" s="114" t="s">
        <v>49</v>
      </c>
      <c r="H61" s="115"/>
      <c r="I61" s="115"/>
      <c r="J61" s="117" t="s">
        <v>50</v>
      </c>
      <c r="K61" s="115"/>
      <c r="L61" s="86"/>
      <c r="S61" s="84"/>
      <c r="T61" s="84"/>
      <c r="U61" s="84"/>
      <c r="V61" s="84"/>
      <c r="W61" s="84"/>
      <c r="X61" s="84"/>
      <c r="Y61" s="84"/>
      <c r="Z61" s="84"/>
      <c r="AA61" s="84"/>
      <c r="AB61" s="84"/>
      <c r="AC61" s="84"/>
      <c r="AD61" s="84"/>
      <c r="AE61" s="84"/>
    </row>
    <row r="62" spans="2:12" ht="12">
      <c r="B62" s="80"/>
      <c r="L62" s="80"/>
    </row>
    <row r="63" spans="2:12" ht="12">
      <c r="B63" s="80"/>
      <c r="L63" s="80"/>
    </row>
    <row r="64" spans="2:12" ht="12">
      <c r="B64" s="80"/>
      <c r="L64" s="80"/>
    </row>
    <row r="65" spans="1:31" s="87" customFormat="1" ht="12.75">
      <c r="A65" s="84"/>
      <c r="B65" s="85"/>
      <c r="C65" s="84"/>
      <c r="D65" s="112" t="s">
        <v>51</v>
      </c>
      <c r="E65" s="118"/>
      <c r="F65" s="118"/>
      <c r="G65" s="112" t="s">
        <v>52</v>
      </c>
      <c r="H65" s="118"/>
      <c r="I65" s="118"/>
      <c r="J65" s="118"/>
      <c r="K65" s="118"/>
      <c r="L65" s="86"/>
      <c r="S65" s="84"/>
      <c r="T65" s="84"/>
      <c r="U65" s="84"/>
      <c r="V65" s="84"/>
      <c r="W65" s="84"/>
      <c r="X65" s="84"/>
      <c r="Y65" s="84"/>
      <c r="Z65" s="84"/>
      <c r="AA65" s="84"/>
      <c r="AB65" s="84"/>
      <c r="AC65" s="84"/>
      <c r="AD65" s="84"/>
      <c r="AE65" s="84"/>
    </row>
    <row r="66" spans="2:12" ht="12">
      <c r="B66" s="80"/>
      <c r="L66" s="80"/>
    </row>
    <row r="67" spans="2:12" ht="12">
      <c r="B67" s="80"/>
      <c r="L67" s="80"/>
    </row>
    <row r="68" spans="2:12" ht="12">
      <c r="B68" s="80"/>
      <c r="L68" s="80"/>
    </row>
    <row r="69" spans="2:12" ht="12">
      <c r="B69" s="80"/>
      <c r="L69" s="80"/>
    </row>
    <row r="70" spans="2:12" ht="12">
      <c r="B70" s="80"/>
      <c r="L70" s="80"/>
    </row>
    <row r="71" spans="2:12" ht="12">
      <c r="B71" s="80"/>
      <c r="L71" s="80"/>
    </row>
    <row r="72" spans="2:12" ht="12">
      <c r="B72" s="80"/>
      <c r="L72" s="80"/>
    </row>
    <row r="73" spans="2:12" ht="12">
      <c r="B73" s="80"/>
      <c r="L73" s="80"/>
    </row>
    <row r="74" spans="2:12" ht="12">
      <c r="B74" s="80"/>
      <c r="L74" s="80"/>
    </row>
    <row r="75" spans="2:12" ht="12">
      <c r="B75" s="80"/>
      <c r="L75" s="80"/>
    </row>
    <row r="76" spans="1:31" s="87" customFormat="1" ht="12.75">
      <c r="A76" s="84"/>
      <c r="B76" s="85"/>
      <c r="C76" s="84"/>
      <c r="D76" s="114" t="s">
        <v>49</v>
      </c>
      <c r="E76" s="115"/>
      <c r="F76" s="116" t="s">
        <v>50</v>
      </c>
      <c r="G76" s="114" t="s">
        <v>49</v>
      </c>
      <c r="H76" s="115"/>
      <c r="I76" s="115"/>
      <c r="J76" s="117" t="s">
        <v>50</v>
      </c>
      <c r="K76" s="115"/>
      <c r="L76" s="86"/>
      <c r="S76" s="84"/>
      <c r="T76" s="84"/>
      <c r="U76" s="84"/>
      <c r="V76" s="84"/>
      <c r="W76" s="84"/>
      <c r="X76" s="84"/>
      <c r="Y76" s="84"/>
      <c r="Z76" s="84"/>
      <c r="AA76" s="84"/>
      <c r="AB76" s="84"/>
      <c r="AC76" s="84"/>
      <c r="AD76" s="84"/>
      <c r="AE76" s="84"/>
    </row>
    <row r="77" spans="1:31" s="87" customFormat="1" ht="14.45" customHeight="1">
      <c r="A77" s="84"/>
      <c r="B77" s="119"/>
      <c r="C77" s="120"/>
      <c r="D77" s="120"/>
      <c r="E77" s="120"/>
      <c r="F77" s="120"/>
      <c r="G77" s="120"/>
      <c r="H77" s="120"/>
      <c r="I77" s="120"/>
      <c r="J77" s="120"/>
      <c r="K77" s="120"/>
      <c r="L77" s="86"/>
      <c r="S77" s="84"/>
      <c r="T77" s="84"/>
      <c r="U77" s="84"/>
      <c r="V77" s="84"/>
      <c r="W77" s="84"/>
      <c r="X77" s="84"/>
      <c r="Y77" s="84"/>
      <c r="Z77" s="84"/>
      <c r="AA77" s="84"/>
      <c r="AB77" s="84"/>
      <c r="AC77" s="84"/>
      <c r="AD77" s="84"/>
      <c r="AE77" s="84"/>
    </row>
    <row r="81" spans="1:31" s="87" customFormat="1" ht="6.95" customHeight="1">
      <c r="A81" s="84"/>
      <c r="B81" s="121"/>
      <c r="C81" s="122"/>
      <c r="D81" s="122"/>
      <c r="E81" s="122"/>
      <c r="F81" s="122"/>
      <c r="G81" s="122"/>
      <c r="H81" s="122"/>
      <c r="I81" s="122"/>
      <c r="J81" s="122"/>
      <c r="K81" s="122"/>
      <c r="L81" s="86"/>
      <c r="S81" s="84"/>
      <c r="T81" s="84"/>
      <c r="U81" s="84"/>
      <c r="V81" s="84"/>
      <c r="W81" s="84"/>
      <c r="X81" s="84"/>
      <c r="Y81" s="84"/>
      <c r="Z81" s="84"/>
      <c r="AA81" s="84"/>
      <c r="AB81" s="84"/>
      <c r="AC81" s="84"/>
      <c r="AD81" s="84"/>
      <c r="AE81" s="84"/>
    </row>
    <row r="82" spans="1:31" s="87" customFormat="1" ht="24.95" customHeight="1">
      <c r="A82" s="84"/>
      <c r="B82" s="85"/>
      <c r="C82" s="81" t="s">
        <v>83</v>
      </c>
      <c r="D82" s="84"/>
      <c r="E82" s="84"/>
      <c r="F82" s="84"/>
      <c r="G82" s="84"/>
      <c r="H82" s="84"/>
      <c r="I82" s="84"/>
      <c r="J82" s="84"/>
      <c r="K82" s="84"/>
      <c r="L82" s="86"/>
      <c r="S82" s="84"/>
      <c r="T82" s="84"/>
      <c r="U82" s="84"/>
      <c r="V82" s="84"/>
      <c r="W82" s="84"/>
      <c r="X82" s="84"/>
      <c r="Y82" s="84"/>
      <c r="Z82" s="84"/>
      <c r="AA82" s="84"/>
      <c r="AB82" s="84"/>
      <c r="AC82" s="84"/>
      <c r="AD82" s="84"/>
      <c r="AE82" s="84"/>
    </row>
    <row r="83" spans="1:31" s="87" customFormat="1" ht="6.95" customHeight="1">
      <c r="A83" s="84"/>
      <c r="B83" s="85"/>
      <c r="C83" s="84"/>
      <c r="D83" s="84"/>
      <c r="E83" s="84"/>
      <c r="F83" s="84"/>
      <c r="G83" s="84"/>
      <c r="H83" s="84"/>
      <c r="I83" s="84"/>
      <c r="J83" s="84"/>
      <c r="K83" s="84"/>
      <c r="L83" s="86"/>
      <c r="S83" s="84"/>
      <c r="T83" s="84"/>
      <c r="U83" s="84"/>
      <c r="V83" s="84"/>
      <c r="W83" s="84"/>
      <c r="X83" s="84"/>
      <c r="Y83" s="84"/>
      <c r="Z83" s="84"/>
      <c r="AA83" s="84"/>
      <c r="AB83" s="84"/>
      <c r="AC83" s="84"/>
      <c r="AD83" s="84"/>
      <c r="AE83" s="84"/>
    </row>
    <row r="84" spans="1:31" s="87" customFormat="1" ht="12" customHeight="1">
      <c r="A84" s="84"/>
      <c r="B84" s="85"/>
      <c r="C84" s="83" t="s">
        <v>16</v>
      </c>
      <c r="D84" s="84"/>
      <c r="E84" s="84"/>
      <c r="F84" s="84"/>
      <c r="G84" s="84"/>
      <c r="H84" s="84"/>
      <c r="I84" s="84"/>
      <c r="J84" s="84"/>
      <c r="K84" s="84"/>
      <c r="L84" s="86"/>
      <c r="S84" s="84"/>
      <c r="T84" s="84"/>
      <c r="U84" s="84"/>
      <c r="V84" s="84"/>
      <c r="W84" s="84"/>
      <c r="X84" s="84"/>
      <c r="Y84" s="84"/>
      <c r="Z84" s="84"/>
      <c r="AA84" s="84"/>
      <c r="AB84" s="84"/>
      <c r="AC84" s="84"/>
      <c r="AD84" s="84"/>
      <c r="AE84" s="84"/>
    </row>
    <row r="85" spans="1:31" s="87" customFormat="1" ht="16.5" customHeight="1">
      <c r="A85" s="84"/>
      <c r="B85" s="85"/>
      <c r="C85" s="84"/>
      <c r="D85" s="84"/>
      <c r="E85" s="264" t="str">
        <f>E7</f>
        <v>Dětské centrum Chocerady - zpevněné manipulační a parkovací plochy</v>
      </c>
      <c r="F85" s="265"/>
      <c r="G85" s="265"/>
      <c r="H85" s="265"/>
      <c r="I85" s="84"/>
      <c r="J85" s="84"/>
      <c r="K85" s="84"/>
      <c r="L85" s="86"/>
      <c r="S85" s="84"/>
      <c r="T85" s="84"/>
      <c r="U85" s="84"/>
      <c r="V85" s="84"/>
      <c r="W85" s="84"/>
      <c r="X85" s="84"/>
      <c r="Y85" s="84"/>
      <c r="Z85" s="84"/>
      <c r="AA85" s="84"/>
      <c r="AB85" s="84"/>
      <c r="AC85" s="84"/>
      <c r="AD85" s="84"/>
      <c r="AE85" s="84"/>
    </row>
    <row r="86" spans="1:31" s="87" customFormat="1" ht="12" customHeight="1">
      <c r="A86" s="84"/>
      <c r="B86" s="85"/>
      <c r="C86" s="83" t="s">
        <v>344</v>
      </c>
      <c r="D86" s="84"/>
      <c r="E86" s="84"/>
      <c r="F86" s="84"/>
      <c r="G86" s="84"/>
      <c r="H86" s="84"/>
      <c r="I86" s="84"/>
      <c r="J86" s="84"/>
      <c r="K86" s="84"/>
      <c r="L86" s="86"/>
      <c r="S86" s="84"/>
      <c r="T86" s="84"/>
      <c r="U86" s="84"/>
      <c r="V86" s="84"/>
      <c r="W86" s="84"/>
      <c r="X86" s="84"/>
      <c r="Y86" s="84"/>
      <c r="Z86" s="84"/>
      <c r="AA86" s="84"/>
      <c r="AB86" s="84"/>
      <c r="AC86" s="84"/>
      <c r="AD86" s="84"/>
      <c r="AE86" s="84"/>
    </row>
    <row r="87" spans="1:31" s="87" customFormat="1" ht="16.5" customHeight="1">
      <c r="A87" s="84"/>
      <c r="B87" s="85"/>
      <c r="C87" s="84"/>
      <c r="D87" s="84"/>
      <c r="E87" s="257" t="str">
        <f>E9</f>
        <v>VK-ZPPLOCHY - D.1.4  DEŠŤOVÁ KANALIZACE</v>
      </c>
      <c r="F87" s="258"/>
      <c r="G87" s="258"/>
      <c r="H87" s="258"/>
      <c r="I87" s="84"/>
      <c r="J87" s="84"/>
      <c r="K87" s="84"/>
      <c r="L87" s="86"/>
      <c r="S87" s="84"/>
      <c r="T87" s="84"/>
      <c r="U87" s="84"/>
      <c r="V87" s="84"/>
      <c r="W87" s="84"/>
      <c r="X87" s="84"/>
      <c r="Y87" s="84"/>
      <c r="Z87" s="84"/>
      <c r="AA87" s="84"/>
      <c r="AB87" s="84"/>
      <c r="AC87" s="84"/>
      <c r="AD87" s="84"/>
      <c r="AE87" s="84"/>
    </row>
    <row r="88" spans="1:31" s="87" customFormat="1" ht="6.95" customHeight="1">
      <c r="A88" s="84"/>
      <c r="B88" s="85"/>
      <c r="C88" s="84"/>
      <c r="D88" s="84"/>
      <c r="E88" s="84"/>
      <c r="F88" s="84"/>
      <c r="G88" s="84"/>
      <c r="H88" s="84"/>
      <c r="I88" s="84"/>
      <c r="J88" s="84"/>
      <c r="K88" s="84"/>
      <c r="L88" s="86"/>
      <c r="S88" s="84"/>
      <c r="T88" s="84"/>
      <c r="U88" s="84"/>
      <c r="V88" s="84"/>
      <c r="W88" s="84"/>
      <c r="X88" s="84"/>
      <c r="Y88" s="84"/>
      <c r="Z88" s="84"/>
      <c r="AA88" s="84"/>
      <c r="AB88" s="84"/>
      <c r="AC88" s="84"/>
      <c r="AD88" s="84"/>
      <c r="AE88" s="84"/>
    </row>
    <row r="89" spans="1:31" s="87" customFormat="1" ht="12" customHeight="1">
      <c r="A89" s="84"/>
      <c r="B89" s="85"/>
      <c r="C89" s="83" t="s">
        <v>20</v>
      </c>
      <c r="D89" s="84"/>
      <c r="E89" s="84"/>
      <c r="F89" s="88" t="str">
        <f>F12</f>
        <v>Chocerady -st. Pozemek č. 175 a pozemky p.č.244/10,11,12,13</v>
      </c>
      <c r="G89" s="84"/>
      <c r="H89" s="84"/>
      <c r="I89" s="83" t="s">
        <v>21</v>
      </c>
      <c r="J89" s="90" t="str">
        <f>IF(J12="","",J12)</f>
        <v>10. 6. 2021</v>
      </c>
      <c r="K89" s="84"/>
      <c r="L89" s="86"/>
      <c r="S89" s="84"/>
      <c r="T89" s="84"/>
      <c r="U89" s="84"/>
      <c r="V89" s="84"/>
      <c r="W89" s="84"/>
      <c r="X89" s="84"/>
      <c r="Y89" s="84"/>
      <c r="Z89" s="84"/>
      <c r="AA89" s="84"/>
      <c r="AB89" s="84"/>
      <c r="AC89" s="84"/>
      <c r="AD89" s="84"/>
      <c r="AE89" s="84"/>
    </row>
    <row r="90" spans="1:31" s="87" customFormat="1" ht="6.95" customHeight="1">
      <c r="A90" s="84"/>
      <c r="B90" s="85"/>
      <c r="C90" s="84"/>
      <c r="D90" s="84"/>
      <c r="E90" s="84"/>
      <c r="F90" s="84"/>
      <c r="G90" s="84"/>
      <c r="H90" s="84"/>
      <c r="I90" s="84"/>
      <c r="J90" s="84"/>
      <c r="K90" s="84"/>
      <c r="L90" s="86"/>
      <c r="S90" s="84"/>
      <c r="T90" s="84"/>
      <c r="U90" s="84"/>
      <c r="V90" s="84"/>
      <c r="W90" s="84"/>
      <c r="X90" s="84"/>
      <c r="Y90" s="84"/>
      <c r="Z90" s="84"/>
      <c r="AA90" s="84"/>
      <c r="AB90" s="84"/>
      <c r="AC90" s="84"/>
      <c r="AD90" s="84"/>
      <c r="AE90" s="84"/>
    </row>
    <row r="91" spans="1:31" s="87" customFormat="1" ht="15.2" customHeight="1">
      <c r="A91" s="84"/>
      <c r="B91" s="85"/>
      <c r="C91" s="83" t="s">
        <v>23</v>
      </c>
      <c r="D91" s="84"/>
      <c r="E91" s="84"/>
      <c r="F91" s="88" t="str">
        <f>E15</f>
        <v xml:space="preserve"> </v>
      </c>
      <c r="G91" s="84"/>
      <c r="H91" s="84"/>
      <c r="I91" s="83" t="s">
        <v>29</v>
      </c>
      <c r="J91" s="123" t="str">
        <f>E21</f>
        <v xml:space="preserve"> </v>
      </c>
      <c r="K91" s="84"/>
      <c r="L91" s="86"/>
      <c r="S91" s="84"/>
      <c r="T91" s="84"/>
      <c r="U91" s="84"/>
      <c r="V91" s="84"/>
      <c r="W91" s="84"/>
      <c r="X91" s="84"/>
      <c r="Y91" s="84"/>
      <c r="Z91" s="84"/>
      <c r="AA91" s="84"/>
      <c r="AB91" s="84"/>
      <c r="AC91" s="84"/>
      <c r="AD91" s="84"/>
      <c r="AE91" s="84"/>
    </row>
    <row r="92" spans="1:31" s="87" customFormat="1" ht="15.2" customHeight="1">
      <c r="A92" s="84"/>
      <c r="B92" s="85"/>
      <c r="C92" s="83" t="s">
        <v>27</v>
      </c>
      <c r="D92" s="84"/>
      <c r="E92" s="84"/>
      <c r="F92" s="88" t="str">
        <f>IF(E18="","",E18)</f>
        <v>Vyplň údaj</v>
      </c>
      <c r="G92" s="84"/>
      <c r="H92" s="84"/>
      <c r="I92" s="83" t="s">
        <v>31</v>
      </c>
      <c r="J92" s="123" t="str">
        <f>E24</f>
        <v>Ing. K. Dovrtěl</v>
      </c>
      <c r="K92" s="84"/>
      <c r="L92" s="86"/>
      <c r="S92" s="84"/>
      <c r="T92" s="84"/>
      <c r="U92" s="84"/>
      <c r="V92" s="84"/>
      <c r="W92" s="84"/>
      <c r="X92" s="84"/>
      <c r="Y92" s="84"/>
      <c r="Z92" s="84"/>
      <c r="AA92" s="84"/>
      <c r="AB92" s="84"/>
      <c r="AC92" s="84"/>
      <c r="AD92" s="84"/>
      <c r="AE92" s="84"/>
    </row>
    <row r="93" spans="1:31" s="87" customFormat="1" ht="10.35" customHeight="1">
      <c r="A93" s="84"/>
      <c r="B93" s="85"/>
      <c r="C93" s="84"/>
      <c r="D93" s="84"/>
      <c r="E93" s="84"/>
      <c r="F93" s="84"/>
      <c r="G93" s="84"/>
      <c r="H93" s="84"/>
      <c r="I93" s="84"/>
      <c r="J93" s="84"/>
      <c r="K93" s="84"/>
      <c r="L93" s="86"/>
      <c r="S93" s="84"/>
      <c r="T93" s="84"/>
      <c r="U93" s="84"/>
      <c r="V93" s="84"/>
      <c r="W93" s="84"/>
      <c r="X93" s="84"/>
      <c r="Y93" s="84"/>
      <c r="Z93" s="84"/>
      <c r="AA93" s="84"/>
      <c r="AB93" s="84"/>
      <c r="AC93" s="84"/>
      <c r="AD93" s="84"/>
      <c r="AE93" s="84"/>
    </row>
    <row r="94" spans="1:31" s="87" customFormat="1" ht="29.25" customHeight="1">
      <c r="A94" s="84"/>
      <c r="B94" s="85"/>
      <c r="C94" s="124" t="s">
        <v>84</v>
      </c>
      <c r="D94" s="105"/>
      <c r="E94" s="105"/>
      <c r="F94" s="105"/>
      <c r="G94" s="105"/>
      <c r="H94" s="105"/>
      <c r="I94" s="105"/>
      <c r="J94" s="125" t="s">
        <v>85</v>
      </c>
      <c r="K94" s="105"/>
      <c r="L94" s="86"/>
      <c r="S94" s="84"/>
      <c r="T94" s="84"/>
      <c r="U94" s="84"/>
      <c r="V94" s="84"/>
      <c r="W94" s="84"/>
      <c r="X94" s="84"/>
      <c r="Y94" s="84"/>
      <c r="Z94" s="84"/>
      <c r="AA94" s="84"/>
      <c r="AB94" s="84"/>
      <c r="AC94" s="84"/>
      <c r="AD94" s="84"/>
      <c r="AE94" s="84"/>
    </row>
    <row r="95" spans="1:31" s="87" customFormat="1" ht="10.35" customHeight="1">
      <c r="A95" s="84"/>
      <c r="B95" s="85"/>
      <c r="C95" s="84"/>
      <c r="D95" s="84"/>
      <c r="E95" s="84"/>
      <c r="F95" s="84"/>
      <c r="G95" s="84"/>
      <c r="H95" s="84"/>
      <c r="I95" s="84"/>
      <c r="J95" s="84"/>
      <c r="K95" s="84"/>
      <c r="L95" s="86"/>
      <c r="S95" s="84"/>
      <c r="T95" s="84"/>
      <c r="U95" s="84"/>
      <c r="V95" s="84"/>
      <c r="W95" s="84"/>
      <c r="X95" s="84"/>
      <c r="Y95" s="84"/>
      <c r="Z95" s="84"/>
      <c r="AA95" s="84"/>
      <c r="AB95" s="84"/>
      <c r="AC95" s="84"/>
      <c r="AD95" s="84"/>
      <c r="AE95" s="84"/>
    </row>
    <row r="96" spans="1:47" s="87" customFormat="1" ht="22.9" customHeight="1">
      <c r="A96" s="84"/>
      <c r="B96" s="85"/>
      <c r="C96" s="126" t="s">
        <v>86</v>
      </c>
      <c r="D96" s="84"/>
      <c r="E96" s="84"/>
      <c r="F96" s="84"/>
      <c r="G96" s="84"/>
      <c r="H96" s="84"/>
      <c r="I96" s="84"/>
      <c r="J96" s="100">
        <f>J121</f>
        <v>0</v>
      </c>
      <c r="K96" s="84"/>
      <c r="L96" s="86"/>
      <c r="S96" s="84"/>
      <c r="T96" s="84"/>
      <c r="U96" s="84"/>
      <c r="V96" s="84"/>
      <c r="W96" s="84"/>
      <c r="X96" s="84"/>
      <c r="Y96" s="84"/>
      <c r="Z96" s="84"/>
      <c r="AA96" s="84"/>
      <c r="AB96" s="84"/>
      <c r="AC96" s="84"/>
      <c r="AD96" s="84"/>
      <c r="AE96" s="84"/>
      <c r="AU96" s="77" t="s">
        <v>87</v>
      </c>
    </row>
    <row r="97" spans="2:12" s="127" customFormat="1" ht="24.95" customHeight="1">
      <c r="B97" s="128"/>
      <c r="D97" s="129" t="s">
        <v>88</v>
      </c>
      <c r="E97" s="130"/>
      <c r="F97" s="130"/>
      <c r="G97" s="130"/>
      <c r="H97" s="130"/>
      <c r="I97" s="130"/>
      <c r="J97" s="131">
        <f>J122</f>
        <v>0</v>
      </c>
      <c r="L97" s="128"/>
    </row>
    <row r="98" spans="2:12" s="132" customFormat="1" ht="19.9" customHeight="1">
      <c r="B98" s="133"/>
      <c r="D98" s="134" t="s">
        <v>89</v>
      </c>
      <c r="E98" s="135"/>
      <c r="F98" s="135"/>
      <c r="G98" s="135"/>
      <c r="H98" s="135"/>
      <c r="I98" s="135"/>
      <c r="J98" s="136">
        <f>J123</f>
        <v>0</v>
      </c>
      <c r="L98" s="133"/>
    </row>
    <row r="99" spans="2:12" s="132" customFormat="1" ht="19.9" customHeight="1">
      <c r="B99" s="133"/>
      <c r="D99" s="134" t="s">
        <v>347</v>
      </c>
      <c r="E99" s="135"/>
      <c r="F99" s="135"/>
      <c r="G99" s="135"/>
      <c r="H99" s="135"/>
      <c r="I99" s="135"/>
      <c r="J99" s="136">
        <f>J167</f>
        <v>0</v>
      </c>
      <c r="L99" s="133"/>
    </row>
    <row r="100" spans="2:12" s="132" customFormat="1" ht="19.9" customHeight="1">
      <c r="B100" s="133"/>
      <c r="D100" s="134" t="s">
        <v>92</v>
      </c>
      <c r="E100" s="135"/>
      <c r="F100" s="135"/>
      <c r="G100" s="135"/>
      <c r="H100" s="135"/>
      <c r="I100" s="135"/>
      <c r="J100" s="136">
        <f>J174</f>
        <v>0</v>
      </c>
      <c r="L100" s="133"/>
    </row>
    <row r="101" spans="2:12" s="132" customFormat="1" ht="19.9" customHeight="1">
      <c r="B101" s="133"/>
      <c r="D101" s="134" t="s">
        <v>348</v>
      </c>
      <c r="E101" s="135"/>
      <c r="F101" s="135"/>
      <c r="G101" s="135"/>
      <c r="H101" s="135"/>
      <c r="I101" s="135"/>
      <c r="J101" s="136">
        <f>J190</f>
        <v>0</v>
      </c>
      <c r="L101" s="133"/>
    </row>
    <row r="102" spans="1:31" s="87" customFormat="1" ht="21.75" customHeight="1">
      <c r="A102" s="84"/>
      <c r="B102" s="85"/>
      <c r="C102" s="84"/>
      <c r="D102" s="84"/>
      <c r="E102" s="84"/>
      <c r="F102" s="84"/>
      <c r="G102" s="84"/>
      <c r="H102" s="84"/>
      <c r="I102" s="84"/>
      <c r="J102" s="84"/>
      <c r="K102" s="84"/>
      <c r="L102" s="86"/>
      <c r="S102" s="84"/>
      <c r="T102" s="84"/>
      <c r="U102" s="84"/>
      <c r="V102" s="84"/>
      <c r="W102" s="84"/>
      <c r="X102" s="84"/>
      <c r="Y102" s="84"/>
      <c r="Z102" s="84"/>
      <c r="AA102" s="84"/>
      <c r="AB102" s="84"/>
      <c r="AC102" s="84"/>
      <c r="AD102" s="84"/>
      <c r="AE102" s="84"/>
    </row>
    <row r="103" spans="1:31" s="87" customFormat="1" ht="6.95" customHeight="1">
      <c r="A103" s="84"/>
      <c r="B103" s="119"/>
      <c r="C103" s="120"/>
      <c r="D103" s="120"/>
      <c r="E103" s="120"/>
      <c r="F103" s="120"/>
      <c r="G103" s="120"/>
      <c r="H103" s="120"/>
      <c r="I103" s="120"/>
      <c r="J103" s="120"/>
      <c r="K103" s="120"/>
      <c r="L103" s="86"/>
      <c r="S103" s="84"/>
      <c r="T103" s="84"/>
      <c r="U103" s="84"/>
      <c r="V103" s="84"/>
      <c r="W103" s="84"/>
      <c r="X103" s="84"/>
      <c r="Y103" s="84"/>
      <c r="Z103" s="84"/>
      <c r="AA103" s="84"/>
      <c r="AB103" s="84"/>
      <c r="AC103" s="84"/>
      <c r="AD103" s="84"/>
      <c r="AE103" s="84"/>
    </row>
    <row r="107" spans="1:31" s="87" customFormat="1" ht="6.95" customHeight="1">
      <c r="A107" s="84"/>
      <c r="B107" s="121"/>
      <c r="C107" s="122"/>
      <c r="D107" s="122"/>
      <c r="E107" s="122"/>
      <c r="F107" s="122"/>
      <c r="G107" s="122"/>
      <c r="H107" s="122"/>
      <c r="I107" s="122"/>
      <c r="J107" s="122"/>
      <c r="K107" s="122"/>
      <c r="L107" s="86"/>
      <c r="S107" s="84"/>
      <c r="T107" s="84"/>
      <c r="U107" s="84"/>
      <c r="V107" s="84"/>
      <c r="W107" s="84"/>
      <c r="X107" s="84"/>
      <c r="Y107" s="84"/>
      <c r="Z107" s="84"/>
      <c r="AA107" s="84"/>
      <c r="AB107" s="84"/>
      <c r="AC107" s="84"/>
      <c r="AD107" s="84"/>
      <c r="AE107" s="84"/>
    </row>
    <row r="108" spans="1:31" s="87" customFormat="1" ht="24.95" customHeight="1">
      <c r="A108" s="84"/>
      <c r="B108" s="85"/>
      <c r="C108" s="81" t="s">
        <v>100</v>
      </c>
      <c r="D108" s="84"/>
      <c r="E108" s="84"/>
      <c r="F108" s="84"/>
      <c r="G108" s="84"/>
      <c r="H108" s="84"/>
      <c r="I108" s="84"/>
      <c r="J108" s="84"/>
      <c r="K108" s="84"/>
      <c r="L108" s="86"/>
      <c r="S108" s="84"/>
      <c r="T108" s="84"/>
      <c r="U108" s="84"/>
      <c r="V108" s="84"/>
      <c r="W108" s="84"/>
      <c r="X108" s="84"/>
      <c r="Y108" s="84"/>
      <c r="Z108" s="84"/>
      <c r="AA108" s="84"/>
      <c r="AB108" s="84"/>
      <c r="AC108" s="84"/>
      <c r="AD108" s="84"/>
      <c r="AE108" s="84"/>
    </row>
    <row r="109" spans="1:31" s="87" customFormat="1" ht="6.95" customHeight="1">
      <c r="A109" s="84"/>
      <c r="B109" s="85"/>
      <c r="C109" s="84"/>
      <c r="D109" s="84"/>
      <c r="E109" s="84"/>
      <c r="F109" s="84"/>
      <c r="G109" s="84"/>
      <c r="H109" s="84"/>
      <c r="I109" s="84"/>
      <c r="J109" s="84"/>
      <c r="K109" s="84"/>
      <c r="L109" s="86"/>
      <c r="S109" s="84"/>
      <c r="T109" s="84"/>
      <c r="U109" s="84"/>
      <c r="V109" s="84"/>
      <c r="W109" s="84"/>
      <c r="X109" s="84"/>
      <c r="Y109" s="84"/>
      <c r="Z109" s="84"/>
      <c r="AA109" s="84"/>
      <c r="AB109" s="84"/>
      <c r="AC109" s="84"/>
      <c r="AD109" s="84"/>
      <c r="AE109" s="84"/>
    </row>
    <row r="110" spans="1:31" s="87" customFormat="1" ht="12" customHeight="1">
      <c r="A110" s="84"/>
      <c r="B110" s="85"/>
      <c r="C110" s="83" t="s">
        <v>16</v>
      </c>
      <c r="D110" s="84"/>
      <c r="E110" s="84"/>
      <c r="F110" s="84"/>
      <c r="G110" s="84"/>
      <c r="H110" s="84"/>
      <c r="I110" s="84"/>
      <c r="J110" s="84"/>
      <c r="K110" s="84"/>
      <c r="L110" s="86"/>
      <c r="S110" s="84"/>
      <c r="T110" s="84"/>
      <c r="U110" s="84"/>
      <c r="V110" s="84"/>
      <c r="W110" s="84"/>
      <c r="X110" s="84"/>
      <c r="Y110" s="84"/>
      <c r="Z110" s="84"/>
      <c r="AA110" s="84"/>
      <c r="AB110" s="84"/>
      <c r="AC110" s="84"/>
      <c r="AD110" s="84"/>
      <c r="AE110" s="84"/>
    </row>
    <row r="111" spans="1:31" s="87" customFormat="1" ht="16.5" customHeight="1">
      <c r="A111" s="84"/>
      <c r="B111" s="85"/>
      <c r="C111" s="84"/>
      <c r="D111" s="84"/>
      <c r="E111" s="264" t="str">
        <f>E7</f>
        <v>Dětské centrum Chocerady - zpevněné manipulační a parkovací plochy</v>
      </c>
      <c r="F111" s="265"/>
      <c r="G111" s="265"/>
      <c r="H111" s="265"/>
      <c r="I111" s="84"/>
      <c r="J111" s="84"/>
      <c r="K111" s="84"/>
      <c r="L111" s="86"/>
      <c r="S111" s="84"/>
      <c r="T111" s="84"/>
      <c r="U111" s="84"/>
      <c r="V111" s="84"/>
      <c r="W111" s="84"/>
      <c r="X111" s="84"/>
      <c r="Y111" s="84"/>
      <c r="Z111" s="84"/>
      <c r="AA111" s="84"/>
      <c r="AB111" s="84"/>
      <c r="AC111" s="84"/>
      <c r="AD111" s="84"/>
      <c r="AE111" s="84"/>
    </row>
    <row r="112" spans="1:31" s="87" customFormat="1" ht="12" customHeight="1">
      <c r="A112" s="84"/>
      <c r="B112" s="85"/>
      <c r="C112" s="83" t="s">
        <v>344</v>
      </c>
      <c r="D112" s="84"/>
      <c r="E112" s="84"/>
      <c r="F112" s="84"/>
      <c r="G112" s="84"/>
      <c r="H112" s="84"/>
      <c r="I112" s="84"/>
      <c r="J112" s="84"/>
      <c r="K112" s="84"/>
      <c r="L112" s="86"/>
      <c r="S112" s="84"/>
      <c r="T112" s="84"/>
      <c r="U112" s="84"/>
      <c r="V112" s="84"/>
      <c r="W112" s="84"/>
      <c r="X112" s="84"/>
      <c r="Y112" s="84"/>
      <c r="Z112" s="84"/>
      <c r="AA112" s="84"/>
      <c r="AB112" s="84"/>
      <c r="AC112" s="84"/>
      <c r="AD112" s="84"/>
      <c r="AE112" s="84"/>
    </row>
    <row r="113" spans="1:31" s="87" customFormat="1" ht="16.5" customHeight="1">
      <c r="A113" s="84"/>
      <c r="B113" s="85"/>
      <c r="C113" s="84"/>
      <c r="D113" s="84"/>
      <c r="E113" s="257" t="str">
        <f>E9</f>
        <v>VK-ZPPLOCHY - D.1.4  DEŠŤOVÁ KANALIZACE</v>
      </c>
      <c r="F113" s="258"/>
      <c r="G113" s="258"/>
      <c r="H113" s="258"/>
      <c r="I113" s="84"/>
      <c r="J113" s="84"/>
      <c r="K113" s="84"/>
      <c r="L113" s="86"/>
      <c r="S113" s="84"/>
      <c r="T113" s="84"/>
      <c r="U113" s="84"/>
      <c r="V113" s="84"/>
      <c r="W113" s="84"/>
      <c r="X113" s="84"/>
      <c r="Y113" s="84"/>
      <c r="Z113" s="84"/>
      <c r="AA113" s="84"/>
      <c r="AB113" s="84"/>
      <c r="AC113" s="84"/>
      <c r="AD113" s="84"/>
      <c r="AE113" s="84"/>
    </row>
    <row r="114" spans="1:31" s="87" customFormat="1" ht="6.95" customHeight="1">
      <c r="A114" s="84"/>
      <c r="B114" s="85"/>
      <c r="C114" s="84"/>
      <c r="D114" s="84"/>
      <c r="E114" s="84"/>
      <c r="F114" s="84"/>
      <c r="G114" s="84"/>
      <c r="H114" s="84"/>
      <c r="I114" s="84"/>
      <c r="J114" s="84"/>
      <c r="K114" s="84"/>
      <c r="L114" s="86"/>
      <c r="S114" s="84"/>
      <c r="T114" s="84"/>
      <c r="U114" s="84"/>
      <c r="V114" s="84"/>
      <c r="W114" s="84"/>
      <c r="X114" s="84"/>
      <c r="Y114" s="84"/>
      <c r="Z114" s="84"/>
      <c r="AA114" s="84"/>
      <c r="AB114" s="84"/>
      <c r="AC114" s="84"/>
      <c r="AD114" s="84"/>
      <c r="AE114" s="84"/>
    </row>
    <row r="115" spans="1:31" s="87" customFormat="1" ht="12" customHeight="1">
      <c r="A115" s="84"/>
      <c r="B115" s="85"/>
      <c r="C115" s="83" t="s">
        <v>20</v>
      </c>
      <c r="D115" s="84"/>
      <c r="E115" s="84"/>
      <c r="F115" s="88" t="str">
        <f>F12</f>
        <v>Chocerady -st. Pozemek č. 175 a pozemky p.č.244/10,11,12,13</v>
      </c>
      <c r="G115" s="84"/>
      <c r="H115" s="84"/>
      <c r="I115" s="83" t="s">
        <v>21</v>
      </c>
      <c r="J115" s="90" t="str">
        <f>IF(J12="","",J12)</f>
        <v>10. 6. 2021</v>
      </c>
      <c r="K115" s="84"/>
      <c r="L115" s="86"/>
      <c r="S115" s="84"/>
      <c r="T115" s="84"/>
      <c r="U115" s="84"/>
      <c r="V115" s="84"/>
      <c r="W115" s="84"/>
      <c r="X115" s="84"/>
      <c r="Y115" s="84"/>
      <c r="Z115" s="84"/>
      <c r="AA115" s="84"/>
      <c r="AB115" s="84"/>
      <c r="AC115" s="84"/>
      <c r="AD115" s="84"/>
      <c r="AE115" s="84"/>
    </row>
    <row r="116" spans="1:31" s="87" customFormat="1" ht="6.95" customHeight="1">
      <c r="A116" s="84"/>
      <c r="B116" s="85"/>
      <c r="C116" s="84"/>
      <c r="D116" s="84"/>
      <c r="E116" s="84"/>
      <c r="F116" s="84"/>
      <c r="G116" s="84"/>
      <c r="H116" s="84"/>
      <c r="I116" s="84"/>
      <c r="J116" s="84"/>
      <c r="K116" s="84"/>
      <c r="L116" s="86"/>
      <c r="S116" s="84"/>
      <c r="T116" s="84"/>
      <c r="U116" s="84"/>
      <c r="V116" s="84"/>
      <c r="W116" s="84"/>
      <c r="X116" s="84"/>
      <c r="Y116" s="84"/>
      <c r="Z116" s="84"/>
      <c r="AA116" s="84"/>
      <c r="AB116" s="84"/>
      <c r="AC116" s="84"/>
      <c r="AD116" s="84"/>
      <c r="AE116" s="84"/>
    </row>
    <row r="117" spans="1:31" s="87" customFormat="1" ht="15.2" customHeight="1">
      <c r="A117" s="84"/>
      <c r="B117" s="85"/>
      <c r="C117" s="83" t="s">
        <v>23</v>
      </c>
      <c r="D117" s="84"/>
      <c r="E117" s="84"/>
      <c r="F117" s="88" t="str">
        <f>E15</f>
        <v xml:space="preserve"> </v>
      </c>
      <c r="G117" s="84"/>
      <c r="H117" s="84"/>
      <c r="I117" s="83" t="s">
        <v>29</v>
      </c>
      <c r="J117" s="123" t="str">
        <f>E21</f>
        <v xml:space="preserve"> </v>
      </c>
      <c r="K117" s="84"/>
      <c r="L117" s="86"/>
      <c r="S117" s="84"/>
      <c r="T117" s="84"/>
      <c r="U117" s="84"/>
      <c r="V117" s="84"/>
      <c r="W117" s="84"/>
      <c r="X117" s="84"/>
      <c r="Y117" s="84"/>
      <c r="Z117" s="84"/>
      <c r="AA117" s="84"/>
      <c r="AB117" s="84"/>
      <c r="AC117" s="84"/>
      <c r="AD117" s="84"/>
      <c r="AE117" s="84"/>
    </row>
    <row r="118" spans="1:31" s="87" customFormat="1" ht="15.2" customHeight="1">
      <c r="A118" s="84"/>
      <c r="B118" s="85"/>
      <c r="C118" s="83" t="s">
        <v>27</v>
      </c>
      <c r="D118" s="84"/>
      <c r="E118" s="84"/>
      <c r="F118" s="88" t="str">
        <f>IF(E18="","",E18)</f>
        <v>Vyplň údaj</v>
      </c>
      <c r="G118" s="84"/>
      <c r="H118" s="84"/>
      <c r="I118" s="83" t="s">
        <v>31</v>
      </c>
      <c r="J118" s="123" t="str">
        <f>E24</f>
        <v>Ing. K. Dovrtěl</v>
      </c>
      <c r="K118" s="84"/>
      <c r="L118" s="86"/>
      <c r="S118" s="84"/>
      <c r="T118" s="84"/>
      <c r="U118" s="84"/>
      <c r="V118" s="84"/>
      <c r="W118" s="84"/>
      <c r="X118" s="84"/>
      <c r="Y118" s="84"/>
      <c r="Z118" s="84"/>
      <c r="AA118" s="84"/>
      <c r="AB118" s="84"/>
      <c r="AC118" s="84"/>
      <c r="AD118" s="84"/>
      <c r="AE118" s="84"/>
    </row>
    <row r="119" spans="1:31" s="87" customFormat="1" ht="10.35" customHeight="1">
      <c r="A119" s="84"/>
      <c r="B119" s="85"/>
      <c r="C119" s="84"/>
      <c r="D119" s="84"/>
      <c r="E119" s="84"/>
      <c r="F119" s="84"/>
      <c r="G119" s="84"/>
      <c r="H119" s="84"/>
      <c r="I119" s="84"/>
      <c r="J119" s="84"/>
      <c r="K119" s="84"/>
      <c r="L119" s="86"/>
      <c r="S119" s="84"/>
      <c r="T119" s="84"/>
      <c r="U119" s="84"/>
      <c r="V119" s="84"/>
      <c r="W119" s="84"/>
      <c r="X119" s="84"/>
      <c r="Y119" s="84"/>
      <c r="Z119" s="84"/>
      <c r="AA119" s="84"/>
      <c r="AB119" s="84"/>
      <c r="AC119" s="84"/>
      <c r="AD119" s="84"/>
      <c r="AE119" s="84"/>
    </row>
    <row r="120" spans="1:31" s="147" customFormat="1" ht="29.25" customHeight="1">
      <c r="A120" s="137"/>
      <c r="B120" s="138"/>
      <c r="C120" s="139" t="s">
        <v>101</v>
      </c>
      <c r="D120" s="140" t="s">
        <v>59</v>
      </c>
      <c r="E120" s="140" t="s">
        <v>55</v>
      </c>
      <c r="F120" s="140" t="s">
        <v>56</v>
      </c>
      <c r="G120" s="140" t="s">
        <v>102</v>
      </c>
      <c r="H120" s="140" t="s">
        <v>103</v>
      </c>
      <c r="I120" s="140" t="s">
        <v>104</v>
      </c>
      <c r="J120" s="141" t="s">
        <v>85</v>
      </c>
      <c r="K120" s="142" t="s">
        <v>105</v>
      </c>
      <c r="L120" s="143"/>
      <c r="M120" s="144" t="s">
        <v>1</v>
      </c>
      <c r="N120" s="145" t="s">
        <v>38</v>
      </c>
      <c r="O120" s="145" t="s">
        <v>106</v>
      </c>
      <c r="P120" s="145" t="s">
        <v>107</v>
      </c>
      <c r="Q120" s="145" t="s">
        <v>108</v>
      </c>
      <c r="R120" s="145" t="s">
        <v>109</v>
      </c>
      <c r="S120" s="145" t="s">
        <v>110</v>
      </c>
      <c r="T120" s="146" t="s">
        <v>111</v>
      </c>
      <c r="U120" s="137"/>
      <c r="V120" s="137"/>
      <c r="W120" s="137"/>
      <c r="X120" s="137"/>
      <c r="Y120" s="137"/>
      <c r="Z120" s="137"/>
      <c r="AA120" s="137"/>
      <c r="AB120" s="137"/>
      <c r="AC120" s="137"/>
      <c r="AD120" s="137"/>
      <c r="AE120" s="137"/>
    </row>
    <row r="121" spans="1:63" s="87" customFormat="1" ht="22.9" customHeight="1">
      <c r="A121" s="84"/>
      <c r="B121" s="85"/>
      <c r="C121" s="148" t="s">
        <v>112</v>
      </c>
      <c r="D121" s="84"/>
      <c r="E121" s="84"/>
      <c r="F121" s="84"/>
      <c r="G121" s="84"/>
      <c r="H121" s="84"/>
      <c r="I121" s="84"/>
      <c r="J121" s="149">
        <f>BK121</f>
        <v>0</v>
      </c>
      <c r="K121" s="84"/>
      <c r="L121" s="85"/>
      <c r="M121" s="150"/>
      <c r="N121" s="151"/>
      <c r="O121" s="98"/>
      <c r="P121" s="152">
        <f>P122</f>
        <v>0</v>
      </c>
      <c r="Q121" s="98"/>
      <c r="R121" s="152">
        <f>R122</f>
        <v>17.015707</v>
      </c>
      <c r="S121" s="98"/>
      <c r="T121" s="153">
        <f>T122</f>
        <v>0</v>
      </c>
      <c r="U121" s="84"/>
      <c r="V121" s="84"/>
      <c r="W121" s="84"/>
      <c r="X121" s="84"/>
      <c r="Y121" s="84"/>
      <c r="Z121" s="84"/>
      <c r="AA121" s="84"/>
      <c r="AB121" s="84"/>
      <c r="AC121" s="84"/>
      <c r="AD121" s="84"/>
      <c r="AE121" s="84"/>
      <c r="AT121" s="77" t="s">
        <v>73</v>
      </c>
      <c r="AU121" s="77" t="s">
        <v>87</v>
      </c>
      <c r="BK121" s="154">
        <f>BK122</f>
        <v>0</v>
      </c>
    </row>
    <row r="122" spans="2:63" s="155" customFormat="1" ht="25.9" customHeight="1">
      <c r="B122" s="156"/>
      <c r="D122" s="157" t="s">
        <v>73</v>
      </c>
      <c r="E122" s="158" t="s">
        <v>113</v>
      </c>
      <c r="F122" s="158" t="s">
        <v>114</v>
      </c>
      <c r="J122" s="159">
        <f>BK122</f>
        <v>0</v>
      </c>
      <c r="L122" s="156"/>
      <c r="M122" s="160"/>
      <c r="N122" s="161"/>
      <c r="O122" s="161"/>
      <c r="P122" s="162">
        <f>P123+P167+P174+P190</f>
        <v>0</v>
      </c>
      <c r="Q122" s="161"/>
      <c r="R122" s="162">
        <f>R123+R167+R174+R190</f>
        <v>17.015707</v>
      </c>
      <c r="S122" s="161"/>
      <c r="T122" s="163">
        <f>T123+T167+T174+T190</f>
        <v>0</v>
      </c>
      <c r="AR122" s="157" t="s">
        <v>79</v>
      </c>
      <c r="AT122" s="164" t="s">
        <v>73</v>
      </c>
      <c r="AU122" s="164" t="s">
        <v>74</v>
      </c>
      <c r="AY122" s="157" t="s">
        <v>115</v>
      </c>
      <c r="BK122" s="165">
        <f>BK123+BK167+BK174+BK190</f>
        <v>0</v>
      </c>
    </row>
    <row r="123" spans="2:63" s="155" customFormat="1" ht="22.9" customHeight="1">
      <c r="B123" s="156"/>
      <c r="D123" s="157" t="s">
        <v>73</v>
      </c>
      <c r="E123" s="166" t="s">
        <v>79</v>
      </c>
      <c r="F123" s="166" t="s">
        <v>116</v>
      </c>
      <c r="J123" s="167">
        <f>BK123</f>
        <v>0</v>
      </c>
      <c r="L123" s="156"/>
      <c r="M123" s="160"/>
      <c r="N123" s="161"/>
      <c r="O123" s="161"/>
      <c r="P123" s="162">
        <f>SUM(P124:P166)</f>
        <v>0</v>
      </c>
      <c r="Q123" s="161"/>
      <c r="R123" s="162">
        <f>SUM(R124:R166)</f>
        <v>13.928405</v>
      </c>
      <c r="S123" s="161"/>
      <c r="T123" s="163">
        <f>SUM(T124:T166)</f>
        <v>0</v>
      </c>
      <c r="AR123" s="157" t="s">
        <v>79</v>
      </c>
      <c r="AT123" s="164" t="s">
        <v>73</v>
      </c>
      <c r="AU123" s="164" t="s">
        <v>79</v>
      </c>
      <c r="AY123" s="157" t="s">
        <v>115</v>
      </c>
      <c r="BK123" s="165">
        <f>SUM(BK124:BK166)</f>
        <v>0</v>
      </c>
    </row>
    <row r="124" spans="1:65" s="87" customFormat="1" ht="24.2" customHeight="1">
      <c r="A124" s="84"/>
      <c r="B124" s="85"/>
      <c r="C124" s="168" t="s">
        <v>79</v>
      </c>
      <c r="D124" s="168" t="s">
        <v>117</v>
      </c>
      <c r="E124" s="169" t="s">
        <v>349</v>
      </c>
      <c r="F124" s="170" t="s">
        <v>350</v>
      </c>
      <c r="G124" s="171" t="s">
        <v>141</v>
      </c>
      <c r="H124" s="172">
        <v>6.75</v>
      </c>
      <c r="I124" s="173"/>
      <c r="J124" s="174">
        <f>ROUND(I124*H124,2)</f>
        <v>0</v>
      </c>
      <c r="K124" s="175"/>
      <c r="L124" s="85"/>
      <c r="M124" s="176" t="s">
        <v>1</v>
      </c>
      <c r="N124" s="177" t="s">
        <v>39</v>
      </c>
      <c r="O124" s="178"/>
      <c r="P124" s="179">
        <f>O124*H124</f>
        <v>0</v>
      </c>
      <c r="Q124" s="179">
        <v>0</v>
      </c>
      <c r="R124" s="179">
        <f>Q124*H124</f>
        <v>0</v>
      </c>
      <c r="S124" s="179">
        <v>0</v>
      </c>
      <c r="T124" s="180">
        <f>S124*H124</f>
        <v>0</v>
      </c>
      <c r="U124" s="84"/>
      <c r="V124" s="84"/>
      <c r="W124" s="84"/>
      <c r="X124" s="84"/>
      <c r="Y124" s="84"/>
      <c r="Z124" s="84"/>
      <c r="AA124" s="84"/>
      <c r="AB124" s="84"/>
      <c r="AC124" s="84"/>
      <c r="AD124" s="84"/>
      <c r="AE124" s="84"/>
      <c r="AR124" s="181" t="s">
        <v>122</v>
      </c>
      <c r="AT124" s="181" t="s">
        <v>117</v>
      </c>
      <c r="AU124" s="181" t="s">
        <v>81</v>
      </c>
      <c r="AY124" s="77" t="s">
        <v>115</v>
      </c>
      <c r="BE124" s="182">
        <f>IF(N124="základní",J124,0)</f>
        <v>0</v>
      </c>
      <c r="BF124" s="182">
        <f>IF(N124="snížená",J124,0)</f>
        <v>0</v>
      </c>
      <c r="BG124" s="182">
        <f>IF(N124="zákl. přenesená",J124,0)</f>
        <v>0</v>
      </c>
      <c r="BH124" s="182">
        <f>IF(N124="sníž. přenesená",J124,0)</f>
        <v>0</v>
      </c>
      <c r="BI124" s="182">
        <f>IF(N124="nulová",J124,0)</f>
        <v>0</v>
      </c>
      <c r="BJ124" s="77" t="s">
        <v>79</v>
      </c>
      <c r="BK124" s="182">
        <f>ROUND(I124*H124,2)</f>
        <v>0</v>
      </c>
      <c r="BL124" s="77" t="s">
        <v>122</v>
      </c>
      <c r="BM124" s="181" t="s">
        <v>351</v>
      </c>
    </row>
    <row r="125" spans="2:51" s="183" customFormat="1" ht="12">
      <c r="B125" s="184"/>
      <c r="D125" s="185" t="s">
        <v>124</v>
      </c>
      <c r="E125" s="186" t="s">
        <v>1</v>
      </c>
      <c r="F125" s="187" t="s">
        <v>352</v>
      </c>
      <c r="H125" s="188">
        <v>6.75</v>
      </c>
      <c r="L125" s="184"/>
      <c r="M125" s="189"/>
      <c r="N125" s="190"/>
      <c r="O125" s="190"/>
      <c r="P125" s="190"/>
      <c r="Q125" s="190"/>
      <c r="R125" s="190"/>
      <c r="S125" s="190"/>
      <c r="T125" s="191"/>
      <c r="AT125" s="186" t="s">
        <v>124</v>
      </c>
      <c r="AU125" s="186" t="s">
        <v>81</v>
      </c>
      <c r="AV125" s="183" t="s">
        <v>81</v>
      </c>
      <c r="AW125" s="183" t="s">
        <v>30</v>
      </c>
      <c r="AX125" s="183" t="s">
        <v>74</v>
      </c>
      <c r="AY125" s="186" t="s">
        <v>115</v>
      </c>
    </row>
    <row r="126" spans="2:51" s="192" customFormat="1" ht="12">
      <c r="B126" s="193"/>
      <c r="D126" s="185" t="s">
        <v>124</v>
      </c>
      <c r="E126" s="194" t="s">
        <v>1</v>
      </c>
      <c r="F126" s="195" t="s">
        <v>353</v>
      </c>
      <c r="H126" s="196">
        <v>6.75</v>
      </c>
      <c r="L126" s="193"/>
      <c r="M126" s="197"/>
      <c r="N126" s="198"/>
      <c r="O126" s="198"/>
      <c r="P126" s="198"/>
      <c r="Q126" s="198"/>
      <c r="R126" s="198"/>
      <c r="S126" s="198"/>
      <c r="T126" s="199"/>
      <c r="AT126" s="194" t="s">
        <v>124</v>
      </c>
      <c r="AU126" s="194" t="s">
        <v>81</v>
      </c>
      <c r="AV126" s="192" t="s">
        <v>122</v>
      </c>
      <c r="AW126" s="192" t="s">
        <v>30</v>
      </c>
      <c r="AX126" s="192" t="s">
        <v>79</v>
      </c>
      <c r="AY126" s="194" t="s">
        <v>115</v>
      </c>
    </row>
    <row r="127" spans="1:65" s="87" customFormat="1" ht="24.2" customHeight="1">
      <c r="A127" s="84"/>
      <c r="B127" s="85"/>
      <c r="C127" s="168" t="s">
        <v>81</v>
      </c>
      <c r="D127" s="168" t="s">
        <v>117</v>
      </c>
      <c r="E127" s="169" t="s">
        <v>354</v>
      </c>
      <c r="F127" s="170" t="s">
        <v>355</v>
      </c>
      <c r="G127" s="171" t="s">
        <v>141</v>
      </c>
      <c r="H127" s="172">
        <v>20.8</v>
      </c>
      <c r="I127" s="173"/>
      <c r="J127" s="174">
        <f>ROUND(I127*H127,2)</f>
        <v>0</v>
      </c>
      <c r="K127" s="175"/>
      <c r="L127" s="85"/>
      <c r="M127" s="176" t="s">
        <v>1</v>
      </c>
      <c r="N127" s="177" t="s">
        <v>39</v>
      </c>
      <c r="O127" s="178"/>
      <c r="P127" s="179">
        <f>O127*H127</f>
        <v>0</v>
      </c>
      <c r="Q127" s="179">
        <v>0</v>
      </c>
      <c r="R127" s="179">
        <f>Q127*H127</f>
        <v>0</v>
      </c>
      <c r="S127" s="179">
        <v>0</v>
      </c>
      <c r="T127" s="180">
        <f>S127*H127</f>
        <v>0</v>
      </c>
      <c r="U127" s="84"/>
      <c r="V127" s="84"/>
      <c r="W127" s="84"/>
      <c r="X127" s="84"/>
      <c r="Y127" s="84"/>
      <c r="Z127" s="84"/>
      <c r="AA127" s="84"/>
      <c r="AB127" s="84"/>
      <c r="AC127" s="84"/>
      <c r="AD127" s="84"/>
      <c r="AE127" s="84"/>
      <c r="AR127" s="181" t="s">
        <v>122</v>
      </c>
      <c r="AT127" s="181" t="s">
        <v>117</v>
      </c>
      <c r="AU127" s="181" t="s">
        <v>81</v>
      </c>
      <c r="AY127" s="77" t="s">
        <v>115</v>
      </c>
      <c r="BE127" s="182">
        <f>IF(N127="základní",J127,0)</f>
        <v>0</v>
      </c>
      <c r="BF127" s="182">
        <f>IF(N127="snížená",J127,0)</f>
        <v>0</v>
      </c>
      <c r="BG127" s="182">
        <f>IF(N127="zákl. přenesená",J127,0)</f>
        <v>0</v>
      </c>
      <c r="BH127" s="182">
        <f>IF(N127="sníž. přenesená",J127,0)</f>
        <v>0</v>
      </c>
      <c r="BI127" s="182">
        <f>IF(N127="nulová",J127,0)</f>
        <v>0</v>
      </c>
      <c r="BJ127" s="77" t="s">
        <v>79</v>
      </c>
      <c r="BK127" s="182">
        <f>ROUND(I127*H127,2)</f>
        <v>0</v>
      </c>
      <c r="BL127" s="77" t="s">
        <v>122</v>
      </c>
      <c r="BM127" s="181" t="s">
        <v>356</v>
      </c>
    </row>
    <row r="128" spans="2:51" s="183" customFormat="1" ht="12">
      <c r="B128" s="184"/>
      <c r="D128" s="185" t="s">
        <v>124</v>
      </c>
      <c r="E128" s="186" t="s">
        <v>1</v>
      </c>
      <c r="F128" s="187" t="s">
        <v>357</v>
      </c>
      <c r="H128" s="188">
        <v>20.8</v>
      </c>
      <c r="L128" s="184"/>
      <c r="M128" s="189"/>
      <c r="N128" s="190"/>
      <c r="O128" s="190"/>
      <c r="P128" s="190"/>
      <c r="Q128" s="190"/>
      <c r="R128" s="190"/>
      <c r="S128" s="190"/>
      <c r="T128" s="191"/>
      <c r="AT128" s="186" t="s">
        <v>124</v>
      </c>
      <c r="AU128" s="186" t="s">
        <v>81</v>
      </c>
      <c r="AV128" s="183" t="s">
        <v>81</v>
      </c>
      <c r="AW128" s="183" t="s">
        <v>30</v>
      </c>
      <c r="AX128" s="183" t="s">
        <v>74</v>
      </c>
      <c r="AY128" s="186" t="s">
        <v>115</v>
      </c>
    </row>
    <row r="129" spans="2:51" s="192" customFormat="1" ht="12">
      <c r="B129" s="193"/>
      <c r="D129" s="185" t="s">
        <v>124</v>
      </c>
      <c r="E129" s="194" t="s">
        <v>1</v>
      </c>
      <c r="F129" s="195" t="s">
        <v>353</v>
      </c>
      <c r="H129" s="196">
        <v>20.8</v>
      </c>
      <c r="L129" s="193"/>
      <c r="M129" s="197"/>
      <c r="N129" s="198"/>
      <c r="O129" s="198"/>
      <c r="P129" s="198"/>
      <c r="Q129" s="198"/>
      <c r="R129" s="198"/>
      <c r="S129" s="198"/>
      <c r="T129" s="199"/>
      <c r="AT129" s="194" t="s">
        <v>124</v>
      </c>
      <c r="AU129" s="194" t="s">
        <v>81</v>
      </c>
      <c r="AV129" s="192" t="s">
        <v>122</v>
      </c>
      <c r="AW129" s="192" t="s">
        <v>30</v>
      </c>
      <c r="AX129" s="192" t="s">
        <v>79</v>
      </c>
      <c r="AY129" s="194" t="s">
        <v>115</v>
      </c>
    </row>
    <row r="130" spans="1:65" s="87" customFormat="1" ht="14.45" customHeight="1">
      <c r="A130" s="84"/>
      <c r="B130" s="85"/>
      <c r="C130" s="168" t="s">
        <v>129</v>
      </c>
      <c r="D130" s="168" t="s">
        <v>117</v>
      </c>
      <c r="E130" s="169" t="s">
        <v>358</v>
      </c>
      <c r="F130" s="170" t="s">
        <v>359</v>
      </c>
      <c r="G130" s="171" t="s">
        <v>120</v>
      </c>
      <c r="H130" s="172">
        <v>18</v>
      </c>
      <c r="I130" s="173"/>
      <c r="J130" s="174">
        <f>ROUND(I130*H130,2)</f>
        <v>0</v>
      </c>
      <c r="K130" s="175"/>
      <c r="L130" s="85"/>
      <c r="M130" s="176" t="s">
        <v>1</v>
      </c>
      <c r="N130" s="177" t="s">
        <v>39</v>
      </c>
      <c r="O130" s="178"/>
      <c r="P130" s="179">
        <f>O130*H130</f>
        <v>0</v>
      </c>
      <c r="Q130" s="179">
        <v>0.00085</v>
      </c>
      <c r="R130" s="179">
        <f>Q130*H130</f>
        <v>0.0153</v>
      </c>
      <c r="S130" s="179">
        <v>0</v>
      </c>
      <c r="T130" s="180">
        <f>S130*H130</f>
        <v>0</v>
      </c>
      <c r="U130" s="84"/>
      <c r="V130" s="84"/>
      <c r="W130" s="84"/>
      <c r="X130" s="84"/>
      <c r="Y130" s="84"/>
      <c r="Z130" s="84"/>
      <c r="AA130" s="84"/>
      <c r="AB130" s="84"/>
      <c r="AC130" s="84"/>
      <c r="AD130" s="84"/>
      <c r="AE130" s="84"/>
      <c r="AR130" s="181" t="s">
        <v>122</v>
      </c>
      <c r="AT130" s="181" t="s">
        <v>117</v>
      </c>
      <c r="AU130" s="181" t="s">
        <v>81</v>
      </c>
      <c r="AY130" s="77" t="s">
        <v>115</v>
      </c>
      <c r="BE130" s="182">
        <f>IF(N130="základní",J130,0)</f>
        <v>0</v>
      </c>
      <c r="BF130" s="182">
        <f>IF(N130="snížená",J130,0)</f>
        <v>0</v>
      </c>
      <c r="BG130" s="182">
        <f>IF(N130="zákl. přenesená",J130,0)</f>
        <v>0</v>
      </c>
      <c r="BH130" s="182">
        <f>IF(N130="sníž. přenesená",J130,0)</f>
        <v>0</v>
      </c>
      <c r="BI130" s="182">
        <f>IF(N130="nulová",J130,0)</f>
        <v>0</v>
      </c>
      <c r="BJ130" s="77" t="s">
        <v>79</v>
      </c>
      <c r="BK130" s="182">
        <f>ROUND(I130*H130,2)</f>
        <v>0</v>
      </c>
      <c r="BL130" s="77" t="s">
        <v>122</v>
      </c>
      <c r="BM130" s="181" t="s">
        <v>360</v>
      </c>
    </row>
    <row r="131" spans="2:51" s="183" customFormat="1" ht="12">
      <c r="B131" s="184"/>
      <c r="D131" s="185" t="s">
        <v>124</v>
      </c>
      <c r="E131" s="186" t="s">
        <v>1</v>
      </c>
      <c r="F131" s="187" t="s">
        <v>361</v>
      </c>
      <c r="H131" s="188">
        <v>18</v>
      </c>
      <c r="L131" s="184"/>
      <c r="M131" s="189"/>
      <c r="N131" s="190"/>
      <c r="O131" s="190"/>
      <c r="P131" s="190"/>
      <c r="Q131" s="190"/>
      <c r="R131" s="190"/>
      <c r="S131" s="190"/>
      <c r="T131" s="191"/>
      <c r="AT131" s="186" t="s">
        <v>124</v>
      </c>
      <c r="AU131" s="186" t="s">
        <v>81</v>
      </c>
      <c r="AV131" s="183" t="s">
        <v>81</v>
      </c>
      <c r="AW131" s="183" t="s">
        <v>30</v>
      </c>
      <c r="AX131" s="183" t="s">
        <v>74</v>
      </c>
      <c r="AY131" s="186" t="s">
        <v>115</v>
      </c>
    </row>
    <row r="132" spans="2:51" s="192" customFormat="1" ht="12">
      <c r="B132" s="193"/>
      <c r="D132" s="185" t="s">
        <v>124</v>
      </c>
      <c r="E132" s="194" t="s">
        <v>1</v>
      </c>
      <c r="F132" s="195" t="s">
        <v>353</v>
      </c>
      <c r="H132" s="196">
        <v>18</v>
      </c>
      <c r="L132" s="193"/>
      <c r="M132" s="197"/>
      <c r="N132" s="198"/>
      <c r="O132" s="198"/>
      <c r="P132" s="198"/>
      <c r="Q132" s="198"/>
      <c r="R132" s="198"/>
      <c r="S132" s="198"/>
      <c r="T132" s="199"/>
      <c r="AT132" s="194" t="s">
        <v>124</v>
      </c>
      <c r="AU132" s="194" t="s">
        <v>81</v>
      </c>
      <c r="AV132" s="192" t="s">
        <v>122</v>
      </c>
      <c r="AW132" s="192" t="s">
        <v>30</v>
      </c>
      <c r="AX132" s="192" t="s">
        <v>79</v>
      </c>
      <c r="AY132" s="194" t="s">
        <v>115</v>
      </c>
    </row>
    <row r="133" spans="1:65" s="87" customFormat="1" ht="24.2" customHeight="1">
      <c r="A133" s="84"/>
      <c r="B133" s="85"/>
      <c r="C133" s="168" t="s">
        <v>122</v>
      </c>
      <c r="D133" s="168" t="s">
        <v>117</v>
      </c>
      <c r="E133" s="169" t="s">
        <v>362</v>
      </c>
      <c r="F133" s="170" t="s">
        <v>363</v>
      </c>
      <c r="G133" s="171" t="s">
        <v>120</v>
      </c>
      <c r="H133" s="172">
        <v>18</v>
      </c>
      <c r="I133" s="173"/>
      <c r="J133" s="174">
        <f>ROUND(I133*H133,2)</f>
        <v>0</v>
      </c>
      <c r="K133" s="175"/>
      <c r="L133" s="85"/>
      <c r="M133" s="176" t="s">
        <v>1</v>
      </c>
      <c r="N133" s="177" t="s">
        <v>39</v>
      </c>
      <c r="O133" s="178"/>
      <c r="P133" s="179">
        <f>O133*H133</f>
        <v>0</v>
      </c>
      <c r="Q133" s="179">
        <v>0</v>
      </c>
      <c r="R133" s="179">
        <f>Q133*H133</f>
        <v>0</v>
      </c>
      <c r="S133" s="179">
        <v>0</v>
      </c>
      <c r="T133" s="180">
        <f>S133*H133</f>
        <v>0</v>
      </c>
      <c r="U133" s="84"/>
      <c r="V133" s="84"/>
      <c r="W133" s="84"/>
      <c r="X133" s="84"/>
      <c r="Y133" s="84"/>
      <c r="Z133" s="84"/>
      <c r="AA133" s="84"/>
      <c r="AB133" s="84"/>
      <c r="AC133" s="84"/>
      <c r="AD133" s="84"/>
      <c r="AE133" s="84"/>
      <c r="AR133" s="181" t="s">
        <v>122</v>
      </c>
      <c r="AT133" s="181" t="s">
        <v>117</v>
      </c>
      <c r="AU133" s="181" t="s">
        <v>81</v>
      </c>
      <c r="AY133" s="77" t="s">
        <v>115</v>
      </c>
      <c r="BE133" s="182">
        <f>IF(N133="základní",J133,0)</f>
        <v>0</v>
      </c>
      <c r="BF133" s="182">
        <f>IF(N133="snížená",J133,0)</f>
        <v>0</v>
      </c>
      <c r="BG133" s="182">
        <f>IF(N133="zákl. přenesená",J133,0)</f>
        <v>0</v>
      </c>
      <c r="BH133" s="182">
        <f>IF(N133="sníž. přenesená",J133,0)</f>
        <v>0</v>
      </c>
      <c r="BI133" s="182">
        <f>IF(N133="nulová",J133,0)</f>
        <v>0</v>
      </c>
      <c r="BJ133" s="77" t="s">
        <v>79</v>
      </c>
      <c r="BK133" s="182">
        <f>ROUND(I133*H133,2)</f>
        <v>0</v>
      </c>
      <c r="BL133" s="77" t="s">
        <v>122</v>
      </c>
      <c r="BM133" s="181" t="s">
        <v>364</v>
      </c>
    </row>
    <row r="134" spans="1:65" s="87" customFormat="1" ht="14.45" customHeight="1">
      <c r="A134" s="84"/>
      <c r="B134" s="85"/>
      <c r="C134" s="168" t="s">
        <v>138</v>
      </c>
      <c r="D134" s="168" t="s">
        <v>117</v>
      </c>
      <c r="E134" s="169" t="s">
        <v>365</v>
      </c>
      <c r="F134" s="170" t="s">
        <v>366</v>
      </c>
      <c r="G134" s="171" t="s">
        <v>141</v>
      </c>
      <c r="H134" s="172">
        <v>6.75</v>
      </c>
      <c r="I134" s="173"/>
      <c r="J134" s="174">
        <f>ROUND(I134*H134,2)</f>
        <v>0</v>
      </c>
      <c r="K134" s="175"/>
      <c r="L134" s="85"/>
      <c r="M134" s="176" t="s">
        <v>1</v>
      </c>
      <c r="N134" s="177" t="s">
        <v>39</v>
      </c>
      <c r="O134" s="178"/>
      <c r="P134" s="179">
        <f>O134*H134</f>
        <v>0</v>
      </c>
      <c r="Q134" s="179">
        <v>0.00046</v>
      </c>
      <c r="R134" s="179">
        <f>Q134*H134</f>
        <v>0.003105</v>
      </c>
      <c r="S134" s="179">
        <v>0</v>
      </c>
      <c r="T134" s="180">
        <f>S134*H134</f>
        <v>0</v>
      </c>
      <c r="U134" s="84"/>
      <c r="V134" s="84"/>
      <c r="W134" s="84"/>
      <c r="X134" s="84"/>
      <c r="Y134" s="84"/>
      <c r="Z134" s="84"/>
      <c r="AA134" s="84"/>
      <c r="AB134" s="84"/>
      <c r="AC134" s="84"/>
      <c r="AD134" s="84"/>
      <c r="AE134" s="84"/>
      <c r="AR134" s="181" t="s">
        <v>122</v>
      </c>
      <c r="AT134" s="181" t="s">
        <v>117</v>
      </c>
      <c r="AU134" s="181" t="s">
        <v>81</v>
      </c>
      <c r="AY134" s="77" t="s">
        <v>115</v>
      </c>
      <c r="BE134" s="182">
        <f>IF(N134="základní",J134,0)</f>
        <v>0</v>
      </c>
      <c r="BF134" s="182">
        <f>IF(N134="snížená",J134,0)</f>
        <v>0</v>
      </c>
      <c r="BG134" s="182">
        <f>IF(N134="zákl. přenesená",J134,0)</f>
        <v>0</v>
      </c>
      <c r="BH134" s="182">
        <f>IF(N134="sníž. přenesená",J134,0)</f>
        <v>0</v>
      </c>
      <c r="BI134" s="182">
        <f>IF(N134="nulová",J134,0)</f>
        <v>0</v>
      </c>
      <c r="BJ134" s="77" t="s">
        <v>79</v>
      </c>
      <c r="BK134" s="182">
        <f>ROUND(I134*H134,2)</f>
        <v>0</v>
      </c>
      <c r="BL134" s="77" t="s">
        <v>122</v>
      </c>
      <c r="BM134" s="181" t="s">
        <v>367</v>
      </c>
    </row>
    <row r="135" spans="2:51" s="183" customFormat="1" ht="12">
      <c r="B135" s="184"/>
      <c r="D135" s="185" t="s">
        <v>124</v>
      </c>
      <c r="E135" s="186" t="s">
        <v>1</v>
      </c>
      <c r="F135" s="187" t="s">
        <v>368</v>
      </c>
      <c r="H135" s="188">
        <v>6.75</v>
      </c>
      <c r="L135" s="184"/>
      <c r="M135" s="189"/>
      <c r="N135" s="190"/>
      <c r="O135" s="190"/>
      <c r="P135" s="190"/>
      <c r="Q135" s="190"/>
      <c r="R135" s="190"/>
      <c r="S135" s="190"/>
      <c r="T135" s="191"/>
      <c r="AT135" s="186" t="s">
        <v>124</v>
      </c>
      <c r="AU135" s="186" t="s">
        <v>81</v>
      </c>
      <c r="AV135" s="183" t="s">
        <v>81</v>
      </c>
      <c r="AW135" s="183" t="s">
        <v>30</v>
      </c>
      <c r="AX135" s="183" t="s">
        <v>74</v>
      </c>
      <c r="AY135" s="186" t="s">
        <v>115</v>
      </c>
    </row>
    <row r="136" spans="2:51" s="192" customFormat="1" ht="12">
      <c r="B136" s="193"/>
      <c r="D136" s="185" t="s">
        <v>124</v>
      </c>
      <c r="E136" s="194" t="s">
        <v>1</v>
      </c>
      <c r="F136" s="195" t="s">
        <v>353</v>
      </c>
      <c r="H136" s="196">
        <v>6.75</v>
      </c>
      <c r="L136" s="193"/>
      <c r="M136" s="197"/>
      <c r="N136" s="198"/>
      <c r="O136" s="198"/>
      <c r="P136" s="198"/>
      <c r="Q136" s="198"/>
      <c r="R136" s="198"/>
      <c r="S136" s="198"/>
      <c r="T136" s="199"/>
      <c r="AT136" s="194" t="s">
        <v>124</v>
      </c>
      <c r="AU136" s="194" t="s">
        <v>81</v>
      </c>
      <c r="AV136" s="192" t="s">
        <v>122</v>
      </c>
      <c r="AW136" s="192" t="s">
        <v>30</v>
      </c>
      <c r="AX136" s="192" t="s">
        <v>79</v>
      </c>
      <c r="AY136" s="194" t="s">
        <v>115</v>
      </c>
    </row>
    <row r="137" spans="1:65" s="87" customFormat="1" ht="24.2" customHeight="1">
      <c r="A137" s="84"/>
      <c r="B137" s="85"/>
      <c r="C137" s="168" t="s">
        <v>144</v>
      </c>
      <c r="D137" s="168" t="s">
        <v>117</v>
      </c>
      <c r="E137" s="169" t="s">
        <v>369</v>
      </c>
      <c r="F137" s="170" t="s">
        <v>370</v>
      </c>
      <c r="G137" s="171" t="s">
        <v>141</v>
      </c>
      <c r="H137" s="172">
        <v>6.75</v>
      </c>
      <c r="I137" s="173"/>
      <c r="J137" s="174">
        <f>ROUND(I137*H137,2)</f>
        <v>0</v>
      </c>
      <c r="K137" s="175"/>
      <c r="L137" s="85"/>
      <c r="M137" s="176" t="s">
        <v>1</v>
      </c>
      <c r="N137" s="177" t="s">
        <v>39</v>
      </c>
      <c r="O137" s="178"/>
      <c r="P137" s="179">
        <f>O137*H137</f>
        <v>0</v>
      </c>
      <c r="Q137" s="179">
        <v>0</v>
      </c>
      <c r="R137" s="179">
        <f>Q137*H137</f>
        <v>0</v>
      </c>
      <c r="S137" s="179">
        <v>0</v>
      </c>
      <c r="T137" s="180">
        <f>S137*H137</f>
        <v>0</v>
      </c>
      <c r="U137" s="84"/>
      <c r="V137" s="84"/>
      <c r="W137" s="84"/>
      <c r="X137" s="84"/>
      <c r="Y137" s="84"/>
      <c r="Z137" s="84"/>
      <c r="AA137" s="84"/>
      <c r="AB137" s="84"/>
      <c r="AC137" s="84"/>
      <c r="AD137" s="84"/>
      <c r="AE137" s="84"/>
      <c r="AR137" s="181" t="s">
        <v>122</v>
      </c>
      <c r="AT137" s="181" t="s">
        <v>117</v>
      </c>
      <c r="AU137" s="181" t="s">
        <v>81</v>
      </c>
      <c r="AY137" s="77" t="s">
        <v>115</v>
      </c>
      <c r="BE137" s="182">
        <f>IF(N137="základní",J137,0)</f>
        <v>0</v>
      </c>
      <c r="BF137" s="182">
        <f>IF(N137="snížená",J137,0)</f>
        <v>0</v>
      </c>
      <c r="BG137" s="182">
        <f>IF(N137="zákl. přenesená",J137,0)</f>
        <v>0</v>
      </c>
      <c r="BH137" s="182">
        <f>IF(N137="sníž. přenesená",J137,0)</f>
        <v>0</v>
      </c>
      <c r="BI137" s="182">
        <f>IF(N137="nulová",J137,0)</f>
        <v>0</v>
      </c>
      <c r="BJ137" s="77" t="s">
        <v>79</v>
      </c>
      <c r="BK137" s="182">
        <f>ROUND(I137*H137,2)</f>
        <v>0</v>
      </c>
      <c r="BL137" s="77" t="s">
        <v>122</v>
      </c>
      <c r="BM137" s="181" t="s">
        <v>371</v>
      </c>
    </row>
    <row r="138" spans="1:65" s="87" customFormat="1" ht="24.2" customHeight="1">
      <c r="A138" s="84"/>
      <c r="B138" s="85"/>
      <c r="C138" s="168" t="s">
        <v>149</v>
      </c>
      <c r="D138" s="168" t="s">
        <v>117</v>
      </c>
      <c r="E138" s="169" t="s">
        <v>372</v>
      </c>
      <c r="F138" s="170" t="s">
        <v>373</v>
      </c>
      <c r="G138" s="171" t="s">
        <v>141</v>
      </c>
      <c r="H138" s="172">
        <v>27.55</v>
      </c>
      <c r="I138" s="173"/>
      <c r="J138" s="174">
        <f>ROUND(I138*H138,2)</f>
        <v>0</v>
      </c>
      <c r="K138" s="175"/>
      <c r="L138" s="85"/>
      <c r="M138" s="176" t="s">
        <v>1</v>
      </c>
      <c r="N138" s="177" t="s">
        <v>39</v>
      </c>
      <c r="O138" s="178"/>
      <c r="P138" s="179">
        <f>O138*H138</f>
        <v>0</v>
      </c>
      <c r="Q138" s="179">
        <v>0</v>
      </c>
      <c r="R138" s="179">
        <f>Q138*H138</f>
        <v>0</v>
      </c>
      <c r="S138" s="179">
        <v>0</v>
      </c>
      <c r="T138" s="180">
        <f>S138*H138</f>
        <v>0</v>
      </c>
      <c r="U138" s="84"/>
      <c r="V138" s="84"/>
      <c r="W138" s="84"/>
      <c r="X138" s="84"/>
      <c r="Y138" s="84"/>
      <c r="Z138" s="84"/>
      <c r="AA138" s="84"/>
      <c r="AB138" s="84"/>
      <c r="AC138" s="84"/>
      <c r="AD138" s="84"/>
      <c r="AE138" s="84"/>
      <c r="AR138" s="181" t="s">
        <v>122</v>
      </c>
      <c r="AT138" s="181" t="s">
        <v>117</v>
      </c>
      <c r="AU138" s="181" t="s">
        <v>81</v>
      </c>
      <c r="AY138" s="77" t="s">
        <v>115</v>
      </c>
      <c r="BE138" s="182">
        <f>IF(N138="základní",J138,0)</f>
        <v>0</v>
      </c>
      <c r="BF138" s="182">
        <f>IF(N138="snížená",J138,0)</f>
        <v>0</v>
      </c>
      <c r="BG138" s="182">
        <f>IF(N138="zákl. přenesená",J138,0)</f>
        <v>0</v>
      </c>
      <c r="BH138" s="182">
        <f>IF(N138="sníž. přenesená",J138,0)</f>
        <v>0</v>
      </c>
      <c r="BI138" s="182">
        <f>IF(N138="nulová",J138,0)</f>
        <v>0</v>
      </c>
      <c r="BJ138" s="77" t="s">
        <v>79</v>
      </c>
      <c r="BK138" s="182">
        <f>ROUND(I138*H138,2)</f>
        <v>0</v>
      </c>
      <c r="BL138" s="77" t="s">
        <v>122</v>
      </c>
      <c r="BM138" s="181" t="s">
        <v>374</v>
      </c>
    </row>
    <row r="139" spans="2:51" s="183" customFormat="1" ht="12">
      <c r="B139" s="184"/>
      <c r="D139" s="185" t="s">
        <v>124</v>
      </c>
      <c r="E139" s="186" t="s">
        <v>1</v>
      </c>
      <c r="F139" s="187" t="s">
        <v>375</v>
      </c>
      <c r="H139" s="188">
        <v>6.75</v>
      </c>
      <c r="L139" s="184"/>
      <c r="M139" s="189"/>
      <c r="N139" s="190"/>
      <c r="O139" s="190"/>
      <c r="P139" s="190"/>
      <c r="Q139" s="190"/>
      <c r="R139" s="190"/>
      <c r="S139" s="190"/>
      <c r="T139" s="191"/>
      <c r="AT139" s="186" t="s">
        <v>124</v>
      </c>
      <c r="AU139" s="186" t="s">
        <v>81</v>
      </c>
      <c r="AV139" s="183" t="s">
        <v>81</v>
      </c>
      <c r="AW139" s="183" t="s">
        <v>30</v>
      </c>
      <c r="AX139" s="183" t="s">
        <v>74</v>
      </c>
      <c r="AY139" s="186" t="s">
        <v>115</v>
      </c>
    </row>
    <row r="140" spans="2:51" s="183" customFormat="1" ht="12">
      <c r="B140" s="184"/>
      <c r="D140" s="185" t="s">
        <v>124</v>
      </c>
      <c r="E140" s="186" t="s">
        <v>1</v>
      </c>
      <c r="F140" s="187" t="s">
        <v>376</v>
      </c>
      <c r="H140" s="188">
        <v>20.8</v>
      </c>
      <c r="L140" s="184"/>
      <c r="M140" s="189"/>
      <c r="N140" s="190"/>
      <c r="O140" s="190"/>
      <c r="P140" s="190"/>
      <c r="Q140" s="190"/>
      <c r="R140" s="190"/>
      <c r="S140" s="190"/>
      <c r="T140" s="191"/>
      <c r="AT140" s="186" t="s">
        <v>124</v>
      </c>
      <c r="AU140" s="186" t="s">
        <v>81</v>
      </c>
      <c r="AV140" s="183" t="s">
        <v>81</v>
      </c>
      <c r="AW140" s="183" t="s">
        <v>30</v>
      </c>
      <c r="AX140" s="183" t="s">
        <v>74</v>
      </c>
      <c r="AY140" s="186" t="s">
        <v>115</v>
      </c>
    </row>
    <row r="141" spans="2:51" s="192" customFormat="1" ht="12">
      <c r="B141" s="193"/>
      <c r="D141" s="185" t="s">
        <v>124</v>
      </c>
      <c r="E141" s="194" t="s">
        <v>1</v>
      </c>
      <c r="F141" s="195" t="s">
        <v>353</v>
      </c>
      <c r="H141" s="196">
        <v>27.55</v>
      </c>
      <c r="L141" s="193"/>
      <c r="M141" s="197"/>
      <c r="N141" s="198"/>
      <c r="O141" s="198"/>
      <c r="P141" s="198"/>
      <c r="Q141" s="198"/>
      <c r="R141" s="198"/>
      <c r="S141" s="198"/>
      <c r="T141" s="199"/>
      <c r="AT141" s="194" t="s">
        <v>124</v>
      </c>
      <c r="AU141" s="194" t="s">
        <v>81</v>
      </c>
      <c r="AV141" s="192" t="s">
        <v>122</v>
      </c>
      <c r="AW141" s="192" t="s">
        <v>30</v>
      </c>
      <c r="AX141" s="192" t="s">
        <v>79</v>
      </c>
      <c r="AY141" s="194" t="s">
        <v>115</v>
      </c>
    </row>
    <row r="142" spans="1:65" s="87" customFormat="1" ht="24.2" customHeight="1">
      <c r="A142" s="84"/>
      <c r="B142" s="85"/>
      <c r="C142" s="168" t="s">
        <v>154</v>
      </c>
      <c r="D142" s="168" t="s">
        <v>117</v>
      </c>
      <c r="E142" s="169" t="s">
        <v>377</v>
      </c>
      <c r="F142" s="170" t="s">
        <v>378</v>
      </c>
      <c r="G142" s="171" t="s">
        <v>141</v>
      </c>
      <c r="H142" s="172">
        <v>12.06</v>
      </c>
      <c r="I142" s="173"/>
      <c r="J142" s="174">
        <f>ROUND(I142*H142,2)</f>
        <v>0</v>
      </c>
      <c r="K142" s="175"/>
      <c r="L142" s="85"/>
      <c r="M142" s="176" t="s">
        <v>1</v>
      </c>
      <c r="N142" s="177" t="s">
        <v>39</v>
      </c>
      <c r="O142" s="178"/>
      <c r="P142" s="179">
        <f>O142*H142</f>
        <v>0</v>
      </c>
      <c r="Q142" s="179">
        <v>0</v>
      </c>
      <c r="R142" s="179">
        <f>Q142*H142</f>
        <v>0</v>
      </c>
      <c r="S142" s="179">
        <v>0</v>
      </c>
      <c r="T142" s="180">
        <f>S142*H142</f>
        <v>0</v>
      </c>
      <c r="U142" s="84"/>
      <c r="V142" s="84"/>
      <c r="W142" s="84"/>
      <c r="X142" s="84"/>
      <c r="Y142" s="84"/>
      <c r="Z142" s="84"/>
      <c r="AA142" s="84"/>
      <c r="AB142" s="84"/>
      <c r="AC142" s="84"/>
      <c r="AD142" s="84"/>
      <c r="AE142" s="84"/>
      <c r="AR142" s="181" t="s">
        <v>122</v>
      </c>
      <c r="AT142" s="181" t="s">
        <v>117</v>
      </c>
      <c r="AU142" s="181" t="s">
        <v>81</v>
      </c>
      <c r="AY142" s="77" t="s">
        <v>115</v>
      </c>
      <c r="BE142" s="182">
        <f>IF(N142="základní",J142,0)</f>
        <v>0</v>
      </c>
      <c r="BF142" s="182">
        <f>IF(N142="snížená",J142,0)</f>
        <v>0</v>
      </c>
      <c r="BG142" s="182">
        <f>IF(N142="zákl. přenesená",J142,0)</f>
        <v>0</v>
      </c>
      <c r="BH142" s="182">
        <f>IF(N142="sníž. přenesená",J142,0)</f>
        <v>0</v>
      </c>
      <c r="BI142" s="182">
        <f>IF(N142="nulová",J142,0)</f>
        <v>0</v>
      </c>
      <c r="BJ142" s="77" t="s">
        <v>79</v>
      </c>
      <c r="BK142" s="182">
        <f>ROUND(I142*H142,2)</f>
        <v>0</v>
      </c>
      <c r="BL142" s="77" t="s">
        <v>122</v>
      </c>
      <c r="BM142" s="181" t="s">
        <v>379</v>
      </c>
    </row>
    <row r="143" spans="2:51" s="183" customFormat="1" ht="12">
      <c r="B143" s="184"/>
      <c r="D143" s="185" t="s">
        <v>124</v>
      </c>
      <c r="E143" s="186" t="s">
        <v>1</v>
      </c>
      <c r="F143" s="187" t="s">
        <v>380</v>
      </c>
      <c r="H143" s="188">
        <v>2.05</v>
      </c>
      <c r="L143" s="184"/>
      <c r="M143" s="189"/>
      <c r="N143" s="190"/>
      <c r="O143" s="190"/>
      <c r="P143" s="190"/>
      <c r="Q143" s="190"/>
      <c r="R143" s="190"/>
      <c r="S143" s="190"/>
      <c r="T143" s="191"/>
      <c r="AT143" s="186" t="s">
        <v>124</v>
      </c>
      <c r="AU143" s="186" t="s">
        <v>81</v>
      </c>
      <c r="AV143" s="183" t="s">
        <v>81</v>
      </c>
      <c r="AW143" s="183" t="s">
        <v>30</v>
      </c>
      <c r="AX143" s="183" t="s">
        <v>74</v>
      </c>
      <c r="AY143" s="186" t="s">
        <v>115</v>
      </c>
    </row>
    <row r="144" spans="2:51" s="183" customFormat="1" ht="12">
      <c r="B144" s="184"/>
      <c r="D144" s="185" t="s">
        <v>124</v>
      </c>
      <c r="E144" s="186" t="s">
        <v>1</v>
      </c>
      <c r="F144" s="187" t="s">
        <v>381</v>
      </c>
      <c r="H144" s="188">
        <v>9.61</v>
      </c>
      <c r="L144" s="184"/>
      <c r="M144" s="189"/>
      <c r="N144" s="190"/>
      <c r="O144" s="190"/>
      <c r="P144" s="190"/>
      <c r="Q144" s="190"/>
      <c r="R144" s="190"/>
      <c r="S144" s="190"/>
      <c r="T144" s="191"/>
      <c r="AT144" s="186" t="s">
        <v>124</v>
      </c>
      <c r="AU144" s="186" t="s">
        <v>81</v>
      </c>
      <c r="AV144" s="183" t="s">
        <v>81</v>
      </c>
      <c r="AW144" s="183" t="s">
        <v>30</v>
      </c>
      <c r="AX144" s="183" t="s">
        <v>74</v>
      </c>
      <c r="AY144" s="186" t="s">
        <v>115</v>
      </c>
    </row>
    <row r="145" spans="2:51" s="183" customFormat="1" ht="12">
      <c r="B145" s="184"/>
      <c r="D145" s="185" t="s">
        <v>124</v>
      </c>
      <c r="E145" s="186" t="s">
        <v>1</v>
      </c>
      <c r="F145" s="187" t="s">
        <v>382</v>
      </c>
      <c r="H145" s="188">
        <v>0.4</v>
      </c>
      <c r="L145" s="184"/>
      <c r="M145" s="189"/>
      <c r="N145" s="190"/>
      <c r="O145" s="190"/>
      <c r="P145" s="190"/>
      <c r="Q145" s="190"/>
      <c r="R145" s="190"/>
      <c r="S145" s="190"/>
      <c r="T145" s="191"/>
      <c r="AT145" s="186" t="s">
        <v>124</v>
      </c>
      <c r="AU145" s="186" t="s">
        <v>81</v>
      </c>
      <c r="AV145" s="183" t="s">
        <v>81</v>
      </c>
      <c r="AW145" s="183" t="s">
        <v>30</v>
      </c>
      <c r="AX145" s="183" t="s">
        <v>74</v>
      </c>
      <c r="AY145" s="186" t="s">
        <v>115</v>
      </c>
    </row>
    <row r="146" spans="2:51" s="192" customFormat="1" ht="12">
      <c r="B146" s="193"/>
      <c r="D146" s="185" t="s">
        <v>124</v>
      </c>
      <c r="E146" s="194" t="s">
        <v>1</v>
      </c>
      <c r="F146" s="195" t="s">
        <v>353</v>
      </c>
      <c r="H146" s="196">
        <v>12.06</v>
      </c>
      <c r="L146" s="193"/>
      <c r="M146" s="197"/>
      <c r="N146" s="198"/>
      <c r="O146" s="198"/>
      <c r="P146" s="198"/>
      <c r="Q146" s="198"/>
      <c r="R146" s="198"/>
      <c r="S146" s="198"/>
      <c r="T146" s="199"/>
      <c r="AT146" s="194" t="s">
        <v>124</v>
      </c>
      <c r="AU146" s="194" t="s">
        <v>81</v>
      </c>
      <c r="AV146" s="192" t="s">
        <v>122</v>
      </c>
      <c r="AW146" s="192" t="s">
        <v>30</v>
      </c>
      <c r="AX146" s="192" t="s">
        <v>79</v>
      </c>
      <c r="AY146" s="194" t="s">
        <v>115</v>
      </c>
    </row>
    <row r="147" spans="1:65" s="87" customFormat="1" ht="14.45" customHeight="1">
      <c r="A147" s="84"/>
      <c r="B147" s="85"/>
      <c r="C147" s="168" t="s">
        <v>159</v>
      </c>
      <c r="D147" s="168" t="s">
        <v>117</v>
      </c>
      <c r="E147" s="169" t="s">
        <v>383</v>
      </c>
      <c r="F147" s="170" t="s">
        <v>384</v>
      </c>
      <c r="G147" s="171" t="s">
        <v>141</v>
      </c>
      <c r="H147" s="172">
        <v>12.06</v>
      </c>
      <c r="I147" s="173"/>
      <c r="J147" s="174">
        <f>ROUND(I147*H147,2)</f>
        <v>0</v>
      </c>
      <c r="K147" s="175"/>
      <c r="L147" s="85"/>
      <c r="M147" s="176" t="s">
        <v>1</v>
      </c>
      <c r="N147" s="177" t="s">
        <v>39</v>
      </c>
      <c r="O147" s="178"/>
      <c r="P147" s="179">
        <f>O147*H147</f>
        <v>0</v>
      </c>
      <c r="Q147" s="179">
        <v>0</v>
      </c>
      <c r="R147" s="179">
        <f>Q147*H147</f>
        <v>0</v>
      </c>
      <c r="S147" s="179">
        <v>0</v>
      </c>
      <c r="T147" s="180">
        <f>S147*H147</f>
        <v>0</v>
      </c>
      <c r="U147" s="84"/>
      <c r="V147" s="84"/>
      <c r="W147" s="84"/>
      <c r="X147" s="84"/>
      <c r="Y147" s="84"/>
      <c r="Z147" s="84"/>
      <c r="AA147" s="84"/>
      <c r="AB147" s="84"/>
      <c r="AC147" s="84"/>
      <c r="AD147" s="84"/>
      <c r="AE147" s="84"/>
      <c r="AR147" s="181" t="s">
        <v>79</v>
      </c>
      <c r="AT147" s="181" t="s">
        <v>117</v>
      </c>
      <c r="AU147" s="181" t="s">
        <v>81</v>
      </c>
      <c r="AY147" s="77" t="s">
        <v>115</v>
      </c>
      <c r="BE147" s="182">
        <f>IF(N147="základní",J147,0)</f>
        <v>0</v>
      </c>
      <c r="BF147" s="182">
        <f>IF(N147="snížená",J147,0)</f>
        <v>0</v>
      </c>
      <c r="BG147" s="182">
        <f>IF(N147="zákl. přenesená",J147,0)</f>
        <v>0</v>
      </c>
      <c r="BH147" s="182">
        <f>IF(N147="sníž. přenesená",J147,0)</f>
        <v>0</v>
      </c>
      <c r="BI147" s="182">
        <f>IF(N147="nulová",J147,0)</f>
        <v>0</v>
      </c>
      <c r="BJ147" s="77" t="s">
        <v>79</v>
      </c>
      <c r="BK147" s="182">
        <f>ROUND(I147*H147,2)</f>
        <v>0</v>
      </c>
      <c r="BL147" s="77" t="s">
        <v>79</v>
      </c>
      <c r="BM147" s="181" t="s">
        <v>385</v>
      </c>
    </row>
    <row r="148" spans="1:65" s="87" customFormat="1" ht="24.2" customHeight="1">
      <c r="A148" s="84"/>
      <c r="B148" s="85"/>
      <c r="C148" s="168" t="s">
        <v>165</v>
      </c>
      <c r="D148" s="168" t="s">
        <v>117</v>
      </c>
      <c r="E148" s="169" t="s">
        <v>386</v>
      </c>
      <c r="F148" s="170" t="s">
        <v>387</v>
      </c>
      <c r="G148" s="171" t="s">
        <v>162</v>
      </c>
      <c r="H148" s="172">
        <v>21.708</v>
      </c>
      <c r="I148" s="173"/>
      <c r="J148" s="174">
        <f>ROUND(I148*H148,2)</f>
        <v>0</v>
      </c>
      <c r="K148" s="175"/>
      <c r="L148" s="85"/>
      <c r="M148" s="176" t="s">
        <v>1</v>
      </c>
      <c r="N148" s="177" t="s">
        <v>39</v>
      </c>
      <c r="O148" s="178"/>
      <c r="P148" s="179">
        <f>O148*H148</f>
        <v>0</v>
      </c>
      <c r="Q148" s="179">
        <v>0</v>
      </c>
      <c r="R148" s="179">
        <f>Q148*H148</f>
        <v>0</v>
      </c>
      <c r="S148" s="179">
        <v>0</v>
      </c>
      <c r="T148" s="180">
        <f>S148*H148</f>
        <v>0</v>
      </c>
      <c r="U148" s="84"/>
      <c r="V148" s="84"/>
      <c r="W148" s="84"/>
      <c r="X148" s="84"/>
      <c r="Y148" s="84"/>
      <c r="Z148" s="84"/>
      <c r="AA148" s="84"/>
      <c r="AB148" s="84"/>
      <c r="AC148" s="84"/>
      <c r="AD148" s="84"/>
      <c r="AE148" s="84"/>
      <c r="AR148" s="181" t="s">
        <v>122</v>
      </c>
      <c r="AT148" s="181" t="s">
        <v>117</v>
      </c>
      <c r="AU148" s="181" t="s">
        <v>81</v>
      </c>
      <c r="AY148" s="77" t="s">
        <v>115</v>
      </c>
      <c r="BE148" s="182">
        <f>IF(N148="základní",J148,0)</f>
        <v>0</v>
      </c>
      <c r="BF148" s="182">
        <f>IF(N148="snížená",J148,0)</f>
        <v>0</v>
      </c>
      <c r="BG148" s="182">
        <f>IF(N148="zákl. přenesená",J148,0)</f>
        <v>0</v>
      </c>
      <c r="BH148" s="182">
        <f>IF(N148="sníž. přenesená",J148,0)</f>
        <v>0</v>
      </c>
      <c r="BI148" s="182">
        <f>IF(N148="nulová",J148,0)</f>
        <v>0</v>
      </c>
      <c r="BJ148" s="77" t="s">
        <v>79</v>
      </c>
      <c r="BK148" s="182">
        <f>ROUND(I148*H148,2)</f>
        <v>0</v>
      </c>
      <c r="BL148" s="77" t="s">
        <v>122</v>
      </c>
      <c r="BM148" s="181" t="s">
        <v>388</v>
      </c>
    </row>
    <row r="149" spans="2:51" s="183" customFormat="1" ht="12">
      <c r="B149" s="184"/>
      <c r="D149" s="185" t="s">
        <v>124</v>
      </c>
      <c r="E149" s="186" t="s">
        <v>1</v>
      </c>
      <c r="F149" s="187" t="s">
        <v>389</v>
      </c>
      <c r="H149" s="188">
        <v>21.708</v>
      </c>
      <c r="L149" s="184"/>
      <c r="M149" s="189"/>
      <c r="N149" s="190"/>
      <c r="O149" s="190"/>
      <c r="P149" s="190"/>
      <c r="Q149" s="190"/>
      <c r="R149" s="190"/>
      <c r="S149" s="190"/>
      <c r="T149" s="191"/>
      <c r="AT149" s="186" t="s">
        <v>124</v>
      </c>
      <c r="AU149" s="186" t="s">
        <v>81</v>
      </c>
      <c r="AV149" s="183" t="s">
        <v>81</v>
      </c>
      <c r="AW149" s="183" t="s">
        <v>30</v>
      </c>
      <c r="AX149" s="183" t="s">
        <v>74</v>
      </c>
      <c r="AY149" s="186" t="s">
        <v>115</v>
      </c>
    </row>
    <row r="150" spans="2:51" s="192" customFormat="1" ht="12">
      <c r="B150" s="193"/>
      <c r="D150" s="185" t="s">
        <v>124</v>
      </c>
      <c r="E150" s="194" t="s">
        <v>1</v>
      </c>
      <c r="F150" s="195" t="s">
        <v>353</v>
      </c>
      <c r="H150" s="196">
        <v>21.708</v>
      </c>
      <c r="L150" s="193"/>
      <c r="M150" s="197"/>
      <c r="N150" s="198"/>
      <c r="O150" s="198"/>
      <c r="P150" s="198"/>
      <c r="Q150" s="198"/>
      <c r="R150" s="198"/>
      <c r="S150" s="198"/>
      <c r="T150" s="199"/>
      <c r="AT150" s="194" t="s">
        <v>124</v>
      </c>
      <c r="AU150" s="194" t="s">
        <v>81</v>
      </c>
      <c r="AV150" s="192" t="s">
        <v>122</v>
      </c>
      <c r="AW150" s="192" t="s">
        <v>30</v>
      </c>
      <c r="AX150" s="192" t="s">
        <v>79</v>
      </c>
      <c r="AY150" s="194" t="s">
        <v>115</v>
      </c>
    </row>
    <row r="151" spans="1:65" s="87" customFormat="1" ht="24.2" customHeight="1">
      <c r="A151" s="84"/>
      <c r="B151" s="85"/>
      <c r="C151" s="168" t="s">
        <v>169</v>
      </c>
      <c r="D151" s="168" t="s">
        <v>117</v>
      </c>
      <c r="E151" s="169" t="s">
        <v>390</v>
      </c>
      <c r="F151" s="170" t="s">
        <v>391</v>
      </c>
      <c r="G151" s="171" t="s">
        <v>141</v>
      </c>
      <c r="H151" s="172">
        <v>15.49</v>
      </c>
      <c r="I151" s="173"/>
      <c r="J151" s="174">
        <f>ROUND(I151*H151,2)</f>
        <v>0</v>
      </c>
      <c r="K151" s="175"/>
      <c r="L151" s="85"/>
      <c r="M151" s="176" t="s">
        <v>1</v>
      </c>
      <c r="N151" s="177" t="s">
        <v>39</v>
      </c>
      <c r="O151" s="178"/>
      <c r="P151" s="179">
        <f>O151*H151</f>
        <v>0</v>
      </c>
      <c r="Q151" s="179">
        <v>0</v>
      </c>
      <c r="R151" s="179">
        <f>Q151*H151</f>
        <v>0</v>
      </c>
      <c r="S151" s="179">
        <v>0</v>
      </c>
      <c r="T151" s="180">
        <f>S151*H151</f>
        <v>0</v>
      </c>
      <c r="U151" s="84"/>
      <c r="V151" s="84"/>
      <c r="W151" s="84"/>
      <c r="X151" s="84"/>
      <c r="Y151" s="84"/>
      <c r="Z151" s="84"/>
      <c r="AA151" s="84"/>
      <c r="AB151" s="84"/>
      <c r="AC151" s="84"/>
      <c r="AD151" s="84"/>
      <c r="AE151" s="84"/>
      <c r="AR151" s="181" t="s">
        <v>122</v>
      </c>
      <c r="AT151" s="181" t="s">
        <v>117</v>
      </c>
      <c r="AU151" s="181" t="s">
        <v>81</v>
      </c>
      <c r="AY151" s="77" t="s">
        <v>115</v>
      </c>
      <c r="BE151" s="182">
        <f>IF(N151="základní",J151,0)</f>
        <v>0</v>
      </c>
      <c r="BF151" s="182">
        <f>IF(N151="snížená",J151,0)</f>
        <v>0</v>
      </c>
      <c r="BG151" s="182">
        <f>IF(N151="zákl. přenesená",J151,0)</f>
        <v>0</v>
      </c>
      <c r="BH151" s="182">
        <f>IF(N151="sníž. přenesená",J151,0)</f>
        <v>0</v>
      </c>
      <c r="BI151" s="182">
        <f>IF(N151="nulová",J151,0)</f>
        <v>0</v>
      </c>
      <c r="BJ151" s="77" t="s">
        <v>79</v>
      </c>
      <c r="BK151" s="182">
        <f>ROUND(I151*H151,2)</f>
        <v>0</v>
      </c>
      <c r="BL151" s="77" t="s">
        <v>122</v>
      </c>
      <c r="BM151" s="181" t="s">
        <v>392</v>
      </c>
    </row>
    <row r="152" spans="2:51" s="183" customFormat="1" ht="12">
      <c r="B152" s="184"/>
      <c r="D152" s="185" t="s">
        <v>124</v>
      </c>
      <c r="E152" s="186" t="s">
        <v>1</v>
      </c>
      <c r="F152" s="187" t="s">
        <v>393</v>
      </c>
      <c r="H152" s="188">
        <v>27.55</v>
      </c>
      <c r="L152" s="184"/>
      <c r="M152" s="189"/>
      <c r="N152" s="190"/>
      <c r="O152" s="190"/>
      <c r="P152" s="190"/>
      <c r="Q152" s="190"/>
      <c r="R152" s="190"/>
      <c r="S152" s="190"/>
      <c r="T152" s="191"/>
      <c r="AT152" s="186" t="s">
        <v>124</v>
      </c>
      <c r="AU152" s="186" t="s">
        <v>81</v>
      </c>
      <c r="AV152" s="183" t="s">
        <v>81</v>
      </c>
      <c r="AW152" s="183" t="s">
        <v>30</v>
      </c>
      <c r="AX152" s="183" t="s">
        <v>74</v>
      </c>
      <c r="AY152" s="186" t="s">
        <v>115</v>
      </c>
    </row>
    <row r="153" spans="2:51" s="183" customFormat="1" ht="12">
      <c r="B153" s="184"/>
      <c r="D153" s="185" t="s">
        <v>124</v>
      </c>
      <c r="E153" s="186" t="s">
        <v>1</v>
      </c>
      <c r="F153" s="187" t="s">
        <v>394</v>
      </c>
      <c r="H153" s="188">
        <v>-12.06</v>
      </c>
      <c r="L153" s="184"/>
      <c r="M153" s="189"/>
      <c r="N153" s="190"/>
      <c r="O153" s="190"/>
      <c r="P153" s="190"/>
      <c r="Q153" s="190"/>
      <c r="R153" s="190"/>
      <c r="S153" s="190"/>
      <c r="T153" s="191"/>
      <c r="AT153" s="186" t="s">
        <v>124</v>
      </c>
      <c r="AU153" s="186" t="s">
        <v>81</v>
      </c>
      <c r="AV153" s="183" t="s">
        <v>81</v>
      </c>
      <c r="AW153" s="183" t="s">
        <v>30</v>
      </c>
      <c r="AX153" s="183" t="s">
        <v>74</v>
      </c>
      <c r="AY153" s="186" t="s">
        <v>115</v>
      </c>
    </row>
    <row r="154" spans="2:51" s="192" customFormat="1" ht="12">
      <c r="B154" s="193"/>
      <c r="D154" s="185" t="s">
        <v>124</v>
      </c>
      <c r="E154" s="194" t="s">
        <v>1</v>
      </c>
      <c r="F154" s="195" t="s">
        <v>353</v>
      </c>
      <c r="H154" s="196">
        <v>15.49</v>
      </c>
      <c r="L154" s="193"/>
      <c r="M154" s="197"/>
      <c r="N154" s="198"/>
      <c r="O154" s="198"/>
      <c r="P154" s="198"/>
      <c r="Q154" s="198"/>
      <c r="R154" s="198"/>
      <c r="S154" s="198"/>
      <c r="T154" s="199"/>
      <c r="AT154" s="194" t="s">
        <v>124</v>
      </c>
      <c r="AU154" s="194" t="s">
        <v>81</v>
      </c>
      <c r="AV154" s="192" t="s">
        <v>122</v>
      </c>
      <c r="AW154" s="192" t="s">
        <v>30</v>
      </c>
      <c r="AX154" s="192" t="s">
        <v>79</v>
      </c>
      <c r="AY154" s="194" t="s">
        <v>115</v>
      </c>
    </row>
    <row r="155" spans="1:65" s="87" customFormat="1" ht="24.2" customHeight="1">
      <c r="A155" s="84"/>
      <c r="B155" s="85"/>
      <c r="C155" s="168" t="s">
        <v>173</v>
      </c>
      <c r="D155" s="168" t="s">
        <v>117</v>
      </c>
      <c r="E155" s="169" t="s">
        <v>395</v>
      </c>
      <c r="F155" s="170" t="s">
        <v>396</v>
      </c>
      <c r="G155" s="171" t="s">
        <v>141</v>
      </c>
      <c r="H155" s="172">
        <v>7.36</v>
      </c>
      <c r="I155" s="173"/>
      <c r="J155" s="174">
        <f>ROUND(I155*H155,2)</f>
        <v>0</v>
      </c>
      <c r="K155" s="175"/>
      <c r="L155" s="85"/>
      <c r="M155" s="176" t="s">
        <v>1</v>
      </c>
      <c r="N155" s="177" t="s">
        <v>39</v>
      </c>
      <c r="O155" s="178"/>
      <c r="P155" s="179">
        <f>O155*H155</f>
        <v>0</v>
      </c>
      <c r="Q155" s="179">
        <v>0</v>
      </c>
      <c r="R155" s="179">
        <f>Q155*H155</f>
        <v>0</v>
      </c>
      <c r="S155" s="179">
        <v>0</v>
      </c>
      <c r="T155" s="180">
        <f>S155*H155</f>
        <v>0</v>
      </c>
      <c r="U155" s="84"/>
      <c r="V155" s="84"/>
      <c r="W155" s="84"/>
      <c r="X155" s="84"/>
      <c r="Y155" s="84"/>
      <c r="Z155" s="84"/>
      <c r="AA155" s="84"/>
      <c r="AB155" s="84"/>
      <c r="AC155" s="84"/>
      <c r="AD155" s="84"/>
      <c r="AE155" s="84"/>
      <c r="AR155" s="181" t="s">
        <v>122</v>
      </c>
      <c r="AT155" s="181" t="s">
        <v>117</v>
      </c>
      <c r="AU155" s="181" t="s">
        <v>81</v>
      </c>
      <c r="AY155" s="77" t="s">
        <v>115</v>
      </c>
      <c r="BE155" s="182">
        <f>IF(N155="základní",J155,0)</f>
        <v>0</v>
      </c>
      <c r="BF155" s="182">
        <f>IF(N155="snížená",J155,0)</f>
        <v>0</v>
      </c>
      <c r="BG155" s="182">
        <f>IF(N155="zákl. přenesená",J155,0)</f>
        <v>0</v>
      </c>
      <c r="BH155" s="182">
        <f>IF(N155="sníž. přenesená",J155,0)</f>
        <v>0</v>
      </c>
      <c r="BI155" s="182">
        <f>IF(N155="nulová",J155,0)</f>
        <v>0</v>
      </c>
      <c r="BJ155" s="77" t="s">
        <v>79</v>
      </c>
      <c r="BK155" s="182">
        <f>ROUND(I155*H155,2)</f>
        <v>0</v>
      </c>
      <c r="BL155" s="77" t="s">
        <v>122</v>
      </c>
      <c r="BM155" s="181" t="s">
        <v>397</v>
      </c>
    </row>
    <row r="156" spans="2:51" s="183" customFormat="1" ht="12">
      <c r="B156" s="184"/>
      <c r="D156" s="185" t="s">
        <v>124</v>
      </c>
      <c r="E156" s="186" t="s">
        <v>1</v>
      </c>
      <c r="F156" s="187" t="s">
        <v>398</v>
      </c>
      <c r="H156" s="188">
        <v>7.36</v>
      </c>
      <c r="L156" s="184"/>
      <c r="M156" s="189"/>
      <c r="N156" s="190"/>
      <c r="O156" s="190"/>
      <c r="P156" s="190"/>
      <c r="Q156" s="190"/>
      <c r="R156" s="190"/>
      <c r="S156" s="190"/>
      <c r="T156" s="191"/>
      <c r="AT156" s="186" t="s">
        <v>124</v>
      </c>
      <c r="AU156" s="186" t="s">
        <v>81</v>
      </c>
      <c r="AV156" s="183" t="s">
        <v>81</v>
      </c>
      <c r="AW156" s="183" t="s">
        <v>30</v>
      </c>
      <c r="AX156" s="183" t="s">
        <v>74</v>
      </c>
      <c r="AY156" s="186" t="s">
        <v>115</v>
      </c>
    </row>
    <row r="157" spans="2:51" s="192" customFormat="1" ht="12">
      <c r="B157" s="193"/>
      <c r="D157" s="185" t="s">
        <v>124</v>
      </c>
      <c r="E157" s="194" t="s">
        <v>1</v>
      </c>
      <c r="F157" s="195" t="s">
        <v>353</v>
      </c>
      <c r="H157" s="196">
        <v>7.36</v>
      </c>
      <c r="L157" s="193"/>
      <c r="M157" s="197"/>
      <c r="N157" s="198"/>
      <c r="O157" s="198"/>
      <c r="P157" s="198"/>
      <c r="Q157" s="198"/>
      <c r="R157" s="198"/>
      <c r="S157" s="198"/>
      <c r="T157" s="199"/>
      <c r="AT157" s="194" t="s">
        <v>124</v>
      </c>
      <c r="AU157" s="194" t="s">
        <v>81</v>
      </c>
      <c r="AV157" s="192" t="s">
        <v>122</v>
      </c>
      <c r="AW157" s="192" t="s">
        <v>30</v>
      </c>
      <c r="AX157" s="192" t="s">
        <v>79</v>
      </c>
      <c r="AY157" s="194" t="s">
        <v>115</v>
      </c>
    </row>
    <row r="158" spans="1:65" s="87" customFormat="1" ht="14.45" customHeight="1">
      <c r="A158" s="84"/>
      <c r="B158" s="85"/>
      <c r="C158" s="200" t="s">
        <v>178</v>
      </c>
      <c r="D158" s="200" t="s">
        <v>206</v>
      </c>
      <c r="E158" s="201" t="s">
        <v>399</v>
      </c>
      <c r="F158" s="202" t="s">
        <v>400</v>
      </c>
      <c r="G158" s="203" t="s">
        <v>162</v>
      </c>
      <c r="H158" s="204">
        <v>13.91</v>
      </c>
      <c r="I158" s="205"/>
      <c r="J158" s="206">
        <f>ROUND(I158*H158,2)</f>
        <v>0</v>
      </c>
      <c r="K158" s="207"/>
      <c r="L158" s="208"/>
      <c r="M158" s="209" t="s">
        <v>1</v>
      </c>
      <c r="N158" s="210" t="s">
        <v>39</v>
      </c>
      <c r="O158" s="178"/>
      <c r="P158" s="179">
        <f>O158*H158</f>
        <v>0</v>
      </c>
      <c r="Q158" s="179">
        <v>1</v>
      </c>
      <c r="R158" s="179">
        <f>Q158*H158</f>
        <v>13.91</v>
      </c>
      <c r="S158" s="179">
        <v>0</v>
      </c>
      <c r="T158" s="180">
        <f>S158*H158</f>
        <v>0</v>
      </c>
      <c r="U158" s="84"/>
      <c r="V158" s="84"/>
      <c r="W158" s="84"/>
      <c r="X158" s="84"/>
      <c r="Y158" s="84"/>
      <c r="Z158" s="84"/>
      <c r="AA158" s="84"/>
      <c r="AB158" s="84"/>
      <c r="AC158" s="84"/>
      <c r="AD158" s="84"/>
      <c r="AE158" s="84"/>
      <c r="AR158" s="181" t="s">
        <v>154</v>
      </c>
      <c r="AT158" s="181" t="s">
        <v>206</v>
      </c>
      <c r="AU158" s="181" t="s">
        <v>81</v>
      </c>
      <c r="AY158" s="77" t="s">
        <v>115</v>
      </c>
      <c r="BE158" s="182">
        <f>IF(N158="základní",J158,0)</f>
        <v>0</v>
      </c>
      <c r="BF158" s="182">
        <f>IF(N158="snížená",J158,0)</f>
        <v>0</v>
      </c>
      <c r="BG158" s="182">
        <f>IF(N158="zákl. přenesená",J158,0)</f>
        <v>0</v>
      </c>
      <c r="BH158" s="182">
        <f>IF(N158="sníž. přenesená",J158,0)</f>
        <v>0</v>
      </c>
      <c r="BI158" s="182">
        <f>IF(N158="nulová",J158,0)</f>
        <v>0</v>
      </c>
      <c r="BJ158" s="77" t="s">
        <v>79</v>
      </c>
      <c r="BK158" s="182">
        <f>ROUND(I158*H158,2)</f>
        <v>0</v>
      </c>
      <c r="BL158" s="77" t="s">
        <v>122</v>
      </c>
      <c r="BM158" s="181" t="s">
        <v>401</v>
      </c>
    </row>
    <row r="159" spans="2:51" s="183" customFormat="1" ht="12">
      <c r="B159" s="184"/>
      <c r="D159" s="185" t="s">
        <v>124</v>
      </c>
      <c r="E159" s="186" t="s">
        <v>1</v>
      </c>
      <c r="F159" s="187" t="s">
        <v>402</v>
      </c>
      <c r="H159" s="188">
        <v>13.91</v>
      </c>
      <c r="L159" s="184"/>
      <c r="M159" s="189"/>
      <c r="N159" s="190"/>
      <c r="O159" s="190"/>
      <c r="P159" s="190"/>
      <c r="Q159" s="190"/>
      <c r="R159" s="190"/>
      <c r="S159" s="190"/>
      <c r="T159" s="191"/>
      <c r="AT159" s="186" t="s">
        <v>124</v>
      </c>
      <c r="AU159" s="186" t="s">
        <v>81</v>
      </c>
      <c r="AV159" s="183" t="s">
        <v>81</v>
      </c>
      <c r="AW159" s="183" t="s">
        <v>30</v>
      </c>
      <c r="AX159" s="183" t="s">
        <v>74</v>
      </c>
      <c r="AY159" s="186" t="s">
        <v>115</v>
      </c>
    </row>
    <row r="160" spans="2:51" s="192" customFormat="1" ht="12">
      <c r="B160" s="193"/>
      <c r="D160" s="185" t="s">
        <v>124</v>
      </c>
      <c r="E160" s="194" t="s">
        <v>1</v>
      </c>
      <c r="F160" s="195" t="s">
        <v>353</v>
      </c>
      <c r="H160" s="196">
        <v>13.91</v>
      </c>
      <c r="L160" s="193"/>
      <c r="M160" s="197"/>
      <c r="N160" s="198"/>
      <c r="O160" s="198"/>
      <c r="P160" s="198"/>
      <c r="Q160" s="198"/>
      <c r="R160" s="198"/>
      <c r="S160" s="198"/>
      <c r="T160" s="199"/>
      <c r="AT160" s="194" t="s">
        <v>124</v>
      </c>
      <c r="AU160" s="194" t="s">
        <v>81</v>
      </c>
      <c r="AV160" s="192" t="s">
        <v>122</v>
      </c>
      <c r="AW160" s="192" t="s">
        <v>30</v>
      </c>
      <c r="AX160" s="192" t="s">
        <v>79</v>
      </c>
      <c r="AY160" s="194" t="s">
        <v>115</v>
      </c>
    </row>
    <row r="161" spans="1:65" s="87" customFormat="1" ht="24.2" customHeight="1">
      <c r="A161" s="84"/>
      <c r="B161" s="85"/>
      <c r="C161" s="168" t="s">
        <v>182</v>
      </c>
      <c r="D161" s="168" t="s">
        <v>117</v>
      </c>
      <c r="E161" s="169" t="s">
        <v>395</v>
      </c>
      <c r="F161" s="170" t="s">
        <v>396</v>
      </c>
      <c r="G161" s="171" t="s">
        <v>141</v>
      </c>
      <c r="H161" s="172">
        <v>2.25</v>
      </c>
      <c r="I161" s="173"/>
      <c r="J161" s="174">
        <f>ROUND(I161*H161,2)</f>
        <v>0</v>
      </c>
      <c r="K161" s="175"/>
      <c r="L161" s="85"/>
      <c r="M161" s="176" t="s">
        <v>1</v>
      </c>
      <c r="N161" s="177" t="s">
        <v>39</v>
      </c>
      <c r="O161" s="178"/>
      <c r="P161" s="179">
        <f>O161*H161</f>
        <v>0</v>
      </c>
      <c r="Q161" s="179">
        <v>0</v>
      </c>
      <c r="R161" s="179">
        <f>Q161*H161</f>
        <v>0</v>
      </c>
      <c r="S161" s="179">
        <v>0</v>
      </c>
      <c r="T161" s="180">
        <f>S161*H161</f>
        <v>0</v>
      </c>
      <c r="U161" s="84"/>
      <c r="V161" s="84"/>
      <c r="W161" s="84"/>
      <c r="X161" s="84"/>
      <c r="Y161" s="84"/>
      <c r="Z161" s="84"/>
      <c r="AA161" s="84"/>
      <c r="AB161" s="84"/>
      <c r="AC161" s="84"/>
      <c r="AD161" s="84"/>
      <c r="AE161" s="84"/>
      <c r="AR161" s="181" t="s">
        <v>122</v>
      </c>
      <c r="AT161" s="181" t="s">
        <v>117</v>
      </c>
      <c r="AU161" s="181" t="s">
        <v>81</v>
      </c>
      <c r="AY161" s="77" t="s">
        <v>115</v>
      </c>
      <c r="BE161" s="182">
        <f>IF(N161="základní",J161,0)</f>
        <v>0</v>
      </c>
      <c r="BF161" s="182">
        <f>IF(N161="snížená",J161,0)</f>
        <v>0</v>
      </c>
      <c r="BG161" s="182">
        <f>IF(N161="zákl. přenesená",J161,0)</f>
        <v>0</v>
      </c>
      <c r="BH161" s="182">
        <f>IF(N161="sníž. přenesená",J161,0)</f>
        <v>0</v>
      </c>
      <c r="BI161" s="182">
        <f>IF(N161="nulová",J161,0)</f>
        <v>0</v>
      </c>
      <c r="BJ161" s="77" t="s">
        <v>79</v>
      </c>
      <c r="BK161" s="182">
        <f>ROUND(I161*H161,2)</f>
        <v>0</v>
      </c>
      <c r="BL161" s="77" t="s">
        <v>122</v>
      </c>
      <c r="BM161" s="181" t="s">
        <v>403</v>
      </c>
    </row>
    <row r="162" spans="2:51" s="183" customFormat="1" ht="12">
      <c r="B162" s="184"/>
      <c r="D162" s="185" t="s">
        <v>124</v>
      </c>
      <c r="E162" s="186" t="s">
        <v>1</v>
      </c>
      <c r="F162" s="187" t="s">
        <v>404</v>
      </c>
      <c r="H162" s="188">
        <v>2.25</v>
      </c>
      <c r="L162" s="184"/>
      <c r="M162" s="189"/>
      <c r="N162" s="190"/>
      <c r="O162" s="190"/>
      <c r="P162" s="190"/>
      <c r="Q162" s="190"/>
      <c r="R162" s="190"/>
      <c r="S162" s="190"/>
      <c r="T162" s="191"/>
      <c r="AT162" s="186" t="s">
        <v>124</v>
      </c>
      <c r="AU162" s="186" t="s">
        <v>81</v>
      </c>
      <c r="AV162" s="183" t="s">
        <v>81</v>
      </c>
      <c r="AW162" s="183" t="s">
        <v>30</v>
      </c>
      <c r="AX162" s="183" t="s">
        <v>74</v>
      </c>
      <c r="AY162" s="186" t="s">
        <v>115</v>
      </c>
    </row>
    <row r="163" spans="2:51" s="192" customFormat="1" ht="12">
      <c r="B163" s="193"/>
      <c r="D163" s="185" t="s">
        <v>124</v>
      </c>
      <c r="E163" s="194" t="s">
        <v>1</v>
      </c>
      <c r="F163" s="195" t="s">
        <v>353</v>
      </c>
      <c r="H163" s="196">
        <v>2.25</v>
      </c>
      <c r="L163" s="193"/>
      <c r="M163" s="197"/>
      <c r="N163" s="198"/>
      <c r="O163" s="198"/>
      <c r="P163" s="198"/>
      <c r="Q163" s="198"/>
      <c r="R163" s="198"/>
      <c r="S163" s="198"/>
      <c r="T163" s="199"/>
      <c r="AT163" s="194" t="s">
        <v>124</v>
      </c>
      <c r="AU163" s="194" t="s">
        <v>81</v>
      </c>
      <c r="AV163" s="192" t="s">
        <v>122</v>
      </c>
      <c r="AW163" s="192" t="s">
        <v>30</v>
      </c>
      <c r="AX163" s="192" t="s">
        <v>79</v>
      </c>
      <c r="AY163" s="194" t="s">
        <v>115</v>
      </c>
    </row>
    <row r="164" spans="1:65" s="87" customFormat="1" ht="14.45" customHeight="1">
      <c r="A164" s="84"/>
      <c r="B164" s="85"/>
      <c r="C164" s="200" t="s">
        <v>8</v>
      </c>
      <c r="D164" s="200" t="s">
        <v>206</v>
      </c>
      <c r="E164" s="201" t="s">
        <v>405</v>
      </c>
      <c r="F164" s="202" t="s">
        <v>406</v>
      </c>
      <c r="G164" s="203" t="s">
        <v>162</v>
      </c>
      <c r="H164" s="204">
        <v>3.832</v>
      </c>
      <c r="I164" s="205"/>
      <c r="J164" s="206">
        <f>ROUND(I164*H164,2)</f>
        <v>0</v>
      </c>
      <c r="K164" s="207"/>
      <c r="L164" s="208"/>
      <c r="M164" s="209" t="s">
        <v>1</v>
      </c>
      <c r="N164" s="210" t="s">
        <v>39</v>
      </c>
      <c r="O164" s="178"/>
      <c r="P164" s="179">
        <f>O164*H164</f>
        <v>0</v>
      </c>
      <c r="Q164" s="179">
        <v>0</v>
      </c>
      <c r="R164" s="179">
        <f>Q164*H164</f>
        <v>0</v>
      </c>
      <c r="S164" s="179">
        <v>0</v>
      </c>
      <c r="T164" s="180">
        <f>S164*H164</f>
        <v>0</v>
      </c>
      <c r="U164" s="84"/>
      <c r="V164" s="84"/>
      <c r="W164" s="84"/>
      <c r="X164" s="84"/>
      <c r="Y164" s="84"/>
      <c r="Z164" s="84"/>
      <c r="AA164" s="84"/>
      <c r="AB164" s="84"/>
      <c r="AC164" s="84"/>
      <c r="AD164" s="84"/>
      <c r="AE164" s="84"/>
      <c r="AR164" s="181" t="s">
        <v>154</v>
      </c>
      <c r="AT164" s="181" t="s">
        <v>206</v>
      </c>
      <c r="AU164" s="181" t="s">
        <v>81</v>
      </c>
      <c r="AY164" s="77" t="s">
        <v>115</v>
      </c>
      <c r="BE164" s="182">
        <f>IF(N164="základní",J164,0)</f>
        <v>0</v>
      </c>
      <c r="BF164" s="182">
        <f>IF(N164="snížená",J164,0)</f>
        <v>0</v>
      </c>
      <c r="BG164" s="182">
        <f>IF(N164="zákl. přenesená",J164,0)</f>
        <v>0</v>
      </c>
      <c r="BH164" s="182">
        <f>IF(N164="sníž. přenesená",J164,0)</f>
        <v>0</v>
      </c>
      <c r="BI164" s="182">
        <f>IF(N164="nulová",J164,0)</f>
        <v>0</v>
      </c>
      <c r="BJ164" s="77" t="s">
        <v>79</v>
      </c>
      <c r="BK164" s="182">
        <f>ROUND(I164*H164,2)</f>
        <v>0</v>
      </c>
      <c r="BL164" s="77" t="s">
        <v>122</v>
      </c>
      <c r="BM164" s="181" t="s">
        <v>407</v>
      </c>
    </row>
    <row r="165" spans="2:51" s="183" customFormat="1" ht="12">
      <c r="B165" s="184"/>
      <c r="D165" s="185" t="s">
        <v>124</v>
      </c>
      <c r="E165" s="186" t="s">
        <v>1</v>
      </c>
      <c r="F165" s="187" t="s">
        <v>408</v>
      </c>
      <c r="H165" s="188">
        <v>3.832</v>
      </c>
      <c r="L165" s="184"/>
      <c r="M165" s="189"/>
      <c r="N165" s="190"/>
      <c r="O165" s="190"/>
      <c r="P165" s="190"/>
      <c r="Q165" s="190"/>
      <c r="R165" s="190"/>
      <c r="S165" s="190"/>
      <c r="T165" s="191"/>
      <c r="AT165" s="186" t="s">
        <v>124</v>
      </c>
      <c r="AU165" s="186" t="s">
        <v>81</v>
      </c>
      <c r="AV165" s="183" t="s">
        <v>81</v>
      </c>
      <c r="AW165" s="183" t="s">
        <v>30</v>
      </c>
      <c r="AX165" s="183" t="s">
        <v>74</v>
      </c>
      <c r="AY165" s="186" t="s">
        <v>115</v>
      </c>
    </row>
    <row r="166" spans="2:51" s="192" customFormat="1" ht="12">
      <c r="B166" s="193"/>
      <c r="D166" s="185" t="s">
        <v>124</v>
      </c>
      <c r="E166" s="194" t="s">
        <v>1</v>
      </c>
      <c r="F166" s="195" t="s">
        <v>353</v>
      </c>
      <c r="H166" s="196">
        <v>3.832</v>
      </c>
      <c r="L166" s="193"/>
      <c r="M166" s="197"/>
      <c r="N166" s="198"/>
      <c r="O166" s="198"/>
      <c r="P166" s="198"/>
      <c r="Q166" s="198"/>
      <c r="R166" s="198"/>
      <c r="S166" s="198"/>
      <c r="T166" s="199"/>
      <c r="AT166" s="194" t="s">
        <v>124</v>
      </c>
      <c r="AU166" s="194" t="s">
        <v>81</v>
      </c>
      <c r="AV166" s="192" t="s">
        <v>122</v>
      </c>
      <c r="AW166" s="192" t="s">
        <v>30</v>
      </c>
      <c r="AX166" s="192" t="s">
        <v>79</v>
      </c>
      <c r="AY166" s="194" t="s">
        <v>115</v>
      </c>
    </row>
    <row r="167" spans="2:63" s="155" customFormat="1" ht="22.9" customHeight="1">
      <c r="B167" s="156"/>
      <c r="D167" s="157" t="s">
        <v>73</v>
      </c>
      <c r="E167" s="166" t="s">
        <v>122</v>
      </c>
      <c r="F167" s="166" t="s">
        <v>409</v>
      </c>
      <c r="J167" s="167">
        <f>BK167</f>
        <v>0</v>
      </c>
      <c r="L167" s="156"/>
      <c r="M167" s="160"/>
      <c r="N167" s="161"/>
      <c r="O167" s="161"/>
      <c r="P167" s="162">
        <f>SUM(P168:P173)</f>
        <v>0</v>
      </c>
      <c r="Q167" s="161"/>
      <c r="R167" s="162">
        <f>SUM(R168:R173)</f>
        <v>3.0252320000000004</v>
      </c>
      <c r="S167" s="161"/>
      <c r="T167" s="163">
        <f>SUM(T168:T173)</f>
        <v>0</v>
      </c>
      <c r="AR167" s="157" t="s">
        <v>79</v>
      </c>
      <c r="AT167" s="164" t="s">
        <v>73</v>
      </c>
      <c r="AU167" s="164" t="s">
        <v>79</v>
      </c>
      <c r="AY167" s="157" t="s">
        <v>115</v>
      </c>
      <c r="BK167" s="165">
        <f>SUM(BK168:BK173)</f>
        <v>0</v>
      </c>
    </row>
    <row r="168" spans="1:65" s="87" customFormat="1" ht="14.45" customHeight="1">
      <c r="A168" s="84"/>
      <c r="B168" s="85"/>
      <c r="C168" s="168" t="s">
        <v>189</v>
      </c>
      <c r="D168" s="168" t="s">
        <v>117</v>
      </c>
      <c r="E168" s="169" t="s">
        <v>410</v>
      </c>
      <c r="F168" s="170" t="s">
        <v>411</v>
      </c>
      <c r="G168" s="171" t="s">
        <v>141</v>
      </c>
      <c r="H168" s="172">
        <v>0.45</v>
      </c>
      <c r="I168" s="173"/>
      <c r="J168" s="174">
        <f>ROUND(I168*H168,2)</f>
        <v>0</v>
      </c>
      <c r="K168" s="175"/>
      <c r="L168" s="85"/>
      <c r="M168" s="176" t="s">
        <v>1</v>
      </c>
      <c r="N168" s="177" t="s">
        <v>39</v>
      </c>
      <c r="O168" s="178"/>
      <c r="P168" s="179">
        <f>O168*H168</f>
        <v>0</v>
      </c>
      <c r="Q168" s="179">
        <v>0</v>
      </c>
      <c r="R168" s="179">
        <f>Q168*H168</f>
        <v>0</v>
      </c>
      <c r="S168" s="179">
        <v>0</v>
      </c>
      <c r="T168" s="180">
        <f>S168*H168</f>
        <v>0</v>
      </c>
      <c r="U168" s="84"/>
      <c r="V168" s="84"/>
      <c r="W168" s="84"/>
      <c r="X168" s="84"/>
      <c r="Y168" s="84"/>
      <c r="Z168" s="84"/>
      <c r="AA168" s="84"/>
      <c r="AB168" s="84"/>
      <c r="AC168" s="84"/>
      <c r="AD168" s="84"/>
      <c r="AE168" s="84"/>
      <c r="AR168" s="181" t="s">
        <v>122</v>
      </c>
      <c r="AT168" s="181" t="s">
        <v>117</v>
      </c>
      <c r="AU168" s="181" t="s">
        <v>81</v>
      </c>
      <c r="AY168" s="77" t="s">
        <v>115</v>
      </c>
      <c r="BE168" s="182">
        <f>IF(N168="základní",J168,0)</f>
        <v>0</v>
      </c>
      <c r="BF168" s="182">
        <f>IF(N168="snížená",J168,0)</f>
        <v>0</v>
      </c>
      <c r="BG168" s="182">
        <f>IF(N168="zákl. přenesená",J168,0)</f>
        <v>0</v>
      </c>
      <c r="BH168" s="182">
        <f>IF(N168="sníž. přenesená",J168,0)</f>
        <v>0</v>
      </c>
      <c r="BI168" s="182">
        <f>IF(N168="nulová",J168,0)</f>
        <v>0</v>
      </c>
      <c r="BJ168" s="77" t="s">
        <v>79</v>
      </c>
      <c r="BK168" s="182">
        <f>ROUND(I168*H168,2)</f>
        <v>0</v>
      </c>
      <c r="BL168" s="77" t="s">
        <v>122</v>
      </c>
      <c r="BM168" s="181" t="s">
        <v>412</v>
      </c>
    </row>
    <row r="169" spans="2:51" s="183" customFormat="1" ht="12">
      <c r="B169" s="184"/>
      <c r="D169" s="185" t="s">
        <v>124</v>
      </c>
      <c r="E169" s="186" t="s">
        <v>1</v>
      </c>
      <c r="F169" s="187" t="s">
        <v>413</v>
      </c>
      <c r="H169" s="188">
        <v>0.45</v>
      </c>
      <c r="L169" s="184"/>
      <c r="M169" s="189"/>
      <c r="N169" s="190"/>
      <c r="O169" s="190"/>
      <c r="P169" s="190"/>
      <c r="Q169" s="190"/>
      <c r="R169" s="190"/>
      <c r="S169" s="190"/>
      <c r="T169" s="191"/>
      <c r="AT169" s="186" t="s">
        <v>124</v>
      </c>
      <c r="AU169" s="186" t="s">
        <v>81</v>
      </c>
      <c r="AV169" s="183" t="s">
        <v>81</v>
      </c>
      <c r="AW169" s="183" t="s">
        <v>30</v>
      </c>
      <c r="AX169" s="183" t="s">
        <v>74</v>
      </c>
      <c r="AY169" s="186" t="s">
        <v>115</v>
      </c>
    </row>
    <row r="170" spans="2:51" s="192" customFormat="1" ht="12">
      <c r="B170" s="193"/>
      <c r="D170" s="185" t="s">
        <v>124</v>
      </c>
      <c r="E170" s="194" t="s">
        <v>1</v>
      </c>
      <c r="F170" s="195" t="s">
        <v>353</v>
      </c>
      <c r="H170" s="196">
        <v>0.45</v>
      </c>
      <c r="L170" s="193"/>
      <c r="M170" s="197"/>
      <c r="N170" s="198"/>
      <c r="O170" s="198"/>
      <c r="P170" s="198"/>
      <c r="Q170" s="198"/>
      <c r="R170" s="198"/>
      <c r="S170" s="198"/>
      <c r="T170" s="199"/>
      <c r="AT170" s="194" t="s">
        <v>124</v>
      </c>
      <c r="AU170" s="194" t="s">
        <v>81</v>
      </c>
      <c r="AV170" s="192" t="s">
        <v>122</v>
      </c>
      <c r="AW170" s="192" t="s">
        <v>30</v>
      </c>
      <c r="AX170" s="192" t="s">
        <v>79</v>
      </c>
      <c r="AY170" s="194" t="s">
        <v>115</v>
      </c>
    </row>
    <row r="171" spans="1:65" s="87" customFormat="1" ht="24.2" customHeight="1">
      <c r="A171" s="84"/>
      <c r="B171" s="85"/>
      <c r="C171" s="168" t="s">
        <v>193</v>
      </c>
      <c r="D171" s="168" t="s">
        <v>117</v>
      </c>
      <c r="E171" s="169" t="s">
        <v>414</v>
      </c>
      <c r="F171" s="170" t="s">
        <v>415</v>
      </c>
      <c r="G171" s="171" t="s">
        <v>141</v>
      </c>
      <c r="H171" s="172">
        <v>1.6</v>
      </c>
      <c r="I171" s="173"/>
      <c r="J171" s="174">
        <f>ROUND(I171*H171,2)</f>
        <v>0</v>
      </c>
      <c r="K171" s="175"/>
      <c r="L171" s="85"/>
      <c r="M171" s="176" t="s">
        <v>1</v>
      </c>
      <c r="N171" s="177" t="s">
        <v>39</v>
      </c>
      <c r="O171" s="178"/>
      <c r="P171" s="179">
        <f>O171*H171</f>
        <v>0</v>
      </c>
      <c r="Q171" s="179">
        <v>1.89077</v>
      </c>
      <c r="R171" s="179">
        <f>Q171*H171</f>
        <v>3.0252320000000004</v>
      </c>
      <c r="S171" s="179">
        <v>0</v>
      </c>
      <c r="T171" s="180">
        <f>S171*H171</f>
        <v>0</v>
      </c>
      <c r="U171" s="84"/>
      <c r="V171" s="84"/>
      <c r="W171" s="84"/>
      <c r="X171" s="84"/>
      <c r="Y171" s="84"/>
      <c r="Z171" s="84"/>
      <c r="AA171" s="84"/>
      <c r="AB171" s="84"/>
      <c r="AC171" s="84"/>
      <c r="AD171" s="84"/>
      <c r="AE171" s="84"/>
      <c r="AR171" s="181" t="s">
        <v>122</v>
      </c>
      <c r="AT171" s="181" t="s">
        <v>117</v>
      </c>
      <c r="AU171" s="181" t="s">
        <v>81</v>
      </c>
      <c r="AY171" s="77" t="s">
        <v>115</v>
      </c>
      <c r="BE171" s="182">
        <f>IF(N171="základní",J171,0)</f>
        <v>0</v>
      </c>
      <c r="BF171" s="182">
        <f>IF(N171="snížená",J171,0)</f>
        <v>0</v>
      </c>
      <c r="BG171" s="182">
        <f>IF(N171="zákl. přenesená",J171,0)</f>
        <v>0</v>
      </c>
      <c r="BH171" s="182">
        <f>IF(N171="sníž. přenesená",J171,0)</f>
        <v>0</v>
      </c>
      <c r="BI171" s="182">
        <f>IF(N171="nulová",J171,0)</f>
        <v>0</v>
      </c>
      <c r="BJ171" s="77" t="s">
        <v>79</v>
      </c>
      <c r="BK171" s="182">
        <f>ROUND(I171*H171,2)</f>
        <v>0</v>
      </c>
      <c r="BL171" s="77" t="s">
        <v>122</v>
      </c>
      <c r="BM171" s="181" t="s">
        <v>416</v>
      </c>
    </row>
    <row r="172" spans="2:51" s="183" customFormat="1" ht="12">
      <c r="B172" s="184"/>
      <c r="D172" s="185" t="s">
        <v>124</v>
      </c>
      <c r="E172" s="186" t="s">
        <v>1</v>
      </c>
      <c r="F172" s="187" t="s">
        <v>417</v>
      </c>
      <c r="H172" s="188">
        <v>1.6</v>
      </c>
      <c r="L172" s="184"/>
      <c r="M172" s="189"/>
      <c r="N172" s="190"/>
      <c r="O172" s="190"/>
      <c r="P172" s="190"/>
      <c r="Q172" s="190"/>
      <c r="R172" s="190"/>
      <c r="S172" s="190"/>
      <c r="T172" s="191"/>
      <c r="AT172" s="186" t="s">
        <v>124</v>
      </c>
      <c r="AU172" s="186" t="s">
        <v>81</v>
      </c>
      <c r="AV172" s="183" t="s">
        <v>81</v>
      </c>
      <c r="AW172" s="183" t="s">
        <v>30</v>
      </c>
      <c r="AX172" s="183" t="s">
        <v>74</v>
      </c>
      <c r="AY172" s="186" t="s">
        <v>115</v>
      </c>
    </row>
    <row r="173" spans="2:51" s="192" customFormat="1" ht="12">
      <c r="B173" s="193"/>
      <c r="D173" s="185" t="s">
        <v>124</v>
      </c>
      <c r="E173" s="194" t="s">
        <v>1</v>
      </c>
      <c r="F173" s="195" t="s">
        <v>353</v>
      </c>
      <c r="H173" s="196">
        <v>1.6</v>
      </c>
      <c r="L173" s="193"/>
      <c r="M173" s="197"/>
      <c r="N173" s="198"/>
      <c r="O173" s="198"/>
      <c r="P173" s="198"/>
      <c r="Q173" s="198"/>
      <c r="R173" s="198"/>
      <c r="S173" s="198"/>
      <c r="T173" s="199"/>
      <c r="AT173" s="194" t="s">
        <v>124</v>
      </c>
      <c r="AU173" s="194" t="s">
        <v>81</v>
      </c>
      <c r="AV173" s="192" t="s">
        <v>122</v>
      </c>
      <c r="AW173" s="192" t="s">
        <v>30</v>
      </c>
      <c r="AX173" s="192" t="s">
        <v>79</v>
      </c>
      <c r="AY173" s="194" t="s">
        <v>115</v>
      </c>
    </row>
    <row r="174" spans="2:63" s="155" customFormat="1" ht="22.9" customHeight="1">
      <c r="B174" s="156"/>
      <c r="D174" s="157" t="s">
        <v>73</v>
      </c>
      <c r="E174" s="166" t="s">
        <v>154</v>
      </c>
      <c r="F174" s="166" t="s">
        <v>216</v>
      </c>
      <c r="J174" s="167">
        <f>BK174</f>
        <v>0</v>
      </c>
      <c r="L174" s="156"/>
      <c r="M174" s="160"/>
      <c r="N174" s="161"/>
      <c r="O174" s="161"/>
      <c r="P174" s="162">
        <f>SUM(P175:P189)</f>
        <v>0</v>
      </c>
      <c r="Q174" s="161"/>
      <c r="R174" s="162">
        <f>SUM(R175:R189)</f>
        <v>0.06207</v>
      </c>
      <c r="S174" s="161"/>
      <c r="T174" s="163">
        <f>SUM(T175:T189)</f>
        <v>0</v>
      </c>
      <c r="AR174" s="157" t="s">
        <v>79</v>
      </c>
      <c r="AT174" s="164" t="s">
        <v>73</v>
      </c>
      <c r="AU174" s="164" t="s">
        <v>79</v>
      </c>
      <c r="AY174" s="157" t="s">
        <v>115</v>
      </c>
      <c r="BK174" s="165">
        <f>SUM(BK175:BK189)</f>
        <v>0</v>
      </c>
    </row>
    <row r="175" spans="1:65" s="87" customFormat="1" ht="24.2" customHeight="1">
      <c r="A175" s="84"/>
      <c r="B175" s="85"/>
      <c r="C175" s="168" t="s">
        <v>197</v>
      </c>
      <c r="D175" s="168" t="s">
        <v>117</v>
      </c>
      <c r="E175" s="169" t="s">
        <v>418</v>
      </c>
      <c r="F175" s="170" t="s">
        <v>419</v>
      </c>
      <c r="G175" s="171" t="s">
        <v>135</v>
      </c>
      <c r="H175" s="172">
        <v>20</v>
      </c>
      <c r="I175" s="173"/>
      <c r="J175" s="174">
        <f>ROUND(I175*H175,2)</f>
        <v>0</v>
      </c>
      <c r="K175" s="175"/>
      <c r="L175" s="85"/>
      <c r="M175" s="176" t="s">
        <v>1</v>
      </c>
      <c r="N175" s="177" t="s">
        <v>39</v>
      </c>
      <c r="O175" s="178"/>
      <c r="P175" s="179">
        <f>O175*H175</f>
        <v>0</v>
      </c>
      <c r="Q175" s="179">
        <v>1E-05</v>
      </c>
      <c r="R175" s="179">
        <f>Q175*H175</f>
        <v>0.0002</v>
      </c>
      <c r="S175" s="179">
        <v>0</v>
      </c>
      <c r="T175" s="180">
        <f>S175*H175</f>
        <v>0</v>
      </c>
      <c r="U175" s="84"/>
      <c r="V175" s="84"/>
      <c r="W175" s="84"/>
      <c r="X175" s="84"/>
      <c r="Y175" s="84"/>
      <c r="Z175" s="84"/>
      <c r="AA175" s="84"/>
      <c r="AB175" s="84"/>
      <c r="AC175" s="84"/>
      <c r="AD175" s="84"/>
      <c r="AE175" s="84"/>
      <c r="AR175" s="181" t="s">
        <v>122</v>
      </c>
      <c r="AT175" s="181" t="s">
        <v>117</v>
      </c>
      <c r="AU175" s="181" t="s">
        <v>81</v>
      </c>
      <c r="AY175" s="77" t="s">
        <v>115</v>
      </c>
      <c r="BE175" s="182">
        <f>IF(N175="základní",J175,0)</f>
        <v>0</v>
      </c>
      <c r="BF175" s="182">
        <f>IF(N175="snížená",J175,0)</f>
        <v>0</v>
      </c>
      <c r="BG175" s="182">
        <f>IF(N175="zákl. přenesená",J175,0)</f>
        <v>0</v>
      </c>
      <c r="BH175" s="182">
        <f>IF(N175="sníž. přenesená",J175,0)</f>
        <v>0</v>
      </c>
      <c r="BI175" s="182">
        <f>IF(N175="nulová",J175,0)</f>
        <v>0</v>
      </c>
      <c r="BJ175" s="77" t="s">
        <v>79</v>
      </c>
      <c r="BK175" s="182">
        <f>ROUND(I175*H175,2)</f>
        <v>0</v>
      </c>
      <c r="BL175" s="77" t="s">
        <v>122</v>
      </c>
      <c r="BM175" s="181" t="s">
        <v>420</v>
      </c>
    </row>
    <row r="176" spans="2:51" s="183" customFormat="1" ht="12">
      <c r="B176" s="184"/>
      <c r="D176" s="185" t="s">
        <v>124</v>
      </c>
      <c r="E176" s="186" t="s">
        <v>1</v>
      </c>
      <c r="F176" s="187" t="s">
        <v>421</v>
      </c>
      <c r="H176" s="188">
        <v>20</v>
      </c>
      <c r="L176" s="184"/>
      <c r="M176" s="189"/>
      <c r="N176" s="190"/>
      <c r="O176" s="190"/>
      <c r="P176" s="190"/>
      <c r="Q176" s="190"/>
      <c r="R176" s="190"/>
      <c r="S176" s="190"/>
      <c r="T176" s="191"/>
      <c r="AT176" s="186" t="s">
        <v>124</v>
      </c>
      <c r="AU176" s="186" t="s">
        <v>81</v>
      </c>
      <c r="AV176" s="183" t="s">
        <v>81</v>
      </c>
      <c r="AW176" s="183" t="s">
        <v>30</v>
      </c>
      <c r="AX176" s="183" t="s">
        <v>74</v>
      </c>
      <c r="AY176" s="186" t="s">
        <v>115</v>
      </c>
    </row>
    <row r="177" spans="2:51" s="192" customFormat="1" ht="12">
      <c r="B177" s="193"/>
      <c r="D177" s="185" t="s">
        <v>124</v>
      </c>
      <c r="E177" s="194" t="s">
        <v>1</v>
      </c>
      <c r="F177" s="195" t="s">
        <v>353</v>
      </c>
      <c r="H177" s="196">
        <v>20</v>
      </c>
      <c r="L177" s="193"/>
      <c r="M177" s="197"/>
      <c r="N177" s="198"/>
      <c r="O177" s="198"/>
      <c r="P177" s="198"/>
      <c r="Q177" s="198"/>
      <c r="R177" s="198"/>
      <c r="S177" s="198"/>
      <c r="T177" s="199"/>
      <c r="AT177" s="194" t="s">
        <v>124</v>
      </c>
      <c r="AU177" s="194" t="s">
        <v>81</v>
      </c>
      <c r="AV177" s="192" t="s">
        <v>122</v>
      </c>
      <c r="AW177" s="192" t="s">
        <v>30</v>
      </c>
      <c r="AX177" s="192" t="s">
        <v>79</v>
      </c>
      <c r="AY177" s="194" t="s">
        <v>115</v>
      </c>
    </row>
    <row r="178" spans="1:65" s="87" customFormat="1" ht="24.2" customHeight="1">
      <c r="A178" s="84"/>
      <c r="B178" s="85"/>
      <c r="C178" s="200" t="s">
        <v>201</v>
      </c>
      <c r="D178" s="200" t="s">
        <v>206</v>
      </c>
      <c r="E178" s="201" t="s">
        <v>422</v>
      </c>
      <c r="F178" s="202" t="s">
        <v>423</v>
      </c>
      <c r="G178" s="203" t="s">
        <v>135</v>
      </c>
      <c r="H178" s="204">
        <v>20.3</v>
      </c>
      <c r="I178" s="205"/>
      <c r="J178" s="206">
        <f>ROUND(I178*H178,2)</f>
        <v>0</v>
      </c>
      <c r="K178" s="207"/>
      <c r="L178" s="208"/>
      <c r="M178" s="209" t="s">
        <v>1</v>
      </c>
      <c r="N178" s="210" t="s">
        <v>39</v>
      </c>
      <c r="O178" s="178"/>
      <c r="P178" s="179">
        <f>O178*H178</f>
        <v>0</v>
      </c>
      <c r="Q178" s="179">
        <v>0.0029</v>
      </c>
      <c r="R178" s="179">
        <f>Q178*H178</f>
        <v>0.05887</v>
      </c>
      <c r="S178" s="179">
        <v>0</v>
      </c>
      <c r="T178" s="180">
        <f>S178*H178</f>
        <v>0</v>
      </c>
      <c r="U178" s="84"/>
      <c r="V178" s="84"/>
      <c r="W178" s="84"/>
      <c r="X178" s="84"/>
      <c r="Y178" s="84"/>
      <c r="Z178" s="84"/>
      <c r="AA178" s="84"/>
      <c r="AB178" s="84"/>
      <c r="AC178" s="84"/>
      <c r="AD178" s="84"/>
      <c r="AE178" s="84"/>
      <c r="AR178" s="181" t="s">
        <v>154</v>
      </c>
      <c r="AT178" s="181" t="s">
        <v>206</v>
      </c>
      <c r="AU178" s="181" t="s">
        <v>81</v>
      </c>
      <c r="AY178" s="77" t="s">
        <v>115</v>
      </c>
      <c r="BE178" s="182">
        <f>IF(N178="základní",J178,0)</f>
        <v>0</v>
      </c>
      <c r="BF178" s="182">
        <f>IF(N178="snížená",J178,0)</f>
        <v>0</v>
      </c>
      <c r="BG178" s="182">
        <f>IF(N178="zákl. přenesená",J178,0)</f>
        <v>0</v>
      </c>
      <c r="BH178" s="182">
        <f>IF(N178="sníž. přenesená",J178,0)</f>
        <v>0</v>
      </c>
      <c r="BI178" s="182">
        <f>IF(N178="nulová",J178,0)</f>
        <v>0</v>
      </c>
      <c r="BJ178" s="77" t="s">
        <v>79</v>
      </c>
      <c r="BK178" s="182">
        <f>ROUND(I178*H178,2)</f>
        <v>0</v>
      </c>
      <c r="BL178" s="77" t="s">
        <v>122</v>
      </c>
      <c r="BM178" s="181" t="s">
        <v>424</v>
      </c>
    </row>
    <row r="179" spans="2:51" s="183" customFormat="1" ht="12">
      <c r="B179" s="184"/>
      <c r="D179" s="185" t="s">
        <v>124</v>
      </c>
      <c r="E179" s="186" t="s">
        <v>1</v>
      </c>
      <c r="F179" s="187" t="s">
        <v>425</v>
      </c>
      <c r="H179" s="188">
        <v>20.3</v>
      </c>
      <c r="L179" s="184"/>
      <c r="M179" s="189"/>
      <c r="N179" s="190"/>
      <c r="O179" s="190"/>
      <c r="P179" s="190"/>
      <c r="Q179" s="190"/>
      <c r="R179" s="190"/>
      <c r="S179" s="190"/>
      <c r="T179" s="191"/>
      <c r="AT179" s="186" t="s">
        <v>124</v>
      </c>
      <c r="AU179" s="186" t="s">
        <v>81</v>
      </c>
      <c r="AV179" s="183" t="s">
        <v>81</v>
      </c>
      <c r="AW179" s="183" t="s">
        <v>30</v>
      </c>
      <c r="AX179" s="183" t="s">
        <v>74</v>
      </c>
      <c r="AY179" s="186" t="s">
        <v>115</v>
      </c>
    </row>
    <row r="180" spans="2:51" s="192" customFormat="1" ht="12">
      <c r="B180" s="193"/>
      <c r="D180" s="185" t="s">
        <v>124</v>
      </c>
      <c r="E180" s="194" t="s">
        <v>1</v>
      </c>
      <c r="F180" s="195" t="s">
        <v>353</v>
      </c>
      <c r="H180" s="196">
        <v>20.3</v>
      </c>
      <c r="L180" s="193"/>
      <c r="M180" s="197"/>
      <c r="N180" s="198"/>
      <c r="O180" s="198"/>
      <c r="P180" s="198"/>
      <c r="Q180" s="198"/>
      <c r="R180" s="198"/>
      <c r="S180" s="198"/>
      <c r="T180" s="199"/>
      <c r="AT180" s="194" t="s">
        <v>124</v>
      </c>
      <c r="AU180" s="194" t="s">
        <v>81</v>
      </c>
      <c r="AV180" s="192" t="s">
        <v>122</v>
      </c>
      <c r="AW180" s="192" t="s">
        <v>30</v>
      </c>
      <c r="AX180" s="192" t="s">
        <v>79</v>
      </c>
      <c r="AY180" s="194" t="s">
        <v>115</v>
      </c>
    </row>
    <row r="181" spans="1:65" s="87" customFormat="1" ht="14.45" customHeight="1">
      <c r="A181" s="84"/>
      <c r="B181" s="85"/>
      <c r="C181" s="168" t="s">
        <v>205</v>
      </c>
      <c r="D181" s="168" t="s">
        <v>117</v>
      </c>
      <c r="E181" s="169" t="s">
        <v>426</v>
      </c>
      <c r="F181" s="170" t="s">
        <v>427</v>
      </c>
      <c r="G181" s="171" t="s">
        <v>247</v>
      </c>
      <c r="H181" s="172">
        <v>2</v>
      </c>
      <c r="I181" s="173"/>
      <c r="J181" s="174">
        <f>ROUND(I181*H181,2)</f>
        <v>0</v>
      </c>
      <c r="K181" s="175"/>
      <c r="L181" s="85"/>
      <c r="M181" s="176" t="s">
        <v>1</v>
      </c>
      <c r="N181" s="177" t="s">
        <v>39</v>
      </c>
      <c r="O181" s="178"/>
      <c r="P181" s="179">
        <f>O181*H181</f>
        <v>0</v>
      </c>
      <c r="Q181" s="179">
        <v>0.0015</v>
      </c>
      <c r="R181" s="179">
        <f>Q181*H181</f>
        <v>0.003</v>
      </c>
      <c r="S181" s="179">
        <v>0</v>
      </c>
      <c r="T181" s="180">
        <f>S181*H181</f>
        <v>0</v>
      </c>
      <c r="U181" s="84"/>
      <c r="V181" s="84"/>
      <c r="W181" s="84"/>
      <c r="X181" s="84"/>
      <c r="Y181" s="84"/>
      <c r="Z181" s="84"/>
      <c r="AA181" s="84"/>
      <c r="AB181" s="84"/>
      <c r="AC181" s="84"/>
      <c r="AD181" s="84"/>
      <c r="AE181" s="84"/>
      <c r="AR181" s="181" t="s">
        <v>122</v>
      </c>
      <c r="AT181" s="181" t="s">
        <v>117</v>
      </c>
      <c r="AU181" s="181" t="s">
        <v>81</v>
      </c>
      <c r="AY181" s="77" t="s">
        <v>115</v>
      </c>
      <c r="BE181" s="182">
        <f>IF(N181="základní",J181,0)</f>
        <v>0</v>
      </c>
      <c r="BF181" s="182">
        <f>IF(N181="snížená",J181,0)</f>
        <v>0</v>
      </c>
      <c r="BG181" s="182">
        <f>IF(N181="zákl. přenesená",J181,0)</f>
        <v>0</v>
      </c>
      <c r="BH181" s="182">
        <f>IF(N181="sníž. přenesená",J181,0)</f>
        <v>0</v>
      </c>
      <c r="BI181" s="182">
        <f>IF(N181="nulová",J181,0)</f>
        <v>0</v>
      </c>
      <c r="BJ181" s="77" t="s">
        <v>79</v>
      </c>
      <c r="BK181" s="182">
        <f>ROUND(I181*H181,2)</f>
        <v>0</v>
      </c>
      <c r="BL181" s="77" t="s">
        <v>122</v>
      </c>
      <c r="BM181" s="181" t="s">
        <v>428</v>
      </c>
    </row>
    <row r="182" spans="2:51" s="183" customFormat="1" ht="12">
      <c r="B182" s="184"/>
      <c r="D182" s="185" t="s">
        <v>124</v>
      </c>
      <c r="E182" s="186" t="s">
        <v>1</v>
      </c>
      <c r="F182" s="187" t="s">
        <v>429</v>
      </c>
      <c r="H182" s="188">
        <v>2</v>
      </c>
      <c r="L182" s="184"/>
      <c r="M182" s="189"/>
      <c r="N182" s="190"/>
      <c r="O182" s="190"/>
      <c r="P182" s="190"/>
      <c r="Q182" s="190"/>
      <c r="R182" s="190"/>
      <c r="S182" s="190"/>
      <c r="T182" s="191"/>
      <c r="AT182" s="186" t="s">
        <v>124</v>
      </c>
      <c r="AU182" s="186" t="s">
        <v>81</v>
      </c>
      <c r="AV182" s="183" t="s">
        <v>81</v>
      </c>
      <c r="AW182" s="183" t="s">
        <v>30</v>
      </c>
      <c r="AX182" s="183" t="s">
        <v>74</v>
      </c>
      <c r="AY182" s="186" t="s">
        <v>115</v>
      </c>
    </row>
    <row r="183" spans="2:51" s="192" customFormat="1" ht="12">
      <c r="B183" s="193"/>
      <c r="D183" s="185" t="s">
        <v>124</v>
      </c>
      <c r="E183" s="194" t="s">
        <v>1</v>
      </c>
      <c r="F183" s="195" t="s">
        <v>353</v>
      </c>
      <c r="H183" s="196">
        <v>2</v>
      </c>
      <c r="L183" s="193"/>
      <c r="M183" s="197"/>
      <c r="N183" s="198"/>
      <c r="O183" s="198"/>
      <c r="P183" s="198"/>
      <c r="Q183" s="198"/>
      <c r="R183" s="198"/>
      <c r="S183" s="198"/>
      <c r="T183" s="199"/>
      <c r="AT183" s="194" t="s">
        <v>124</v>
      </c>
      <c r="AU183" s="194" t="s">
        <v>81</v>
      </c>
      <c r="AV183" s="192" t="s">
        <v>122</v>
      </c>
      <c r="AW183" s="192" t="s">
        <v>30</v>
      </c>
      <c r="AX183" s="192" t="s">
        <v>79</v>
      </c>
      <c r="AY183" s="194" t="s">
        <v>115</v>
      </c>
    </row>
    <row r="184" spans="1:65" s="87" customFormat="1" ht="14.45" customHeight="1">
      <c r="A184" s="84"/>
      <c r="B184" s="85"/>
      <c r="C184" s="168" t="s">
        <v>7</v>
      </c>
      <c r="D184" s="168" t="s">
        <v>117</v>
      </c>
      <c r="E184" s="169" t="s">
        <v>430</v>
      </c>
      <c r="F184" s="170" t="s">
        <v>431</v>
      </c>
      <c r="G184" s="171" t="s">
        <v>135</v>
      </c>
      <c r="H184" s="172">
        <v>20</v>
      </c>
      <c r="I184" s="173"/>
      <c r="J184" s="174">
        <f>ROUND(I184*H184,2)</f>
        <v>0</v>
      </c>
      <c r="K184" s="175"/>
      <c r="L184" s="85"/>
      <c r="M184" s="176" t="s">
        <v>1</v>
      </c>
      <c r="N184" s="177" t="s">
        <v>39</v>
      </c>
      <c r="O184" s="178"/>
      <c r="P184" s="179">
        <f>O184*H184</f>
        <v>0</v>
      </c>
      <c r="Q184" s="179">
        <v>0</v>
      </c>
      <c r="R184" s="179">
        <f>Q184*H184</f>
        <v>0</v>
      </c>
      <c r="S184" s="179">
        <v>0</v>
      </c>
      <c r="T184" s="180">
        <f>S184*H184</f>
        <v>0</v>
      </c>
      <c r="U184" s="84"/>
      <c r="V184" s="84"/>
      <c r="W184" s="84"/>
      <c r="X184" s="84"/>
      <c r="Y184" s="84"/>
      <c r="Z184" s="84"/>
      <c r="AA184" s="84"/>
      <c r="AB184" s="84"/>
      <c r="AC184" s="84"/>
      <c r="AD184" s="84"/>
      <c r="AE184" s="84"/>
      <c r="AR184" s="181" t="s">
        <v>122</v>
      </c>
      <c r="AT184" s="181" t="s">
        <v>117</v>
      </c>
      <c r="AU184" s="181" t="s">
        <v>81</v>
      </c>
      <c r="AY184" s="77" t="s">
        <v>115</v>
      </c>
      <c r="BE184" s="182">
        <f>IF(N184="základní",J184,0)</f>
        <v>0</v>
      </c>
      <c r="BF184" s="182">
        <f>IF(N184="snížená",J184,0)</f>
        <v>0</v>
      </c>
      <c r="BG184" s="182">
        <f>IF(N184="zákl. přenesená",J184,0)</f>
        <v>0</v>
      </c>
      <c r="BH184" s="182">
        <f>IF(N184="sníž. přenesená",J184,0)</f>
        <v>0</v>
      </c>
      <c r="BI184" s="182">
        <f>IF(N184="nulová",J184,0)</f>
        <v>0</v>
      </c>
      <c r="BJ184" s="77" t="s">
        <v>79</v>
      </c>
      <c r="BK184" s="182">
        <f>ROUND(I184*H184,2)</f>
        <v>0</v>
      </c>
      <c r="BL184" s="77" t="s">
        <v>122</v>
      </c>
      <c r="BM184" s="181" t="s">
        <v>432</v>
      </c>
    </row>
    <row r="185" spans="2:51" s="183" customFormat="1" ht="12">
      <c r="B185" s="184"/>
      <c r="D185" s="185" t="s">
        <v>124</v>
      </c>
      <c r="E185" s="186" t="s">
        <v>1</v>
      </c>
      <c r="F185" s="187" t="s">
        <v>433</v>
      </c>
      <c r="H185" s="188">
        <v>20</v>
      </c>
      <c r="L185" s="184"/>
      <c r="M185" s="189"/>
      <c r="N185" s="190"/>
      <c r="O185" s="190"/>
      <c r="P185" s="190"/>
      <c r="Q185" s="190"/>
      <c r="R185" s="190"/>
      <c r="S185" s="190"/>
      <c r="T185" s="191"/>
      <c r="AT185" s="186" t="s">
        <v>124</v>
      </c>
      <c r="AU185" s="186" t="s">
        <v>81</v>
      </c>
      <c r="AV185" s="183" t="s">
        <v>81</v>
      </c>
      <c r="AW185" s="183" t="s">
        <v>30</v>
      </c>
      <c r="AX185" s="183" t="s">
        <v>74</v>
      </c>
      <c r="AY185" s="186" t="s">
        <v>115</v>
      </c>
    </row>
    <row r="186" spans="2:51" s="192" customFormat="1" ht="12">
      <c r="B186" s="193"/>
      <c r="D186" s="185" t="s">
        <v>124</v>
      </c>
      <c r="E186" s="194" t="s">
        <v>1</v>
      </c>
      <c r="F186" s="195" t="s">
        <v>353</v>
      </c>
      <c r="H186" s="196">
        <v>20</v>
      </c>
      <c r="L186" s="193"/>
      <c r="M186" s="197"/>
      <c r="N186" s="198"/>
      <c r="O186" s="198"/>
      <c r="P186" s="198"/>
      <c r="Q186" s="198"/>
      <c r="R186" s="198"/>
      <c r="S186" s="198"/>
      <c r="T186" s="199"/>
      <c r="AT186" s="194" t="s">
        <v>124</v>
      </c>
      <c r="AU186" s="194" t="s">
        <v>81</v>
      </c>
      <c r="AV186" s="192" t="s">
        <v>122</v>
      </c>
      <c r="AW186" s="192" t="s">
        <v>30</v>
      </c>
      <c r="AX186" s="192" t="s">
        <v>79</v>
      </c>
      <c r="AY186" s="194" t="s">
        <v>115</v>
      </c>
    </row>
    <row r="187" spans="1:65" s="87" customFormat="1" ht="14.45" customHeight="1">
      <c r="A187" s="84"/>
      <c r="B187" s="85"/>
      <c r="C187" s="168" t="s">
        <v>217</v>
      </c>
      <c r="D187" s="168" t="s">
        <v>117</v>
      </c>
      <c r="E187" s="169" t="s">
        <v>434</v>
      </c>
      <c r="F187" s="170" t="s">
        <v>435</v>
      </c>
      <c r="G187" s="171" t="s">
        <v>135</v>
      </c>
      <c r="H187" s="172">
        <v>20</v>
      </c>
      <c r="I187" s="173"/>
      <c r="J187" s="174">
        <f>ROUND(I187*H187,2)</f>
        <v>0</v>
      </c>
      <c r="K187" s="175"/>
      <c r="L187" s="85"/>
      <c r="M187" s="176" t="s">
        <v>1</v>
      </c>
      <c r="N187" s="177" t="s">
        <v>39</v>
      </c>
      <c r="O187" s="178"/>
      <c r="P187" s="179">
        <f>O187*H187</f>
        <v>0</v>
      </c>
      <c r="Q187" s="179">
        <v>0</v>
      </c>
      <c r="R187" s="179">
        <f>Q187*H187</f>
        <v>0</v>
      </c>
      <c r="S187" s="179">
        <v>0</v>
      </c>
      <c r="T187" s="180">
        <f>S187*H187</f>
        <v>0</v>
      </c>
      <c r="U187" s="84"/>
      <c r="V187" s="84"/>
      <c r="W187" s="84"/>
      <c r="X187" s="84"/>
      <c r="Y187" s="84"/>
      <c r="Z187" s="84"/>
      <c r="AA187" s="84"/>
      <c r="AB187" s="84"/>
      <c r="AC187" s="84"/>
      <c r="AD187" s="84"/>
      <c r="AE187" s="84"/>
      <c r="AR187" s="181" t="s">
        <v>122</v>
      </c>
      <c r="AT187" s="181" t="s">
        <v>117</v>
      </c>
      <c r="AU187" s="181" t="s">
        <v>81</v>
      </c>
      <c r="AY187" s="77" t="s">
        <v>115</v>
      </c>
      <c r="BE187" s="182">
        <f>IF(N187="základní",J187,0)</f>
        <v>0</v>
      </c>
      <c r="BF187" s="182">
        <f>IF(N187="snížená",J187,0)</f>
        <v>0</v>
      </c>
      <c r="BG187" s="182">
        <f>IF(N187="zákl. přenesená",J187,0)</f>
        <v>0</v>
      </c>
      <c r="BH187" s="182">
        <f>IF(N187="sníž. přenesená",J187,0)</f>
        <v>0</v>
      </c>
      <c r="BI187" s="182">
        <f>IF(N187="nulová",J187,0)</f>
        <v>0</v>
      </c>
      <c r="BJ187" s="77" t="s">
        <v>79</v>
      </c>
      <c r="BK187" s="182">
        <f>ROUND(I187*H187,2)</f>
        <v>0</v>
      </c>
      <c r="BL187" s="77" t="s">
        <v>122</v>
      </c>
      <c r="BM187" s="181" t="s">
        <v>436</v>
      </c>
    </row>
    <row r="188" spans="2:51" s="183" customFormat="1" ht="12">
      <c r="B188" s="184"/>
      <c r="D188" s="185" t="s">
        <v>124</v>
      </c>
      <c r="E188" s="186" t="s">
        <v>1</v>
      </c>
      <c r="F188" s="187" t="s">
        <v>433</v>
      </c>
      <c r="H188" s="188">
        <v>20</v>
      </c>
      <c r="L188" s="184"/>
      <c r="M188" s="189"/>
      <c r="N188" s="190"/>
      <c r="O188" s="190"/>
      <c r="P188" s="190"/>
      <c r="Q188" s="190"/>
      <c r="R188" s="190"/>
      <c r="S188" s="190"/>
      <c r="T188" s="191"/>
      <c r="AT188" s="186" t="s">
        <v>124</v>
      </c>
      <c r="AU188" s="186" t="s">
        <v>81</v>
      </c>
      <c r="AV188" s="183" t="s">
        <v>81</v>
      </c>
      <c r="AW188" s="183" t="s">
        <v>30</v>
      </c>
      <c r="AX188" s="183" t="s">
        <v>74</v>
      </c>
      <c r="AY188" s="186" t="s">
        <v>115</v>
      </c>
    </row>
    <row r="189" spans="2:51" s="192" customFormat="1" ht="12">
      <c r="B189" s="193"/>
      <c r="D189" s="185" t="s">
        <v>124</v>
      </c>
      <c r="E189" s="194" t="s">
        <v>1</v>
      </c>
      <c r="F189" s="195" t="s">
        <v>353</v>
      </c>
      <c r="H189" s="196">
        <v>20</v>
      </c>
      <c r="L189" s="193"/>
      <c r="M189" s="197"/>
      <c r="N189" s="198"/>
      <c r="O189" s="198"/>
      <c r="P189" s="198"/>
      <c r="Q189" s="198"/>
      <c r="R189" s="198"/>
      <c r="S189" s="198"/>
      <c r="T189" s="199"/>
      <c r="AT189" s="194" t="s">
        <v>124</v>
      </c>
      <c r="AU189" s="194" t="s">
        <v>81</v>
      </c>
      <c r="AV189" s="192" t="s">
        <v>122</v>
      </c>
      <c r="AW189" s="192" t="s">
        <v>30</v>
      </c>
      <c r="AX189" s="192" t="s">
        <v>79</v>
      </c>
      <c r="AY189" s="194" t="s">
        <v>115</v>
      </c>
    </row>
    <row r="190" spans="2:63" s="155" customFormat="1" ht="22.9" customHeight="1">
      <c r="B190" s="156"/>
      <c r="D190" s="157" t="s">
        <v>73</v>
      </c>
      <c r="E190" s="166" t="s">
        <v>437</v>
      </c>
      <c r="F190" s="166" t="s">
        <v>317</v>
      </c>
      <c r="J190" s="167">
        <f>BK190</f>
        <v>0</v>
      </c>
      <c r="L190" s="156"/>
      <c r="M190" s="160"/>
      <c r="N190" s="161"/>
      <c r="O190" s="161"/>
      <c r="P190" s="162">
        <f>P191</f>
        <v>0</v>
      </c>
      <c r="Q190" s="161"/>
      <c r="R190" s="162">
        <f>R191</f>
        <v>0</v>
      </c>
      <c r="S190" s="161"/>
      <c r="T190" s="163">
        <f>T191</f>
        <v>0</v>
      </c>
      <c r="AR190" s="157" t="s">
        <v>79</v>
      </c>
      <c r="AT190" s="164" t="s">
        <v>73</v>
      </c>
      <c r="AU190" s="164" t="s">
        <v>79</v>
      </c>
      <c r="AY190" s="157" t="s">
        <v>115</v>
      </c>
      <c r="BK190" s="165">
        <f>BK191</f>
        <v>0</v>
      </c>
    </row>
    <row r="191" spans="1:65" s="87" customFormat="1" ht="24.2" customHeight="1">
      <c r="A191" s="84"/>
      <c r="B191" s="85"/>
      <c r="C191" s="168" t="s">
        <v>222</v>
      </c>
      <c r="D191" s="168" t="s">
        <v>117</v>
      </c>
      <c r="E191" s="169" t="s">
        <v>438</v>
      </c>
      <c r="F191" s="170" t="s">
        <v>439</v>
      </c>
      <c r="G191" s="171" t="s">
        <v>162</v>
      </c>
      <c r="H191" s="172">
        <v>17.016</v>
      </c>
      <c r="I191" s="173"/>
      <c r="J191" s="174">
        <f>ROUND(I191*H191,2)</f>
        <v>0</v>
      </c>
      <c r="K191" s="175"/>
      <c r="L191" s="85"/>
      <c r="M191" s="211" t="s">
        <v>1</v>
      </c>
      <c r="N191" s="212" t="s">
        <v>39</v>
      </c>
      <c r="O191" s="213"/>
      <c r="P191" s="214">
        <f>O191*H191</f>
        <v>0</v>
      </c>
      <c r="Q191" s="214">
        <v>0</v>
      </c>
      <c r="R191" s="214">
        <f>Q191*H191</f>
        <v>0</v>
      </c>
      <c r="S191" s="214">
        <v>0</v>
      </c>
      <c r="T191" s="215">
        <f>S191*H191</f>
        <v>0</v>
      </c>
      <c r="U191" s="84"/>
      <c r="V191" s="84"/>
      <c r="W191" s="84"/>
      <c r="X191" s="84"/>
      <c r="Y191" s="84"/>
      <c r="Z191" s="84"/>
      <c r="AA191" s="84"/>
      <c r="AB191" s="84"/>
      <c r="AC191" s="84"/>
      <c r="AD191" s="84"/>
      <c r="AE191" s="84"/>
      <c r="AR191" s="181" t="s">
        <v>122</v>
      </c>
      <c r="AT191" s="181" t="s">
        <v>117</v>
      </c>
      <c r="AU191" s="181" t="s">
        <v>81</v>
      </c>
      <c r="AY191" s="77" t="s">
        <v>115</v>
      </c>
      <c r="BE191" s="182">
        <f>IF(N191="základní",J191,0)</f>
        <v>0</v>
      </c>
      <c r="BF191" s="182">
        <f>IF(N191="snížená",J191,0)</f>
        <v>0</v>
      </c>
      <c r="BG191" s="182">
        <f>IF(N191="zákl. přenesená",J191,0)</f>
        <v>0</v>
      </c>
      <c r="BH191" s="182">
        <f>IF(N191="sníž. přenesená",J191,0)</f>
        <v>0</v>
      </c>
      <c r="BI191" s="182">
        <f>IF(N191="nulová",J191,0)</f>
        <v>0</v>
      </c>
      <c r="BJ191" s="77" t="s">
        <v>79</v>
      </c>
      <c r="BK191" s="182">
        <f>ROUND(I191*H191,2)</f>
        <v>0</v>
      </c>
      <c r="BL191" s="77" t="s">
        <v>122</v>
      </c>
      <c r="BM191" s="181" t="s">
        <v>440</v>
      </c>
    </row>
    <row r="192" spans="1:31" s="87" customFormat="1" ht="6.95" customHeight="1">
      <c r="A192" s="84"/>
      <c r="B192" s="119"/>
      <c r="C192" s="120"/>
      <c r="D192" s="120"/>
      <c r="E192" s="120"/>
      <c r="F192" s="120"/>
      <c r="G192" s="120"/>
      <c r="H192" s="120"/>
      <c r="I192" s="120"/>
      <c r="J192" s="120"/>
      <c r="K192" s="120"/>
      <c r="L192" s="85"/>
      <c r="M192" s="84"/>
      <c r="O192" s="84"/>
      <c r="P192" s="84"/>
      <c r="Q192" s="84"/>
      <c r="R192" s="84"/>
      <c r="S192" s="84"/>
      <c r="T192" s="84"/>
      <c r="U192" s="84"/>
      <c r="V192" s="84"/>
      <c r="W192" s="84"/>
      <c r="X192" s="84"/>
      <c r="Y192" s="84"/>
      <c r="Z192" s="84"/>
      <c r="AA192" s="84"/>
      <c r="AB192" s="84"/>
      <c r="AC192" s="84"/>
      <c r="AD192" s="84"/>
      <c r="AE192" s="84"/>
    </row>
  </sheetData>
  <sheetProtection algorithmName="SHA-512" hashValue="5GCwBQX9GT42GIt9zjBKgH4A106ZWyEkI4n6LOLsxhZjkrnyIOOENRp5Cvket+TZlT6XOg+GVIXR3x3e8gIbcQ==" saltValue="zHS8tIMNi9RxRjiMWkms5A==" spinCount="100000" sheet="1" objects="1" scenarios="1"/>
  <protectedRanges>
    <protectedRange sqref="E18:H18 J17 J18 I124 I127 I130 I133 I134 I137 I138 I142 I147 I148 I151 I155 I158 I161 I164 I168 I171 I175 I178 I181 I184 I187 I191 F118 F92 E27:H27" name="BUNKY K VYPLNENI"/>
  </protectedRanges>
  <autoFilter ref="C120:K191"/>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Hana-NB\Hana NB</dc:creator>
  <cp:keywords/>
  <dc:description/>
  <cp:lastModifiedBy>Ondřej Herlík</cp:lastModifiedBy>
  <dcterms:created xsi:type="dcterms:W3CDTF">2021-06-11T15:57:12Z</dcterms:created>
  <dcterms:modified xsi:type="dcterms:W3CDTF">2021-07-09T08:52:11Z</dcterms:modified>
  <cp:category/>
  <cp:version/>
  <cp:contentType/>
  <cp:contentStatus/>
</cp:coreProperties>
</file>