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 activeTab="9"/>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0.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1.xml><?xml version="1.0" encoding="utf-8"?>
<comments xmlns="http://schemas.openxmlformats.org/spreadsheetml/2006/main">
  <authors>
    <author>Miroslava Staňková</author>
  </authors>
  <commentList>
    <comment ref="D9" authorId="0">
      <text>
        <r>
          <rPr>
            <b/>
            <sz val="9"/>
            <rFont val="Tahoma"/>
            <family val="0"/>
          </rPr>
          <t>Miroslava Staňková:</t>
        </r>
        <r>
          <rPr>
            <sz val="9"/>
            <rFont val="Tahoma"/>
            <family val="0"/>
          </rPr>
          <t xml:space="preserve">
přidán člen součtu z řádku 1e
</t>
        </r>
      </text>
    </comment>
    <comment ref="E9" authorId="0">
      <text>
        <r>
          <rPr>
            <b/>
            <sz val="9"/>
            <rFont val="Tahoma"/>
            <family val="0"/>
          </rPr>
          <t>Miroslava Staňková:</t>
        </r>
        <r>
          <rPr>
            <sz val="9"/>
            <rFont val="Tahoma"/>
            <family val="0"/>
          </rPr>
          <t xml:space="preserve">
opraven vzorec (původní neobsahoval náklady na oleje a AD blue)
</t>
        </r>
      </text>
    </comment>
    <comment ref="G9" authorId="0">
      <text>
        <r>
          <rPr>
            <b/>
            <sz val="9"/>
            <rFont val="Tahoma"/>
            <family val="0"/>
          </rPr>
          <t>Miroslava Staňková:</t>
        </r>
        <r>
          <rPr>
            <sz val="9"/>
            <rFont val="Tahoma"/>
            <family val="0"/>
          </rPr>
          <t xml:space="preserve">
přidán člen součtu z řádku 1e
</t>
        </r>
      </text>
    </comment>
    <comment ref="J9" authorId="0">
      <text>
        <r>
          <rPr>
            <b/>
            <sz val="9"/>
            <rFont val="Tahoma"/>
            <family val="0"/>
          </rPr>
          <t>Miroslava Staňková:</t>
        </r>
        <r>
          <rPr>
            <sz val="9"/>
            <rFont val="Tahoma"/>
            <family val="0"/>
          </rPr>
          <t xml:space="preserve">
přidán člen součtu z řádku 1e
</t>
        </r>
      </text>
    </comment>
    <comment ref="K9" authorId="0">
      <text>
        <r>
          <rPr>
            <b/>
            <sz val="9"/>
            <rFont val="Tahoma"/>
            <family val="0"/>
          </rPr>
          <t>Miroslava Staňková:</t>
        </r>
        <r>
          <rPr>
            <sz val="9"/>
            <rFont val="Tahoma"/>
            <family val="0"/>
          </rPr>
          <t xml:space="preserve">
opraven vzorec (původní neobsahoval náklady na oleje a AD blue)</t>
        </r>
      </text>
    </comment>
    <comment ref="M9" authorId="0">
      <text>
        <r>
          <rPr>
            <b/>
            <sz val="9"/>
            <rFont val="Tahoma"/>
            <family val="0"/>
          </rPr>
          <t>Miroslava Staňková:</t>
        </r>
        <r>
          <rPr>
            <sz val="9"/>
            <rFont val="Tahoma"/>
            <family val="0"/>
          </rPr>
          <t xml:space="preserve">
přidán člen součtu z řádku 1e
</t>
        </r>
      </text>
    </comment>
  </commentList>
</comments>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Pokud to však někdo z uchazečů vyplní jako údaj za všechny zaměstnance, zadavatel si sám údaje upraví. Mzdy dalších provozních zaměstnanců v této tabulce nejsou relevantní pro sestavení cenové nabídky a mzdy provozního personálu mimo řidiče jsou jen pomocným kontrolním údajem bez dalších vlivů (např. na budoucí plnění smlouvy).</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Pokud to však někdo z uchazečů vyplní jako údaj za všechny zaměstnance, zadavatel si sám údaje upraví. Mzdy dalších provozních zaměstnanců v této tabulce nejsou relevantní pro sestavení cenové nabídky a mzdy provozního personálu mimo řidiče jsou jen pomocným kontrolním údajem bez dalších vlivů (např. na budoucí plnění smlouvy).</t>
        </r>
      </text>
    </comment>
  </commentList>
</comments>
</file>

<file path=xl/comments4.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5.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6.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7.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8.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9.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sharedStrings.xml><?xml version="1.0" encoding="utf-8"?>
<sst xmlns="http://schemas.openxmlformats.org/spreadsheetml/2006/main" count="1322" uniqueCount="279">
  <si>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</si>
  <si>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</si>
  <si>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</si>
  <si>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</si>
  <si>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</si>
  <si>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</si>
  <si>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</si>
  <si>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</si>
  <si>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</si>
  <si>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</si>
  <si>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</si>
  <si>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</si>
  <si>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</si>
  <si>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</si>
  <si>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</si>
  <si>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</si>
  <si>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</si>
  <si>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</si>
  <si>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</si>
  <si>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</si>
  <si>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</si>
  <si>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</si>
  <si>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</si>
  <si>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</si>
  <si>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</si>
  <si>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</si>
  <si>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</si>
  <si>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</si>
  <si>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</si>
  <si>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</si>
  <si>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</si>
  <si>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</si>
  <si>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</si>
  <si>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</si>
  <si>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</si>
  <si>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</si>
  <si>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</si>
  <si>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</si>
  <si>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</si>
  <si>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</si>
  <si>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</si>
  <si>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</si>
  <si>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</si>
  <si>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</si>
  <si>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</si>
  <si>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</si>
  <si>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</si>
  <si>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</si>
  <si>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</si>
  <si>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</si>
  <si>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</si>
  <si>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</si>
  <si>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</si>
  <si>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</si>
  <si>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</si>
  <si>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</si>
  <si>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</si>
  <si>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</si>
  <si>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</si>
  <si>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</si>
  <si>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</si>
  <si>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</si>
  <si>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</si>
  <si>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</si>
  <si>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</si>
  <si>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</si>
  <si>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</si>
  <si>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</si>
  <si>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</si>
  <si>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</si>
  <si>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</si>
  <si>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</si>
  <si>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</si>
  <si>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</si>
  <si>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</si>
  <si>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</si>
  <si>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</si>
  <si>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</si>
  <si>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</si>
  <si>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</si>
  <si>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</si>
  <si>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</si>
  <si>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</si>
  <si>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</si>
  <si>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</si>
  <si>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</si>
  <si>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</si>
  <si>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</si>
  <si>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</si>
  <si>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</si>
  <si>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</si>
  <si>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</si>
  <si>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</si>
  <si>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</si>
  <si>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</si>
  <si>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</si>
  <si>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</si>
  <si>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</si>
  <si>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</si>
  <si>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</si>
  <si>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</si>
  <si>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</si>
  <si>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</si>
  <si>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</si>
  <si>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</si>
  <si>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</si>
  <si>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</si>
  <si>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</si>
  <si>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</si>
  <si>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</si>
  <si>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</si>
  <si>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</si>
  <si>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</si>
  <si>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</si>
  <si>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ročně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</si>
  <si>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</si>
  <si>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</si>
  <si>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</si>
  <si>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</si>
  <si>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</si>
  <si>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</si>
  <si>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</si>
  <si>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</si>
  <si>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</si>
  <si>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</si>
  <si>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</si>
  <si>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</si>
  <si>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</si>
  <si>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</si>
  <si>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</si>
  <si>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</si>
  <si>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</si>
  <si>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</si>
  <si>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</si>
  <si>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</si>
  <si>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</si>
  <si>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</si>
  <si>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</si>
  <si>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</si>
  <si>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</si>
  <si>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</si>
  <si>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</si>
  <si>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</si>
  <si>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</si>
  <si>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</si>
  <si>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</si>
  <si>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</si>
  <si>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</si>
  <si>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</si>
  <si>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</si>
  <si>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</si>
  <si>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 xml:space="preserve">Sčk </t>
  </si>
  <si>
    <t>Počet referenčních km v uvedeném období provozu - rok</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</si>
  <si>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</si>
  <si>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</si>
  <si>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</si>
  <si>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</si>
  <si>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</si>
  <si>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</si>
  <si>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</si>
  <si>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</si>
  <si>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</si>
  <si>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</si>
  <si>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</si>
  <si>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</si>
  <si>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</si>
  <si>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</si>
  <si>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</si>
  <si>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</si>
  <si>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</si>
  <si>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</si>
  <si>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</si>
  <si>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</si>
  <si>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</si>
  <si>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</si>
  <si>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</si>
  <si>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</si>
  <si>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</si>
  <si>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</si>
  <si>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</si>
  <si>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</si>
  <si>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</si>
  <si>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</si>
  <si>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</si>
  <si>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</si>
  <si>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</si>
  <si>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</si>
  <si>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</si>
  <si>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</si>
  <si>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</si>
  <si>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</si>
  <si>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</si>
  <si>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</si>
  <si>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</si>
  <si>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</si>
  <si>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</si>
  <si>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</si>
  <si>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</si>
  <si>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</si>
  <si>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</si>
  <si>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</si>
  <si>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</si>
  <si>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</si>
  <si>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</si>
  <si>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</si>
  <si>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</si>
  <si>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</si>
  <si>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</si>
  <si>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</si>
  <si>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</si>
  <si>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</si>
  <si>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</si>
  <si>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</si>
  <si>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</si>
  <si>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</si>
  <si>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</si>
  <si>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</si>
  <si>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</si>
  <si>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</si>
  <si>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</si>
  <si>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</si>
  <si>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</si>
  <si>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</si>
  <si>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</si>
  <si>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</si>
  <si>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</si>
  <si>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</si>
  <si>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</si>
  <si>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</si>
  <si>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</si>
  <si>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</si>
  <si>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</si>
  <si>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</si>
  <si>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</si>
  <si>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</si>
  <si>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</si>
  <si>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</si>
  <si>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</si>
  <si>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</si>
  <si>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</si>
  <si>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</si>
  <si>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</si>
  <si>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</si>
  <si>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</si>
  <si>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</si>
  <si>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</si>
  <si>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</si>
  <si>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</si>
  <si>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</si>
  <si>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</si>
  <si>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</si>
  <si>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</si>
  <si>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</si>
  <si>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</si>
  <si>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</si>
  <si>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</si>
  <si>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</si>
  <si>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</si>
  <si>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</si>
  <si>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</si>
  <si>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</si>
  <si>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</si>
  <si>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t>A8</t>
  </si>
  <si>
    <t>pro Oblast A8 nejsou vozidla k odkupu</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</si>
  <si>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</si>
  <si>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</si>
  <si>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 xml:space="preserve">Bankovní záruka, bude předána Objednteli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</si>
  <si>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</si>
  <si>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</si>
  <si>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1b</t>
  </si>
  <si>
    <r>
      <t>Řidiči mzdové náklady - kalkulované průměrně na 1 řidiče měsíčně</t>
    </r>
    <r>
      <rPr>
        <strike/>
        <sz val="10"/>
        <rFont val="Calibri"/>
        <family val="2"/>
      </rPr>
      <t>/ročně</t>
    </r>
    <r>
      <rPr>
        <sz val="10"/>
        <rFont val="Calibri"/>
        <family val="2"/>
      </rPr>
      <t>*</t>
    </r>
  </si>
  <si>
    <t>započetná zůstatková cena</t>
  </si>
  <si>
    <t>Průměrné ceny CNG Kč/kg (bez DPH)  v roce 2021</t>
  </si>
  <si>
    <t>Průměrné ceny CNG Kč/kg - NEPLATNÉ PŮVODNÍ ÚDAJE</t>
  </si>
  <si>
    <t>průměr roku 2021</t>
  </si>
  <si>
    <t>takto označené buňky se vyplní automaticky vyplněním požadovaných údajů na listech typů vozidel ("Mn",  "Md", "Md+", "Sd", "Sd+", "Kb", "Kb+")</t>
  </si>
  <si>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r>
      <rPr>
        <strike/>
        <sz val="10"/>
        <rFont val="Calibri"/>
        <family val="2"/>
      </rPr>
      <t>/ročně a jejich počet</t>
    </r>
    <r>
      <rPr>
        <sz val="10"/>
        <rFont val="Calibri"/>
        <family val="2"/>
      </rPr>
      <t>*</t>
    </r>
  </si>
  <si>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</si>
  <si>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t>opraveny vzorce v takto podbarvených buňkách, komentář v poznámce v buňce</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</si>
</sst>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3">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b/>
      <sz val="14"/>
      <color indexed="10"/>
      <name val="Calibri"/>
      <family val="2"/>
    </font>
    <font>
      <strike/>
      <sz val="10"/>
      <name val="Calibri"/>
      <family val="2"/>
    </font>
    <font>
      <b/>
      <sz val="10"/>
      <name val="Calibri"/>
      <family val="2"/>
    </font>
    <font>
      <b/>
      <sz val="14"/>
      <color indexed="53"/>
      <name val="Calibri"/>
      <family val="2"/>
    </font>
    <font>
      <b/>
      <sz val="9"/>
      <name val="Tahoma"/>
      <family val="2"/>
    </font>
    <font>
      <sz val="9"/>
      <name val="Tahoma"/>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i/>
      <sz val="11"/>
      <color indexed="8"/>
      <name val="Calibri"/>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b/>
      <i/>
      <sz val="11"/>
      <color theme="1"/>
      <name val="Calibri"/>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b/>
      <sz val="10"/>
      <color theme="1"/>
      <name val="Calibri"/>
      <family val="2"/>
    </font>
    <font>
      <sz val="11"/>
      <color rgb="FF000000"/>
      <name val="Calibri"/>
      <family val="2"/>
    </font>
    <font>
      <b/>
      <sz val="8"/>
      <name val="Arial CE"/>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0"/>
        <bgColor indexed="64"/>
      </patternFill>
    </fill>
    <fill>
      <patternFill patternType="solid">
        <fgColor theme="2"/>
        <bgColor indexed="64"/>
      </patternFill>
    </fill>
    <fill>
      <patternFill patternType="solid">
        <fgColor rgb="FFC7A1E3"/>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thin"/>
      <bottom>
        <color indexed="63"/>
      </bottom>
    </border>
    <border>
      <left style="thin"/>
      <right style="thin"/>
      <top/>
      <bottom/>
    </border>
    <border>
      <left style="thin"/>
      <right style="thin"/>
      <top>
        <color indexed="63"/>
      </top>
      <bottom style="thin"/>
    </border>
    <border>
      <left style="thin"/>
      <right style="thin"/>
      <top style="medium"/>
      <bottom style="medium"/>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medium"/>
      <right style="medium"/>
      <top>
        <color indexed="63"/>
      </top>
      <bottom>
        <color indexed="63"/>
      </bottom>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medium">
        <color rgb="FFFF0000"/>
      </left>
      <right>
        <color indexed="63"/>
      </right>
      <top style="thin"/>
      <bottom style="medium"/>
    </border>
    <border>
      <left>
        <color indexed="63"/>
      </left>
      <right style="thin"/>
      <top style="thin"/>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medium"/>
      <right>
        <color indexed="63"/>
      </right>
      <top/>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8" fillId="0" borderId="7" applyNumberFormat="0" applyFill="0" applyAlignment="0" applyProtection="0"/>
    <xf numFmtId="0" fontId="79"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8" applyNumberFormat="0" applyAlignment="0" applyProtection="0"/>
    <xf numFmtId="0" fontId="83" fillId="26" borderId="8" applyNumberFormat="0" applyAlignment="0" applyProtection="0"/>
    <xf numFmtId="0" fontId="84" fillId="26" borderId="9" applyNumberFormat="0" applyAlignment="0" applyProtection="0"/>
    <xf numFmtId="0" fontId="85" fillId="0" borderId="0" applyNumberFormat="0" applyFill="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cellStyleXfs>
  <cellXfs count="534">
    <xf numFmtId="0" fontId="0" fillId="0" borderId="0" xfId="0" applyAlignment="1">
      <alignment/>
    </xf>
    <xf numFmtId="0" fontId="40"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1" fillId="0" borderId="0" xfId="0" applyFont="1" applyAlignment="1">
      <alignment/>
    </xf>
    <xf numFmtId="0" fontId="18" fillId="0" borderId="0" xfId="0" applyFont="1" applyFill="1" applyAlignment="1">
      <alignment/>
    </xf>
    <xf numFmtId="0" fontId="42"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21" fillId="0" borderId="10" xfId="0" applyFont="1" applyFill="1" applyBorder="1" applyAlignment="1">
      <alignment/>
    </xf>
    <xf numFmtId="0" fontId="21" fillId="0" borderId="10" xfId="0" applyFont="1" applyBorder="1" applyAlignment="1">
      <alignment/>
    </xf>
    <xf numFmtId="0" fontId="7" fillId="0" borderId="11" xfId="0" applyFont="1" applyBorder="1" applyAlignment="1">
      <alignment/>
    </xf>
    <xf numFmtId="0" fontId="41" fillId="0" borderId="0" xfId="0" applyFont="1" applyAlignment="1">
      <alignment wrapText="1"/>
    </xf>
    <xf numFmtId="0" fontId="41" fillId="0" borderId="0" xfId="0" applyFont="1" applyAlignment="1">
      <alignment horizontal="center" wrapText="1"/>
    </xf>
    <xf numFmtId="0" fontId="43"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1" fillId="35" borderId="13" xfId="0" applyFont="1" applyFill="1" applyBorder="1" applyAlignment="1">
      <alignment horizontal="right"/>
    </xf>
    <xf numFmtId="0" fontId="81" fillId="0" borderId="0" xfId="0" applyFont="1" applyAlignment="1">
      <alignment/>
    </xf>
    <xf numFmtId="0" fontId="41" fillId="0" borderId="13" xfId="0" applyFont="1" applyBorder="1" applyAlignment="1">
      <alignment horizontal="right"/>
    </xf>
    <xf numFmtId="0" fontId="44" fillId="36" borderId="14" xfId="0" applyFont="1" applyFill="1" applyBorder="1" applyAlignment="1" applyProtection="1">
      <alignment horizontal="center"/>
      <protection locked="0"/>
    </xf>
    <xf numFmtId="0" fontId="21"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21"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21"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21"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5" fillId="0" borderId="32" xfId="0" applyFont="1" applyFill="1" applyBorder="1" applyAlignment="1">
      <alignment/>
    </xf>
    <xf numFmtId="0" fontId="46" fillId="0" borderId="33" xfId="0" applyFont="1" applyBorder="1" applyAlignment="1">
      <alignment/>
    </xf>
    <xf numFmtId="0" fontId="46"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21"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41" fillId="0" borderId="0" xfId="0" applyFont="1" applyBorder="1" applyAlignment="1">
      <alignment horizontal="left" wrapText="1"/>
    </xf>
    <xf numFmtId="0" fontId="86" fillId="0" borderId="0" xfId="0" applyFont="1" applyBorder="1" applyAlignment="1">
      <alignment horizontal="left" vertical="center" wrapText="1"/>
    </xf>
    <xf numFmtId="0" fontId="41"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6"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41"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8"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5" fillId="39" borderId="32" xfId="0" applyFont="1" applyFill="1" applyBorder="1" applyAlignment="1">
      <alignment/>
    </xf>
    <xf numFmtId="0" fontId="45" fillId="38" borderId="32" xfId="0" applyFont="1" applyFill="1" applyBorder="1" applyAlignment="1">
      <alignment/>
    </xf>
    <xf numFmtId="0" fontId="45" fillId="33" borderId="32" xfId="0" applyFont="1" applyFill="1" applyBorder="1" applyAlignment="1">
      <alignment/>
    </xf>
    <xf numFmtId="0" fontId="45" fillId="37" borderId="32" xfId="0" applyFont="1" applyFill="1" applyBorder="1" applyAlignment="1">
      <alignment/>
    </xf>
    <xf numFmtId="0" fontId="45" fillId="40" borderId="32" xfId="0" applyFont="1" applyFill="1" applyBorder="1" applyAlignment="1">
      <alignment/>
    </xf>
    <xf numFmtId="0" fontId="45" fillId="41" borderId="32" xfId="0" applyFont="1" applyFill="1" applyBorder="1" applyAlignment="1">
      <alignment/>
    </xf>
    <xf numFmtId="0" fontId="45"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7" fillId="7" borderId="0" xfId="0" applyFont="1" applyFill="1" applyAlignment="1">
      <alignment/>
    </xf>
    <xf numFmtId="0" fontId="88"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89" fillId="0" borderId="0" xfId="0" applyFont="1" applyAlignment="1">
      <alignment/>
    </xf>
    <xf numFmtId="0" fontId="90"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21"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21"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1" fillId="0" borderId="0" xfId="0" applyFont="1" applyAlignment="1">
      <alignment/>
    </xf>
    <xf numFmtId="0" fontId="91" fillId="0" borderId="0" xfId="0" applyFont="1" applyBorder="1" applyAlignment="1">
      <alignment/>
    </xf>
    <xf numFmtId="0" fontId="9" fillId="0" borderId="0" xfId="0" applyFont="1" applyAlignment="1">
      <alignment horizontal="center" vertical="center"/>
    </xf>
    <xf numFmtId="0" fontId="0" fillId="0" borderId="0" xfId="0" applyFill="1" applyAlignment="1">
      <alignment/>
    </xf>
    <xf numFmtId="0" fontId="92" fillId="7" borderId="33" xfId="0" applyFont="1" applyFill="1" applyBorder="1" applyAlignment="1">
      <alignment horizontal="center" vertical="center"/>
    </xf>
    <xf numFmtId="44" fontId="93" fillId="0" borderId="12" xfId="0" applyNumberFormat="1" applyFont="1" applyBorder="1" applyAlignment="1">
      <alignment vertical="center"/>
    </xf>
    <xf numFmtId="44" fontId="93" fillId="0" borderId="10" xfId="38" applyFont="1" applyBorder="1" applyAlignment="1">
      <alignment vertical="center"/>
    </xf>
    <xf numFmtId="0" fontId="18" fillId="38" borderId="40" xfId="0" applyFont="1" applyFill="1" applyBorder="1" applyAlignment="1" applyProtection="1">
      <alignment horizontal="center" wrapText="1"/>
      <protection/>
    </xf>
    <xf numFmtId="0" fontId="56" fillId="42" borderId="41" xfId="0" applyFont="1" applyFill="1" applyBorder="1" applyAlignment="1">
      <alignment horizontal="center" vertical="center" wrapText="1"/>
    </xf>
    <xf numFmtId="0" fontId="57" fillId="42" borderId="41" xfId="0" applyFont="1" applyFill="1" applyBorder="1" applyAlignment="1">
      <alignment horizontal="center" vertical="center" wrapText="1"/>
    </xf>
    <xf numFmtId="0" fontId="44" fillId="42" borderId="10" xfId="0" applyFont="1" applyFill="1" applyBorder="1" applyAlignment="1">
      <alignment horizontal="center" vertical="center" wrapText="1"/>
    </xf>
    <xf numFmtId="0" fontId="58" fillId="38" borderId="42" xfId="0" applyFont="1" applyFill="1" applyBorder="1" applyAlignment="1">
      <alignment vertical="center" wrapText="1"/>
    </xf>
    <xf numFmtId="0" fontId="58" fillId="0" borderId="43" xfId="0" applyFont="1" applyBorder="1" applyAlignment="1">
      <alignment horizontal="center" vertical="center" wrapText="1"/>
    </xf>
    <xf numFmtId="0" fontId="58" fillId="0" borderId="41" xfId="0" applyFont="1" applyBorder="1" applyAlignment="1">
      <alignment horizontal="center" vertical="center" wrapText="1"/>
    </xf>
    <xf numFmtId="4" fontId="18" fillId="0" borderId="10" xfId="0" applyNumberFormat="1" applyFont="1" applyBorder="1" applyAlignment="1">
      <alignment/>
    </xf>
    <xf numFmtId="4" fontId="94" fillId="0" borderId="10" xfId="0" applyNumberFormat="1" applyFont="1" applyBorder="1" applyAlignment="1">
      <alignment/>
    </xf>
    <xf numFmtId="0" fontId="58" fillId="39" borderId="42" xfId="0" applyFont="1" applyFill="1" applyBorder="1" applyAlignment="1">
      <alignment vertical="center" wrapText="1"/>
    </xf>
    <xf numFmtId="0" fontId="58" fillId="33" borderId="42" xfId="0" applyFont="1" applyFill="1" applyBorder="1" applyAlignment="1">
      <alignment vertical="center" wrapText="1"/>
    </xf>
    <xf numFmtId="0" fontId="58" fillId="37" borderId="42" xfId="0" applyFont="1" applyFill="1" applyBorder="1" applyAlignment="1">
      <alignment vertical="center" wrapText="1"/>
    </xf>
    <xf numFmtId="0" fontId="58" fillId="40" borderId="42" xfId="0" applyFont="1" applyFill="1" applyBorder="1" applyAlignment="1">
      <alignment vertical="center" wrapText="1"/>
    </xf>
    <xf numFmtId="0" fontId="58" fillId="35" borderId="42" xfId="0" applyFont="1" applyFill="1" applyBorder="1" applyAlignment="1">
      <alignment vertical="center" wrapText="1"/>
    </xf>
    <xf numFmtId="0" fontId="58" fillId="41" borderId="42" xfId="0" applyFont="1" applyFill="1" applyBorder="1" applyAlignment="1">
      <alignment vertical="center" wrapText="1"/>
    </xf>
    <xf numFmtId="0" fontId="58" fillId="0" borderId="42" xfId="0" applyFont="1" applyFill="1" applyBorder="1" applyAlignment="1">
      <alignment vertical="center" wrapText="1"/>
    </xf>
    <xf numFmtId="4" fontId="21" fillId="0" borderId="10" xfId="0" applyNumberFormat="1" applyFont="1" applyBorder="1" applyAlignment="1">
      <alignment/>
    </xf>
    <xf numFmtId="0" fontId="94" fillId="0" borderId="0" xfId="0" applyFont="1" applyAlignment="1">
      <alignment/>
    </xf>
    <xf numFmtId="0" fontId="91" fillId="0" borderId="13" xfId="0" applyFont="1" applyBorder="1" applyAlignment="1">
      <alignment/>
    </xf>
    <xf numFmtId="0" fontId="91" fillId="0" borderId="44" xfId="0" applyFont="1" applyBorder="1" applyAlignment="1">
      <alignment/>
    </xf>
    <xf numFmtId="0" fontId="18" fillId="0" borderId="13" xfId="0" applyFont="1" applyFill="1" applyBorder="1" applyAlignment="1">
      <alignment vertical="center" wrapText="1"/>
    </xf>
    <xf numFmtId="0" fontId="91" fillId="0" borderId="45" xfId="0" applyFont="1" applyBorder="1" applyAlignment="1">
      <alignment/>
    </xf>
    <xf numFmtId="0" fontId="91" fillId="0" borderId="46" xfId="0" applyFont="1" applyBorder="1" applyAlignment="1">
      <alignment/>
    </xf>
    <xf numFmtId="0" fontId="18" fillId="0" borderId="13" xfId="0" applyFont="1" applyBorder="1" applyAlignment="1">
      <alignment horizontal="centerContinuous"/>
    </xf>
    <xf numFmtId="0" fontId="18" fillId="0" borderId="13" xfId="0" applyFont="1" applyBorder="1" applyAlignment="1">
      <alignment/>
    </xf>
    <xf numFmtId="3" fontId="18" fillId="0" borderId="13" xfId="0" applyNumberFormat="1" applyFont="1" applyBorder="1" applyAlignment="1">
      <alignment/>
    </xf>
    <xf numFmtId="3" fontId="91" fillId="0" borderId="13" xfId="0" applyNumberFormat="1" applyFont="1" applyBorder="1" applyAlignment="1">
      <alignment/>
    </xf>
    <xf numFmtId="3" fontId="91" fillId="0" borderId="0" xfId="0" applyNumberFormat="1" applyFont="1" applyBorder="1" applyAlignment="1">
      <alignment/>
    </xf>
    <xf numFmtId="0" fontId="18" fillId="0" borderId="0" xfId="0" applyFont="1" applyFill="1" applyBorder="1" applyAlignment="1">
      <alignment/>
    </xf>
    <xf numFmtId="0" fontId="18" fillId="0" borderId="0" xfId="0" applyFont="1" applyBorder="1" applyAlignment="1">
      <alignment horizontal="center"/>
    </xf>
    <xf numFmtId="0" fontId="21" fillId="0" borderId="0" xfId="0" applyFont="1" applyAlignment="1">
      <alignment/>
    </xf>
    <xf numFmtId="0" fontId="95"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7" xfId="0" applyFont="1" applyBorder="1" applyAlignment="1">
      <alignment/>
    </xf>
    <xf numFmtId="0" fontId="18" fillId="0" borderId="12" xfId="0" applyFont="1" applyBorder="1" applyAlignment="1">
      <alignment/>
    </xf>
    <xf numFmtId="0" fontId="58" fillId="38" borderId="15" xfId="0" applyFont="1" applyFill="1" applyBorder="1" applyAlignment="1">
      <alignment vertical="center" wrapText="1"/>
    </xf>
    <xf numFmtId="0" fontId="18" fillId="0" borderId="48"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9" xfId="0" applyNumberFormat="1" applyFont="1" applyBorder="1" applyAlignment="1">
      <alignment/>
    </xf>
    <xf numFmtId="0" fontId="58"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8" fillId="33" borderId="15" xfId="0" applyFont="1" applyFill="1" applyBorder="1" applyAlignment="1">
      <alignment vertical="center" wrapText="1"/>
    </xf>
    <xf numFmtId="2" fontId="18" fillId="0" borderId="13" xfId="0" applyNumberFormat="1" applyFont="1" applyBorder="1" applyAlignment="1">
      <alignment horizontal="right"/>
    </xf>
    <xf numFmtId="0" fontId="58" fillId="37" borderId="15" xfId="0" applyFont="1" applyFill="1" applyBorder="1" applyAlignment="1">
      <alignment vertical="center" wrapText="1"/>
    </xf>
    <xf numFmtId="0" fontId="58" fillId="40" borderId="15" xfId="0" applyFont="1" applyFill="1" applyBorder="1" applyAlignment="1">
      <alignment vertical="center" wrapText="1"/>
    </xf>
    <xf numFmtId="0" fontId="58" fillId="35" borderId="15" xfId="0" applyFont="1" applyFill="1" applyBorder="1" applyAlignment="1">
      <alignment vertical="center" wrapText="1"/>
    </xf>
    <xf numFmtId="0" fontId="58" fillId="41" borderId="50" xfId="0" applyFont="1" applyFill="1" applyBorder="1" applyAlignment="1">
      <alignment vertical="center" wrapText="1"/>
    </xf>
    <xf numFmtId="0" fontId="18" fillId="0" borderId="26" xfId="0" applyFont="1" applyBorder="1" applyAlignment="1">
      <alignment/>
    </xf>
    <xf numFmtId="2" fontId="18" fillId="0" borderId="44" xfId="0" applyNumberFormat="1" applyFont="1" applyBorder="1" applyAlignment="1">
      <alignment/>
    </xf>
    <xf numFmtId="4" fontId="18" fillId="0" borderId="44" xfId="0" applyNumberFormat="1" applyFont="1" applyBorder="1" applyAlignment="1">
      <alignment/>
    </xf>
    <xf numFmtId="2" fontId="18" fillId="0" borderId="51" xfId="0" applyNumberFormat="1" applyFont="1" applyBorder="1" applyAlignment="1">
      <alignment/>
    </xf>
    <xf numFmtId="0" fontId="18" fillId="0" borderId="33" xfId="0" applyFont="1" applyBorder="1" applyAlignment="1">
      <alignment vertical="center"/>
    </xf>
    <xf numFmtId="0" fontId="96" fillId="0" borderId="28" xfId="0" applyFont="1" applyBorder="1" applyAlignment="1">
      <alignment/>
    </xf>
    <xf numFmtId="0" fontId="96" fillId="2" borderId="28" xfId="0" applyFont="1" applyFill="1" applyBorder="1" applyAlignment="1">
      <alignment/>
    </xf>
    <xf numFmtId="0" fontId="18" fillId="41" borderId="47" xfId="0" applyFont="1" applyFill="1" applyBorder="1" applyAlignment="1">
      <alignment/>
    </xf>
    <xf numFmtId="0" fontId="18" fillId="41" borderId="12" xfId="0" applyFont="1" applyFill="1" applyBorder="1" applyAlignment="1">
      <alignment/>
    </xf>
    <xf numFmtId="0" fontId="96" fillId="5" borderId="28" xfId="0" applyFont="1" applyFill="1" applyBorder="1" applyAlignment="1">
      <alignment/>
    </xf>
    <xf numFmtId="0" fontId="4" fillId="0" borderId="10" xfId="0" applyFont="1" applyBorder="1" applyAlignment="1">
      <alignment wrapText="1"/>
    </xf>
    <xf numFmtId="0" fontId="44" fillId="0" borderId="0" xfId="0" applyFont="1" applyAlignment="1">
      <alignment/>
    </xf>
    <xf numFmtId="0" fontId="21" fillId="37" borderId="33" xfId="0" applyFont="1" applyFill="1" applyBorder="1" applyAlignment="1">
      <alignment horizontal="left" wrapText="1"/>
    </xf>
    <xf numFmtId="0" fontId="21" fillId="38" borderId="52" xfId="0" applyFont="1" applyFill="1" applyBorder="1" applyAlignment="1">
      <alignment/>
    </xf>
    <xf numFmtId="0" fontId="18" fillId="38" borderId="53" xfId="0" applyFont="1" applyFill="1" applyBorder="1" applyAlignment="1">
      <alignment/>
    </xf>
    <xf numFmtId="0" fontId="21" fillId="39" borderId="52" xfId="0" applyFont="1" applyFill="1" applyBorder="1" applyAlignment="1">
      <alignment/>
    </xf>
    <xf numFmtId="0" fontId="18" fillId="39" borderId="53" xfId="0" applyFont="1" applyFill="1" applyBorder="1" applyAlignment="1">
      <alignment/>
    </xf>
    <xf numFmtId="0" fontId="21" fillId="33" borderId="52" xfId="0" applyFont="1" applyFill="1" applyBorder="1" applyAlignment="1">
      <alignment/>
    </xf>
    <xf numFmtId="0" fontId="18" fillId="33" borderId="53" xfId="0" applyFont="1" applyFill="1" applyBorder="1" applyAlignment="1">
      <alignment/>
    </xf>
    <xf numFmtId="0" fontId="21" fillId="37" borderId="52" xfId="0" applyFont="1" applyFill="1" applyBorder="1" applyAlignment="1">
      <alignment/>
    </xf>
    <xf numFmtId="0" fontId="18" fillId="37" borderId="53" xfId="0" applyFont="1" applyFill="1" applyBorder="1" applyAlignment="1">
      <alignment/>
    </xf>
    <xf numFmtId="0" fontId="21" fillId="40" borderId="52" xfId="0" applyFont="1" applyFill="1" applyBorder="1" applyAlignment="1">
      <alignment/>
    </xf>
    <xf numFmtId="0" fontId="18" fillId="40" borderId="53" xfId="0" applyFont="1" applyFill="1" applyBorder="1" applyAlignment="1">
      <alignment/>
    </xf>
    <xf numFmtId="0" fontId="21" fillId="35" borderId="52" xfId="0" applyFont="1" applyFill="1" applyBorder="1" applyAlignment="1">
      <alignment/>
    </xf>
    <xf numFmtId="0" fontId="18" fillId="35" borderId="53" xfId="0" applyFont="1" applyFill="1" applyBorder="1" applyAlignment="1">
      <alignment/>
    </xf>
    <xf numFmtId="0" fontId="21" fillId="41" borderId="52" xfId="0" applyFont="1" applyFill="1" applyBorder="1" applyAlignment="1">
      <alignment/>
    </xf>
    <xf numFmtId="0" fontId="18" fillId="41" borderId="53" xfId="0" applyFont="1" applyFill="1" applyBorder="1" applyAlignment="1">
      <alignment/>
    </xf>
    <xf numFmtId="0" fontId="18" fillId="0" borderId="13" xfId="0" applyFont="1" applyBorder="1" applyAlignment="1">
      <alignment wrapText="1"/>
    </xf>
    <xf numFmtId="0" fontId="21" fillId="8" borderId="33" xfId="0" applyFont="1" applyFill="1" applyBorder="1" applyAlignment="1">
      <alignment horizontal="left" wrapText="1"/>
    </xf>
    <xf numFmtId="0" fontId="46" fillId="0" borderId="0" xfId="0" applyFont="1" applyAlignment="1">
      <alignment/>
    </xf>
    <xf numFmtId="4" fontId="18" fillId="0" borderId="0" xfId="0" applyNumberFormat="1" applyFont="1" applyFill="1" applyBorder="1" applyAlignment="1">
      <alignment/>
    </xf>
    <xf numFmtId="0" fontId="21"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21" fillId="38" borderId="54" xfId="0" applyFont="1" applyFill="1" applyBorder="1" applyAlignment="1">
      <alignment horizontal="left" wrapText="1"/>
    </xf>
    <xf numFmtId="0" fontId="18" fillId="38" borderId="17" xfId="0" applyFont="1" applyFill="1" applyBorder="1" applyAlignment="1">
      <alignment horizontal="left" wrapText="1"/>
    </xf>
    <xf numFmtId="0" fontId="21" fillId="39" borderId="54" xfId="0" applyFont="1" applyFill="1" applyBorder="1" applyAlignment="1">
      <alignment/>
    </xf>
    <xf numFmtId="0" fontId="18" fillId="39" borderId="17" xfId="0" applyFont="1" applyFill="1" applyBorder="1" applyAlignment="1">
      <alignment/>
    </xf>
    <xf numFmtId="0" fontId="21" fillId="33" borderId="54" xfId="0" applyFont="1" applyFill="1" applyBorder="1" applyAlignment="1">
      <alignment/>
    </xf>
    <xf numFmtId="0" fontId="18" fillId="33" borderId="17" xfId="0" applyFont="1" applyFill="1" applyBorder="1" applyAlignment="1">
      <alignment/>
    </xf>
    <xf numFmtId="0" fontId="21" fillId="40" borderId="54" xfId="0" applyFont="1" applyFill="1" applyBorder="1" applyAlignment="1">
      <alignment/>
    </xf>
    <xf numFmtId="0" fontId="18" fillId="40" borderId="17" xfId="0" applyFont="1" applyFill="1" applyBorder="1" applyAlignment="1">
      <alignment/>
    </xf>
    <xf numFmtId="0" fontId="21" fillId="35" borderId="54" xfId="0" applyFont="1" applyFill="1" applyBorder="1" applyAlignment="1">
      <alignment/>
    </xf>
    <xf numFmtId="0" fontId="18" fillId="35" borderId="17" xfId="0" applyFont="1" applyFill="1" applyBorder="1" applyAlignment="1">
      <alignment/>
    </xf>
    <xf numFmtId="0" fontId="21" fillId="41" borderId="54"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21" fillId="0" borderId="13" xfId="0" applyFont="1" applyBorder="1" applyAlignment="1">
      <alignment/>
    </xf>
    <xf numFmtId="4" fontId="21" fillId="0" borderId="13" xfId="0" applyNumberFormat="1" applyFont="1" applyBorder="1" applyAlignment="1">
      <alignment/>
    </xf>
    <xf numFmtId="0" fontId="21"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5" xfId="0" applyFont="1" applyFill="1" applyBorder="1" applyAlignment="1">
      <alignment/>
    </xf>
    <xf numFmtId="0" fontId="18" fillId="43" borderId="56" xfId="0" applyFont="1" applyFill="1" applyBorder="1" applyAlignment="1">
      <alignment/>
    </xf>
    <xf numFmtId="0" fontId="18" fillId="43" borderId="13" xfId="0" applyFont="1" applyFill="1" applyBorder="1" applyAlignment="1">
      <alignment/>
    </xf>
    <xf numFmtId="0" fontId="18" fillId="0" borderId="52" xfId="0" applyFont="1" applyFill="1" applyBorder="1" applyAlignment="1">
      <alignment/>
    </xf>
    <xf numFmtId="0" fontId="21" fillId="14" borderId="33" xfId="0" applyFont="1" applyFill="1" applyBorder="1" applyAlignment="1">
      <alignment horizontal="left" wrapText="1"/>
    </xf>
    <xf numFmtId="0" fontId="21"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50"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2" fillId="43" borderId="23" xfId="0" applyFont="1" applyFill="1" applyBorder="1" applyAlignment="1" applyProtection="1">
      <alignment wrapText="1"/>
      <protection locked="0"/>
    </xf>
    <xf numFmtId="0" fontId="63" fillId="43" borderId="24" xfId="0" applyFont="1" applyFill="1" applyBorder="1" applyAlignment="1" applyProtection="1">
      <alignment horizontal="center" wrapText="1"/>
      <protection locked="0"/>
    </xf>
    <xf numFmtId="171" fontId="63" fillId="33" borderId="21" xfId="0" applyNumberFormat="1" applyFont="1" applyFill="1" applyBorder="1" applyAlignment="1" applyProtection="1">
      <alignment horizontal="center" vertical="center"/>
      <protection locked="0"/>
    </xf>
    <xf numFmtId="171" fontId="63" fillId="33" borderId="22" xfId="0" applyNumberFormat="1" applyFont="1" applyFill="1" applyBorder="1" applyAlignment="1" applyProtection="1">
      <alignment horizontal="center" vertical="center" wrapText="1"/>
      <protection locked="0"/>
    </xf>
    <xf numFmtId="2" fontId="63" fillId="38" borderId="37" xfId="0" applyNumberFormat="1" applyFont="1" applyFill="1" applyBorder="1" applyAlignment="1" applyProtection="1">
      <alignment horizontal="center" vertical="center" wrapText="1"/>
      <protection locked="0"/>
    </xf>
    <xf numFmtId="171" fontId="63" fillId="33" borderId="49" xfId="0" applyNumberFormat="1" applyFont="1" applyFill="1" applyBorder="1" applyAlignment="1" applyProtection="1">
      <alignment horizontal="center" vertical="center"/>
      <protection locked="0"/>
    </xf>
    <xf numFmtId="171" fontId="63" fillId="33" borderId="22" xfId="0" applyNumberFormat="1" applyFont="1" applyFill="1" applyBorder="1" applyAlignment="1" applyProtection="1">
      <alignment horizontal="center" vertical="center"/>
      <protection locked="0"/>
    </xf>
    <xf numFmtId="171" fontId="63" fillId="33" borderId="34" xfId="0" applyNumberFormat="1" applyFont="1" applyFill="1" applyBorder="1" applyAlignment="1" applyProtection="1">
      <alignment horizontal="center" vertical="center"/>
      <protection locked="0"/>
    </xf>
    <xf numFmtId="0" fontId="18" fillId="0" borderId="57" xfId="0" applyFont="1" applyBorder="1" applyAlignment="1">
      <alignment/>
    </xf>
    <xf numFmtId="0" fontId="18" fillId="0" borderId="23" xfId="0" applyFont="1" applyBorder="1" applyAlignment="1">
      <alignment/>
    </xf>
    <xf numFmtId="0" fontId="18" fillId="0" borderId="44" xfId="0" applyFont="1" applyBorder="1" applyAlignment="1">
      <alignment/>
    </xf>
    <xf numFmtId="0" fontId="18" fillId="0" borderId="58" xfId="0" applyFont="1" applyBorder="1" applyAlignment="1">
      <alignment/>
    </xf>
    <xf numFmtId="0" fontId="18" fillId="0" borderId="25" xfId="0" applyFont="1" applyBorder="1" applyAlignment="1">
      <alignment/>
    </xf>
    <xf numFmtId="0" fontId="21" fillId="0" borderId="0" xfId="0" applyFont="1" applyFill="1" applyAlignment="1">
      <alignment/>
    </xf>
    <xf numFmtId="0" fontId="44"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2" fillId="43" borderId="24" xfId="0" applyFont="1" applyFill="1" applyBorder="1" applyAlignment="1" applyProtection="1">
      <alignment horizontal="center" wrapText="1"/>
      <protection locked="0"/>
    </xf>
    <xf numFmtId="4" fontId="63" fillId="43" borderId="13" xfId="0" applyNumberFormat="1" applyFont="1" applyFill="1" applyBorder="1" applyAlignment="1">
      <alignment horizontal="center" vertical="center"/>
    </xf>
    <xf numFmtId="2" fontId="63" fillId="43" borderId="16" xfId="0" applyNumberFormat="1" applyFont="1" applyFill="1" applyBorder="1" applyAlignment="1" applyProtection="1">
      <alignment horizontal="center" vertical="center"/>
      <protection locked="0"/>
    </xf>
    <xf numFmtId="171" fontId="63" fillId="35" borderId="22" xfId="0" applyNumberFormat="1" applyFont="1" applyFill="1" applyBorder="1" applyAlignment="1" applyProtection="1">
      <alignment horizontal="center" vertical="center" wrapText="1"/>
      <protection locked="0"/>
    </xf>
    <xf numFmtId="171" fontId="63"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0" fontId="4" fillId="8" borderId="59"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3" fillId="43" borderId="57" xfId="0" applyNumberFormat="1" applyFont="1" applyFill="1" applyBorder="1" applyAlignment="1">
      <alignment horizontal="center" vertical="center"/>
    </xf>
    <xf numFmtId="4" fontId="18" fillId="0" borderId="57"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8"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7" fillId="0" borderId="20" xfId="0" applyFont="1" applyBorder="1" applyAlignment="1" applyProtection="1">
      <alignment horizontal="center" wrapText="1"/>
      <protection/>
    </xf>
    <xf numFmtId="2" fontId="63" fillId="43" borderId="20" xfId="0" applyNumberFormat="1" applyFont="1" applyFill="1" applyBorder="1" applyAlignment="1" applyProtection="1">
      <alignment horizontal="center" vertical="center" wrapText="1"/>
      <protection locked="0"/>
    </xf>
    <xf numFmtId="2" fontId="63" fillId="43" borderId="57" xfId="0" applyNumberFormat="1" applyFont="1" applyFill="1" applyBorder="1" applyAlignment="1" applyProtection="1">
      <alignment horizontal="center" vertical="center" wrapText="1"/>
      <protection locked="0"/>
    </xf>
    <xf numFmtId="2" fontId="18" fillId="0" borderId="57"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8" fillId="0" borderId="29" xfId="0" applyNumberFormat="1" applyFont="1" applyFill="1" applyBorder="1" applyAlignment="1" applyProtection="1">
      <alignment horizontal="center" wrapText="1"/>
      <protection/>
    </xf>
    <xf numFmtId="4" fontId="97" fillId="0" borderId="20" xfId="0" applyNumberFormat="1" applyFont="1" applyBorder="1" applyAlignment="1" applyProtection="1">
      <alignment horizontal="center" wrapText="1"/>
      <protection/>
    </xf>
    <xf numFmtId="2" fontId="63" fillId="43" borderId="57" xfId="0" applyNumberFormat="1" applyFont="1" applyFill="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8" xfId="0" applyNumberFormat="1" applyFont="1" applyBorder="1" applyAlignment="1" applyProtection="1">
      <alignment horizontal="center" vertical="center"/>
      <protection locked="0"/>
    </xf>
    <xf numFmtId="2" fontId="97"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40" fillId="37" borderId="29" xfId="0" applyFont="1" applyFill="1" applyBorder="1" applyAlignment="1" applyProtection="1">
      <alignment horizontal="center" wrapText="1"/>
      <protection locked="0"/>
    </xf>
    <xf numFmtId="2" fontId="63" fillId="43" borderId="13" xfId="0" applyNumberFormat="1" applyFont="1" applyFill="1" applyBorder="1" applyAlignment="1" applyProtection="1">
      <alignment horizontal="center" vertical="center" wrapText="1"/>
      <protection locked="0"/>
    </xf>
    <xf numFmtId="0" fontId="18" fillId="0" borderId="53" xfId="0" applyFont="1" applyBorder="1" applyAlignment="1">
      <alignment/>
    </xf>
    <xf numFmtId="2" fontId="18" fillId="0" borderId="13" xfId="0" applyNumberFormat="1" applyFont="1" applyBorder="1" applyAlignment="1" applyProtection="1">
      <alignment horizontal="center" vertical="center"/>
      <protection locked="0"/>
    </xf>
    <xf numFmtId="2" fontId="63" fillId="43" borderId="13" xfId="0" applyNumberFormat="1" applyFont="1" applyFill="1" applyBorder="1" applyAlignment="1" applyProtection="1">
      <alignment horizontal="center" vertical="center"/>
      <protection locked="0"/>
    </xf>
    <xf numFmtId="4" fontId="18" fillId="0" borderId="58"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60" xfId="0" applyNumberFormat="1" applyFont="1" applyBorder="1" applyAlignment="1">
      <alignment horizontal="center" vertical="center"/>
    </xf>
    <xf numFmtId="4" fontId="18" fillId="0" borderId="61"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60" xfId="0" applyNumberFormat="1" applyFont="1" applyBorder="1" applyAlignment="1" applyProtection="1">
      <alignment horizontal="center" vertical="center"/>
      <protection locked="0"/>
    </xf>
    <xf numFmtId="2" fontId="18" fillId="0" borderId="61"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5" xfId="0" applyNumberFormat="1" applyFont="1" applyBorder="1" applyAlignment="1">
      <alignment horizontal="center" vertical="center"/>
    </xf>
    <xf numFmtId="2" fontId="18" fillId="0" borderId="55"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4" xfId="0" applyNumberFormat="1" applyFont="1" applyBorder="1" applyAlignment="1" applyProtection="1">
      <alignment horizontal="center" vertical="center"/>
      <protection locked="0"/>
    </xf>
    <xf numFmtId="0" fontId="5" fillId="37" borderId="28" xfId="0" applyFont="1" applyFill="1" applyBorder="1" applyAlignment="1" applyProtection="1">
      <alignment horizontal="center" vertical="center" textRotation="255" wrapText="1"/>
      <protection locked="0"/>
    </xf>
    <xf numFmtId="0" fontId="5" fillId="37" borderId="62"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3"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40"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3" fillId="0" borderId="57" xfId="0" applyNumberFormat="1" applyFont="1" applyFill="1" applyBorder="1" applyAlignment="1">
      <alignment horizontal="center" vertical="center"/>
    </xf>
    <xf numFmtId="0" fontId="71"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7" xfId="0" applyBorder="1" applyAlignment="1">
      <alignment/>
    </xf>
    <xf numFmtId="0" fontId="0" fillId="0" borderId="23" xfId="0" applyBorder="1" applyAlignment="1">
      <alignment/>
    </xf>
    <xf numFmtId="4" fontId="0" fillId="0" borderId="23" xfId="0" applyNumberFormat="1" applyBorder="1" applyAlignment="1">
      <alignment/>
    </xf>
    <xf numFmtId="2" fontId="63" fillId="45" borderId="13" xfId="0" applyNumberFormat="1" applyFont="1" applyFill="1" applyBorder="1" applyAlignment="1" applyProtection="1">
      <alignment horizontal="center" vertical="center" wrapText="1"/>
      <protection locked="0"/>
    </xf>
    <xf numFmtId="0" fontId="98"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63"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63" fillId="43" borderId="34" xfId="0" applyNumberFormat="1" applyFont="1" applyFill="1" applyBorder="1" applyAlignment="1">
      <alignment horizontal="center" vertical="center"/>
    </xf>
    <xf numFmtId="171" fontId="18" fillId="0" borderId="64" xfId="0" applyNumberFormat="1" applyFont="1" applyFill="1" applyBorder="1" applyAlignment="1" applyProtection="1">
      <alignment horizontal="center" vertical="center" wrapText="1"/>
      <protection locked="0"/>
    </xf>
    <xf numFmtId="171" fontId="63"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63"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5" xfId="0" applyNumberFormat="1" applyFont="1" applyFill="1" applyBorder="1" applyAlignment="1" applyProtection="1">
      <alignment horizontal="center" vertical="center" wrapText="1"/>
      <protection locked="0"/>
    </xf>
    <xf numFmtId="171" fontId="63" fillId="33" borderId="48" xfId="0" applyNumberFormat="1" applyFont="1" applyFill="1" applyBorder="1" applyAlignment="1" applyProtection="1">
      <alignment horizontal="center" vertical="center"/>
      <protection locked="0"/>
    </xf>
    <xf numFmtId="171" fontId="18" fillId="33" borderId="48" xfId="0" applyNumberFormat="1" applyFont="1" applyFill="1" applyBorder="1" applyAlignment="1" applyProtection="1">
      <alignment horizontal="center" vertical="center"/>
      <protection locked="0"/>
    </xf>
    <xf numFmtId="171" fontId="18" fillId="0" borderId="48" xfId="0" applyNumberFormat="1" applyFont="1" applyFill="1" applyBorder="1" applyAlignment="1" applyProtection="1">
      <alignment horizontal="center" vertical="center"/>
      <protection locked="0"/>
    </xf>
    <xf numFmtId="171" fontId="63" fillId="35" borderId="48" xfId="0" applyNumberFormat="1" applyFont="1" applyFill="1" applyBorder="1" applyAlignment="1" applyProtection="1">
      <alignment horizontal="center" vertical="center"/>
      <protection locked="0"/>
    </xf>
    <xf numFmtId="0" fontId="18" fillId="7" borderId="53" xfId="0" applyFont="1" applyFill="1" applyBorder="1" applyAlignment="1">
      <alignment/>
    </xf>
    <xf numFmtId="4" fontId="18" fillId="38" borderId="65" xfId="0" applyNumberFormat="1" applyFont="1" applyFill="1" applyBorder="1" applyAlignment="1" applyProtection="1">
      <alignment horizontal="center" vertical="center" wrapText="1"/>
      <protection/>
    </xf>
    <xf numFmtId="2" fontId="18" fillId="0" borderId="66" xfId="0" applyNumberFormat="1" applyFont="1" applyBorder="1" applyAlignment="1" applyProtection="1">
      <alignment horizontal="center" vertical="center"/>
      <protection locked="0"/>
    </xf>
    <xf numFmtId="4" fontId="18" fillId="0" borderId="44"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1" xfId="0" applyNumberFormat="1" applyFont="1" applyBorder="1" applyAlignment="1" applyProtection="1">
      <alignment horizontal="center" vertical="center"/>
      <protection locked="0"/>
    </xf>
    <xf numFmtId="4" fontId="18" fillId="0" borderId="51" xfId="0" applyNumberFormat="1" applyFont="1" applyBorder="1" applyAlignment="1">
      <alignment horizontal="center" vertical="center"/>
    </xf>
    <xf numFmtId="2" fontId="48"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21" fillId="0" borderId="0" xfId="0" applyFont="1" applyFill="1" applyBorder="1" applyAlignment="1" applyProtection="1">
      <alignment horizontal="center" wrapText="1"/>
      <protection locked="0"/>
    </xf>
    <xf numFmtId="0" fontId="21" fillId="0" borderId="14"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7" fillId="38" borderId="38" xfId="0" applyFont="1" applyFill="1" applyBorder="1" applyAlignment="1" applyProtection="1">
      <alignment horizontal="center" wrapText="1"/>
      <protection/>
    </xf>
    <xf numFmtId="4" fontId="63" fillId="33" borderId="57" xfId="0" applyNumberFormat="1" applyFont="1" applyFill="1" applyBorder="1" applyAlignment="1">
      <alignment horizontal="center" vertical="center"/>
    </xf>
    <xf numFmtId="4" fontId="63" fillId="46" borderId="13" xfId="0" applyNumberFormat="1" applyFont="1" applyFill="1" applyBorder="1" applyAlignment="1">
      <alignment horizontal="center" vertical="center"/>
    </xf>
    <xf numFmtId="2" fontId="99" fillId="7" borderId="10" xfId="0" applyNumberFormat="1" applyFont="1" applyFill="1" applyBorder="1" applyAlignment="1">
      <alignment horizontal="center" vertical="center" wrapText="1"/>
    </xf>
    <xf numFmtId="2" fontId="63" fillId="46" borderId="13" xfId="0" applyNumberFormat="1" applyFont="1" applyFill="1" applyBorder="1" applyAlignment="1" applyProtection="1">
      <alignment horizontal="center" vertical="center" wrapText="1"/>
      <protection locked="0"/>
    </xf>
    <xf numFmtId="171" fontId="18" fillId="33" borderId="67" xfId="0" applyNumberFormat="1" applyFont="1" applyFill="1" applyBorder="1" applyAlignment="1" applyProtection="1">
      <alignment horizontal="center" vertical="center"/>
      <protection locked="0"/>
    </xf>
    <xf numFmtId="4" fontId="18" fillId="0" borderId="47" xfId="0" applyNumberFormat="1" applyFont="1" applyBorder="1" applyAlignment="1">
      <alignment horizontal="center" vertical="center"/>
    </xf>
    <xf numFmtId="171" fontId="91" fillId="0" borderId="13" xfId="0" applyNumberFormat="1" applyFont="1" applyBorder="1" applyAlignment="1">
      <alignment/>
    </xf>
    <xf numFmtId="0" fontId="20" fillId="0" borderId="24" xfId="0" applyFont="1" applyBorder="1" applyAlignment="1">
      <alignment/>
    </xf>
    <xf numFmtId="0" fontId="71" fillId="0" borderId="64" xfId="0" applyFont="1" applyBorder="1" applyAlignment="1">
      <alignment/>
    </xf>
    <xf numFmtId="0" fontId="10" fillId="38" borderId="0" xfId="0" applyFont="1" applyFill="1" applyAlignment="1">
      <alignment/>
    </xf>
    <xf numFmtId="0" fontId="0" fillId="38" borderId="0" xfId="0" applyFill="1" applyAlignment="1">
      <alignment/>
    </xf>
    <xf numFmtId="0" fontId="71" fillId="0" borderId="68" xfId="0" applyFont="1" applyBorder="1" applyAlignment="1">
      <alignment/>
    </xf>
    <xf numFmtId="0" fontId="0" fillId="38" borderId="13" xfId="0" applyFill="1" applyBorder="1" applyAlignment="1">
      <alignment/>
    </xf>
    <xf numFmtId="0" fontId="10" fillId="38" borderId="13" xfId="0" applyFont="1" applyFill="1" applyBorder="1" applyAlignment="1">
      <alignment/>
    </xf>
    <xf numFmtId="0" fontId="0" fillId="0" borderId="30" xfId="0" applyBorder="1" applyAlignment="1">
      <alignment/>
    </xf>
    <xf numFmtId="4" fontId="0" fillId="0" borderId="24" xfId="0" applyNumberFormat="1" applyBorder="1" applyAlignment="1">
      <alignment/>
    </xf>
    <xf numFmtId="4" fontId="0" fillId="38" borderId="13" xfId="0" applyNumberFormat="1" applyFill="1" applyBorder="1" applyAlignment="1">
      <alignment/>
    </xf>
    <xf numFmtId="0" fontId="0" fillId="0" borderId="55" xfId="0" applyBorder="1" applyAlignment="1">
      <alignment/>
    </xf>
    <xf numFmtId="4" fontId="0" fillId="0" borderId="56" xfId="0" applyNumberFormat="1" applyBorder="1" applyAlignment="1">
      <alignment/>
    </xf>
    <xf numFmtId="0" fontId="81" fillId="0" borderId="0" xfId="0" applyFont="1" applyFill="1" applyBorder="1" applyAlignment="1">
      <alignment/>
    </xf>
    <xf numFmtId="4" fontId="81" fillId="0" borderId="0" xfId="0" applyNumberFormat="1" applyFont="1" applyFill="1" applyBorder="1" applyAlignment="1">
      <alignment/>
    </xf>
    <xf numFmtId="4" fontId="18" fillId="0" borderId="57" xfId="0" applyNumberFormat="1" applyFont="1" applyFill="1" applyBorder="1" applyAlignment="1" applyProtection="1">
      <alignment horizontal="center" wrapText="1"/>
      <protection locked="0"/>
    </xf>
    <xf numFmtId="0" fontId="21"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9" borderId="13" xfId="0" applyFont="1" applyFill="1" applyBorder="1" applyAlignment="1">
      <alignment wrapText="1"/>
    </xf>
    <xf numFmtId="171" fontId="18" fillId="47" borderId="19" xfId="0" applyNumberFormat="1" applyFont="1" applyFill="1" applyBorder="1" applyAlignment="1" applyProtection="1">
      <alignment horizontal="center" vertical="center" wrapText="1"/>
      <protection locked="0"/>
    </xf>
    <xf numFmtId="2" fontId="18" fillId="47" borderId="13" xfId="0" applyNumberFormat="1" applyFont="1" applyFill="1" applyBorder="1" applyAlignment="1" applyProtection="1">
      <alignment horizontal="center" vertical="center"/>
      <protection locked="0"/>
    </xf>
    <xf numFmtId="0" fontId="18" fillId="47" borderId="0" xfId="0" applyFont="1" applyFill="1" applyAlignment="1">
      <alignment horizontal="left"/>
    </xf>
    <xf numFmtId="0" fontId="18" fillId="0" borderId="0" xfId="0" applyFont="1" applyAlignment="1">
      <alignment horizontal="left"/>
    </xf>
    <xf numFmtId="0" fontId="66" fillId="42" borderId="69" xfId="0" applyFont="1" applyFill="1" applyBorder="1" applyAlignment="1">
      <alignment horizontal="center" vertical="center" wrapText="1"/>
    </xf>
    <xf numFmtId="0" fontId="66" fillId="42" borderId="15" xfId="0" applyFont="1" applyFill="1" applyBorder="1" applyAlignment="1">
      <alignment horizontal="center" vertical="center" wrapText="1"/>
    </xf>
    <xf numFmtId="0" fontId="45" fillId="0" borderId="0" xfId="0" applyFont="1" applyAlignment="1">
      <alignment horizontal="center" vertical="center"/>
    </xf>
    <xf numFmtId="0" fontId="45" fillId="0" borderId="11" xfId="0" applyFont="1" applyBorder="1" applyAlignment="1">
      <alignment horizontal="center" vertical="center"/>
    </xf>
    <xf numFmtId="4" fontId="67" fillId="3" borderId="33" xfId="0" applyNumberFormat="1" applyFont="1" applyFill="1" applyBorder="1" applyAlignment="1">
      <alignment horizontal="center"/>
    </xf>
    <xf numFmtId="4" fontId="67" fillId="3" borderId="29" xfId="0" applyNumberFormat="1" applyFont="1" applyFill="1" applyBorder="1" applyAlignment="1">
      <alignment horizontal="center"/>
    </xf>
    <xf numFmtId="4" fontId="67" fillId="3" borderId="12" xfId="0" applyNumberFormat="1" applyFont="1" applyFill="1" applyBorder="1" applyAlignment="1">
      <alignment horizontal="center"/>
    </xf>
    <xf numFmtId="0" fontId="17" fillId="0" borderId="0" xfId="0" applyFont="1" applyAlignment="1">
      <alignment horizontal="left" wrapText="1"/>
    </xf>
    <xf numFmtId="0" fontId="98" fillId="0" borderId="50" xfId="0" applyFont="1" applyBorder="1" applyAlignment="1">
      <alignment horizontal="left" vertical="center" wrapText="1"/>
    </xf>
    <xf numFmtId="0" fontId="98" fillId="0" borderId="0" xfId="0" applyFont="1" applyBorder="1" applyAlignment="1">
      <alignment horizontal="left" vertical="center" wrapText="1"/>
    </xf>
    <xf numFmtId="0" fontId="56" fillId="42" borderId="33" xfId="0" applyFont="1" applyFill="1" applyBorder="1" applyAlignment="1">
      <alignment horizontal="center" vertical="center" wrapText="1"/>
    </xf>
    <xf numFmtId="0" fontId="56" fillId="42" borderId="29" xfId="0" applyFont="1" applyFill="1" applyBorder="1" applyAlignment="1">
      <alignment horizontal="center" vertical="center" wrapText="1"/>
    </xf>
    <xf numFmtId="0" fontId="56" fillId="42" borderId="12" xfId="0" applyFont="1" applyFill="1" applyBorder="1" applyAlignment="1">
      <alignment horizontal="center" vertical="center" wrapText="1"/>
    </xf>
    <xf numFmtId="0" fontId="21" fillId="0" borderId="66" xfId="0" applyFont="1" applyBorder="1" applyAlignment="1">
      <alignment horizontal="center"/>
    </xf>
    <xf numFmtId="0" fontId="21" fillId="0" borderId="58" xfId="0" applyFont="1" applyBorder="1" applyAlignment="1">
      <alignment horizontal="center"/>
    </xf>
    <xf numFmtId="0" fontId="21" fillId="0" borderId="25" xfId="0" applyFont="1" applyBorder="1" applyAlignment="1">
      <alignment horizontal="center"/>
    </xf>
    <xf numFmtId="0" fontId="66" fillId="42" borderId="42" xfId="0" applyFont="1" applyFill="1" applyBorder="1" applyAlignment="1">
      <alignment horizontal="center" vertical="center" wrapText="1"/>
    </xf>
    <xf numFmtId="0" fontId="100" fillId="0" borderId="16" xfId="0" applyFont="1" applyBorder="1" applyAlignment="1">
      <alignment horizontal="center"/>
    </xf>
    <xf numFmtId="0" fontId="100" fillId="0" borderId="57" xfId="0" applyFont="1" applyBorder="1" applyAlignment="1">
      <alignment horizontal="center"/>
    </xf>
    <xf numFmtId="0" fontId="100" fillId="0" borderId="23" xfId="0" applyFont="1" applyBorder="1" applyAlignment="1">
      <alignment horizontal="center"/>
    </xf>
    <xf numFmtId="2" fontId="18" fillId="0" borderId="48" xfId="0" applyNumberFormat="1" applyFont="1" applyBorder="1" applyAlignment="1" applyProtection="1">
      <alignment horizontal="center" wrapText="1"/>
      <protection/>
    </xf>
    <xf numFmtId="0" fontId="18" fillId="0" borderId="18" xfId="0" applyFont="1" applyBorder="1" applyAlignment="1" applyProtection="1">
      <alignment horizontal="center" wrapText="1"/>
      <protection/>
    </xf>
    <xf numFmtId="0" fontId="5" fillId="0" borderId="13" xfId="0" applyFont="1" applyBorder="1" applyAlignment="1">
      <alignment horizontal="left" wrapText="1"/>
    </xf>
    <xf numFmtId="2" fontId="97" fillId="0" borderId="70" xfId="0" applyNumberFormat="1" applyFont="1" applyBorder="1" applyAlignment="1" applyProtection="1">
      <alignment horizontal="center" wrapText="1"/>
      <protection/>
    </xf>
    <xf numFmtId="0" fontId="97" fillId="0" borderId="71" xfId="0" applyFont="1" applyBorder="1" applyAlignment="1" applyProtection="1">
      <alignment horizontal="center" wrapText="1"/>
      <protection/>
    </xf>
    <xf numFmtId="0" fontId="46" fillId="0" borderId="33" xfId="0" applyFont="1" applyBorder="1" applyAlignment="1">
      <alignment horizontal="center"/>
    </xf>
    <xf numFmtId="0" fontId="46" fillId="0" borderId="29" xfId="0" applyFont="1" applyBorder="1" applyAlignment="1">
      <alignment horizontal="center"/>
    </xf>
    <xf numFmtId="0" fontId="46" fillId="0" borderId="12" xfId="0" applyFont="1" applyBorder="1" applyAlignment="1">
      <alignment horizontal="center"/>
    </xf>
    <xf numFmtId="0" fontId="5" fillId="0" borderId="16" xfId="0" applyFont="1" applyBorder="1" applyAlignment="1">
      <alignment horizontal="left" vertical="center"/>
    </xf>
    <xf numFmtId="0" fontId="5" fillId="0" borderId="57" xfId="0" applyFont="1" applyBorder="1" applyAlignment="1">
      <alignment horizontal="left" vertical="center"/>
    </xf>
    <xf numFmtId="0" fontId="5" fillId="0" borderId="23" xfId="0" applyFont="1" applyBorder="1" applyAlignment="1">
      <alignment horizontal="left" vertical="center"/>
    </xf>
    <xf numFmtId="2" fontId="48" fillId="0" borderId="28" xfId="0" applyNumberFormat="1" applyFont="1" applyFill="1" applyBorder="1" applyAlignment="1" applyProtection="1">
      <alignment horizontal="center" wrapText="1"/>
      <protection/>
    </xf>
    <xf numFmtId="2" fontId="48" fillId="0" borderId="72" xfId="0" applyNumberFormat="1" applyFont="1" applyFill="1" applyBorder="1" applyAlignment="1" applyProtection="1">
      <alignment horizontal="center" wrapText="1"/>
      <protection/>
    </xf>
    <xf numFmtId="0" fontId="18" fillId="0" borderId="29" xfId="0" applyFont="1" applyBorder="1" applyAlignment="1" applyProtection="1">
      <alignment horizontal="center" wrapText="1"/>
      <protection/>
    </xf>
    <xf numFmtId="0" fontId="18" fillId="0" borderId="33" xfId="0" applyFont="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2" fontId="97" fillId="0" borderId="17" xfId="0" applyNumberFormat="1" applyFont="1" applyBorder="1" applyAlignment="1" applyProtection="1">
      <alignment horizontal="center" wrapText="1"/>
      <protection/>
    </xf>
    <xf numFmtId="0" fontId="97" fillId="0" borderId="54" xfId="0" applyFont="1" applyBorder="1" applyAlignment="1" applyProtection="1">
      <alignment horizontal="center" wrapText="1"/>
      <protection/>
    </xf>
    <xf numFmtId="0" fontId="5" fillId="0" borderId="16" xfId="0" applyFont="1" applyBorder="1" applyAlignment="1">
      <alignment horizontal="left"/>
    </xf>
    <xf numFmtId="0" fontId="5" fillId="0" borderId="57" xfId="0" applyFont="1" applyBorder="1" applyAlignment="1">
      <alignment horizontal="left"/>
    </xf>
    <xf numFmtId="0" fontId="5" fillId="0" borderId="23" xfId="0" applyFont="1" applyBorder="1" applyAlignment="1">
      <alignment horizontal="left"/>
    </xf>
    <xf numFmtId="0" fontId="5" fillId="0" borderId="66" xfId="0" applyFont="1" applyBorder="1" applyAlignment="1">
      <alignment horizontal="left" vertical="center" wrapText="1"/>
    </xf>
    <xf numFmtId="0" fontId="5" fillId="0" borderId="58" xfId="0" applyFont="1" applyBorder="1" applyAlignment="1">
      <alignment horizontal="left" vertical="center" wrapText="1"/>
    </xf>
    <xf numFmtId="0" fontId="5" fillId="0" borderId="25" xfId="0" applyFont="1" applyBorder="1" applyAlignment="1">
      <alignment horizontal="left" vertical="center" wrapText="1"/>
    </xf>
    <xf numFmtId="0" fontId="4" fillId="8" borderId="59"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4" fillId="44" borderId="20" xfId="0" applyNumberFormat="1" applyFont="1" applyFill="1" applyBorder="1" applyAlignment="1" applyProtection="1">
      <alignment horizontal="center" wrapText="1"/>
      <protection/>
    </xf>
    <xf numFmtId="171" fontId="41" fillId="0" borderId="31" xfId="0" applyNumberFormat="1" applyFont="1" applyBorder="1" applyAlignment="1" applyProtection="1">
      <alignment horizontal="center" wrapText="1"/>
      <protection locked="0"/>
    </xf>
    <xf numFmtId="171" fontId="41" fillId="0" borderId="49" xfId="0" applyNumberFormat="1" applyFont="1" applyBorder="1" applyAlignment="1" applyProtection="1">
      <alignment horizontal="center" wrapText="1"/>
      <protection locked="0"/>
    </xf>
    <xf numFmtId="4" fontId="18" fillId="33" borderId="73" xfId="0" applyNumberFormat="1" applyFont="1" applyFill="1" applyBorder="1" applyAlignment="1" applyProtection="1">
      <alignment horizontal="center" wrapText="1"/>
      <protection locked="0"/>
    </xf>
    <xf numFmtId="4" fontId="18" fillId="33" borderId="74"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28" xfId="0" applyNumberFormat="1" applyFont="1" applyFill="1" applyBorder="1" applyAlignment="1" applyProtection="1">
      <alignment horizontal="center" wrapText="1"/>
      <protection/>
    </xf>
    <xf numFmtId="2" fontId="18" fillId="0" borderId="72" xfId="0" applyNumberFormat="1" applyFont="1" applyFill="1" applyBorder="1" applyAlignment="1" applyProtection="1">
      <alignment horizontal="center" wrapText="1"/>
      <protection/>
    </xf>
    <xf numFmtId="0" fontId="4" fillId="0" borderId="28" xfId="0" applyFont="1" applyBorder="1" applyAlignment="1" applyProtection="1">
      <alignment wrapText="1"/>
      <protection locked="0"/>
    </xf>
    <xf numFmtId="0" fontId="4" fillId="0" borderId="47" xfId="0" applyFont="1" applyBorder="1" applyAlignment="1" applyProtection="1">
      <alignment wrapText="1"/>
      <protection locked="0"/>
    </xf>
    <xf numFmtId="2" fontId="18" fillId="35" borderId="28" xfId="0" applyNumberFormat="1" applyFont="1" applyFill="1" applyBorder="1" applyAlignment="1" applyProtection="1">
      <alignment horizontal="center" wrapText="1"/>
      <protection/>
    </xf>
    <xf numFmtId="2" fontId="18" fillId="35" borderId="75" xfId="0" applyNumberFormat="1" applyFont="1" applyFill="1" applyBorder="1" applyAlignment="1" applyProtection="1">
      <alignment horizontal="center" wrapText="1"/>
      <protection/>
    </xf>
    <xf numFmtId="2" fontId="48" fillId="0" borderId="75"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0" xfId="0" applyFont="1" applyBorder="1" applyAlignment="1" applyProtection="1">
      <alignment wrapText="1"/>
      <protection locked="0"/>
    </xf>
    <xf numFmtId="0" fontId="4" fillId="0" borderId="76" xfId="0" applyFont="1" applyBorder="1" applyAlignment="1" applyProtection="1">
      <alignment wrapText="1"/>
      <protection locked="0"/>
    </xf>
    <xf numFmtId="2" fontId="18" fillId="0" borderId="77" xfId="0" applyNumberFormat="1" applyFont="1" applyBorder="1" applyAlignment="1" applyProtection="1">
      <alignment horizontal="center" wrapText="1"/>
      <protection/>
    </xf>
    <xf numFmtId="0" fontId="18" fillId="0" borderId="76" xfId="0" applyFont="1" applyBorder="1" applyAlignment="1" applyProtection="1">
      <alignment horizontal="center" wrapText="1"/>
      <protection/>
    </xf>
    <xf numFmtId="0" fontId="97" fillId="0" borderId="76" xfId="0" applyFont="1" applyBorder="1" applyAlignment="1" applyProtection="1">
      <alignment horizontal="center" wrapText="1"/>
      <protection/>
    </xf>
    <xf numFmtId="0" fontId="81" fillId="0" borderId="57" xfId="0" applyFont="1" applyBorder="1" applyAlignment="1">
      <alignment horizontal="left" vertical="center" wrapText="1"/>
    </xf>
    <xf numFmtId="0" fontId="81" fillId="0" borderId="23" xfId="0" applyFont="1" applyBorder="1" applyAlignment="1">
      <alignment horizontal="left" vertical="center" wrapText="1"/>
    </xf>
    <xf numFmtId="2" fontId="48" fillId="0" borderId="78" xfId="0" applyNumberFormat="1" applyFont="1" applyFill="1" applyBorder="1" applyAlignment="1" applyProtection="1">
      <alignment horizontal="center" wrapText="1"/>
      <protection/>
    </xf>
    <xf numFmtId="0" fontId="101" fillId="0" borderId="13" xfId="0" applyFont="1" applyBorder="1" applyAlignment="1">
      <alignment horizontal="left" vertical="center" wrapText="1"/>
    </xf>
    <xf numFmtId="0" fontId="5" fillId="0" borderId="46" xfId="0" applyFont="1" applyBorder="1" applyAlignment="1">
      <alignment horizontal="left" wrapText="1"/>
    </xf>
    <xf numFmtId="0" fontId="5" fillId="0" borderId="16" xfId="0" applyFont="1" applyBorder="1" applyAlignment="1">
      <alignment horizontal="left" wrapText="1"/>
    </xf>
    <xf numFmtId="0" fontId="5" fillId="0" borderId="57" xfId="0" applyFont="1" applyBorder="1" applyAlignment="1">
      <alignment horizontal="left" wrapText="1"/>
    </xf>
    <xf numFmtId="0" fontId="5" fillId="0" borderId="23" xfId="0" applyFont="1" applyBorder="1" applyAlignment="1">
      <alignment horizontal="left" wrapText="1"/>
    </xf>
    <xf numFmtId="171" fontId="41" fillId="0" borderId="79" xfId="0" applyNumberFormat="1" applyFont="1" applyBorder="1" applyAlignment="1" applyProtection="1">
      <alignment horizontal="center" wrapText="1"/>
      <protection locked="0"/>
    </xf>
    <xf numFmtId="171" fontId="41" fillId="0" borderId="20" xfId="0" applyNumberFormat="1" applyFont="1" applyBorder="1" applyAlignment="1" applyProtection="1">
      <alignment horizontal="center" wrapText="1"/>
      <protection locked="0"/>
    </xf>
    <xf numFmtId="4" fontId="18" fillId="33" borderId="62" xfId="0" applyNumberFormat="1" applyFont="1" applyFill="1" applyBorder="1" applyAlignment="1" applyProtection="1">
      <alignment horizontal="center" wrapText="1"/>
      <protection locked="0"/>
    </xf>
    <xf numFmtId="4" fontId="18" fillId="0" borderId="57" xfId="0" applyNumberFormat="1" applyFont="1" applyFill="1" applyBorder="1" applyAlignment="1" applyProtection="1">
      <alignment horizontal="center" wrapText="1"/>
      <protection locked="0"/>
    </xf>
    <xf numFmtId="2" fontId="18" fillId="0" borderId="75" xfId="0" applyNumberFormat="1" applyFont="1" applyFill="1" applyBorder="1" applyAlignment="1" applyProtection="1">
      <alignment horizontal="center" wrapText="1"/>
      <protection/>
    </xf>
    <xf numFmtId="0" fontId="4" fillId="0" borderId="48" xfId="0" applyFont="1" applyBorder="1" applyAlignment="1" applyProtection="1">
      <alignment wrapText="1"/>
      <protection locked="0"/>
    </xf>
    <xf numFmtId="0" fontId="4" fillId="0" borderId="54" xfId="0" applyFont="1" applyBorder="1" applyAlignment="1" applyProtection="1">
      <alignment wrapText="1"/>
      <protection locked="0"/>
    </xf>
    <xf numFmtId="0" fontId="4" fillId="36" borderId="80" xfId="0" applyFont="1" applyFill="1" applyBorder="1" applyAlignment="1" applyProtection="1">
      <alignment horizontal="center" vertical="center" textRotation="255" wrapText="1"/>
      <protection locked="0"/>
    </xf>
    <xf numFmtId="0" fontId="4" fillId="36" borderId="70" xfId="0" applyFont="1" applyFill="1" applyBorder="1" applyAlignment="1" applyProtection="1">
      <alignment horizontal="center" vertical="center" textRotation="255" wrapText="1"/>
      <protection locked="0"/>
    </xf>
    <xf numFmtId="0" fontId="21" fillId="36" borderId="81" xfId="0" applyFont="1" applyFill="1" applyBorder="1" applyAlignment="1" applyProtection="1">
      <alignment horizontal="center" vertical="center" textRotation="255" wrapText="1"/>
      <protection locked="0"/>
    </xf>
    <xf numFmtId="0" fontId="21" fillId="36" borderId="71"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9" xfId="0" applyFont="1" applyBorder="1" applyAlignment="1" applyProtection="1">
      <alignment horizontal="center" vertical="center" textRotation="255" wrapText="1"/>
      <protection locked="0"/>
    </xf>
    <xf numFmtId="0" fontId="4" fillId="0" borderId="67"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82" xfId="0" applyFont="1" applyBorder="1" applyAlignment="1" applyProtection="1">
      <alignment wrapText="1"/>
      <protection locked="0"/>
    </xf>
    <xf numFmtId="0" fontId="4" fillId="0" borderId="83" xfId="0" applyFont="1" applyBorder="1" applyAlignment="1" applyProtection="1">
      <alignment wrapText="1"/>
      <protection locked="0"/>
    </xf>
    <xf numFmtId="0" fontId="5" fillId="0" borderId="66" xfId="0" applyFont="1" applyBorder="1" applyAlignment="1">
      <alignment horizontal="left" wrapText="1"/>
    </xf>
    <xf numFmtId="0" fontId="5" fillId="0" borderId="58" xfId="0" applyFont="1" applyBorder="1" applyAlignment="1">
      <alignment horizontal="left" wrapText="1"/>
    </xf>
    <xf numFmtId="0" fontId="5" fillId="0" borderId="25" xfId="0" applyFont="1" applyBorder="1" applyAlignment="1">
      <alignment horizontal="left" wrapText="1"/>
    </xf>
    <xf numFmtId="0" fontId="12" fillId="0" borderId="29" xfId="0" applyFont="1" applyFill="1" applyBorder="1" applyAlignment="1" applyProtection="1">
      <alignment horizontal="left" wrapText="1"/>
      <protection locked="0"/>
    </xf>
    <xf numFmtId="0" fontId="5" fillId="0" borderId="58" xfId="0" applyFont="1" applyBorder="1" applyAlignment="1">
      <alignment horizontal="left"/>
    </xf>
    <xf numFmtId="0" fontId="5" fillId="0" borderId="25" xfId="0" applyFont="1" applyBorder="1" applyAlignment="1">
      <alignment horizontal="left"/>
    </xf>
    <xf numFmtId="0" fontId="18" fillId="0" borderId="54" xfId="0" applyFont="1" applyBorder="1" applyAlignment="1" applyProtection="1">
      <alignment horizontal="center" wrapText="1"/>
      <protection/>
    </xf>
    <xf numFmtId="0" fontId="1" fillId="0" borderId="54"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5" xfId="0" applyFont="1" applyBorder="1" applyAlignment="1" applyProtection="1">
      <alignment wrapText="1"/>
      <protection locked="0"/>
    </xf>
    <xf numFmtId="0" fontId="4" fillId="0" borderId="60" xfId="0" applyFont="1" applyBorder="1" applyAlignment="1" applyProtection="1">
      <alignmen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2" fontId="97" fillId="0" borderId="79" xfId="0" applyNumberFormat="1" applyFont="1" applyBorder="1" applyAlignment="1" applyProtection="1">
      <alignment horizontal="center" wrapText="1"/>
      <protection/>
    </xf>
    <xf numFmtId="2" fontId="97" fillId="0" borderId="49" xfId="0" applyNumberFormat="1" applyFont="1" applyBorder="1" applyAlignment="1" applyProtection="1">
      <alignment horizontal="center" wrapText="1"/>
      <protection/>
    </xf>
    <xf numFmtId="0" fontId="12" fillId="0" borderId="33" xfId="0" applyFont="1" applyBorder="1" applyAlignment="1" applyProtection="1">
      <alignment horizontal="left" wrapText="1"/>
      <protection locked="0"/>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97" fillId="0" borderId="17" xfId="0" applyNumberFormat="1" applyFont="1" applyBorder="1" applyAlignment="1" applyProtection="1">
      <alignment horizontal="center" wrapText="1"/>
      <protection/>
    </xf>
    <xf numFmtId="4" fontId="97" fillId="0" borderId="54" xfId="0" applyNumberFormat="1" applyFont="1" applyBorder="1" applyAlignment="1" applyProtection="1">
      <alignment horizontal="center" wrapText="1"/>
      <protection/>
    </xf>
    <xf numFmtId="4" fontId="48" fillId="0" borderId="28" xfId="0" applyNumberFormat="1" applyFont="1" applyFill="1" applyBorder="1" applyAlignment="1" applyProtection="1">
      <alignment horizontal="center" wrapText="1"/>
      <protection/>
    </xf>
    <xf numFmtId="4" fontId="48" fillId="0" borderId="75" xfId="0" applyNumberFormat="1" applyFont="1" applyFill="1" applyBorder="1" applyAlignment="1" applyProtection="1">
      <alignment horizontal="center" wrapText="1"/>
      <protection/>
    </xf>
    <xf numFmtId="0" fontId="21" fillId="37" borderId="29" xfId="0" applyFont="1" applyFill="1" applyBorder="1" applyAlignment="1">
      <alignment horizontal="left" wrapText="1"/>
    </xf>
    <xf numFmtId="0" fontId="21" fillId="37" borderId="12" xfId="0" applyFont="1" applyFill="1" applyBorder="1" applyAlignment="1">
      <alignment horizontal="left" wrapText="1"/>
    </xf>
    <xf numFmtId="0" fontId="21" fillId="8" borderId="29" xfId="0" applyFont="1" applyFill="1" applyBorder="1" applyAlignment="1">
      <alignment horizontal="left" wrapText="1"/>
    </xf>
    <xf numFmtId="0" fontId="21" fillId="8" borderId="12" xfId="0" applyFont="1" applyFill="1" applyBorder="1" applyAlignment="1">
      <alignment horizontal="left" wrapText="1"/>
    </xf>
    <xf numFmtId="0" fontId="18" fillId="0" borderId="11" xfId="0" applyFont="1" applyBorder="1" applyAlignment="1">
      <alignment horizontal="left" wrapText="1"/>
    </xf>
    <xf numFmtId="0" fontId="94" fillId="0" borderId="0" xfId="0" applyFont="1" applyAlignment="1">
      <alignment wrapText="1"/>
    </xf>
    <xf numFmtId="0" fontId="18" fillId="0" borderId="0" xfId="0" applyFont="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4" fontId="18" fillId="47" borderId="13" xfId="0" applyNumberFormat="1"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47625</xdr:rowOff>
    </xdr:from>
    <xdr:to>
      <xdr:col>10</xdr:col>
      <xdr:colOff>9525</xdr:colOff>
      <xdr:row>14</xdr:row>
      <xdr:rowOff>180975</xdr:rowOff>
    </xdr:to>
    <xdr:sp>
      <xdr:nvSpPr>
        <xdr:cNvPr id="1" name="Přímá spojnice 3"/>
        <xdr:cNvSpPr>
          <a:spLocks/>
        </xdr:cNvSpPr>
      </xdr:nvSpPr>
      <xdr:spPr>
        <a:xfrm flipV="1">
          <a:off x="10086975" y="47625"/>
          <a:ext cx="521970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8</xdr:col>
      <xdr:colOff>19050</xdr:colOff>
      <xdr:row>0</xdr:row>
      <xdr:rowOff>47625</xdr:rowOff>
    </xdr:from>
    <xdr:to>
      <xdr:col>9</xdr:col>
      <xdr:colOff>3619500</xdr:colOff>
      <xdr:row>14</xdr:row>
      <xdr:rowOff>180975</xdr:rowOff>
    </xdr:to>
    <xdr:sp>
      <xdr:nvSpPr>
        <xdr:cNvPr id="2" name="Přímá spojnice 4"/>
        <xdr:cNvSpPr>
          <a:spLocks/>
        </xdr:cNvSpPr>
      </xdr:nvSpPr>
      <xdr:spPr>
        <a:xfrm>
          <a:off x="10096500" y="47625"/>
          <a:ext cx="518160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34" t="s">
        <v>140</v>
      </c>
      <c r="B1" s="407" t="s">
        <v>262</v>
      </c>
      <c r="C1" s="2"/>
      <c r="D1" s="2"/>
      <c r="E1" s="2"/>
      <c r="F1" s="2"/>
      <c r="G1" s="2"/>
      <c r="H1" s="2"/>
      <c r="I1" s="2"/>
      <c r="J1" s="2"/>
      <c r="K1" s="2"/>
    </row>
    <row r="2" spans="1:11" ht="21">
      <c r="A2" s="2"/>
      <c r="B2" s="407"/>
      <c r="C2" s="2"/>
      <c r="D2" s="2"/>
      <c r="E2" s="2"/>
      <c r="F2" s="2"/>
      <c r="G2" s="2"/>
      <c r="H2" s="2"/>
      <c r="I2" s="2"/>
      <c r="J2" s="2"/>
      <c r="K2" s="135" t="s">
        <v>160</v>
      </c>
    </row>
    <row r="3" spans="1:11" ht="13.5" thickBot="1">
      <c r="A3" s="2"/>
      <c r="B3" s="408"/>
      <c r="C3" s="2"/>
      <c r="D3" s="2"/>
      <c r="E3" s="2"/>
      <c r="F3" s="2"/>
      <c r="G3" s="2"/>
      <c r="H3" s="2"/>
      <c r="I3" s="2"/>
      <c r="J3" s="2"/>
      <c r="K3" s="2"/>
    </row>
    <row r="4" spans="1:11" ht="13.5" thickBot="1">
      <c r="A4" s="405" t="s">
        <v>100</v>
      </c>
      <c r="B4" s="136" t="s">
        <v>83</v>
      </c>
      <c r="C4" s="137"/>
      <c r="D4" s="137"/>
      <c r="E4" s="137"/>
      <c r="F4" s="138"/>
      <c r="G4" s="139" t="s">
        <v>84</v>
      </c>
      <c r="H4" s="140"/>
      <c r="I4" s="140"/>
      <c r="J4" s="140"/>
      <c r="K4" s="141"/>
    </row>
    <row r="5" spans="1:11" ht="26.25" thickBot="1">
      <c r="A5" s="406"/>
      <c r="B5" s="142" t="s">
        <v>108</v>
      </c>
      <c r="C5" s="143" t="s">
        <v>105</v>
      </c>
      <c r="D5" s="143" t="s">
        <v>106</v>
      </c>
      <c r="E5" s="143" t="s">
        <v>107</v>
      </c>
      <c r="F5" s="144" t="s">
        <v>109</v>
      </c>
      <c r="G5" s="142" t="s">
        <v>108</v>
      </c>
      <c r="H5" s="143" t="s">
        <v>105</v>
      </c>
      <c r="I5" s="143" t="s">
        <v>106</v>
      </c>
      <c r="J5" s="143" t="s">
        <v>107</v>
      </c>
      <c r="K5" s="144" t="s">
        <v>109</v>
      </c>
    </row>
    <row r="6" spans="1:13" ht="30" customHeight="1" thickBot="1">
      <c r="A6" s="145" t="s">
        <v>64</v>
      </c>
      <c r="B6" s="146">
        <f>+Mn!D34</f>
        <v>0</v>
      </c>
      <c r="C6" s="147">
        <f>+Mn!E34</f>
        <v>0</v>
      </c>
      <c r="D6" s="148">
        <f>+Mn!H34</f>
        <v>0</v>
      </c>
      <c r="E6" s="147">
        <f>+Mn!D44</f>
        <v>1.03</v>
      </c>
      <c r="F6" s="149">
        <f>+Mn!G45</f>
        <v>1.03</v>
      </c>
      <c r="G6" s="146">
        <f>+Mn!J34</f>
        <v>0</v>
      </c>
      <c r="H6" s="147">
        <f>+Mn!K34</f>
        <v>0</v>
      </c>
      <c r="I6" s="148">
        <f>+Mn!N34</f>
        <v>0</v>
      </c>
      <c r="J6" s="147">
        <f>+Mn!J44</f>
        <v>0.78</v>
      </c>
      <c r="K6" s="149">
        <f>Mn!$M$45</f>
        <v>0.78</v>
      </c>
      <c r="M6" s="80"/>
    </row>
    <row r="7" spans="1:13" ht="30" customHeight="1" thickBot="1">
      <c r="A7" s="150" t="s">
        <v>66</v>
      </c>
      <c r="B7" s="151">
        <f>+Md!D34</f>
        <v>0</v>
      </c>
      <c r="C7" s="152">
        <f>+Md!E34</f>
        <v>0</v>
      </c>
      <c r="D7" s="148">
        <f>+Md!H34</f>
        <v>0</v>
      </c>
      <c r="E7" s="152">
        <f>+Md!D44</f>
        <v>1.03</v>
      </c>
      <c r="F7" s="153">
        <f>+Md!G45</f>
        <v>1.03</v>
      </c>
      <c r="G7" s="151">
        <f>+Md!J34</f>
        <v>0</v>
      </c>
      <c r="H7" s="154">
        <f>+Md!K34</f>
        <v>0</v>
      </c>
      <c r="I7" s="152">
        <f>+Md!N34</f>
        <v>0</v>
      </c>
      <c r="J7" s="152">
        <f>+Md!J44</f>
        <v>0.78</v>
      </c>
      <c r="K7" s="153">
        <f>+Md!M45</f>
        <v>0.78</v>
      </c>
      <c r="M7" s="80"/>
    </row>
    <row r="8" spans="1:13" ht="30" customHeight="1" thickBot="1">
      <c r="A8" s="155" t="s">
        <v>69</v>
      </c>
      <c r="B8" s="151">
        <f>+'Md+'!D34</f>
        <v>0</v>
      </c>
      <c r="C8" s="152">
        <f>+'Md+'!E34</f>
        <v>0</v>
      </c>
      <c r="D8" s="154">
        <f>+'Md+'!H34</f>
        <v>0</v>
      </c>
      <c r="E8" s="156">
        <f>'Md+'!$D$44</f>
        <v>1.03</v>
      </c>
      <c r="F8" s="153">
        <f>+'Md+'!G45</f>
        <v>1.03</v>
      </c>
      <c r="G8" s="151">
        <f>+'Md+'!J34</f>
        <v>0</v>
      </c>
      <c r="H8" s="152">
        <f>+'Md+'!K34</f>
        <v>0</v>
      </c>
      <c r="I8" s="154">
        <f>+'Md+'!N34</f>
        <v>0</v>
      </c>
      <c r="J8" s="152">
        <f>+'Md+'!J44</f>
        <v>0.78</v>
      </c>
      <c r="K8" s="153">
        <f>+'Md+'!M45</f>
        <v>0.78</v>
      </c>
      <c r="M8" s="80"/>
    </row>
    <row r="9" spans="1:11" ht="30" customHeight="1" thickBot="1">
      <c r="A9" s="157" t="s">
        <v>72</v>
      </c>
      <c r="B9" s="151">
        <f>+Sd!D34</f>
        <v>0</v>
      </c>
      <c r="C9" s="152">
        <f>+Sd!E34</f>
        <v>0</v>
      </c>
      <c r="D9" s="154">
        <f>+Sd!H34</f>
        <v>0</v>
      </c>
      <c r="E9" s="152">
        <f>+Sd!D44</f>
        <v>1.03</v>
      </c>
      <c r="F9" s="153">
        <f>+Sd!G45</f>
        <v>1.03</v>
      </c>
      <c r="G9" s="151">
        <f>+Sd!J34</f>
        <v>0</v>
      </c>
      <c r="H9" s="154">
        <f>+Sd!K34</f>
        <v>0</v>
      </c>
      <c r="I9" s="154">
        <f>+Sd!N34</f>
        <v>0</v>
      </c>
      <c r="J9" s="152">
        <f>+Sd!J44</f>
        <v>0.78</v>
      </c>
      <c r="K9" s="153">
        <f>+Sd!M45</f>
        <v>0.78</v>
      </c>
    </row>
    <row r="10" spans="1:13" ht="30" customHeight="1" thickBot="1">
      <c r="A10" s="158" t="s">
        <v>74</v>
      </c>
      <c r="B10" s="151">
        <f>+'Sd+'!D34</f>
        <v>0</v>
      </c>
      <c r="C10" s="152">
        <f>+'Sd+'!E34</f>
        <v>0</v>
      </c>
      <c r="D10" s="154">
        <f>+'Sd+'!H34</f>
        <v>0</v>
      </c>
      <c r="E10" s="152">
        <f>+'Sd+'!D44</f>
        <v>1.03</v>
      </c>
      <c r="F10" s="153">
        <f>+'Sd+'!G45</f>
        <v>1.03</v>
      </c>
      <c r="G10" s="151">
        <f>+'Sd+'!J34</f>
        <v>0</v>
      </c>
      <c r="H10" s="152">
        <f>+'Sd+'!K34</f>
        <v>0</v>
      </c>
      <c r="I10" s="154">
        <f>+'Sd+'!N34</f>
        <v>0</v>
      </c>
      <c r="J10" s="152">
        <f>+'Sd+'!J44</f>
        <v>0.78</v>
      </c>
      <c r="K10" s="153">
        <f>+'Sd+'!M45</f>
        <v>0.78</v>
      </c>
      <c r="M10" s="80"/>
    </row>
    <row r="11" spans="1:11" ht="30" customHeight="1" thickBot="1">
      <c r="A11" s="159" t="s">
        <v>77</v>
      </c>
      <c r="B11" s="151">
        <f>+Kb!D34</f>
        <v>0</v>
      </c>
      <c r="C11" s="152">
        <f>+Kb!E34</f>
        <v>0</v>
      </c>
      <c r="D11" s="154">
        <f>+Kb!H34</f>
        <v>0</v>
      </c>
      <c r="E11" s="152">
        <f>+Kb!D44</f>
        <v>1.03</v>
      </c>
      <c r="F11" s="153">
        <f>+Kb!G45</f>
        <v>1.03</v>
      </c>
      <c r="G11" s="151">
        <f>+Kb!J34</f>
        <v>0</v>
      </c>
      <c r="H11" s="152">
        <f>+Kb!K34</f>
        <v>0</v>
      </c>
      <c r="I11" s="154">
        <f>+Kb!N34</f>
        <v>0</v>
      </c>
      <c r="J11" s="152">
        <f>+Kb!J44</f>
        <v>0.78</v>
      </c>
      <c r="K11" s="153">
        <f>+Kb!M45</f>
        <v>0.78</v>
      </c>
    </row>
    <row r="12" spans="1:13" ht="30" customHeight="1" thickBot="1">
      <c r="A12" s="160" t="s">
        <v>78</v>
      </c>
      <c r="B12" s="161">
        <f>+'KB+'!D34</f>
        <v>0</v>
      </c>
      <c r="C12" s="162">
        <f>+'KB+'!E34</f>
        <v>0</v>
      </c>
      <c r="D12" s="163">
        <f>+'KB+'!H34</f>
        <v>0</v>
      </c>
      <c r="E12" s="162">
        <f>+'KB+'!D44</f>
        <v>1.03</v>
      </c>
      <c r="F12" s="164">
        <f>+'KB+'!G45</f>
        <v>1.03</v>
      </c>
      <c r="G12" s="161">
        <f>+'KB+'!J34</f>
        <v>0</v>
      </c>
      <c r="H12" s="162">
        <f>+'KB+'!K34</f>
        <v>0</v>
      </c>
      <c r="I12" s="163">
        <f>+'KB+'!N34</f>
        <v>0</v>
      </c>
      <c r="J12" s="162">
        <f>+'KB+'!J44</f>
        <v>0.78</v>
      </c>
      <c r="K12" s="164">
        <f>+'KB+'!M45</f>
        <v>0.78</v>
      </c>
      <c r="M12" s="80"/>
    </row>
    <row r="13" spans="1:11" ht="30" customHeight="1" thickBot="1">
      <c r="A13" s="165" t="s">
        <v>156</v>
      </c>
      <c r="B13" s="166">
        <f>SUM(B6:B12)</f>
        <v>0</v>
      </c>
      <c r="C13" s="143"/>
      <c r="D13" s="143"/>
      <c r="E13" s="143"/>
      <c r="F13" s="144"/>
      <c r="G13" s="166">
        <f>SUM(G6:G12)</f>
        <v>0</v>
      </c>
      <c r="H13" s="143"/>
      <c r="I13" s="143"/>
      <c r="J13" s="143"/>
      <c r="K13" s="144"/>
    </row>
    <row r="14" spans="1:11" ht="27" customHeight="1" thickBot="1">
      <c r="A14" s="165" t="s">
        <v>157</v>
      </c>
      <c r="B14" s="167">
        <f>+souhrn!D34</f>
        <v>0</v>
      </c>
      <c r="C14" s="168"/>
      <c r="D14" s="168"/>
      <c r="E14" s="168"/>
      <c r="F14" s="169"/>
      <c r="G14" s="170">
        <f>+souhrn!J34</f>
        <v>0</v>
      </c>
      <c r="H14" s="168"/>
      <c r="I14" s="168"/>
      <c r="J14" s="168"/>
      <c r="K14" s="169"/>
    </row>
    <row r="15" spans="1:11" ht="55.5" customHeight="1" thickBot="1">
      <c r="A15" s="171" t="s">
        <v>190</v>
      </c>
      <c r="B15" s="409">
        <f>+B14+G14</f>
        <v>0</v>
      </c>
      <c r="C15" s="410"/>
      <c r="D15" s="410"/>
      <c r="E15" s="410"/>
      <c r="F15" s="410"/>
      <c r="G15" s="410"/>
      <c r="H15" s="410"/>
      <c r="I15" s="410"/>
      <c r="J15" s="410"/>
      <c r="K15" s="411"/>
    </row>
    <row r="16" spans="1:11" ht="12.75">
      <c r="A16" s="2"/>
      <c r="B16" s="2"/>
      <c r="C16" s="2"/>
      <c r="D16" s="2"/>
      <c r="E16" s="2"/>
      <c r="F16" s="2"/>
      <c r="G16" s="2"/>
      <c r="H16" s="2"/>
      <c r="I16" s="2"/>
      <c r="J16" s="2"/>
      <c r="K16" s="2"/>
    </row>
    <row r="17" spans="1:11" ht="12.75">
      <c r="A17" s="258" t="s">
        <v>163</v>
      </c>
      <c r="B17" s="8"/>
      <c r="C17" s="2"/>
      <c r="D17" s="2"/>
      <c r="E17" s="2"/>
      <c r="F17" s="2"/>
      <c r="G17" s="2"/>
      <c r="H17" s="2"/>
      <c r="I17" s="2"/>
      <c r="J17" s="2"/>
      <c r="K17" s="2"/>
    </row>
    <row r="18" ht="12.75">
      <c r="A18" t="s">
        <v>191</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tabSelected="1" zoomScalePageLayoutView="0" workbookViewId="0" topLeftCell="D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74" t="s">
        <v>82</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73" t="s">
        <v>206</v>
      </c>
      <c r="G8" s="318" t="s">
        <v>55</v>
      </c>
      <c r="H8" s="318" t="s">
        <v>56</v>
      </c>
      <c r="I8" s="319"/>
      <c r="J8" s="320" t="s">
        <v>85</v>
      </c>
      <c r="K8" s="321" t="s">
        <v>86</v>
      </c>
      <c r="L8" s="271" t="s">
        <v>206</v>
      </c>
      <c r="M8" s="46" t="s">
        <v>87</v>
      </c>
      <c r="N8" s="341" t="s">
        <v>88</v>
      </c>
    </row>
    <row r="9" spans="1:14" ht="26.25" customHeight="1">
      <c r="A9" s="496" t="s">
        <v>16</v>
      </c>
      <c r="B9" s="28" t="s">
        <v>3</v>
      </c>
      <c r="C9" s="29">
        <v>1</v>
      </c>
      <c r="D9" s="30">
        <f>+D10+D11+D12+D13+D14</f>
        <v>0</v>
      </c>
      <c r="E9" s="301">
        <f aca="true" t="shared" si="0" ref="E9:E34">+IF($D$35=0,0,D9/$D$35)</f>
        <v>0</v>
      </c>
      <c r="F9" s="274">
        <f>+F10+F11+F12+F13</f>
        <v>0</v>
      </c>
      <c r="G9" s="315">
        <f>+G10+G11+G12+G13+G14</f>
        <v>0</v>
      </c>
      <c r="H9" s="316">
        <f aca="true" t="shared" si="1" ref="H9:H34">+IF($G$35=0,0,G9/$G$35)</f>
        <v>0</v>
      </c>
      <c r="I9" s="63"/>
      <c r="J9" s="315">
        <f>+J10+J11+J12+J13+J14</f>
        <v>0</v>
      </c>
      <c r="K9" s="533">
        <f>+IF($J$35=0,0,J9/$J$35)</f>
        <v>0</v>
      </c>
      <c r="L9" s="274">
        <f>+L10+L11+L12+L13</f>
        <v>0</v>
      </c>
      <c r="M9" s="346">
        <f>+M10+M11+M12+M13+M14</f>
        <v>0</v>
      </c>
      <c r="N9" s="342">
        <f aca="true" t="shared" si="2" ref="N9:N34">+IF($M$35=0,0,M9/$M$35)</f>
        <v>0</v>
      </c>
    </row>
    <row r="10" spans="1:14" ht="22.5" customHeight="1">
      <c r="A10" s="497"/>
      <c r="B10" s="245" t="s">
        <v>4</v>
      </c>
      <c r="C10" s="246" t="s">
        <v>5</v>
      </c>
      <c r="D10" s="247"/>
      <c r="E10" s="376">
        <f>+IF(F10=0,0,D10/F10)</f>
        <v>0</v>
      </c>
      <c r="F10" s="375"/>
      <c r="G10" s="248"/>
      <c r="H10" s="265">
        <f t="shared" si="1"/>
        <v>0</v>
      </c>
      <c r="I10" s="249"/>
      <c r="J10" s="250"/>
      <c r="K10" s="376">
        <f>+IF(L10=0,0,J10/L10)</f>
        <v>0</v>
      </c>
      <c r="L10" s="375"/>
      <c r="M10" s="347"/>
      <c r="N10" s="343">
        <f t="shared" si="2"/>
        <v>0</v>
      </c>
    </row>
    <row r="11" spans="1:14" ht="22.5" customHeight="1">
      <c r="A11" s="497"/>
      <c r="B11" s="245" t="s">
        <v>26</v>
      </c>
      <c r="C11" s="246" t="s">
        <v>269</v>
      </c>
      <c r="D11" s="251"/>
      <c r="E11" s="376">
        <f>+IF(F11=0,0,D11/F11)</f>
        <v>0</v>
      </c>
      <c r="F11" s="375"/>
      <c r="G11" s="248"/>
      <c r="H11" s="265">
        <f t="shared" si="1"/>
        <v>0</v>
      </c>
      <c r="I11" s="249"/>
      <c r="J11" s="252"/>
      <c r="K11" s="376">
        <f>+IF(L11=0,0,J11/L11)</f>
        <v>0</v>
      </c>
      <c r="L11" s="375"/>
      <c r="M11" s="347"/>
      <c r="N11" s="343">
        <f t="shared" si="2"/>
        <v>0</v>
      </c>
    </row>
    <row r="12" spans="1:14" ht="22.5" customHeight="1">
      <c r="A12" s="497"/>
      <c r="B12" s="245" t="s">
        <v>178</v>
      </c>
      <c r="C12" s="246" t="s">
        <v>27</v>
      </c>
      <c r="D12" s="251"/>
      <c r="E12" s="376">
        <f>+IF(F12=0,0,D12/F12)</f>
        <v>0</v>
      </c>
      <c r="F12" s="375"/>
      <c r="G12" s="248"/>
      <c r="H12" s="265">
        <f t="shared" si="1"/>
        <v>0</v>
      </c>
      <c r="I12" s="249"/>
      <c r="J12" s="252"/>
      <c r="K12" s="376">
        <f>+IF(L12=0,0,J12/L12)</f>
        <v>0</v>
      </c>
      <c r="L12" s="375"/>
      <c r="M12" s="347"/>
      <c r="N12" s="343">
        <f t="shared" si="2"/>
        <v>0</v>
      </c>
    </row>
    <row r="13" spans="1:14" ht="22.5" customHeight="1">
      <c r="A13" s="497"/>
      <c r="B13" s="245" t="s">
        <v>179</v>
      </c>
      <c r="C13" s="246" t="s">
        <v>28</v>
      </c>
      <c r="D13" s="251"/>
      <c r="E13" s="376">
        <f>+IF(F13=0,0,D13/F13)</f>
        <v>0</v>
      </c>
      <c r="F13" s="375"/>
      <c r="G13" s="248"/>
      <c r="H13" s="265">
        <f t="shared" si="1"/>
        <v>0</v>
      </c>
      <c r="I13" s="249"/>
      <c r="J13" s="252"/>
      <c r="K13" s="376">
        <f>+IF(L13=0,0,J13/L13)</f>
        <v>0</v>
      </c>
      <c r="L13" s="375"/>
      <c r="M13" s="347"/>
      <c r="N13" s="343">
        <f t="shared" si="2"/>
        <v>0</v>
      </c>
    </row>
    <row r="14" spans="1:14" ht="22.5" customHeight="1">
      <c r="A14" s="497"/>
      <c r="B14" s="245" t="s">
        <v>181</v>
      </c>
      <c r="C14" s="246" t="s">
        <v>180</v>
      </c>
      <c r="D14" s="251"/>
      <c r="E14" s="296">
        <f t="shared" si="0"/>
        <v>0</v>
      </c>
      <c r="F14" s="325"/>
      <c r="G14" s="248"/>
      <c r="H14" s="265">
        <f t="shared" si="1"/>
        <v>0</v>
      </c>
      <c r="I14" s="249"/>
      <c r="J14" s="252"/>
      <c r="K14" s="297">
        <f aca="true" t="shared" si="3" ref="K14:K34">+IF($J$35=0,0,J14/$J$35)</f>
        <v>0</v>
      </c>
      <c r="L14" s="325"/>
      <c r="M14" s="347"/>
      <c r="N14" s="343">
        <f t="shared" si="2"/>
        <v>0</v>
      </c>
    </row>
    <row r="15" spans="1:14" ht="21.75" customHeight="1">
      <c r="A15" s="497"/>
      <c r="B15" s="35" t="s">
        <v>6</v>
      </c>
      <c r="C15" s="36">
        <v>2</v>
      </c>
      <c r="D15" s="34"/>
      <c r="E15" s="296">
        <f t="shared" si="0"/>
        <v>0</v>
      </c>
      <c r="F15" s="288"/>
      <c r="G15" s="33"/>
      <c r="H15" s="244">
        <f t="shared" si="1"/>
        <v>0</v>
      </c>
      <c r="I15" s="63"/>
      <c r="J15" s="53"/>
      <c r="K15" s="296">
        <f t="shared" si="3"/>
        <v>0</v>
      </c>
      <c r="L15" s="288"/>
      <c r="M15" s="348"/>
      <c r="N15" s="342">
        <f t="shared" si="2"/>
        <v>0</v>
      </c>
    </row>
    <row r="16" spans="1:14" ht="25.5" customHeight="1">
      <c r="A16" s="497"/>
      <c r="B16" s="35" t="s">
        <v>7</v>
      </c>
      <c r="C16" s="36">
        <v>3</v>
      </c>
      <c r="D16" s="34"/>
      <c r="E16" s="296">
        <f t="shared" si="0"/>
        <v>0</v>
      </c>
      <c r="F16" s="288"/>
      <c r="G16" s="33"/>
      <c r="H16" s="244">
        <f t="shared" si="1"/>
        <v>0</v>
      </c>
      <c r="I16" s="63"/>
      <c r="J16" s="53"/>
      <c r="K16" s="296">
        <f t="shared" si="3"/>
        <v>0</v>
      </c>
      <c r="L16" s="288"/>
      <c r="M16" s="348"/>
      <c r="N16" s="342">
        <f t="shared" si="2"/>
        <v>0</v>
      </c>
    </row>
    <row r="17" spans="1:14" ht="25.5" customHeight="1">
      <c r="A17" s="497"/>
      <c r="B17" s="35" t="s">
        <v>246</v>
      </c>
      <c r="C17" s="36">
        <v>4</v>
      </c>
      <c r="D17" s="261">
        <f>+D18+D19+D20</f>
        <v>0</v>
      </c>
      <c r="E17" s="296">
        <f t="shared" si="0"/>
        <v>0</v>
      </c>
      <c r="F17" s="288"/>
      <c r="G17" s="261">
        <f>+G18+G19+G20</f>
        <v>0</v>
      </c>
      <c r="H17" s="244">
        <f t="shared" si="1"/>
        <v>0</v>
      </c>
      <c r="I17" s="63"/>
      <c r="J17" s="261">
        <f>+J18+J19+J20</f>
        <v>0</v>
      </c>
      <c r="K17" s="296">
        <f t="shared" si="3"/>
        <v>0</v>
      </c>
      <c r="L17" s="288"/>
      <c r="M17" s="349">
        <f>+M18+M19+M20</f>
        <v>0</v>
      </c>
      <c r="N17" s="342">
        <f t="shared" si="2"/>
        <v>0</v>
      </c>
    </row>
    <row r="18" spans="1:14" ht="34.5" customHeight="1">
      <c r="A18" s="497"/>
      <c r="B18" s="245" t="s">
        <v>203</v>
      </c>
      <c r="C18" s="263" t="s">
        <v>138</v>
      </c>
      <c r="D18" s="251"/>
      <c r="E18" s="297">
        <f t="shared" si="0"/>
        <v>0</v>
      </c>
      <c r="F18" s="287"/>
      <c r="G18" s="266"/>
      <c r="H18" s="265">
        <f t="shared" si="1"/>
        <v>0</v>
      </c>
      <c r="I18" s="249"/>
      <c r="J18" s="252"/>
      <c r="K18" s="297">
        <f t="shared" si="3"/>
        <v>0</v>
      </c>
      <c r="L18" s="287"/>
      <c r="M18" s="350"/>
      <c r="N18" s="343">
        <f t="shared" si="2"/>
        <v>0</v>
      </c>
    </row>
    <row r="19" spans="1:14" ht="26.25" customHeight="1">
      <c r="A19" s="497"/>
      <c r="B19" s="245" t="s">
        <v>210</v>
      </c>
      <c r="C19" s="263" t="s">
        <v>139</v>
      </c>
      <c r="D19" s="251"/>
      <c r="E19" s="297">
        <f t="shared" si="0"/>
        <v>0</v>
      </c>
      <c r="F19" s="287"/>
      <c r="G19" s="266"/>
      <c r="H19" s="265">
        <f t="shared" si="1"/>
        <v>0</v>
      </c>
      <c r="I19" s="249"/>
      <c r="J19" s="252"/>
      <c r="K19" s="297">
        <f t="shared" si="3"/>
        <v>0</v>
      </c>
      <c r="L19" s="287"/>
      <c r="M19" s="350"/>
      <c r="N19" s="343">
        <f t="shared" si="2"/>
        <v>0</v>
      </c>
    </row>
    <row r="20" spans="1:14" ht="26.25" customHeight="1">
      <c r="A20" s="497"/>
      <c r="B20" s="245" t="s">
        <v>247</v>
      </c>
      <c r="C20" s="263" t="s">
        <v>177</v>
      </c>
      <c r="D20" s="251"/>
      <c r="E20" s="297">
        <f t="shared" si="0"/>
        <v>0</v>
      </c>
      <c r="F20" s="287"/>
      <c r="G20" s="266"/>
      <c r="H20" s="265">
        <f t="shared" si="1"/>
        <v>0</v>
      </c>
      <c r="I20" s="249"/>
      <c r="J20" s="252"/>
      <c r="K20" s="297">
        <f t="shared" si="3"/>
        <v>0</v>
      </c>
      <c r="L20" s="287"/>
      <c r="M20" s="350"/>
      <c r="N20" s="343">
        <f t="shared" si="2"/>
        <v>0</v>
      </c>
    </row>
    <row r="21" spans="1:14" ht="37.5" customHeight="1">
      <c r="A21" s="497"/>
      <c r="B21" s="35" t="s">
        <v>204</v>
      </c>
      <c r="C21" s="36" t="s">
        <v>139</v>
      </c>
      <c r="D21" s="34"/>
      <c r="E21" s="296">
        <f t="shared" si="0"/>
        <v>0</v>
      </c>
      <c r="F21" s="288"/>
      <c r="G21" s="37"/>
      <c r="H21" s="244">
        <f t="shared" si="1"/>
        <v>0</v>
      </c>
      <c r="I21" s="63"/>
      <c r="J21" s="53"/>
      <c r="K21" s="296">
        <f t="shared" si="3"/>
        <v>0</v>
      </c>
      <c r="L21" s="288"/>
      <c r="M21" s="351"/>
      <c r="N21" s="342">
        <f t="shared" si="2"/>
        <v>0</v>
      </c>
    </row>
    <row r="22" spans="1:14" ht="25.5" customHeight="1">
      <c r="A22" s="497"/>
      <c r="B22" s="35" t="s">
        <v>8</v>
      </c>
      <c r="C22" s="36">
        <v>5</v>
      </c>
      <c r="D22" s="34"/>
      <c r="E22" s="296">
        <f t="shared" si="0"/>
        <v>0</v>
      </c>
      <c r="F22" s="288"/>
      <c r="G22" s="37"/>
      <c r="H22" s="244">
        <f t="shared" si="1"/>
        <v>0</v>
      </c>
      <c r="I22" s="63"/>
      <c r="J22" s="53"/>
      <c r="K22" s="296">
        <f t="shared" si="3"/>
        <v>0</v>
      </c>
      <c r="L22" s="288"/>
      <c r="M22" s="351"/>
      <c r="N22" s="342">
        <f t="shared" si="2"/>
        <v>0</v>
      </c>
    </row>
    <row r="23" spans="1:14" ht="25.5" customHeight="1">
      <c r="A23" s="497"/>
      <c r="B23" s="35" t="s">
        <v>9</v>
      </c>
      <c r="C23" s="36">
        <v>6</v>
      </c>
      <c r="D23" s="34"/>
      <c r="E23" s="296">
        <f t="shared" si="0"/>
        <v>0</v>
      </c>
      <c r="F23" s="288"/>
      <c r="G23" s="33"/>
      <c r="H23" s="244">
        <f t="shared" si="1"/>
        <v>0</v>
      </c>
      <c r="I23" s="63"/>
      <c r="J23" s="53"/>
      <c r="K23" s="296">
        <f t="shared" si="3"/>
        <v>0</v>
      </c>
      <c r="L23" s="288"/>
      <c r="M23" s="348"/>
      <c r="N23" s="342">
        <f t="shared" si="2"/>
        <v>0</v>
      </c>
    </row>
    <row r="24" spans="1:14" ht="24.75" customHeight="1">
      <c r="A24" s="497"/>
      <c r="B24" s="35" t="s">
        <v>10</v>
      </c>
      <c r="C24" s="36">
        <v>7</v>
      </c>
      <c r="D24" s="34"/>
      <c r="E24" s="296">
        <f t="shared" si="0"/>
        <v>0</v>
      </c>
      <c r="F24" s="288"/>
      <c r="G24" s="33"/>
      <c r="H24" s="244">
        <f t="shared" si="1"/>
        <v>0</v>
      </c>
      <c r="I24" s="63"/>
      <c r="J24" s="53"/>
      <c r="K24" s="296">
        <f t="shared" si="3"/>
        <v>0</v>
      </c>
      <c r="L24" s="288"/>
      <c r="M24" s="348"/>
      <c r="N24" s="342">
        <f t="shared" si="2"/>
        <v>0</v>
      </c>
    </row>
    <row r="25" spans="1:14" ht="24" customHeight="1">
      <c r="A25" s="497"/>
      <c r="B25" s="35" t="s">
        <v>11</v>
      </c>
      <c r="C25" s="36">
        <v>8</v>
      </c>
      <c r="D25" s="34"/>
      <c r="E25" s="296">
        <f t="shared" si="0"/>
        <v>0</v>
      </c>
      <c r="F25" s="288"/>
      <c r="G25" s="37"/>
      <c r="H25" s="244">
        <f t="shared" si="1"/>
        <v>0</v>
      </c>
      <c r="I25" s="63"/>
      <c r="J25" s="53"/>
      <c r="K25" s="296">
        <f t="shared" si="3"/>
        <v>0</v>
      </c>
      <c r="L25" s="288"/>
      <c r="M25" s="351"/>
      <c r="N25" s="342">
        <f t="shared" si="2"/>
        <v>0</v>
      </c>
    </row>
    <row r="26" spans="1:14" ht="21" customHeight="1">
      <c r="A26" s="497"/>
      <c r="B26" s="35" t="s">
        <v>12</v>
      </c>
      <c r="C26" s="36">
        <v>9</v>
      </c>
      <c r="D26" s="34"/>
      <c r="E26" s="296">
        <f t="shared" si="0"/>
        <v>0</v>
      </c>
      <c r="F26" s="288"/>
      <c r="G26" s="37"/>
      <c r="H26" s="244">
        <f t="shared" si="1"/>
        <v>0</v>
      </c>
      <c r="I26" s="63"/>
      <c r="J26" s="53"/>
      <c r="K26" s="296">
        <f t="shared" si="3"/>
        <v>0</v>
      </c>
      <c r="L26" s="288"/>
      <c r="M26" s="351"/>
      <c r="N26" s="342">
        <f t="shared" si="2"/>
        <v>0</v>
      </c>
    </row>
    <row r="27" spans="1:14" ht="26.25" customHeight="1">
      <c r="A27" s="497"/>
      <c r="B27" s="35" t="s">
        <v>29</v>
      </c>
      <c r="C27" s="36">
        <v>10</v>
      </c>
      <c r="D27" s="34"/>
      <c r="E27" s="296">
        <f t="shared" si="0"/>
        <v>0</v>
      </c>
      <c r="F27" s="288"/>
      <c r="G27" s="33"/>
      <c r="H27" s="244">
        <f t="shared" si="1"/>
        <v>0</v>
      </c>
      <c r="I27" s="63"/>
      <c r="J27" s="53"/>
      <c r="K27" s="296">
        <f t="shared" si="3"/>
        <v>0</v>
      </c>
      <c r="L27" s="288"/>
      <c r="M27" s="348"/>
      <c r="N27" s="342">
        <f t="shared" si="2"/>
        <v>0</v>
      </c>
    </row>
    <row r="28" spans="1:14" ht="28.5" customHeight="1">
      <c r="A28" s="497"/>
      <c r="B28" s="81" t="s">
        <v>132</v>
      </c>
      <c r="C28" s="36">
        <v>11</v>
      </c>
      <c r="D28" s="34"/>
      <c r="E28" s="296">
        <f t="shared" si="0"/>
        <v>0</v>
      </c>
      <c r="F28" s="288"/>
      <c r="G28" s="37"/>
      <c r="H28" s="244">
        <f t="shared" si="1"/>
        <v>0</v>
      </c>
      <c r="I28" s="63"/>
      <c r="J28" s="53"/>
      <c r="K28" s="296">
        <f t="shared" si="3"/>
        <v>0</v>
      </c>
      <c r="L28" s="288"/>
      <c r="M28" s="351"/>
      <c r="N28" s="342">
        <f t="shared" si="2"/>
        <v>0</v>
      </c>
    </row>
    <row r="29" spans="1:14" s="77" customFormat="1" ht="30.75" customHeight="1" hidden="1">
      <c r="A29" s="497"/>
      <c r="B29" s="79" t="s">
        <v>103</v>
      </c>
      <c r="C29" s="78"/>
      <c r="E29" s="296">
        <f t="shared" si="0"/>
        <v>0</v>
      </c>
      <c r="F29" s="289"/>
      <c r="H29" s="244">
        <f t="shared" si="1"/>
        <v>0</v>
      </c>
      <c r="K29" s="296">
        <f t="shared" si="3"/>
        <v>0</v>
      </c>
      <c r="L29" s="289"/>
      <c r="M29" s="357"/>
      <c r="N29" s="342">
        <f t="shared" si="2"/>
        <v>0</v>
      </c>
    </row>
    <row r="30" spans="1:14" ht="27" customHeight="1">
      <c r="A30" s="497"/>
      <c r="B30" s="35" t="s">
        <v>133</v>
      </c>
      <c r="C30" s="36">
        <v>12</v>
      </c>
      <c r="D30" s="34"/>
      <c r="E30" s="296">
        <f t="shared" si="0"/>
        <v>0</v>
      </c>
      <c r="F30" s="288"/>
      <c r="G30" s="37"/>
      <c r="H30" s="244">
        <f t="shared" si="1"/>
        <v>0</v>
      </c>
      <c r="I30" s="63"/>
      <c r="J30" s="53"/>
      <c r="K30" s="296">
        <f t="shared" si="3"/>
        <v>0</v>
      </c>
      <c r="L30" s="288"/>
      <c r="M30" s="351"/>
      <c r="N30" s="342">
        <f t="shared" si="2"/>
        <v>0</v>
      </c>
    </row>
    <row r="31" spans="1:14" ht="27" customHeight="1">
      <c r="A31" s="497"/>
      <c r="B31" s="35" t="s">
        <v>13</v>
      </c>
      <c r="C31" s="36">
        <v>13</v>
      </c>
      <c r="D31" s="34"/>
      <c r="E31" s="296">
        <f t="shared" si="0"/>
        <v>0</v>
      </c>
      <c r="F31" s="288"/>
      <c r="G31" s="37"/>
      <c r="H31" s="244">
        <f t="shared" si="1"/>
        <v>0</v>
      </c>
      <c r="I31" s="63"/>
      <c r="J31" s="53"/>
      <c r="K31" s="296">
        <f t="shared" si="3"/>
        <v>0</v>
      </c>
      <c r="L31" s="288"/>
      <c r="M31" s="351"/>
      <c r="N31" s="342">
        <f t="shared" si="2"/>
        <v>0</v>
      </c>
    </row>
    <row r="32" spans="1:14" ht="27" customHeight="1">
      <c r="A32" s="497"/>
      <c r="B32" s="38" t="s">
        <v>38</v>
      </c>
      <c r="C32" s="36">
        <v>14</v>
      </c>
      <c r="D32" s="37"/>
      <c r="E32" s="296">
        <f t="shared" si="0"/>
        <v>0</v>
      </c>
      <c r="F32" s="288"/>
      <c r="G32" s="33"/>
      <c r="H32" s="244">
        <f t="shared" si="1"/>
        <v>0</v>
      </c>
      <c r="I32" s="63"/>
      <c r="J32" s="55"/>
      <c r="K32" s="296">
        <f t="shared" si="3"/>
        <v>0</v>
      </c>
      <c r="L32" s="288"/>
      <c r="M32" s="348"/>
      <c r="N32" s="342">
        <f t="shared" si="2"/>
        <v>0</v>
      </c>
    </row>
    <row r="33" spans="1:14" ht="31.5" customHeight="1" thickBot="1">
      <c r="A33" s="497"/>
      <c r="B33" s="39" t="s">
        <v>14</v>
      </c>
      <c r="C33" s="36">
        <v>15</v>
      </c>
      <c r="D33" s="302"/>
      <c r="E33" s="306">
        <f t="shared" si="0"/>
        <v>0</v>
      </c>
      <c r="F33" s="307"/>
      <c r="G33" s="40"/>
      <c r="H33" s="359">
        <f t="shared" si="1"/>
        <v>0</v>
      </c>
      <c r="I33" s="63"/>
      <c r="J33" s="56"/>
      <c r="K33" s="310">
        <f t="shared" si="3"/>
        <v>0</v>
      </c>
      <c r="L33" s="290"/>
      <c r="M33" s="352"/>
      <c r="N33" s="363">
        <f t="shared" si="2"/>
        <v>0</v>
      </c>
    </row>
    <row r="34" spans="1:14" ht="28.5" customHeight="1" thickBot="1">
      <c r="A34" s="498"/>
      <c r="B34" s="41" t="s">
        <v>31</v>
      </c>
      <c r="C34" s="36">
        <v>16</v>
      </c>
      <c r="D34" s="299">
        <f>SUM(D9:D33)-D17-D9</f>
        <v>0</v>
      </c>
      <c r="E34" s="311">
        <f t="shared" si="0"/>
        <v>0</v>
      </c>
      <c r="F34" s="308">
        <f>SUM(F9:F33)-F9-F14</f>
        <v>0</v>
      </c>
      <c r="G34" s="43">
        <f>SUM(G9:G33)-G17-G9</f>
        <v>0</v>
      </c>
      <c r="H34" s="361">
        <f t="shared" si="1"/>
        <v>0</v>
      </c>
      <c r="I34" s="358"/>
      <c r="J34" s="43">
        <f>SUM(J9:J33)-J17-J9</f>
        <v>0</v>
      </c>
      <c r="K34" s="311">
        <f t="shared" si="3"/>
        <v>0</v>
      </c>
      <c r="L34" s="292">
        <f>SUM(L9:L33)-L9-L14</f>
        <v>0</v>
      </c>
      <c r="M34" s="340">
        <f>SUM(M9:M33)-M17-M9</f>
        <v>0</v>
      </c>
      <c r="N34" s="361">
        <f t="shared" si="2"/>
        <v>0</v>
      </c>
    </row>
    <row r="35" spans="1:14" ht="30.75" customHeight="1">
      <c r="A35" s="499" t="s">
        <v>136</v>
      </c>
      <c r="B35" s="500"/>
      <c r="C35" s="36">
        <v>17</v>
      </c>
      <c r="D35" s="454">
        <f>+'výkony-vozidla-odkupy'!I12</f>
        <v>0</v>
      </c>
      <c r="E35" s="454"/>
      <c r="F35" s="269"/>
      <c r="G35" s="483">
        <f>+D35</f>
        <v>0</v>
      </c>
      <c r="H35" s="484"/>
      <c r="I35" s="64"/>
      <c r="J35" s="454">
        <f>+'výkony-vozidla-odkupy'!J12</f>
        <v>0</v>
      </c>
      <c r="K35" s="454"/>
      <c r="L35" s="272"/>
      <c r="M35" s="455">
        <f>+J35</f>
        <v>0</v>
      </c>
      <c r="N35" s="456"/>
    </row>
    <row r="36" spans="1:14" ht="30.75" customHeight="1" thickBot="1">
      <c r="A36" s="511" t="s">
        <v>127</v>
      </c>
      <c r="B36" s="512"/>
      <c r="C36" s="36">
        <v>18</v>
      </c>
      <c r="D36" s="485"/>
      <c r="E36" s="458"/>
      <c r="F36" s="396"/>
      <c r="G36" s="459"/>
      <c r="H36" s="486"/>
      <c r="I36" s="65"/>
      <c r="J36" s="457"/>
      <c r="K36" s="458"/>
      <c r="L36" s="396"/>
      <c r="M36" s="459"/>
      <c r="N36" s="460"/>
    </row>
    <row r="37" spans="1:14" ht="32.25" customHeight="1" thickBot="1">
      <c r="A37" s="463" t="s">
        <v>47</v>
      </c>
      <c r="B37" s="464"/>
      <c r="C37" s="36">
        <v>19</v>
      </c>
      <c r="D37" s="436">
        <f>+E34</f>
        <v>0</v>
      </c>
      <c r="E37" s="467"/>
      <c r="F37" s="278"/>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17" t="s">
        <v>137</v>
      </c>
      <c r="B41" s="514"/>
      <c r="C41" s="369" t="s">
        <v>101</v>
      </c>
      <c r="D41" s="92"/>
      <c r="E41" s="86"/>
      <c r="F41" s="86"/>
      <c r="G41" s="95"/>
      <c r="H41" s="87"/>
      <c r="I41" s="94"/>
      <c r="J41" s="92"/>
      <c r="K41" s="86"/>
      <c r="L41" s="86"/>
      <c r="M41" s="95"/>
      <c r="N41" s="87"/>
    </row>
    <row r="42" spans="1:14" ht="142.5" customHeight="1" thickBot="1">
      <c r="A42" s="517" t="s">
        <v>193</v>
      </c>
      <c r="B42" s="514"/>
      <c r="C42" s="370" t="s">
        <v>102</v>
      </c>
      <c r="D42" s="88"/>
      <c r="E42" s="89"/>
      <c r="F42" s="89"/>
      <c r="G42" s="96"/>
      <c r="H42" s="89"/>
      <c r="I42" s="90"/>
      <c r="J42" s="88"/>
      <c r="K42" s="89"/>
      <c r="L42" s="89"/>
      <c r="M42" s="95"/>
      <c r="N42" s="87"/>
    </row>
    <row r="43" spans="1:14" ht="27" customHeight="1" thickBot="1">
      <c r="A43" s="468" t="s">
        <v>99</v>
      </c>
      <c r="B43" s="469"/>
      <c r="C43" s="370" t="s">
        <v>134</v>
      </c>
      <c r="D43" s="439">
        <f>0.85+0.18</f>
        <v>1.03</v>
      </c>
      <c r="E43" s="438"/>
      <c r="F43" s="338"/>
      <c r="G43" s="439">
        <f>+D43</f>
        <v>1.03</v>
      </c>
      <c r="H43" s="438"/>
      <c r="I43" s="104"/>
      <c r="J43" s="438">
        <f>0.48+0.3</f>
        <v>0.78</v>
      </c>
      <c r="K43" s="438"/>
      <c r="L43" s="338"/>
      <c r="M43" s="439">
        <f>+J43</f>
        <v>0.78</v>
      </c>
      <c r="N43" s="440"/>
    </row>
    <row r="44" spans="1:14" ht="46.5" customHeight="1">
      <c r="A44" s="488" t="s">
        <v>142</v>
      </c>
      <c r="B44" s="489"/>
      <c r="C44" s="371">
        <v>22</v>
      </c>
      <c r="D44" s="443">
        <f>+D37+E41+D43</f>
        <v>1.03</v>
      </c>
      <c r="E44" s="444"/>
      <c r="F44" s="280"/>
      <c r="G44" s="425"/>
      <c r="H44" s="507"/>
      <c r="I44" s="68"/>
      <c r="J44" s="443">
        <f>+J37+J43+K41</f>
        <v>0.78</v>
      </c>
      <c r="K44" s="444"/>
      <c r="L44" s="280"/>
      <c r="M44" s="425"/>
      <c r="N44" s="426"/>
    </row>
    <row r="45" spans="1:14" ht="46.5" customHeight="1" thickBot="1">
      <c r="A45" s="470" t="s">
        <v>143</v>
      </c>
      <c r="B45" s="471"/>
      <c r="C45" s="372" t="s">
        <v>34</v>
      </c>
      <c r="D45" s="472"/>
      <c r="E45" s="473"/>
      <c r="F45" s="373"/>
      <c r="G45" s="428">
        <f>+H34+G43</f>
        <v>1.03</v>
      </c>
      <c r="H45" s="474"/>
      <c r="I45" s="374"/>
      <c r="J45" s="472"/>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28.5" customHeight="1">
      <c r="A56" s="427" t="s">
        <v>264</v>
      </c>
      <c r="B56" s="427"/>
      <c r="C56" s="427"/>
      <c r="D56" s="427"/>
      <c r="E56" s="427"/>
      <c r="F56" s="427"/>
      <c r="G56" s="427"/>
      <c r="H56" s="427"/>
      <c r="I56" s="57"/>
    </row>
    <row r="57" spans="1:9" ht="33" customHeight="1">
      <c r="A57" s="480" t="s">
        <v>252</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9" ht="35.25" customHeight="1">
      <c r="A62" s="427" t="s">
        <v>249</v>
      </c>
      <c r="B62" s="427"/>
      <c r="C62" s="427"/>
      <c r="D62" s="427"/>
      <c r="E62" s="427"/>
      <c r="F62" s="427"/>
      <c r="G62" s="427"/>
      <c r="H62" s="427"/>
      <c r="I62" s="57"/>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268</v>
      </c>
      <c r="B65" s="427"/>
      <c r="C65" s="427"/>
      <c r="D65" s="427"/>
      <c r="E65" s="427"/>
      <c r="F65" s="427"/>
      <c r="G65" s="427"/>
      <c r="H65" s="427"/>
      <c r="I65" s="57"/>
    </row>
    <row r="66" spans="1:9" ht="52.5" customHeight="1">
      <c r="A66" s="427" t="s">
        <v>48</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251</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19</v>
      </c>
    </row>
    <row r="73" spans="1:2" ht="15.75">
      <c r="A73" s="22"/>
      <c r="B73" s="23" t="s">
        <v>37</v>
      </c>
    </row>
    <row r="74" spans="1:2" ht="15.75">
      <c r="A74" s="24"/>
      <c r="B74" s="23" t="s">
        <v>37</v>
      </c>
    </row>
    <row r="75" spans="1:2" ht="17.25" customHeight="1">
      <c r="A75" s="297"/>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C4">
      <selection activeCell="J9" sqref="J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49" t="s">
        <v>92</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73" t="s">
        <v>206</v>
      </c>
      <c r="G8" s="318" t="s">
        <v>55</v>
      </c>
      <c r="H8" s="318" t="s">
        <v>56</v>
      </c>
      <c r="I8" s="319"/>
      <c r="J8" s="320" t="s">
        <v>85</v>
      </c>
      <c r="K8" s="321" t="s">
        <v>86</v>
      </c>
      <c r="L8" s="271" t="s">
        <v>206</v>
      </c>
      <c r="M8" s="46" t="s">
        <v>87</v>
      </c>
      <c r="N8" s="341" t="s">
        <v>88</v>
      </c>
    </row>
    <row r="9" spans="1:14" ht="26.25" customHeight="1">
      <c r="A9" s="496" t="s">
        <v>16</v>
      </c>
      <c r="B9" s="28" t="s">
        <v>3</v>
      </c>
      <c r="C9" s="29">
        <v>1</v>
      </c>
      <c r="D9" s="401">
        <f>+D10+D11+D12+D13+D14</f>
        <v>0</v>
      </c>
      <c r="E9" s="402">
        <f>+IF($D$35=0,0,D9/$D$35)</f>
        <v>0</v>
      </c>
      <c r="F9" s="274">
        <f>+F10+F11+F12+F13</f>
        <v>0</v>
      </c>
      <c r="G9" s="401">
        <f>+G10+G11+G12+G13+G14</f>
        <v>0</v>
      </c>
      <c r="H9" s="342">
        <f>+IF($M$35=0,0,G9/$M$35)</f>
        <v>0</v>
      </c>
      <c r="I9" s="63"/>
      <c r="J9" s="401">
        <f>+J10+J11+J12+J13+J14</f>
        <v>0</v>
      </c>
      <c r="K9" s="402">
        <f>+IF($J$35=0,0,J9/$J$35)</f>
        <v>0</v>
      </c>
      <c r="L9" s="274">
        <f>+L10+L11+L12+L13</f>
        <v>0</v>
      </c>
      <c r="M9" s="401">
        <f>+M10+M11+M12+M13+M14</f>
        <v>0</v>
      </c>
      <c r="N9" s="342">
        <f>+IF($M$35=0,0,M9/$M$35)</f>
        <v>0</v>
      </c>
    </row>
    <row r="10" spans="1:14" ht="22.5" customHeight="1">
      <c r="A10" s="497"/>
      <c r="B10" s="245" t="s">
        <v>4</v>
      </c>
      <c r="C10" s="246" t="s">
        <v>5</v>
      </c>
      <c r="D10" s="247">
        <f>+Mn!D10+Md!D10+'Md+'!D10+Sd!D10+'Sd+'!D10+Kb!D10+'KB+'!D10</f>
        <v>0</v>
      </c>
      <c r="E10" s="376">
        <f>+IF(F10=0,0,D10/F10)</f>
        <v>0</v>
      </c>
      <c r="F10" s="247">
        <f>+Mn!F10+Md!F10+'Md+'!F10+Sd!F10+'Sd+'!F10+Kb!F10+'KB+'!F10</f>
        <v>0</v>
      </c>
      <c r="G10" s="247">
        <f>+Mn!G10+Md!G10+'Md+'!G10+Sd!G10+'Sd+'!G10+Kb!G10+'KB+'!G10</f>
        <v>0</v>
      </c>
      <c r="H10" s="265">
        <f aca="true" t="shared" si="0" ref="H10:H34">+IF($G$35=0,0,G10/$G$35)</f>
        <v>0</v>
      </c>
      <c r="I10" s="249"/>
      <c r="J10" s="32">
        <f>+Mn!J10+Md!J10+'Md+'!J10+Sd!J10+'Sd+'!J10+Kb!J10+'KB+'!J10</f>
        <v>0</v>
      </c>
      <c r="K10" s="376">
        <f>+IF(L10=0,0,J10/L10)</f>
        <v>0</v>
      </c>
      <c r="L10" s="247">
        <f>+Mn!L10+Md!L10+'Md+'!L10+Sd!L10+'Sd+'!L10+Kb!L10+'KB+'!L10</f>
        <v>0</v>
      </c>
      <c r="M10" s="353">
        <f>+Mn!M10+Md!M10+'Md+'!M10+Sd!M10+'Sd+'!M10+Kb!M10+'KB+'!M10</f>
        <v>0</v>
      </c>
      <c r="N10" s="343">
        <f aca="true" t="shared" si="1" ref="N10:N34">+IF($M$35=0,0,M10/$M$35)</f>
        <v>0</v>
      </c>
    </row>
    <row r="11" spans="1:14" ht="22.5" customHeight="1">
      <c r="A11" s="497"/>
      <c r="B11" s="245" t="s">
        <v>26</v>
      </c>
      <c r="C11" s="246" t="s">
        <v>269</v>
      </c>
      <c r="D11" s="247">
        <f>+Mn!D11+Md!D11+'Md+'!D11+Sd!D11+'Sd+'!D11+Kb!D11+'KB+'!D11</f>
        <v>0</v>
      </c>
      <c r="E11" s="376">
        <f>+IF(F11=0,0,D11/F11)</f>
        <v>0</v>
      </c>
      <c r="F11" s="247">
        <f>+Mn!F11+Md!F11+'Md+'!F11+Sd!F11+'Sd+'!F11+Kb!F11+'KB+'!F11</f>
        <v>0</v>
      </c>
      <c r="G11" s="247">
        <f>+Mn!G11+Md!G11+'Md+'!G11+Sd!G11+'Sd+'!G11+Kb!G11+'KB+'!G11</f>
        <v>0</v>
      </c>
      <c r="H11" s="265">
        <f t="shared" si="0"/>
        <v>0</v>
      </c>
      <c r="I11" s="249"/>
      <c r="J11" s="32">
        <f>+Mn!J11+Md!J11+'Md+'!J11+Sd!J11+'Sd+'!J11+Kb!J11+'KB+'!J11</f>
        <v>0</v>
      </c>
      <c r="K11" s="376">
        <f>+IF(L11=0,0,J11/L11)</f>
        <v>0</v>
      </c>
      <c r="L11" s="247">
        <f>+Mn!L11+Md!L11+'Md+'!L11+Sd!L11+'Sd+'!L11+Kb!L11+'KB+'!L11</f>
        <v>0</v>
      </c>
      <c r="M11" s="353">
        <f>+Mn!M11+Md!M11+'Md+'!M11+Sd!M11+'Sd+'!M11+Kb!M11+'KB+'!M11</f>
        <v>0</v>
      </c>
      <c r="N11" s="343">
        <f t="shared" si="1"/>
        <v>0</v>
      </c>
    </row>
    <row r="12" spans="1:14" ht="22.5" customHeight="1">
      <c r="A12" s="497"/>
      <c r="B12" s="245" t="s">
        <v>178</v>
      </c>
      <c r="C12" s="246" t="s">
        <v>27</v>
      </c>
      <c r="D12" s="247">
        <f>+Mn!D12+Md!D12+'Md+'!D12+Sd!D12+'Sd+'!D12+Kb!D12+'KB+'!D12</f>
        <v>0</v>
      </c>
      <c r="E12" s="376">
        <f>+IF(F12=0,0,D12/F12)</f>
        <v>0</v>
      </c>
      <c r="F12" s="247">
        <f>+Mn!F12+Md!F12+'Md+'!F12+Sd!F12+'Sd+'!F12+Kb!F12+'KB+'!F12</f>
        <v>0</v>
      </c>
      <c r="G12" s="247">
        <f>+Mn!G12+Md!G12+'Md+'!G12+Sd!G12+'Sd+'!G12+Kb!G12+'KB+'!G12</f>
        <v>0</v>
      </c>
      <c r="H12" s="265">
        <f t="shared" si="0"/>
        <v>0</v>
      </c>
      <c r="I12" s="249"/>
      <c r="J12" s="32">
        <f>+Mn!J12+Md!J12+'Md+'!J12+Sd!J12+'Sd+'!J12+Kb!J12+'KB+'!J12</f>
        <v>0</v>
      </c>
      <c r="K12" s="376">
        <f>+IF(L12=0,0,J12/L12)</f>
        <v>0</v>
      </c>
      <c r="L12" s="247">
        <f>+Mn!L12+Md!L12+'Md+'!L12+Sd!L12+'Sd+'!L12+Kb!L12+'KB+'!L12</f>
        <v>0</v>
      </c>
      <c r="M12" s="353">
        <f>+Mn!M12+Md!M12+'Md+'!M12+Sd!M12+'Sd+'!M12+Kb!M12+'KB+'!M12</f>
        <v>0</v>
      </c>
      <c r="N12" s="343">
        <f t="shared" si="1"/>
        <v>0</v>
      </c>
    </row>
    <row r="13" spans="1:14" ht="22.5" customHeight="1">
      <c r="A13" s="497"/>
      <c r="B13" s="245" t="s">
        <v>179</v>
      </c>
      <c r="C13" s="246" t="s">
        <v>28</v>
      </c>
      <c r="D13" s="247">
        <f>+Mn!D13+Md!D13+'Md+'!D13+Sd!D13+'Sd+'!D13+Kb!D13+'KB+'!D13</f>
        <v>0</v>
      </c>
      <c r="E13" s="376">
        <f>+IF(F13=0,0,D13/F13)</f>
        <v>0</v>
      </c>
      <c r="F13" s="247">
        <f>+Mn!F13+Md!F13+'Md+'!F13+Sd!F13+'Sd+'!F13+Kb!F13+'KB+'!F13</f>
        <v>0</v>
      </c>
      <c r="G13" s="247">
        <f>+Mn!G13+Md!G13+'Md+'!G13+Sd!G13+'Sd+'!G13+Kb!G13+'KB+'!G13</f>
        <v>0</v>
      </c>
      <c r="H13" s="265">
        <f t="shared" si="0"/>
        <v>0</v>
      </c>
      <c r="I13" s="249"/>
      <c r="J13" s="32">
        <f>+Mn!J13+Md!J13+'Md+'!J13+Sd!J13+'Sd+'!J13+Kb!J13+'KB+'!J13</f>
        <v>0</v>
      </c>
      <c r="K13" s="376">
        <f>+IF(L13=0,0,J13/L13)</f>
        <v>0</v>
      </c>
      <c r="L13" s="247">
        <f>+Mn!L13+Md!L13+'Md+'!L13+Sd!L13+'Sd+'!L13+Kb!L13+'KB+'!L13</f>
        <v>0</v>
      </c>
      <c r="M13" s="353">
        <f>+Mn!M13+Md!M13+'Md+'!M13+Sd!M13+'Sd+'!M13+Kb!M13+'KB+'!M13</f>
        <v>0</v>
      </c>
      <c r="N13" s="343">
        <f t="shared" si="1"/>
        <v>0</v>
      </c>
    </row>
    <row r="14" spans="1:14" ht="22.5" customHeight="1">
      <c r="A14" s="497"/>
      <c r="B14" s="245" t="s">
        <v>181</v>
      </c>
      <c r="C14" s="246" t="s">
        <v>180</v>
      </c>
      <c r="D14" s="247">
        <f>+Mn!D14+Md!D14+'Md+'!D14+Sd!D14+'Sd+'!D14+Kb!D14+'KB+'!D14</f>
        <v>0</v>
      </c>
      <c r="E14" s="335">
        <v>0</v>
      </c>
      <c r="F14" s="325"/>
      <c r="G14" s="247">
        <f>+Mn!G14+Md!G14+'Md+'!G14+Sd!G14+'Sd+'!G14+Kb!G14+'KB+'!G14</f>
        <v>0</v>
      </c>
      <c r="H14" s="265">
        <f t="shared" si="0"/>
        <v>0</v>
      </c>
      <c r="I14" s="249"/>
      <c r="J14" s="32">
        <f>+Mn!J14+Md!J14+'Md+'!J14+Sd!J14+'Sd+'!J14+Kb!J14+'KB+'!J14</f>
        <v>0</v>
      </c>
      <c r="K14" s="243">
        <f aca="true" t="shared" si="2" ref="K14:K34">+IF($J$35=0,0,J14/$J$35)</f>
        <v>0</v>
      </c>
      <c r="L14" s="325"/>
      <c r="M14" s="353">
        <f>+Mn!M14+Md!M14+'Md+'!M14+Sd!M14+'Sd+'!M14+Kb!M14+'KB+'!M14</f>
        <v>0</v>
      </c>
      <c r="N14" s="343">
        <f t="shared" si="1"/>
        <v>0</v>
      </c>
    </row>
    <row r="15" spans="1:14" ht="21.75" customHeight="1">
      <c r="A15" s="497"/>
      <c r="B15" s="35" t="s">
        <v>6</v>
      </c>
      <c r="C15" s="36">
        <v>2</v>
      </c>
      <c r="D15" s="247">
        <f>+Mn!D15+Md!D15+'Md+'!D15+Sd!D15+'Sd+'!D15+Kb!D15+'KB+'!D15</f>
        <v>0</v>
      </c>
      <c r="E15" s="335">
        <v>0</v>
      </c>
      <c r="F15" s="31"/>
      <c r="G15" s="32">
        <f>+Mn!G15+Md!G15+'Md+'!G15+Sd!G15+'Sd+'!G15+Kb!G15+'KB+'!G15</f>
        <v>0</v>
      </c>
      <c r="H15" s="244">
        <f t="shared" si="0"/>
        <v>0</v>
      </c>
      <c r="I15" s="63"/>
      <c r="J15" s="32">
        <f>+Mn!J15+Md!J15+'Md+'!J15+Sd!J15+'Sd+'!J15+Kb!J15+'KB+'!J15</f>
        <v>0</v>
      </c>
      <c r="K15" s="243">
        <f t="shared" si="2"/>
        <v>0</v>
      </c>
      <c r="L15" s="31"/>
      <c r="M15" s="354">
        <f>+Mn!M15+Md!M15+'Md+'!M15+Sd!M15+'Sd+'!M15+Kb!M15+'KB+'!M15</f>
        <v>0</v>
      </c>
      <c r="N15" s="342">
        <f t="shared" si="1"/>
        <v>0</v>
      </c>
    </row>
    <row r="16" spans="1:14" ht="25.5" customHeight="1">
      <c r="A16" s="497"/>
      <c r="B16" s="35" t="s">
        <v>7</v>
      </c>
      <c r="C16" s="36">
        <v>3</v>
      </c>
      <c r="D16" s="247">
        <f>+Mn!D16+Md!D16+'Md+'!D16+Sd!D16+'Sd+'!D16+Kb!D16+'KB+'!D16</f>
        <v>0</v>
      </c>
      <c r="E16" s="335">
        <v>0</v>
      </c>
      <c r="F16" s="31"/>
      <c r="G16" s="32">
        <f>+Mn!G16+Md!G16+'Md+'!G16+Sd!G16+'Sd+'!G16+Kb!G16+'KB+'!G16</f>
        <v>0</v>
      </c>
      <c r="H16" s="244">
        <f t="shared" si="0"/>
        <v>0</v>
      </c>
      <c r="I16" s="63"/>
      <c r="J16" s="32">
        <f>+Mn!J16+Md!J16+'Md+'!J16+Sd!J16+'Sd+'!J16+Kb!J16+'KB+'!J16</f>
        <v>0</v>
      </c>
      <c r="K16" s="243">
        <f t="shared" si="2"/>
        <v>0</v>
      </c>
      <c r="L16" s="31"/>
      <c r="M16" s="354">
        <f>+Mn!M16+Md!M16+'Md+'!M16+Sd!M16+'Sd+'!M16+Kb!M16+'KB+'!M16</f>
        <v>0</v>
      </c>
      <c r="N16" s="342">
        <f t="shared" si="1"/>
        <v>0</v>
      </c>
    </row>
    <row r="17" spans="1:14" ht="25.5" customHeight="1">
      <c r="A17" s="497"/>
      <c r="B17" s="35" t="s">
        <v>246</v>
      </c>
      <c r="C17" s="36">
        <v>4</v>
      </c>
      <c r="D17" s="262">
        <f>+D18+D19+D20</f>
        <v>0</v>
      </c>
      <c r="E17" s="335">
        <v>0</v>
      </c>
      <c r="F17" s="31"/>
      <c r="G17" s="262">
        <f>+G18+G19+G20</f>
        <v>0</v>
      </c>
      <c r="H17" s="244">
        <f t="shared" si="0"/>
        <v>0</v>
      </c>
      <c r="I17" s="63"/>
      <c r="J17" s="262">
        <f>+J18+J19+J20</f>
        <v>0</v>
      </c>
      <c r="K17" s="243">
        <f t="shared" si="2"/>
        <v>0</v>
      </c>
      <c r="L17" s="31"/>
      <c r="M17" s="355">
        <f>+M18+M19+M20</f>
        <v>0</v>
      </c>
      <c r="N17" s="342">
        <f t="shared" si="1"/>
        <v>0</v>
      </c>
    </row>
    <row r="18" spans="1:14" ht="34.5" customHeight="1">
      <c r="A18" s="497"/>
      <c r="B18" s="245" t="s">
        <v>203</v>
      </c>
      <c r="C18" s="263" t="s">
        <v>138</v>
      </c>
      <c r="D18" s="247">
        <f>+Mn!D18+Md!D18+'Md+'!D18+Sd!D18+'Sd+'!D18+Kb!D18+'KB+'!D18</f>
        <v>0</v>
      </c>
      <c r="E18" s="378">
        <v>0</v>
      </c>
      <c r="F18" s="281"/>
      <c r="G18" s="267"/>
      <c r="H18" s="265">
        <f t="shared" si="0"/>
        <v>0</v>
      </c>
      <c r="I18" s="249"/>
      <c r="J18" s="247">
        <f>+Mn!J18+Md!J18+'Md+'!J18+Sd!J18+'Sd+'!J18+Kb!J18+'KB+'!J18</f>
        <v>0</v>
      </c>
      <c r="K18" s="243">
        <f t="shared" si="2"/>
        <v>0</v>
      </c>
      <c r="L18" s="281"/>
      <c r="M18" s="356"/>
      <c r="N18" s="343">
        <f t="shared" si="1"/>
        <v>0</v>
      </c>
    </row>
    <row r="19" spans="1:14" ht="26.25" customHeight="1">
      <c r="A19" s="497"/>
      <c r="B19" s="245" t="s">
        <v>210</v>
      </c>
      <c r="C19" s="263" t="s">
        <v>139</v>
      </c>
      <c r="D19" s="247">
        <f>+Mn!D19+Md!D19+'Md+'!D19+Sd!D19+'Sd+'!D19+Kb!D19+'KB+'!D19</f>
        <v>0</v>
      </c>
      <c r="E19" s="378">
        <v>0</v>
      </c>
      <c r="F19" s="282"/>
      <c r="G19" s="266"/>
      <c r="H19" s="265">
        <f t="shared" si="0"/>
        <v>0</v>
      </c>
      <c r="I19" s="249"/>
      <c r="J19" s="247">
        <f>+Mn!J19+Md!J19+'Md+'!J19+Sd!J19+'Sd+'!J19+Kb!J19+'KB+'!J19</f>
        <v>0</v>
      </c>
      <c r="K19" s="243">
        <f t="shared" si="2"/>
        <v>0</v>
      </c>
      <c r="L19" s="282"/>
      <c r="M19" s="350"/>
      <c r="N19" s="343">
        <f t="shared" si="1"/>
        <v>0</v>
      </c>
    </row>
    <row r="20" spans="1:14" ht="26.25" customHeight="1">
      <c r="A20" s="497"/>
      <c r="B20" s="245" t="s">
        <v>247</v>
      </c>
      <c r="C20" s="263" t="s">
        <v>177</v>
      </c>
      <c r="D20" s="247">
        <f>+Mn!D20+Md!D20+'Md+'!D20+Sd!D20+'Sd+'!D20+Kb!D20+'KB+'!D20</f>
        <v>0</v>
      </c>
      <c r="E20" s="378">
        <v>0</v>
      </c>
      <c r="F20" s="282"/>
      <c r="G20" s="266"/>
      <c r="H20" s="265">
        <f t="shared" si="0"/>
        <v>0</v>
      </c>
      <c r="I20" s="249"/>
      <c r="J20" s="247">
        <f>+Mn!J20+Md!J20+'Md+'!J20+Sd!J20+'Sd+'!J20+Kb!J20+'KB+'!J20</f>
        <v>0</v>
      </c>
      <c r="K20" s="243">
        <f t="shared" si="2"/>
        <v>0</v>
      </c>
      <c r="L20" s="282"/>
      <c r="M20" s="350"/>
      <c r="N20" s="343">
        <f t="shared" si="1"/>
        <v>0</v>
      </c>
    </row>
    <row r="21" spans="1:14" ht="37.5" customHeight="1">
      <c r="A21" s="497"/>
      <c r="B21" s="35" t="s">
        <v>204</v>
      </c>
      <c r="C21" s="36" t="s">
        <v>139</v>
      </c>
      <c r="D21" s="247">
        <f>+Mn!D21+Md!D21+'Md+'!D21+Sd!D21+'Sd+'!D21+Kb!D21+'KB+'!D21</f>
        <v>0</v>
      </c>
      <c r="E21" s="335">
        <v>0</v>
      </c>
      <c r="F21" s="283"/>
      <c r="G21" s="37"/>
      <c r="H21" s="244">
        <f t="shared" si="0"/>
        <v>0</v>
      </c>
      <c r="I21" s="63"/>
      <c r="J21" s="32">
        <f>+Mn!J21+Md!J21+'Md+'!J21+Sd!J21+'Sd+'!J21+Kb!J21+'KB+'!J21</f>
        <v>0</v>
      </c>
      <c r="K21" s="243">
        <f t="shared" si="2"/>
        <v>0</v>
      </c>
      <c r="L21" s="283"/>
      <c r="M21" s="351"/>
      <c r="N21" s="342">
        <f t="shared" si="1"/>
        <v>0</v>
      </c>
    </row>
    <row r="22" spans="1:14" ht="25.5" customHeight="1">
      <c r="A22" s="497"/>
      <c r="B22" s="35" t="s">
        <v>8</v>
      </c>
      <c r="C22" s="36">
        <v>5</v>
      </c>
      <c r="D22" s="247">
        <f>+Mn!D22+Md!D22+'Md+'!D22+Sd!D22+'Sd+'!D22+Kb!D22+'KB+'!D22</f>
        <v>0</v>
      </c>
      <c r="E22" s="335">
        <v>0</v>
      </c>
      <c r="F22" s="283"/>
      <c r="G22" s="37"/>
      <c r="H22" s="244">
        <f t="shared" si="0"/>
        <v>0</v>
      </c>
      <c r="I22" s="63"/>
      <c r="J22" s="32">
        <f>+Mn!J22+Md!J22+'Md+'!J22+Sd!J22+'Sd+'!J22+Kb!J22+'KB+'!J22</f>
        <v>0</v>
      </c>
      <c r="K22" s="243">
        <f t="shared" si="2"/>
        <v>0</v>
      </c>
      <c r="L22" s="283"/>
      <c r="M22" s="351"/>
      <c r="N22" s="342">
        <f t="shared" si="1"/>
        <v>0</v>
      </c>
    </row>
    <row r="23" spans="1:14" ht="25.5" customHeight="1">
      <c r="A23" s="497"/>
      <c r="B23" s="35" t="s">
        <v>9</v>
      </c>
      <c r="C23" s="36">
        <v>6</v>
      </c>
      <c r="D23" s="247">
        <f>+Mn!D23+Md!D23+'Md+'!D23+Sd!D23+'Sd+'!D23+Kb!D23+'KB+'!D23</f>
        <v>0</v>
      </c>
      <c r="E23" s="335">
        <v>0</v>
      </c>
      <c r="F23" s="31"/>
      <c r="G23" s="32">
        <f>+Mn!G23+Md!G23+'Md+'!G23+Sd!G23+'Sd+'!G23+Kb!G23+'KB+'!G23</f>
        <v>0</v>
      </c>
      <c r="H23" s="244">
        <f t="shared" si="0"/>
        <v>0</v>
      </c>
      <c r="I23" s="63"/>
      <c r="J23" s="32">
        <f>+Mn!J23+Md!J23+'Md+'!J23+Sd!J23+'Sd+'!J23+Kb!J23+'KB+'!J23</f>
        <v>0</v>
      </c>
      <c r="K23" s="243">
        <f t="shared" si="2"/>
        <v>0</v>
      </c>
      <c r="L23" s="31"/>
      <c r="M23" s="354">
        <f>+Mn!M23+Md!M23+'Md+'!M23+Sd!M23+'Sd+'!M23+Kb!M23+'KB+'!M23</f>
        <v>0</v>
      </c>
      <c r="N23" s="342">
        <f t="shared" si="1"/>
        <v>0</v>
      </c>
    </row>
    <row r="24" spans="1:14" ht="24.75" customHeight="1">
      <c r="A24" s="497"/>
      <c r="B24" s="35" t="s">
        <v>10</v>
      </c>
      <c r="C24" s="36">
        <v>7</v>
      </c>
      <c r="D24" s="247">
        <f>+Mn!D24+Md!D24+'Md+'!D24+Sd!D24+'Sd+'!D24+Kb!D24+'KB+'!D24</f>
        <v>0</v>
      </c>
      <c r="E24" s="335">
        <v>0</v>
      </c>
      <c r="F24" s="31"/>
      <c r="G24" s="32">
        <f>+Mn!G24+Md!G24+'Md+'!G24+Sd!G24+'Sd+'!G24+Kb!G24+'KB+'!G24</f>
        <v>0</v>
      </c>
      <c r="H24" s="244">
        <f t="shared" si="0"/>
        <v>0</v>
      </c>
      <c r="I24" s="63"/>
      <c r="J24" s="32">
        <f>+Mn!J24+Md!J24+'Md+'!J24+Sd!J24+'Sd+'!J24+Kb!J24+'KB+'!J24</f>
        <v>0</v>
      </c>
      <c r="K24" s="243">
        <f t="shared" si="2"/>
        <v>0</v>
      </c>
      <c r="L24" s="31"/>
      <c r="M24" s="354">
        <f>+Mn!M24+Md!M24+'Md+'!M24+Sd!M24+'Sd+'!M24+Kb!M24+'KB+'!M24</f>
        <v>0</v>
      </c>
      <c r="N24" s="342">
        <f t="shared" si="1"/>
        <v>0</v>
      </c>
    </row>
    <row r="25" spans="1:14" ht="24" customHeight="1">
      <c r="A25" s="497"/>
      <c r="B25" s="35" t="s">
        <v>11</v>
      </c>
      <c r="C25" s="36">
        <v>8</v>
      </c>
      <c r="D25" s="247">
        <f>+Mn!D25+Md!D25+'Md+'!D25+Sd!D25+'Sd+'!D25+Kb!D25+'KB+'!D25</f>
        <v>0</v>
      </c>
      <c r="E25" s="335">
        <v>0</v>
      </c>
      <c r="F25" s="283"/>
      <c r="G25" s="37"/>
      <c r="H25" s="244">
        <f t="shared" si="0"/>
        <v>0</v>
      </c>
      <c r="I25" s="63"/>
      <c r="J25" s="32">
        <f>+Mn!J25+Md!J25+'Md+'!J25+Sd!J25+'Sd+'!J25+Kb!J25+'KB+'!J25</f>
        <v>0</v>
      </c>
      <c r="K25" s="243">
        <f t="shared" si="2"/>
        <v>0</v>
      </c>
      <c r="L25" s="283"/>
      <c r="M25" s="351"/>
      <c r="N25" s="342">
        <f t="shared" si="1"/>
        <v>0</v>
      </c>
    </row>
    <row r="26" spans="1:14" ht="21" customHeight="1">
      <c r="A26" s="497"/>
      <c r="B26" s="35" t="s">
        <v>12</v>
      </c>
      <c r="C26" s="36">
        <v>9</v>
      </c>
      <c r="D26" s="247">
        <f>+Mn!D26+Md!D26+'Md+'!D26+Sd!D26+'Sd+'!D26+Kb!D26+'KB+'!D26</f>
        <v>0</v>
      </c>
      <c r="E26" s="335">
        <v>0</v>
      </c>
      <c r="F26" s="283"/>
      <c r="G26" s="37"/>
      <c r="H26" s="244">
        <f t="shared" si="0"/>
        <v>0</v>
      </c>
      <c r="I26" s="63"/>
      <c r="J26" s="32">
        <f>+Mn!J26+Md!J26+'Md+'!J26+Sd!J26+'Sd+'!J26+Kb!J26+'KB+'!J26</f>
        <v>0</v>
      </c>
      <c r="K26" s="243">
        <f t="shared" si="2"/>
        <v>0</v>
      </c>
      <c r="L26" s="283"/>
      <c r="M26" s="351"/>
      <c r="N26" s="342">
        <f t="shared" si="1"/>
        <v>0</v>
      </c>
    </row>
    <row r="27" spans="1:14" ht="26.25" customHeight="1">
      <c r="A27" s="497"/>
      <c r="B27" s="35" t="s">
        <v>29</v>
      </c>
      <c r="C27" s="36">
        <v>10</v>
      </c>
      <c r="D27" s="247">
        <f>+Mn!D27+Md!D27+'Md+'!D27+Sd!D27+'Sd+'!D27+Kb!D27+'KB+'!D27</f>
        <v>0</v>
      </c>
      <c r="E27" s="335">
        <v>0</v>
      </c>
      <c r="F27" s="31"/>
      <c r="G27" s="32">
        <f>+Mn!G27+Md!G27+'Md+'!G27+Sd!G27+'Sd+'!G27+Kb!G27+'KB+'!G27</f>
        <v>0</v>
      </c>
      <c r="H27" s="244">
        <f t="shared" si="0"/>
        <v>0</v>
      </c>
      <c r="I27" s="63"/>
      <c r="J27" s="32">
        <f>+Mn!J27+Md!J27+'Md+'!J27+Sd!J27+'Sd+'!J27+Kb!J27+'KB+'!J27</f>
        <v>0</v>
      </c>
      <c r="K27" s="243">
        <f t="shared" si="2"/>
        <v>0</v>
      </c>
      <c r="L27" s="31"/>
      <c r="M27" s="354">
        <f>+Mn!M27+Md!M27+'Md+'!M27+Sd!M27+'Sd+'!M27+Kb!M27+'KB+'!M27</f>
        <v>0</v>
      </c>
      <c r="N27" s="342">
        <f t="shared" si="1"/>
        <v>0</v>
      </c>
    </row>
    <row r="28" spans="1:14" ht="28.5" customHeight="1">
      <c r="A28" s="497"/>
      <c r="B28" s="81" t="s">
        <v>132</v>
      </c>
      <c r="C28" s="36">
        <v>11</v>
      </c>
      <c r="D28" s="247">
        <f>+Mn!D28+Md!D28+'Md+'!D28+Sd!D28+'Sd+'!D28+Kb!D28+'KB+'!D28</f>
        <v>0</v>
      </c>
      <c r="E28" s="335">
        <v>0</v>
      </c>
      <c r="F28" s="283"/>
      <c r="G28" s="37"/>
      <c r="H28" s="244">
        <f t="shared" si="0"/>
        <v>0</v>
      </c>
      <c r="I28" s="63"/>
      <c r="J28" s="32">
        <f>+Mn!J28+Md!J28+'Md+'!J28+Sd!J28+'Sd+'!J28+Kb!J28+'KB+'!J28</f>
        <v>0</v>
      </c>
      <c r="K28" s="243">
        <f t="shared" si="2"/>
        <v>0</v>
      </c>
      <c r="L28" s="283"/>
      <c r="M28" s="351"/>
      <c r="N28" s="342">
        <f t="shared" si="1"/>
        <v>0</v>
      </c>
    </row>
    <row r="29" spans="1:14" ht="30.75" customHeight="1" hidden="1">
      <c r="A29" s="497"/>
      <c r="D29" s="247">
        <f>+Mn!D29+Md!D29+'Md+'!D29+Sd!D29+'Sd+'!D29+Kb!D29+'KB+'!D29</f>
        <v>0</v>
      </c>
      <c r="E29" s="335">
        <v>0</v>
      </c>
      <c r="H29" s="244">
        <f t="shared" si="0"/>
        <v>0</v>
      </c>
      <c r="K29" s="243">
        <f t="shared" si="2"/>
        <v>0</v>
      </c>
      <c r="M29" s="295"/>
      <c r="N29" s="342">
        <f t="shared" si="1"/>
        <v>0</v>
      </c>
    </row>
    <row r="30" spans="1:14" ht="27" customHeight="1">
      <c r="A30" s="497"/>
      <c r="B30" s="35" t="s">
        <v>133</v>
      </c>
      <c r="C30" s="36">
        <v>12</v>
      </c>
      <c r="D30" s="247">
        <f>+Mn!D30+Md!D30+'Md+'!D30+Sd!D30+'Sd+'!D30+Kb!D30+'KB+'!D30</f>
        <v>0</v>
      </c>
      <c r="E30" s="335">
        <v>0</v>
      </c>
      <c r="F30" s="283"/>
      <c r="G30" s="37"/>
      <c r="H30" s="244">
        <f t="shared" si="0"/>
        <v>0</v>
      </c>
      <c r="I30" s="63"/>
      <c r="J30" s="32">
        <f>+Mn!J30+Md!J30+'Md+'!J30+Sd!J30+'Sd+'!J30+Kb!J30+'KB+'!J30</f>
        <v>0</v>
      </c>
      <c r="K30" s="243">
        <f t="shared" si="2"/>
        <v>0</v>
      </c>
      <c r="L30" s="283"/>
      <c r="M30" s="351"/>
      <c r="N30" s="342">
        <f t="shared" si="1"/>
        <v>0</v>
      </c>
    </row>
    <row r="31" spans="1:14" ht="27" customHeight="1">
      <c r="A31" s="497"/>
      <c r="B31" s="35" t="s">
        <v>13</v>
      </c>
      <c r="C31" s="36">
        <v>13</v>
      </c>
      <c r="D31" s="247">
        <f>+Mn!D31+Md!D31+'Md+'!D31+Sd!D31+'Sd+'!D31+Kb!D31+'KB+'!D31</f>
        <v>0</v>
      </c>
      <c r="E31" s="335">
        <v>0</v>
      </c>
      <c r="F31" s="283"/>
      <c r="G31" s="37"/>
      <c r="H31" s="244">
        <f t="shared" si="0"/>
        <v>0</v>
      </c>
      <c r="I31" s="63"/>
      <c r="J31" s="32">
        <f>+Mn!J31+Md!J31+'Md+'!J31+Sd!J31+'Sd+'!J31+Kb!J31+'KB+'!J31</f>
        <v>0</v>
      </c>
      <c r="K31" s="243">
        <f t="shared" si="2"/>
        <v>0</v>
      </c>
      <c r="L31" s="283"/>
      <c r="M31" s="351"/>
      <c r="N31" s="342">
        <f t="shared" si="1"/>
        <v>0</v>
      </c>
    </row>
    <row r="32" spans="1:14" ht="27" customHeight="1">
      <c r="A32" s="497"/>
      <c r="B32" s="38" t="s">
        <v>38</v>
      </c>
      <c r="C32" s="36">
        <v>14</v>
      </c>
      <c r="D32" s="76"/>
      <c r="E32" s="335">
        <v>0</v>
      </c>
      <c r="F32" s="284"/>
      <c r="G32" s="32">
        <f>+Mn!G32+Md!G32+'Md+'!G32+Sd!G32+'Sd+'!G32+Kb!G32+'KB+'!G32</f>
        <v>0</v>
      </c>
      <c r="H32" s="244">
        <f t="shared" si="0"/>
        <v>0</v>
      </c>
      <c r="I32" s="63"/>
      <c r="J32" s="76"/>
      <c r="K32" s="243">
        <f t="shared" si="2"/>
        <v>0</v>
      </c>
      <c r="L32" s="284"/>
      <c r="M32" s="354">
        <f>+Mn!M32+Md!M32+'Md+'!M32+Sd!M32+'Sd+'!M32+Kb!M32+'KB+'!M32</f>
        <v>0</v>
      </c>
      <c r="N32" s="342">
        <f t="shared" si="1"/>
        <v>0</v>
      </c>
    </row>
    <row r="33" spans="1:14" ht="31.5" customHeight="1" thickBot="1">
      <c r="A33" s="497"/>
      <c r="B33" s="39" t="s">
        <v>14</v>
      </c>
      <c r="C33" s="36">
        <v>15</v>
      </c>
      <c r="D33" s="247">
        <f>+Mn!D33+Md!D33+'Md+'!D33+Sd!D33+'Sd+'!D33+Kb!D33+'KB+'!D33</f>
        <v>0</v>
      </c>
      <c r="E33" s="335">
        <v>0</v>
      </c>
      <c r="F33" s="305"/>
      <c r="G33" s="32">
        <f>+Mn!G33+Md!G33+'Md+'!G33+Sd!G33+'Sd+'!G33+Kb!G33+'KB+'!G33</f>
        <v>0</v>
      </c>
      <c r="H33" s="359">
        <f t="shared" si="0"/>
        <v>0</v>
      </c>
      <c r="I33" s="63"/>
      <c r="J33" s="379">
        <f>+Mn!J33+Md!J33+'Md+'!J33+Sd!J33+'Sd+'!J33+Kb!J33+'KB+'!J33</f>
        <v>0</v>
      </c>
      <c r="K33" s="360">
        <f t="shared" si="2"/>
        <v>0</v>
      </c>
      <c r="L33" s="284"/>
      <c r="M33" s="354">
        <f>+Mn!M33+Md!M33+'Md+'!M33+Sd!M33+'Sd+'!M33+Kb!M33+'KB+'!M33</f>
        <v>0</v>
      </c>
      <c r="N33" s="363">
        <f t="shared" si="1"/>
        <v>0</v>
      </c>
    </row>
    <row r="34" spans="1:14" ht="28.5" customHeight="1" thickBot="1">
      <c r="A34" s="498"/>
      <c r="B34" s="41" t="s">
        <v>31</v>
      </c>
      <c r="C34" s="36">
        <v>16</v>
      </c>
      <c r="D34" s="299">
        <f>SUM(D9:D33)-D17-D9</f>
        <v>0</v>
      </c>
      <c r="E34" s="335">
        <v>0</v>
      </c>
      <c r="F34" s="308">
        <f>SUM(F9:F33)-F9-F14</f>
        <v>0</v>
      </c>
      <c r="G34" s="43">
        <f>SUM(G9:G33)-G17-G9</f>
        <v>0</v>
      </c>
      <c r="H34" s="361">
        <f t="shared" si="0"/>
        <v>0</v>
      </c>
      <c r="I34" s="358"/>
      <c r="J34" s="43">
        <f>SUM(J9:J33)-J17-J9</f>
        <v>0</v>
      </c>
      <c r="K34" s="380">
        <f t="shared" si="2"/>
        <v>0</v>
      </c>
      <c r="L34" s="292">
        <f>SUM(L9:L33)-L9-L14</f>
        <v>0</v>
      </c>
      <c r="M34" s="340">
        <f>SUM(M9:M33)-M17-M9</f>
        <v>0</v>
      </c>
      <c r="N34" s="361">
        <f t="shared" si="1"/>
        <v>0</v>
      </c>
    </row>
    <row r="35" spans="1:14" ht="30.75" customHeight="1">
      <c r="A35" s="499" t="s">
        <v>136</v>
      </c>
      <c r="B35" s="500"/>
      <c r="C35" s="36">
        <v>17</v>
      </c>
      <c r="D35" s="454">
        <f>+Mn!D35+Md!D35+'Md+'!D35+Sd!D35+'Sd+'!D35+Kb!D35+'KB+'!D35</f>
        <v>0</v>
      </c>
      <c r="E35" s="454"/>
      <c r="F35" s="269"/>
      <c r="G35" s="483">
        <f>+D35</f>
        <v>0</v>
      </c>
      <c r="H35" s="484"/>
      <c r="I35" s="64"/>
      <c r="J35" s="454">
        <f>+Mn!J35+Md!J35+'Md+'!J35+Sd!J35+'Sd+'!J35+Kb!J35+'KB+'!J35</f>
        <v>2086131.4200000002</v>
      </c>
      <c r="K35" s="454"/>
      <c r="L35" s="272"/>
      <c r="M35" s="455">
        <f>+J35</f>
        <v>2086131.4200000002</v>
      </c>
      <c r="N35" s="456"/>
    </row>
    <row r="36" spans="1:14" ht="30.75" customHeight="1" thickBot="1">
      <c r="A36" s="511" t="s">
        <v>127</v>
      </c>
      <c r="B36" s="512"/>
      <c r="C36" s="36">
        <v>18</v>
      </c>
      <c r="D36" s="485">
        <f>+Mn!D36+Md!D36+'Md+'!D36:E36+Sd!D36+'Sd+'!D36:E36+Kb!D36+'KB+'!D36:E36</f>
        <v>0</v>
      </c>
      <c r="E36" s="458"/>
      <c r="F36" s="396"/>
      <c r="G36" s="459"/>
      <c r="H36" s="486"/>
      <c r="I36" s="65"/>
      <c r="J36" s="485">
        <f>+Mn!J36+Md!J36+'Md+'!J36:K36+Sd!J36+'Sd+'!J36:K36+Kb!J36+'KB+'!J36:K36</f>
        <v>0</v>
      </c>
      <c r="K36" s="458"/>
      <c r="L36" s="396"/>
      <c r="M36" s="459"/>
      <c r="N36" s="460"/>
    </row>
    <row r="37" spans="1:14" ht="32.25" customHeight="1" thickBot="1">
      <c r="A37" s="463" t="s">
        <v>47</v>
      </c>
      <c r="B37" s="464"/>
      <c r="C37" s="36">
        <v>19</v>
      </c>
      <c r="D37" s="522">
        <f>+E34</f>
        <v>0</v>
      </c>
      <c r="E37" s="523"/>
      <c r="F37" s="285"/>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13" t="s">
        <v>137</v>
      </c>
      <c r="B41" s="514"/>
      <c r="C41" s="369" t="s">
        <v>101</v>
      </c>
      <c r="D41" s="93"/>
      <c r="E41" s="86"/>
      <c r="F41" s="86"/>
      <c r="G41" s="95"/>
      <c r="H41" s="87"/>
      <c r="I41" s="94"/>
      <c r="J41" s="93"/>
      <c r="K41" s="86"/>
      <c r="L41" s="86"/>
      <c r="M41" s="95"/>
      <c r="N41" s="87"/>
    </row>
    <row r="42" spans="1:14" ht="142.5" customHeight="1" thickBot="1">
      <c r="A42" s="513" t="s">
        <v>193</v>
      </c>
      <c r="B42" s="514"/>
      <c r="C42" s="370" t="s">
        <v>102</v>
      </c>
      <c r="D42" s="91"/>
      <c r="E42" s="89"/>
      <c r="F42" s="89"/>
      <c r="G42" s="96"/>
      <c r="H42" s="89"/>
      <c r="I42" s="90"/>
      <c r="J42" s="91"/>
      <c r="K42" s="89"/>
      <c r="L42" s="89"/>
      <c r="M42" s="95"/>
      <c r="N42" s="87"/>
    </row>
    <row r="43" spans="1:14" ht="27" customHeight="1" thickBot="1">
      <c r="A43" s="468" t="s">
        <v>99</v>
      </c>
      <c r="B43" s="469"/>
      <c r="C43" s="370" t="s">
        <v>134</v>
      </c>
      <c r="D43" s="439">
        <f>0.85+0.18</f>
        <v>1.03</v>
      </c>
      <c r="E43" s="438"/>
      <c r="F43" s="338"/>
      <c r="G43" s="439">
        <f>+D43</f>
        <v>1.03</v>
      </c>
      <c r="H43" s="438"/>
      <c r="I43" s="104"/>
      <c r="J43" s="438">
        <f>0.48+0.3</f>
        <v>0.78</v>
      </c>
      <c r="K43" s="438"/>
      <c r="L43" s="338"/>
      <c r="M43" s="439">
        <f>+J43</f>
        <v>0.78</v>
      </c>
      <c r="N43" s="440"/>
    </row>
    <row r="44" spans="1:14" ht="46.5" customHeight="1">
      <c r="A44" s="488" t="s">
        <v>142</v>
      </c>
      <c r="B44" s="489"/>
      <c r="C44" s="371">
        <v>22</v>
      </c>
      <c r="D44" s="520">
        <f>+D37+D43+E41</f>
        <v>1.03</v>
      </c>
      <c r="E44" s="521"/>
      <c r="F44" s="286"/>
      <c r="G44" s="425"/>
      <c r="H44" s="507"/>
      <c r="I44" s="68"/>
      <c r="J44" s="443">
        <f>+J37+J43+K41</f>
        <v>0.78</v>
      </c>
      <c r="K44" s="444"/>
      <c r="L44" s="280"/>
      <c r="M44" s="425"/>
      <c r="N44" s="426"/>
    </row>
    <row r="45" spans="1:14" ht="46.5" customHeight="1" thickBot="1">
      <c r="A45" s="470" t="s">
        <v>143</v>
      </c>
      <c r="B45" s="471"/>
      <c r="C45" s="372" t="s">
        <v>34</v>
      </c>
      <c r="D45" s="472"/>
      <c r="E45" s="473"/>
      <c r="F45" s="373"/>
      <c r="G45" s="428">
        <f>+H34+G43</f>
        <v>1.03</v>
      </c>
      <c r="H45" s="474"/>
      <c r="I45" s="374"/>
      <c r="J45" s="472"/>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47.25" customHeight="1">
      <c r="A56" s="427" t="s">
        <v>264</v>
      </c>
      <c r="B56" s="427"/>
      <c r="C56" s="427"/>
      <c r="D56" s="427"/>
      <c r="E56" s="427"/>
      <c r="F56" s="427"/>
      <c r="G56" s="427"/>
      <c r="H56" s="427"/>
      <c r="I56" s="57"/>
    </row>
    <row r="57" spans="1:9" ht="33" customHeight="1">
      <c r="A57" s="480" t="s">
        <v>252</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9" ht="35.25" customHeight="1">
      <c r="A62" s="427" t="s">
        <v>249</v>
      </c>
      <c r="B62" s="427"/>
      <c r="C62" s="427"/>
      <c r="D62" s="427"/>
      <c r="E62" s="427"/>
      <c r="F62" s="427"/>
      <c r="G62" s="427"/>
      <c r="H62" s="427"/>
      <c r="I62" s="57"/>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268</v>
      </c>
      <c r="B65" s="427"/>
      <c r="C65" s="427"/>
      <c r="D65" s="427"/>
      <c r="E65" s="427"/>
      <c r="F65" s="427"/>
      <c r="G65" s="427"/>
      <c r="H65" s="427"/>
      <c r="I65" s="57"/>
    </row>
    <row r="66" spans="1:9" ht="52.5" customHeight="1">
      <c r="A66" s="427" t="s">
        <v>199</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251</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275</v>
      </c>
    </row>
    <row r="73" spans="1:2" ht="15.75">
      <c r="A73" s="22"/>
      <c r="B73" s="23" t="s">
        <v>37</v>
      </c>
    </row>
    <row r="74" spans="1:2" ht="15.75">
      <c r="A74" s="24"/>
      <c r="B74" s="23" t="s">
        <v>37</v>
      </c>
    </row>
    <row r="75" spans="1:2" ht="17.25" customHeight="1">
      <c r="A75" s="294"/>
      <c r="B75" s="23" t="s">
        <v>37</v>
      </c>
    </row>
    <row r="77" ht="12.75">
      <c r="A77" s="83"/>
    </row>
    <row r="78" ht="15">
      <c r="A78" s="82"/>
    </row>
  </sheetData>
  <sheetProtection/>
  <mergeCells count="67">
    <mergeCell ref="A61:H61"/>
    <mergeCell ref="A50:H50"/>
    <mergeCell ref="A51:H51"/>
    <mergeCell ref="A68:H68"/>
    <mergeCell ref="A55:H55"/>
    <mergeCell ref="A56:H56"/>
    <mergeCell ref="A62:H62"/>
    <mergeCell ref="A63:H63"/>
    <mergeCell ref="A64:H64"/>
    <mergeCell ref="A53:H53"/>
    <mergeCell ref="A38:B38"/>
    <mergeCell ref="A65:H65"/>
    <mergeCell ref="A66:H66"/>
    <mergeCell ref="A67:H67"/>
    <mergeCell ref="A57:H57"/>
    <mergeCell ref="A43:B43"/>
    <mergeCell ref="D43:E43"/>
    <mergeCell ref="G43:H43"/>
    <mergeCell ref="A41:B41"/>
    <mergeCell ref="A42:B42"/>
    <mergeCell ref="A36:B36"/>
    <mergeCell ref="D36:E36"/>
    <mergeCell ref="G36:H36"/>
    <mergeCell ref="A37:B37"/>
    <mergeCell ref="D37:E37"/>
    <mergeCell ref="G37:H37"/>
    <mergeCell ref="D38:E38"/>
    <mergeCell ref="G38:H38"/>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A70:H70"/>
    <mergeCell ref="J43:K43"/>
    <mergeCell ref="M43:N43"/>
    <mergeCell ref="J44:K44"/>
    <mergeCell ref="M44:N44"/>
    <mergeCell ref="A69:H69"/>
    <mergeCell ref="A44:B44"/>
    <mergeCell ref="D44:E44"/>
    <mergeCell ref="D45:E45"/>
    <mergeCell ref="G44:H44"/>
    <mergeCell ref="A58:H58"/>
    <mergeCell ref="A59:H59"/>
    <mergeCell ref="A60:H60"/>
    <mergeCell ref="J45:K45"/>
    <mergeCell ref="M45:N45"/>
    <mergeCell ref="G45:H45"/>
    <mergeCell ref="A45:B45"/>
    <mergeCell ref="A52:H52"/>
    <mergeCell ref="A54:H5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72" t="s">
        <v>39</v>
      </c>
    </row>
    <row r="2" spans="1:14" ht="13.5" thickBot="1">
      <c r="A2" s="173" t="s">
        <v>94</v>
      </c>
      <c r="B2" s="524" t="s">
        <v>93</v>
      </c>
      <c r="C2" s="524"/>
      <c r="D2" s="524"/>
      <c r="E2" s="524"/>
      <c r="F2" s="524"/>
      <c r="G2" s="524"/>
      <c r="H2" s="524"/>
      <c r="I2" s="524"/>
      <c r="J2" s="524"/>
      <c r="K2" s="524"/>
      <c r="L2" s="524"/>
      <c r="M2" s="524"/>
      <c r="N2" s="525"/>
    </row>
    <row r="3" spans="1:14" ht="20.25" customHeight="1">
      <c r="A3" s="174" t="s">
        <v>23</v>
      </c>
      <c r="B3" s="175"/>
      <c r="C3" s="176" t="s">
        <v>24</v>
      </c>
      <c r="D3" s="177"/>
      <c r="E3" s="178" t="s">
        <v>21</v>
      </c>
      <c r="F3" s="179"/>
      <c r="G3" s="180" t="s">
        <v>22</v>
      </c>
      <c r="H3" s="181"/>
      <c r="I3" s="182" t="s">
        <v>80</v>
      </c>
      <c r="J3" s="183"/>
      <c r="K3" s="184" t="s">
        <v>81</v>
      </c>
      <c r="L3" s="185"/>
      <c r="M3" s="186" t="s">
        <v>82</v>
      </c>
      <c r="N3" s="187"/>
    </row>
    <row r="4" spans="1:14" ht="12.75">
      <c r="A4" s="128" t="s">
        <v>40</v>
      </c>
      <c r="B4" s="128" t="s">
        <v>41</v>
      </c>
      <c r="C4" s="128" t="s">
        <v>40</v>
      </c>
      <c r="D4" s="128" t="s">
        <v>41</v>
      </c>
      <c r="E4" s="128" t="s">
        <v>40</v>
      </c>
      <c r="F4" s="128" t="s">
        <v>41</v>
      </c>
      <c r="G4" s="128" t="s">
        <v>40</v>
      </c>
      <c r="H4" s="128" t="s">
        <v>41</v>
      </c>
      <c r="I4" s="128" t="s">
        <v>40</v>
      </c>
      <c r="J4" s="128" t="s">
        <v>41</v>
      </c>
      <c r="K4" s="128" t="s">
        <v>40</v>
      </c>
      <c r="L4" s="128" t="s">
        <v>41</v>
      </c>
      <c r="M4" s="128" t="s">
        <v>40</v>
      </c>
      <c r="N4" s="128" t="s">
        <v>41</v>
      </c>
    </row>
    <row r="5" spans="1:14" ht="43.5" customHeight="1">
      <c r="A5" s="128"/>
      <c r="B5" s="188"/>
      <c r="C5" s="128"/>
      <c r="D5" s="188"/>
      <c r="E5" s="128"/>
      <c r="F5" s="188"/>
      <c r="G5" s="128"/>
      <c r="H5" s="188"/>
      <c r="I5" s="128"/>
      <c r="J5" s="188"/>
      <c r="K5" s="128"/>
      <c r="L5" s="188"/>
      <c r="M5" s="128"/>
      <c r="N5" s="188"/>
    </row>
    <row r="6" spans="1:14" ht="43.5" customHeight="1">
      <c r="A6" s="128"/>
      <c r="B6" s="188"/>
      <c r="C6" s="128"/>
      <c r="D6" s="188"/>
      <c r="E6" s="128"/>
      <c r="F6" s="188"/>
      <c r="G6" s="128"/>
      <c r="H6" s="188"/>
      <c r="I6" s="128"/>
      <c r="J6" s="188"/>
      <c r="K6" s="128"/>
      <c r="L6" s="188"/>
      <c r="M6" s="128"/>
      <c r="N6" s="188"/>
    </row>
    <row r="7" spans="1:14" ht="43.5" customHeight="1">
      <c r="A7" s="128"/>
      <c r="B7" s="188"/>
      <c r="C7" s="128"/>
      <c r="D7" s="188"/>
      <c r="E7" s="128"/>
      <c r="F7" s="188"/>
      <c r="G7" s="128"/>
      <c r="H7" s="188"/>
      <c r="I7" s="128"/>
      <c r="J7" s="188"/>
      <c r="K7" s="128"/>
      <c r="L7" s="188"/>
      <c r="M7" s="128"/>
      <c r="N7" s="188"/>
    </row>
    <row r="8" spans="1:14" ht="43.5" customHeight="1">
      <c r="A8" s="128"/>
      <c r="B8" s="188"/>
      <c r="C8" s="128"/>
      <c r="D8" s="188"/>
      <c r="E8" s="128"/>
      <c r="F8" s="188"/>
      <c r="G8" s="128"/>
      <c r="H8" s="188"/>
      <c r="I8" s="128"/>
      <c r="J8" s="188"/>
      <c r="K8" s="128"/>
      <c r="L8" s="188"/>
      <c r="M8" s="128"/>
      <c r="N8" s="188"/>
    </row>
    <row r="9" spans="1:14" ht="43.5" customHeight="1">
      <c r="A9" s="128"/>
      <c r="B9" s="188"/>
      <c r="C9" s="128"/>
      <c r="D9" s="188"/>
      <c r="E9" s="128"/>
      <c r="F9" s="188"/>
      <c r="G9" s="128"/>
      <c r="H9" s="188"/>
      <c r="I9" s="128"/>
      <c r="J9" s="188"/>
      <c r="K9" s="128"/>
      <c r="L9" s="188"/>
      <c r="M9" s="128"/>
      <c r="N9" s="188"/>
    </row>
    <row r="10" spans="1:14" ht="43.5" customHeight="1">
      <c r="A10" s="128"/>
      <c r="B10" s="188"/>
      <c r="C10" s="128"/>
      <c r="D10" s="188"/>
      <c r="E10" s="128"/>
      <c r="F10" s="188"/>
      <c r="G10" s="128"/>
      <c r="H10" s="188"/>
      <c r="I10" s="128"/>
      <c r="J10" s="188"/>
      <c r="K10" s="128"/>
      <c r="L10" s="188"/>
      <c r="M10" s="128"/>
      <c r="N10" s="188"/>
    </row>
    <row r="11" spans="1:14" ht="43.5" customHeight="1">
      <c r="A11" s="128"/>
      <c r="B11" s="188"/>
      <c r="C11" s="128"/>
      <c r="D11" s="188"/>
      <c r="E11" s="128"/>
      <c r="F11" s="188"/>
      <c r="G11" s="128"/>
      <c r="H11" s="188"/>
      <c r="I11" s="128"/>
      <c r="J11" s="188"/>
      <c r="K11" s="128"/>
      <c r="L11" s="188"/>
      <c r="M11" s="128"/>
      <c r="N11" s="188"/>
    </row>
    <row r="12" spans="1:14" ht="43.5" customHeight="1">
      <c r="A12" s="128"/>
      <c r="B12" s="188"/>
      <c r="C12" s="128"/>
      <c r="D12" s="188"/>
      <c r="E12" s="128"/>
      <c r="F12" s="188"/>
      <c r="G12" s="128"/>
      <c r="H12" s="188"/>
      <c r="I12" s="128"/>
      <c r="J12" s="188"/>
      <c r="K12" s="128"/>
      <c r="L12" s="188"/>
      <c r="M12" s="128"/>
      <c r="N12" s="188"/>
    </row>
    <row r="13" ht="12.75">
      <c r="B13" s="5"/>
    </row>
    <row r="14" ht="13.5" thickBot="1">
      <c r="B14" s="5"/>
    </row>
    <row r="15" spans="1:14" ht="20.25" customHeight="1" thickBot="1">
      <c r="A15" s="189" t="s">
        <v>94</v>
      </c>
      <c r="B15" s="526" t="s">
        <v>95</v>
      </c>
      <c r="C15" s="526"/>
      <c r="D15" s="526"/>
      <c r="E15" s="526"/>
      <c r="F15" s="526"/>
      <c r="G15" s="526"/>
      <c r="H15" s="526"/>
      <c r="I15" s="526"/>
      <c r="J15" s="526"/>
      <c r="K15" s="526"/>
      <c r="L15" s="526"/>
      <c r="M15" s="526"/>
      <c r="N15" s="527"/>
    </row>
    <row r="16" spans="1:14" ht="12.75">
      <c r="A16" s="174" t="s">
        <v>23</v>
      </c>
      <c r="B16" s="175"/>
      <c r="C16" s="176" t="s">
        <v>24</v>
      </c>
      <c r="D16" s="177"/>
      <c r="E16" s="178" t="s">
        <v>21</v>
      </c>
      <c r="F16" s="179"/>
      <c r="G16" s="180" t="s">
        <v>22</v>
      </c>
      <c r="H16" s="181"/>
      <c r="I16" s="182" t="s">
        <v>80</v>
      </c>
      <c r="J16" s="183"/>
      <c r="K16" s="184" t="s">
        <v>81</v>
      </c>
      <c r="L16" s="185"/>
      <c r="M16" s="186" t="s">
        <v>82</v>
      </c>
      <c r="N16" s="187"/>
    </row>
    <row r="17" spans="1:14" ht="43.5" customHeight="1">
      <c r="A17" s="128" t="s">
        <v>40</v>
      </c>
      <c r="B17" s="128" t="s">
        <v>41</v>
      </c>
      <c r="C17" s="128" t="s">
        <v>40</v>
      </c>
      <c r="D17" s="128" t="s">
        <v>41</v>
      </c>
      <c r="E17" s="128" t="s">
        <v>40</v>
      </c>
      <c r="F17" s="128" t="s">
        <v>41</v>
      </c>
      <c r="G17" s="128" t="s">
        <v>40</v>
      </c>
      <c r="H17" s="128" t="s">
        <v>41</v>
      </c>
      <c r="I17" s="128" t="s">
        <v>40</v>
      </c>
      <c r="J17" s="128" t="s">
        <v>41</v>
      </c>
      <c r="K17" s="128" t="s">
        <v>40</v>
      </c>
      <c r="L17" s="128" t="s">
        <v>41</v>
      </c>
      <c r="M17" s="128" t="s">
        <v>40</v>
      </c>
      <c r="N17" s="128" t="s">
        <v>41</v>
      </c>
    </row>
    <row r="18" spans="1:14" ht="43.5" customHeight="1">
      <c r="A18" s="128"/>
      <c r="B18" s="188"/>
      <c r="C18" s="128"/>
      <c r="D18" s="188"/>
      <c r="E18" s="128"/>
      <c r="F18" s="188"/>
      <c r="G18" s="128"/>
      <c r="H18" s="188"/>
      <c r="I18" s="128"/>
      <c r="J18" s="188"/>
      <c r="K18" s="128"/>
      <c r="L18" s="188"/>
      <c r="M18" s="128"/>
      <c r="N18" s="188"/>
    </row>
    <row r="19" spans="1:14" ht="43.5" customHeight="1">
      <c r="A19" s="128"/>
      <c r="B19" s="188"/>
      <c r="C19" s="128"/>
      <c r="D19" s="188"/>
      <c r="E19" s="128"/>
      <c r="F19" s="188"/>
      <c r="G19" s="128"/>
      <c r="H19" s="188"/>
      <c r="I19" s="128"/>
      <c r="J19" s="188"/>
      <c r="K19" s="128"/>
      <c r="L19" s="188"/>
      <c r="M19" s="128"/>
      <c r="N19" s="188"/>
    </row>
    <row r="20" spans="1:14" ht="43.5" customHeight="1">
      <c r="A20" s="128"/>
      <c r="B20" s="188"/>
      <c r="C20" s="128"/>
      <c r="D20" s="188"/>
      <c r="E20" s="128"/>
      <c r="F20" s="188"/>
      <c r="G20" s="128"/>
      <c r="H20" s="188"/>
      <c r="I20" s="128"/>
      <c r="J20" s="188"/>
      <c r="K20" s="128"/>
      <c r="L20" s="188"/>
      <c r="M20" s="128"/>
      <c r="N20" s="188"/>
    </row>
    <row r="21" spans="1:14" ht="43.5" customHeight="1">
      <c r="A21" s="128"/>
      <c r="B21" s="188"/>
      <c r="C21" s="128"/>
      <c r="D21" s="188"/>
      <c r="E21" s="128"/>
      <c r="F21" s="188"/>
      <c r="G21" s="128"/>
      <c r="H21" s="188"/>
      <c r="I21" s="128"/>
      <c r="J21" s="188"/>
      <c r="K21" s="128"/>
      <c r="L21" s="188"/>
      <c r="M21" s="128"/>
      <c r="N21" s="188"/>
    </row>
    <row r="22" spans="1:14" ht="43.5" customHeight="1">
      <c r="A22" s="128"/>
      <c r="B22" s="188"/>
      <c r="C22" s="128"/>
      <c r="D22" s="188"/>
      <c r="E22" s="128"/>
      <c r="F22" s="188"/>
      <c r="G22" s="128"/>
      <c r="H22" s="188"/>
      <c r="I22" s="128"/>
      <c r="J22" s="188"/>
      <c r="K22" s="128"/>
      <c r="L22" s="188"/>
      <c r="M22" s="128"/>
      <c r="N22" s="188"/>
    </row>
    <row r="23" spans="1:14" ht="43.5" customHeight="1">
      <c r="A23" s="128"/>
      <c r="B23" s="188"/>
      <c r="C23" s="128"/>
      <c r="D23" s="188"/>
      <c r="E23" s="128"/>
      <c r="F23" s="188"/>
      <c r="G23" s="128"/>
      <c r="H23" s="188"/>
      <c r="I23" s="128"/>
      <c r="J23" s="188"/>
      <c r="K23" s="128"/>
      <c r="L23" s="188"/>
      <c r="M23" s="128"/>
      <c r="N23" s="188"/>
    </row>
    <row r="24" spans="1:14" ht="43.5" customHeight="1">
      <c r="A24" s="128"/>
      <c r="B24" s="188"/>
      <c r="C24" s="128"/>
      <c r="D24" s="188"/>
      <c r="E24" s="128"/>
      <c r="F24" s="188"/>
      <c r="G24" s="128"/>
      <c r="H24" s="188"/>
      <c r="I24" s="128"/>
      <c r="J24" s="188"/>
      <c r="K24" s="128"/>
      <c r="L24" s="188"/>
      <c r="M24" s="128"/>
      <c r="N24" s="188"/>
    </row>
    <row r="25" spans="1:14" ht="12.75">
      <c r="A25" s="128"/>
      <c r="B25" s="188"/>
      <c r="C25" s="128"/>
      <c r="D25" s="188"/>
      <c r="E25" s="128"/>
      <c r="F25" s="188"/>
      <c r="G25" s="128"/>
      <c r="H25" s="188"/>
      <c r="I25" s="128"/>
      <c r="J25" s="188"/>
      <c r="K25" s="128"/>
      <c r="L25" s="188"/>
      <c r="M25" s="128"/>
      <c r="N25" s="188"/>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90" t="s">
        <v>42</v>
      </c>
      <c r="N1" s="191"/>
      <c r="O1" s="132"/>
    </row>
    <row r="2" spans="1:15" ht="21.75" customHeight="1" thickBot="1">
      <c r="A2" s="528" t="s">
        <v>254</v>
      </c>
      <c r="B2" s="528"/>
      <c r="C2" s="528"/>
      <c r="D2" s="528"/>
      <c r="E2" s="528"/>
      <c r="F2" s="528"/>
      <c r="G2" s="528"/>
      <c r="H2" s="528"/>
      <c r="I2" s="528"/>
      <c r="J2" s="528"/>
      <c r="K2" s="528"/>
      <c r="L2" s="528"/>
      <c r="M2" s="528"/>
      <c r="N2" s="528"/>
      <c r="O2" s="528"/>
    </row>
    <row r="3" spans="1:15" ht="23.25" customHeight="1" thickBot="1">
      <c r="A3" s="173" t="s">
        <v>94</v>
      </c>
      <c r="B3" s="192" t="s">
        <v>93</v>
      </c>
      <c r="C3" s="193"/>
      <c r="D3" s="194"/>
      <c r="E3" s="194"/>
      <c r="F3" s="194"/>
      <c r="G3" s="194"/>
      <c r="H3" s="194"/>
      <c r="I3" s="194"/>
      <c r="J3" s="194"/>
      <c r="K3" s="194"/>
      <c r="L3" s="194"/>
      <c r="M3" s="194"/>
      <c r="N3" s="194"/>
      <c r="O3" s="195"/>
    </row>
    <row r="4" spans="1:15" ht="29.25" customHeight="1">
      <c r="A4" s="196" t="s">
        <v>45</v>
      </c>
      <c r="B4" s="197" t="s">
        <v>23</v>
      </c>
      <c r="C4" s="198"/>
      <c r="D4" s="199" t="s">
        <v>24</v>
      </c>
      <c r="E4" s="200"/>
      <c r="F4" s="201" t="s">
        <v>21</v>
      </c>
      <c r="G4" s="202"/>
      <c r="H4" s="201" t="s">
        <v>22</v>
      </c>
      <c r="I4" s="202"/>
      <c r="J4" s="203" t="s">
        <v>80</v>
      </c>
      <c r="K4" s="204"/>
      <c r="L4" s="205" t="s">
        <v>81</v>
      </c>
      <c r="M4" s="206"/>
      <c r="N4" s="207" t="s">
        <v>82</v>
      </c>
      <c r="O4" s="208"/>
    </row>
    <row r="5" spans="1:15" ht="13.5" customHeight="1">
      <c r="A5" s="128"/>
      <c r="B5" s="128" t="s">
        <v>43</v>
      </c>
      <c r="C5" s="209">
        <f>+'výkony-vozidla-odkupy'!I6</f>
        <v>0</v>
      </c>
      <c r="D5" s="128" t="s">
        <v>43</v>
      </c>
      <c r="E5" s="209">
        <f>+'výkony-vozidla-odkupy'!I7</f>
        <v>0</v>
      </c>
      <c r="F5" s="128" t="s">
        <v>43</v>
      </c>
      <c r="G5" s="209">
        <f>+'výkony-vozidla-odkupy'!I8</f>
        <v>0</v>
      </c>
      <c r="H5" s="128" t="s">
        <v>43</v>
      </c>
      <c r="I5" s="209">
        <f>+'výkony-vozidla-odkupy'!I9</f>
        <v>0</v>
      </c>
      <c r="J5" s="128" t="s">
        <v>43</v>
      </c>
      <c r="K5" s="209">
        <f>+'výkony-vozidla-odkupy'!I10</f>
        <v>0</v>
      </c>
      <c r="L5" s="128" t="s">
        <v>43</v>
      </c>
      <c r="M5" s="209">
        <f>+'výkony-vozidla-odkupy'!I11</f>
        <v>0</v>
      </c>
      <c r="N5" s="128" t="s">
        <v>43</v>
      </c>
      <c r="O5" s="209">
        <f>+'výkony-vozidla-odkupy'!I12</f>
        <v>0</v>
      </c>
    </row>
    <row r="6" spans="1:15" ht="12.75">
      <c r="A6" s="128" t="s">
        <v>96</v>
      </c>
      <c r="B6" s="128" t="s">
        <v>1</v>
      </c>
      <c r="C6" s="128" t="s">
        <v>25</v>
      </c>
      <c r="D6" s="128" t="s">
        <v>1</v>
      </c>
      <c r="E6" s="128" t="s">
        <v>25</v>
      </c>
      <c r="F6" s="128" t="s">
        <v>1</v>
      </c>
      <c r="G6" s="128" t="s">
        <v>25</v>
      </c>
      <c r="H6" s="128" t="s">
        <v>1</v>
      </c>
      <c r="I6" s="128" t="s">
        <v>25</v>
      </c>
      <c r="J6" s="128" t="s">
        <v>1</v>
      </c>
      <c r="K6" s="128" t="s">
        <v>25</v>
      </c>
      <c r="L6" s="128" t="s">
        <v>1</v>
      </c>
      <c r="M6" s="128" t="s">
        <v>25</v>
      </c>
      <c r="N6" s="128" t="s">
        <v>1</v>
      </c>
      <c r="O6" s="128" t="s">
        <v>25</v>
      </c>
    </row>
    <row r="7" spans="1:15" ht="12.75">
      <c r="A7" s="128"/>
      <c r="B7" s="154"/>
      <c r="C7" s="154">
        <f>IF($C$5=0,0,B7/$C$5)</f>
        <v>0</v>
      </c>
      <c r="D7" s="154"/>
      <c r="E7" s="154">
        <f>IF($E$5=0,0,D7/$E$5)</f>
        <v>0</v>
      </c>
      <c r="F7" s="154"/>
      <c r="G7" s="154">
        <f>IF($G$5=0,0,F7/$G$5)</f>
        <v>0</v>
      </c>
      <c r="H7" s="154"/>
      <c r="I7" s="154">
        <f>IF($I$5=0,0,H7/$I$5)</f>
        <v>0</v>
      </c>
      <c r="J7" s="154"/>
      <c r="K7" s="154">
        <f>IF($K$5=0,0,J7/$K$5)</f>
        <v>0</v>
      </c>
      <c r="L7" s="154"/>
      <c r="M7" s="154">
        <f>IF($M$5=0,0,L7/$M$5)</f>
        <v>0</v>
      </c>
      <c r="N7" s="154"/>
      <c r="O7" s="154">
        <f>IF($O$5=0,0,N7/$O$5)</f>
        <v>0</v>
      </c>
    </row>
    <row r="8" spans="1:15" ht="12.75">
      <c r="A8" s="128"/>
      <c r="B8" s="154"/>
      <c r="C8" s="154">
        <f aca="true" t="shared" si="0" ref="C8:C25">IF($C$5=0,0,B8/$C$5)</f>
        <v>0</v>
      </c>
      <c r="D8" s="154"/>
      <c r="E8" s="154">
        <f aca="true" t="shared" si="1" ref="E8:E25">IF($E$5=0,0,D8/$E$5)</f>
        <v>0</v>
      </c>
      <c r="F8" s="154"/>
      <c r="G8" s="154">
        <f aca="true" t="shared" si="2" ref="G8:G25">IF($G$5=0,0,F8/$G$5)</f>
        <v>0</v>
      </c>
      <c r="H8" s="154"/>
      <c r="I8" s="154">
        <f aca="true" t="shared" si="3" ref="I8:I24">IF($I$5=0,0,H8/$I$5)</f>
        <v>0</v>
      </c>
      <c r="J8" s="154"/>
      <c r="K8" s="154">
        <f aca="true" t="shared" si="4" ref="K8:K24">IF($K$5=0,0,J8/$K$5)</f>
        <v>0</v>
      </c>
      <c r="L8" s="154"/>
      <c r="M8" s="154">
        <f aca="true" t="shared" si="5" ref="M8:M25">IF($M$5=0,0,L8/$M$5)</f>
        <v>0</v>
      </c>
      <c r="N8" s="154"/>
      <c r="O8" s="154">
        <f aca="true" t="shared" si="6" ref="O8:O25">IF($O$5=0,0,N8/$O$5)</f>
        <v>0</v>
      </c>
    </row>
    <row r="9" spans="1:15" ht="12.75">
      <c r="A9" s="128"/>
      <c r="B9" s="154"/>
      <c r="C9" s="154">
        <f t="shared" si="0"/>
        <v>0</v>
      </c>
      <c r="D9" s="154"/>
      <c r="E9" s="154">
        <f t="shared" si="1"/>
        <v>0</v>
      </c>
      <c r="F9" s="154"/>
      <c r="G9" s="154">
        <f t="shared" si="2"/>
        <v>0</v>
      </c>
      <c r="H9" s="154"/>
      <c r="I9" s="154">
        <f t="shared" si="3"/>
        <v>0</v>
      </c>
      <c r="J9" s="154"/>
      <c r="K9" s="154">
        <f t="shared" si="4"/>
        <v>0</v>
      </c>
      <c r="L9" s="154"/>
      <c r="M9" s="154">
        <f t="shared" si="5"/>
        <v>0</v>
      </c>
      <c r="N9" s="154"/>
      <c r="O9" s="154">
        <f t="shared" si="6"/>
        <v>0</v>
      </c>
    </row>
    <row r="10" spans="1:15" ht="12.75">
      <c r="A10" s="128"/>
      <c r="B10" s="154"/>
      <c r="C10" s="154">
        <f t="shared" si="0"/>
        <v>0</v>
      </c>
      <c r="D10" s="154"/>
      <c r="E10" s="154">
        <f t="shared" si="1"/>
        <v>0</v>
      </c>
      <c r="F10" s="154"/>
      <c r="G10" s="154">
        <f t="shared" si="2"/>
        <v>0</v>
      </c>
      <c r="H10" s="154"/>
      <c r="I10" s="154">
        <f t="shared" si="3"/>
        <v>0</v>
      </c>
      <c r="J10" s="154"/>
      <c r="K10" s="154">
        <f t="shared" si="4"/>
        <v>0</v>
      </c>
      <c r="L10" s="154"/>
      <c r="M10" s="154">
        <f t="shared" si="5"/>
        <v>0</v>
      </c>
      <c r="N10" s="154"/>
      <c r="O10" s="154">
        <f t="shared" si="6"/>
        <v>0</v>
      </c>
    </row>
    <row r="11" spans="1:15" ht="12.75">
      <c r="A11" s="128"/>
      <c r="B11" s="154"/>
      <c r="C11" s="154">
        <f t="shared" si="0"/>
        <v>0</v>
      </c>
      <c r="D11" s="154"/>
      <c r="E11" s="154">
        <f t="shared" si="1"/>
        <v>0</v>
      </c>
      <c r="F11" s="154"/>
      <c r="G11" s="154">
        <f t="shared" si="2"/>
        <v>0</v>
      </c>
      <c r="H11" s="154"/>
      <c r="I11" s="154">
        <f t="shared" si="3"/>
        <v>0</v>
      </c>
      <c r="J11" s="154"/>
      <c r="K11" s="154">
        <f t="shared" si="4"/>
        <v>0</v>
      </c>
      <c r="L11" s="154"/>
      <c r="M11" s="154">
        <f t="shared" si="5"/>
        <v>0</v>
      </c>
      <c r="N11" s="154"/>
      <c r="O11" s="154">
        <f t="shared" si="6"/>
        <v>0</v>
      </c>
    </row>
    <row r="12" spans="1:15" ht="12.75">
      <c r="A12" s="128"/>
      <c r="B12" s="154"/>
      <c r="C12" s="154">
        <f t="shared" si="0"/>
        <v>0</v>
      </c>
      <c r="D12" s="154"/>
      <c r="E12" s="154">
        <f t="shared" si="1"/>
        <v>0</v>
      </c>
      <c r="F12" s="154"/>
      <c r="G12" s="154">
        <f t="shared" si="2"/>
        <v>0</v>
      </c>
      <c r="H12" s="154"/>
      <c r="I12" s="154">
        <f t="shared" si="3"/>
        <v>0</v>
      </c>
      <c r="J12" s="154"/>
      <c r="K12" s="154">
        <f t="shared" si="4"/>
        <v>0</v>
      </c>
      <c r="L12" s="154"/>
      <c r="M12" s="154">
        <f t="shared" si="5"/>
        <v>0</v>
      </c>
      <c r="N12" s="154"/>
      <c r="O12" s="154">
        <f t="shared" si="6"/>
        <v>0</v>
      </c>
    </row>
    <row r="13" spans="1:15" ht="12.75">
      <c r="A13" s="128"/>
      <c r="B13" s="154"/>
      <c r="C13" s="154">
        <f t="shared" si="0"/>
        <v>0</v>
      </c>
      <c r="D13" s="154"/>
      <c r="E13" s="154">
        <f t="shared" si="1"/>
        <v>0</v>
      </c>
      <c r="F13" s="154"/>
      <c r="G13" s="154">
        <f t="shared" si="2"/>
        <v>0</v>
      </c>
      <c r="H13" s="154"/>
      <c r="I13" s="154">
        <f t="shared" si="3"/>
        <v>0</v>
      </c>
      <c r="J13" s="154"/>
      <c r="K13" s="154">
        <f t="shared" si="4"/>
        <v>0</v>
      </c>
      <c r="L13" s="154"/>
      <c r="M13" s="154">
        <f t="shared" si="5"/>
        <v>0</v>
      </c>
      <c r="N13" s="154"/>
      <c r="O13" s="154">
        <f t="shared" si="6"/>
        <v>0</v>
      </c>
    </row>
    <row r="14" spans="1:15" ht="12.75">
      <c r="A14" s="128"/>
      <c r="B14" s="154"/>
      <c r="C14" s="154">
        <f t="shared" si="0"/>
        <v>0</v>
      </c>
      <c r="D14" s="154"/>
      <c r="E14" s="154">
        <f t="shared" si="1"/>
        <v>0</v>
      </c>
      <c r="F14" s="154"/>
      <c r="G14" s="154">
        <f t="shared" si="2"/>
        <v>0</v>
      </c>
      <c r="H14" s="154"/>
      <c r="I14" s="154">
        <f t="shared" si="3"/>
        <v>0</v>
      </c>
      <c r="J14" s="154"/>
      <c r="K14" s="154">
        <f t="shared" si="4"/>
        <v>0</v>
      </c>
      <c r="L14" s="154"/>
      <c r="M14" s="154">
        <f t="shared" si="5"/>
        <v>0</v>
      </c>
      <c r="N14" s="154"/>
      <c r="O14" s="154">
        <f t="shared" si="6"/>
        <v>0</v>
      </c>
    </row>
    <row r="15" spans="1:15" ht="12.75">
      <c r="A15" s="128"/>
      <c r="B15" s="154"/>
      <c r="C15" s="154">
        <f t="shared" si="0"/>
        <v>0</v>
      </c>
      <c r="D15" s="154"/>
      <c r="E15" s="154">
        <f t="shared" si="1"/>
        <v>0</v>
      </c>
      <c r="F15" s="154"/>
      <c r="G15" s="154">
        <f t="shared" si="2"/>
        <v>0</v>
      </c>
      <c r="H15" s="154"/>
      <c r="I15" s="154">
        <f t="shared" si="3"/>
        <v>0</v>
      </c>
      <c r="J15" s="154"/>
      <c r="K15" s="154">
        <f t="shared" si="4"/>
        <v>0</v>
      </c>
      <c r="L15" s="154"/>
      <c r="M15" s="154">
        <f t="shared" si="5"/>
        <v>0</v>
      </c>
      <c r="N15" s="154"/>
      <c r="O15" s="154">
        <f t="shared" si="6"/>
        <v>0</v>
      </c>
    </row>
    <row r="16" spans="1:15" ht="12.75">
      <c r="A16" s="128"/>
      <c r="B16" s="154"/>
      <c r="C16" s="154">
        <f t="shared" si="0"/>
        <v>0</v>
      </c>
      <c r="D16" s="154"/>
      <c r="E16" s="154">
        <f t="shared" si="1"/>
        <v>0</v>
      </c>
      <c r="F16" s="154"/>
      <c r="G16" s="154">
        <f t="shared" si="2"/>
        <v>0</v>
      </c>
      <c r="H16" s="154"/>
      <c r="I16" s="154">
        <f t="shared" si="3"/>
        <v>0</v>
      </c>
      <c r="J16" s="154"/>
      <c r="K16" s="154">
        <f t="shared" si="4"/>
        <v>0</v>
      </c>
      <c r="L16" s="154"/>
      <c r="M16" s="154">
        <f t="shared" si="5"/>
        <v>0</v>
      </c>
      <c r="N16" s="154"/>
      <c r="O16" s="154">
        <f t="shared" si="6"/>
        <v>0</v>
      </c>
    </row>
    <row r="17" spans="1:15" ht="12.75">
      <c r="A17" s="128"/>
      <c r="B17" s="154"/>
      <c r="C17" s="154">
        <f t="shared" si="0"/>
        <v>0</v>
      </c>
      <c r="D17" s="154"/>
      <c r="E17" s="154">
        <f t="shared" si="1"/>
        <v>0</v>
      </c>
      <c r="F17" s="154"/>
      <c r="G17" s="154">
        <f t="shared" si="2"/>
        <v>0</v>
      </c>
      <c r="H17" s="154"/>
      <c r="I17" s="154">
        <f t="shared" si="3"/>
        <v>0</v>
      </c>
      <c r="J17" s="154"/>
      <c r="K17" s="154">
        <f t="shared" si="4"/>
        <v>0</v>
      </c>
      <c r="L17" s="154"/>
      <c r="M17" s="154">
        <f t="shared" si="5"/>
        <v>0</v>
      </c>
      <c r="N17" s="154"/>
      <c r="O17" s="154">
        <f t="shared" si="6"/>
        <v>0</v>
      </c>
    </row>
    <row r="18" spans="1:15" ht="12.75">
      <c r="A18" s="128"/>
      <c r="B18" s="154"/>
      <c r="C18" s="154">
        <f t="shared" si="0"/>
        <v>0</v>
      </c>
      <c r="D18" s="154"/>
      <c r="E18" s="154">
        <f t="shared" si="1"/>
        <v>0</v>
      </c>
      <c r="F18" s="154"/>
      <c r="G18" s="154">
        <f t="shared" si="2"/>
        <v>0</v>
      </c>
      <c r="H18" s="154"/>
      <c r="I18" s="154">
        <f t="shared" si="3"/>
        <v>0</v>
      </c>
      <c r="J18" s="154"/>
      <c r="K18" s="154">
        <f t="shared" si="4"/>
        <v>0</v>
      </c>
      <c r="L18" s="154"/>
      <c r="M18" s="154">
        <f t="shared" si="5"/>
        <v>0</v>
      </c>
      <c r="N18" s="154"/>
      <c r="O18" s="154">
        <f t="shared" si="6"/>
        <v>0</v>
      </c>
    </row>
    <row r="19" spans="1:15" ht="12.75">
      <c r="A19" s="128"/>
      <c r="B19" s="154"/>
      <c r="C19" s="154">
        <f t="shared" si="0"/>
        <v>0</v>
      </c>
      <c r="D19" s="154"/>
      <c r="E19" s="154">
        <f t="shared" si="1"/>
        <v>0</v>
      </c>
      <c r="F19" s="154"/>
      <c r="G19" s="154">
        <f t="shared" si="2"/>
        <v>0</v>
      </c>
      <c r="H19" s="154"/>
      <c r="I19" s="154">
        <f t="shared" si="3"/>
        <v>0</v>
      </c>
      <c r="J19" s="154"/>
      <c r="K19" s="154">
        <f t="shared" si="4"/>
        <v>0</v>
      </c>
      <c r="L19" s="154"/>
      <c r="M19" s="154">
        <f t="shared" si="5"/>
        <v>0</v>
      </c>
      <c r="N19" s="154"/>
      <c r="O19" s="154">
        <f t="shared" si="6"/>
        <v>0</v>
      </c>
    </row>
    <row r="20" spans="1:15" ht="12.75">
      <c r="A20" s="128"/>
      <c r="B20" s="154"/>
      <c r="C20" s="154">
        <f t="shared" si="0"/>
        <v>0</v>
      </c>
      <c r="D20" s="154"/>
      <c r="E20" s="154">
        <f t="shared" si="1"/>
        <v>0</v>
      </c>
      <c r="F20" s="154"/>
      <c r="G20" s="154">
        <f t="shared" si="2"/>
        <v>0</v>
      </c>
      <c r="H20" s="154"/>
      <c r="I20" s="154">
        <f t="shared" si="3"/>
        <v>0</v>
      </c>
      <c r="J20" s="154"/>
      <c r="K20" s="154">
        <f t="shared" si="4"/>
        <v>0</v>
      </c>
      <c r="L20" s="154"/>
      <c r="M20" s="154">
        <f t="shared" si="5"/>
        <v>0</v>
      </c>
      <c r="N20" s="154"/>
      <c r="O20" s="154">
        <f t="shared" si="6"/>
        <v>0</v>
      </c>
    </row>
    <row r="21" spans="1:15" ht="12.75">
      <c r="A21" s="128"/>
      <c r="B21" s="154"/>
      <c r="C21" s="154">
        <f t="shared" si="0"/>
        <v>0</v>
      </c>
      <c r="D21" s="154"/>
      <c r="E21" s="154">
        <f t="shared" si="1"/>
        <v>0</v>
      </c>
      <c r="F21" s="154"/>
      <c r="G21" s="154">
        <f t="shared" si="2"/>
        <v>0</v>
      </c>
      <c r="H21" s="154"/>
      <c r="I21" s="154">
        <f t="shared" si="3"/>
        <v>0</v>
      </c>
      <c r="J21" s="154"/>
      <c r="K21" s="154">
        <f t="shared" si="4"/>
        <v>0</v>
      </c>
      <c r="L21" s="154"/>
      <c r="M21" s="154">
        <f t="shared" si="5"/>
        <v>0</v>
      </c>
      <c r="N21" s="154"/>
      <c r="O21" s="154">
        <f t="shared" si="6"/>
        <v>0</v>
      </c>
    </row>
    <row r="22" spans="1:15" ht="12.75">
      <c r="A22" s="128"/>
      <c r="B22" s="154"/>
      <c r="C22" s="154">
        <f t="shared" si="0"/>
        <v>0</v>
      </c>
      <c r="D22" s="154"/>
      <c r="E22" s="154">
        <f t="shared" si="1"/>
        <v>0</v>
      </c>
      <c r="F22" s="154"/>
      <c r="G22" s="154">
        <f t="shared" si="2"/>
        <v>0</v>
      </c>
      <c r="H22" s="154"/>
      <c r="I22" s="154">
        <f t="shared" si="3"/>
        <v>0</v>
      </c>
      <c r="J22" s="154"/>
      <c r="K22" s="154">
        <f t="shared" si="4"/>
        <v>0</v>
      </c>
      <c r="L22" s="154"/>
      <c r="M22" s="154">
        <f t="shared" si="5"/>
        <v>0</v>
      </c>
      <c r="N22" s="154"/>
      <c r="O22" s="154">
        <f t="shared" si="6"/>
        <v>0</v>
      </c>
    </row>
    <row r="23" spans="1:15" ht="12.75">
      <c r="A23" s="128"/>
      <c r="B23" s="154"/>
      <c r="C23" s="154">
        <f t="shared" si="0"/>
        <v>0</v>
      </c>
      <c r="D23" s="154"/>
      <c r="E23" s="154">
        <f t="shared" si="1"/>
        <v>0</v>
      </c>
      <c r="F23" s="154"/>
      <c r="G23" s="154">
        <f t="shared" si="2"/>
        <v>0</v>
      </c>
      <c r="H23" s="154"/>
      <c r="I23" s="154">
        <f t="shared" si="3"/>
        <v>0</v>
      </c>
      <c r="J23" s="154"/>
      <c r="K23" s="154">
        <f t="shared" si="4"/>
        <v>0</v>
      </c>
      <c r="L23" s="154"/>
      <c r="M23" s="154">
        <f t="shared" si="5"/>
        <v>0</v>
      </c>
      <c r="N23" s="154"/>
      <c r="O23" s="154">
        <f t="shared" si="6"/>
        <v>0</v>
      </c>
    </row>
    <row r="24" spans="1:15" ht="12.75">
      <c r="A24" s="128"/>
      <c r="B24" s="154"/>
      <c r="C24" s="154">
        <f t="shared" si="0"/>
        <v>0</v>
      </c>
      <c r="D24" s="154"/>
      <c r="E24" s="154">
        <f t="shared" si="1"/>
        <v>0</v>
      </c>
      <c r="F24" s="154"/>
      <c r="G24" s="154">
        <f t="shared" si="2"/>
        <v>0</v>
      </c>
      <c r="H24" s="154"/>
      <c r="I24" s="154">
        <f t="shared" si="3"/>
        <v>0</v>
      </c>
      <c r="J24" s="154"/>
      <c r="K24" s="154">
        <f t="shared" si="4"/>
        <v>0</v>
      </c>
      <c r="L24" s="154"/>
      <c r="M24" s="154">
        <f t="shared" si="5"/>
        <v>0</v>
      </c>
      <c r="N24" s="154"/>
      <c r="O24" s="154">
        <f t="shared" si="6"/>
        <v>0</v>
      </c>
    </row>
    <row r="25" spans="1:15" ht="12.75">
      <c r="A25" s="210" t="s">
        <v>44</v>
      </c>
      <c r="B25" s="211">
        <f aca="true" t="shared" si="7" ref="B25:N25">SUM(B7:B24)</f>
        <v>0</v>
      </c>
      <c r="C25" s="154">
        <f t="shared" si="0"/>
        <v>0</v>
      </c>
      <c r="D25" s="211">
        <f t="shared" si="7"/>
        <v>0</v>
      </c>
      <c r="E25" s="154">
        <f t="shared" si="1"/>
        <v>0</v>
      </c>
      <c r="F25" s="211">
        <f t="shared" si="7"/>
        <v>0</v>
      </c>
      <c r="G25" s="154">
        <f t="shared" si="2"/>
        <v>0</v>
      </c>
      <c r="H25" s="211">
        <f t="shared" si="7"/>
        <v>0</v>
      </c>
      <c r="I25" s="211">
        <f t="shared" si="7"/>
        <v>0</v>
      </c>
      <c r="J25" s="211">
        <f t="shared" si="7"/>
        <v>0</v>
      </c>
      <c r="K25" s="211">
        <f t="shared" si="7"/>
        <v>0</v>
      </c>
      <c r="L25" s="211">
        <f t="shared" si="7"/>
        <v>0</v>
      </c>
      <c r="M25" s="154">
        <f t="shared" si="5"/>
        <v>0</v>
      </c>
      <c r="N25" s="211">
        <f t="shared" si="7"/>
        <v>0</v>
      </c>
      <c r="O25" s="154">
        <f t="shared" si="6"/>
        <v>0</v>
      </c>
    </row>
    <row r="26" ht="13.5" thickBot="1"/>
    <row r="27" spans="1:15" ht="22.5" customHeight="1" thickBot="1">
      <c r="A27" s="189" t="s">
        <v>94</v>
      </c>
      <c r="B27" s="212" t="s">
        <v>95</v>
      </c>
      <c r="C27" s="137"/>
      <c r="D27" s="137"/>
      <c r="E27" s="137"/>
      <c r="F27" s="137"/>
      <c r="G27" s="137"/>
      <c r="H27" s="137"/>
      <c r="I27" s="137"/>
      <c r="J27" s="137"/>
      <c r="K27" s="137"/>
      <c r="L27" s="137"/>
      <c r="M27" s="137"/>
      <c r="N27" s="137"/>
      <c r="O27" s="138"/>
    </row>
    <row r="28" spans="1:15" ht="29.25" customHeight="1">
      <c r="A28" s="213" t="s">
        <v>45</v>
      </c>
      <c r="B28" s="197" t="s">
        <v>23</v>
      </c>
      <c r="C28" s="198"/>
      <c r="D28" s="199" t="s">
        <v>24</v>
      </c>
      <c r="E28" s="200"/>
      <c r="F28" s="201" t="s">
        <v>21</v>
      </c>
      <c r="G28" s="202"/>
      <c r="H28" s="201" t="s">
        <v>22</v>
      </c>
      <c r="I28" s="202"/>
      <c r="J28" s="203" t="s">
        <v>80</v>
      </c>
      <c r="K28" s="204"/>
      <c r="L28" s="205" t="s">
        <v>81</v>
      </c>
      <c r="M28" s="206"/>
      <c r="N28" s="207" t="s">
        <v>82</v>
      </c>
      <c r="O28" s="208"/>
    </row>
    <row r="29" spans="1:15" ht="13.5" customHeight="1">
      <c r="A29" s="128"/>
      <c r="B29" s="128" t="s">
        <v>43</v>
      </c>
      <c r="C29" s="209">
        <f>+'výkony-vozidla-odkupy'!J6</f>
        <v>0</v>
      </c>
      <c r="D29" s="128" t="s">
        <v>43</v>
      </c>
      <c r="E29" s="209">
        <f>+'výkony-vozidla-odkupy'!J7</f>
        <v>617303.69</v>
      </c>
      <c r="F29" s="128" t="s">
        <v>43</v>
      </c>
      <c r="G29" s="209">
        <f>+'výkony-vozidla-odkupy'!J8</f>
        <v>0</v>
      </c>
      <c r="H29" s="128" t="s">
        <v>43</v>
      </c>
      <c r="I29" s="209">
        <f>+'výkony-vozidla-odkupy'!J9</f>
        <v>1468827.7300000002</v>
      </c>
      <c r="J29" s="128" t="s">
        <v>43</v>
      </c>
      <c r="K29" s="209">
        <f>+'výkony-vozidla-odkupy'!J10</f>
        <v>0</v>
      </c>
      <c r="L29" s="128" t="s">
        <v>43</v>
      </c>
      <c r="M29" s="209">
        <f>+'výkony-vozidla-odkupy'!J11</f>
        <v>0</v>
      </c>
      <c r="N29" s="128" t="s">
        <v>43</v>
      </c>
      <c r="O29" s="209">
        <f>+'výkony-vozidla-odkupy'!J12</f>
        <v>0</v>
      </c>
    </row>
    <row r="30" spans="1:15" ht="12.75">
      <c r="A30" s="128" t="s">
        <v>96</v>
      </c>
      <c r="B30" s="128" t="s">
        <v>1</v>
      </c>
      <c r="C30" s="128" t="s">
        <v>25</v>
      </c>
      <c r="D30" s="128" t="s">
        <v>1</v>
      </c>
      <c r="E30" s="128" t="s">
        <v>25</v>
      </c>
      <c r="F30" s="128" t="s">
        <v>1</v>
      </c>
      <c r="G30" s="128" t="s">
        <v>25</v>
      </c>
      <c r="H30" s="128" t="s">
        <v>1</v>
      </c>
      <c r="I30" s="128" t="s">
        <v>25</v>
      </c>
      <c r="J30" s="128" t="s">
        <v>1</v>
      </c>
      <c r="K30" s="128" t="s">
        <v>25</v>
      </c>
      <c r="L30" s="128" t="s">
        <v>1</v>
      </c>
      <c r="M30" s="128" t="s">
        <v>25</v>
      </c>
      <c r="N30" s="128" t="s">
        <v>1</v>
      </c>
      <c r="O30" s="128" t="s">
        <v>25</v>
      </c>
    </row>
    <row r="31" spans="1:15" ht="12.75">
      <c r="A31" s="128"/>
      <c r="B31" s="154"/>
      <c r="C31" s="154">
        <f>IF($C$29=0,0,B31/$C$29)</f>
        <v>0</v>
      </c>
      <c r="D31" s="154"/>
      <c r="E31" s="154">
        <f>IF($E$29=0,0,D31/$E$29)</f>
        <v>0</v>
      </c>
      <c r="F31" s="154"/>
      <c r="G31" s="154">
        <f>IF($G$29=0,0,F31/$G$29)</f>
        <v>0</v>
      </c>
      <c r="H31" s="154"/>
      <c r="I31" s="154">
        <f>IF($I$29=0,0,H31/$I$29)</f>
        <v>0</v>
      </c>
      <c r="J31" s="154"/>
      <c r="K31" s="154">
        <f>IF($K$29=0,0,J31/$K$29)</f>
        <v>0</v>
      </c>
      <c r="L31" s="154"/>
      <c r="M31" s="154">
        <f>IF($M$29=0,0,L31/$M$29)</f>
        <v>0</v>
      </c>
      <c r="N31" s="154"/>
      <c r="O31" s="154">
        <f>IF($O$29=0,0,N31/$O$29)</f>
        <v>0</v>
      </c>
    </row>
    <row r="32" spans="1:15" ht="12.75">
      <c r="A32" s="128"/>
      <c r="B32" s="154"/>
      <c r="C32" s="154">
        <f aca="true" t="shared" si="8" ref="C32:C49">IF($C$29=0,0,B32/$C$29)</f>
        <v>0</v>
      </c>
      <c r="D32" s="154"/>
      <c r="E32" s="154">
        <f aca="true" t="shared" si="9" ref="E32:E49">IF($E$29=0,0,D32/$E$29)</f>
        <v>0</v>
      </c>
      <c r="F32" s="154"/>
      <c r="G32" s="154">
        <f aca="true" t="shared" si="10" ref="G32:G49">IF($G$29=0,0,F32/$G$29)</f>
        <v>0</v>
      </c>
      <c r="H32" s="154"/>
      <c r="I32" s="154">
        <f aca="true" t="shared" si="11" ref="I32:I49">IF($I$29=0,0,H32/$I$29)</f>
        <v>0</v>
      </c>
      <c r="J32" s="154"/>
      <c r="K32" s="154">
        <f aca="true" t="shared" si="12" ref="K32:K49">IF($K$29=0,0,J32/$K$29)</f>
        <v>0</v>
      </c>
      <c r="L32" s="154"/>
      <c r="M32" s="154">
        <f aca="true" t="shared" si="13" ref="M32:M49">IF($M$29=0,0,L32/$M$29)</f>
        <v>0</v>
      </c>
      <c r="N32" s="154"/>
      <c r="O32" s="154">
        <f aca="true" t="shared" si="14" ref="O32:O49">IF($O$29=0,0,N32/$O$29)</f>
        <v>0</v>
      </c>
    </row>
    <row r="33" spans="1:15" ht="12.75">
      <c r="A33" s="128"/>
      <c r="B33" s="154"/>
      <c r="C33" s="154">
        <f t="shared" si="8"/>
        <v>0</v>
      </c>
      <c r="D33" s="154"/>
      <c r="E33" s="154">
        <f t="shared" si="9"/>
        <v>0</v>
      </c>
      <c r="F33" s="154"/>
      <c r="G33" s="154">
        <f t="shared" si="10"/>
        <v>0</v>
      </c>
      <c r="H33" s="154"/>
      <c r="I33" s="154">
        <f t="shared" si="11"/>
        <v>0</v>
      </c>
      <c r="J33" s="154"/>
      <c r="K33" s="154">
        <f t="shared" si="12"/>
        <v>0</v>
      </c>
      <c r="L33" s="154"/>
      <c r="M33" s="154">
        <f t="shared" si="13"/>
        <v>0</v>
      </c>
      <c r="N33" s="154"/>
      <c r="O33" s="154">
        <f t="shared" si="14"/>
        <v>0</v>
      </c>
    </row>
    <row r="34" spans="1:15" ht="12.75">
      <c r="A34" s="128"/>
      <c r="B34" s="154"/>
      <c r="C34" s="154">
        <f t="shared" si="8"/>
        <v>0</v>
      </c>
      <c r="D34" s="154"/>
      <c r="E34" s="154">
        <f t="shared" si="9"/>
        <v>0</v>
      </c>
      <c r="F34" s="154"/>
      <c r="G34" s="154">
        <f t="shared" si="10"/>
        <v>0</v>
      </c>
      <c r="H34" s="154"/>
      <c r="I34" s="154">
        <f t="shared" si="11"/>
        <v>0</v>
      </c>
      <c r="J34" s="154"/>
      <c r="K34" s="154">
        <f t="shared" si="12"/>
        <v>0</v>
      </c>
      <c r="L34" s="154"/>
      <c r="M34" s="154">
        <f t="shared" si="13"/>
        <v>0</v>
      </c>
      <c r="N34" s="154"/>
      <c r="O34" s="154">
        <f t="shared" si="14"/>
        <v>0</v>
      </c>
    </row>
    <row r="35" spans="1:15" ht="12.75">
      <c r="A35" s="128"/>
      <c r="B35" s="154"/>
      <c r="C35" s="154">
        <f t="shared" si="8"/>
        <v>0</v>
      </c>
      <c r="D35" s="154"/>
      <c r="E35" s="154">
        <f t="shared" si="9"/>
        <v>0</v>
      </c>
      <c r="F35" s="154"/>
      <c r="G35" s="154">
        <f t="shared" si="10"/>
        <v>0</v>
      </c>
      <c r="H35" s="154"/>
      <c r="I35" s="154">
        <f t="shared" si="11"/>
        <v>0</v>
      </c>
      <c r="J35" s="154"/>
      <c r="K35" s="154">
        <f t="shared" si="12"/>
        <v>0</v>
      </c>
      <c r="L35" s="154"/>
      <c r="M35" s="154">
        <f t="shared" si="13"/>
        <v>0</v>
      </c>
      <c r="N35" s="154"/>
      <c r="O35" s="154">
        <f t="shared" si="14"/>
        <v>0</v>
      </c>
    </row>
    <row r="36" spans="1:15" ht="12.75">
      <c r="A36" s="128"/>
      <c r="B36" s="154"/>
      <c r="C36" s="154">
        <f t="shared" si="8"/>
        <v>0</v>
      </c>
      <c r="D36" s="154"/>
      <c r="E36" s="154">
        <f t="shared" si="9"/>
        <v>0</v>
      </c>
      <c r="F36" s="154"/>
      <c r="G36" s="154">
        <f t="shared" si="10"/>
        <v>0</v>
      </c>
      <c r="H36" s="154"/>
      <c r="I36" s="154">
        <f t="shared" si="11"/>
        <v>0</v>
      </c>
      <c r="J36" s="154"/>
      <c r="K36" s="154">
        <f t="shared" si="12"/>
        <v>0</v>
      </c>
      <c r="L36" s="154"/>
      <c r="M36" s="154">
        <f t="shared" si="13"/>
        <v>0</v>
      </c>
      <c r="N36" s="154"/>
      <c r="O36" s="154">
        <f t="shared" si="14"/>
        <v>0</v>
      </c>
    </row>
    <row r="37" spans="1:15" ht="12.75">
      <c r="A37" s="128"/>
      <c r="B37" s="154"/>
      <c r="C37" s="154">
        <f t="shared" si="8"/>
        <v>0</v>
      </c>
      <c r="D37" s="154"/>
      <c r="E37" s="154">
        <f t="shared" si="9"/>
        <v>0</v>
      </c>
      <c r="F37" s="154"/>
      <c r="G37" s="154">
        <f t="shared" si="10"/>
        <v>0</v>
      </c>
      <c r="H37" s="154"/>
      <c r="I37" s="154">
        <f t="shared" si="11"/>
        <v>0</v>
      </c>
      <c r="J37" s="154"/>
      <c r="K37" s="154">
        <f t="shared" si="12"/>
        <v>0</v>
      </c>
      <c r="L37" s="154"/>
      <c r="M37" s="154">
        <f t="shared" si="13"/>
        <v>0</v>
      </c>
      <c r="N37" s="154"/>
      <c r="O37" s="154">
        <f t="shared" si="14"/>
        <v>0</v>
      </c>
    </row>
    <row r="38" spans="1:15" ht="12.75">
      <c r="A38" s="128"/>
      <c r="B38" s="154"/>
      <c r="C38" s="154">
        <f t="shared" si="8"/>
        <v>0</v>
      </c>
      <c r="D38" s="154"/>
      <c r="E38" s="154">
        <f t="shared" si="9"/>
        <v>0</v>
      </c>
      <c r="F38" s="154"/>
      <c r="G38" s="154">
        <f t="shared" si="10"/>
        <v>0</v>
      </c>
      <c r="H38" s="154"/>
      <c r="I38" s="154">
        <f t="shared" si="11"/>
        <v>0</v>
      </c>
      <c r="J38" s="154"/>
      <c r="K38" s="154">
        <f t="shared" si="12"/>
        <v>0</v>
      </c>
      <c r="L38" s="154"/>
      <c r="M38" s="154">
        <f t="shared" si="13"/>
        <v>0</v>
      </c>
      <c r="N38" s="154"/>
      <c r="O38" s="154">
        <f t="shared" si="14"/>
        <v>0</v>
      </c>
    </row>
    <row r="39" spans="1:15" ht="12.75">
      <c r="A39" s="128"/>
      <c r="B39" s="154"/>
      <c r="C39" s="154">
        <f t="shared" si="8"/>
        <v>0</v>
      </c>
      <c r="D39" s="154"/>
      <c r="E39" s="154">
        <f t="shared" si="9"/>
        <v>0</v>
      </c>
      <c r="F39" s="154"/>
      <c r="G39" s="154">
        <f t="shared" si="10"/>
        <v>0</v>
      </c>
      <c r="H39" s="154"/>
      <c r="I39" s="154">
        <f t="shared" si="11"/>
        <v>0</v>
      </c>
      <c r="J39" s="154"/>
      <c r="K39" s="154">
        <f t="shared" si="12"/>
        <v>0</v>
      </c>
      <c r="L39" s="154"/>
      <c r="M39" s="154">
        <f t="shared" si="13"/>
        <v>0</v>
      </c>
      <c r="N39" s="154"/>
      <c r="O39" s="154">
        <f t="shared" si="14"/>
        <v>0</v>
      </c>
    </row>
    <row r="40" spans="1:15" ht="12.75">
      <c r="A40" s="128"/>
      <c r="B40" s="154"/>
      <c r="C40" s="154">
        <f t="shared" si="8"/>
        <v>0</v>
      </c>
      <c r="D40" s="154"/>
      <c r="E40" s="154">
        <f t="shared" si="9"/>
        <v>0</v>
      </c>
      <c r="F40" s="154"/>
      <c r="G40" s="154">
        <f t="shared" si="10"/>
        <v>0</v>
      </c>
      <c r="H40" s="154"/>
      <c r="I40" s="154">
        <f t="shared" si="11"/>
        <v>0</v>
      </c>
      <c r="J40" s="154"/>
      <c r="K40" s="154">
        <f t="shared" si="12"/>
        <v>0</v>
      </c>
      <c r="L40" s="154"/>
      <c r="M40" s="154">
        <f t="shared" si="13"/>
        <v>0</v>
      </c>
      <c r="N40" s="154"/>
      <c r="O40" s="154">
        <f t="shared" si="14"/>
        <v>0</v>
      </c>
    </row>
    <row r="41" spans="1:15" ht="12.75">
      <c r="A41" s="128"/>
      <c r="B41" s="154"/>
      <c r="C41" s="154">
        <f t="shared" si="8"/>
        <v>0</v>
      </c>
      <c r="D41" s="154"/>
      <c r="E41" s="154">
        <f t="shared" si="9"/>
        <v>0</v>
      </c>
      <c r="F41" s="154"/>
      <c r="G41" s="154">
        <f t="shared" si="10"/>
        <v>0</v>
      </c>
      <c r="H41" s="154"/>
      <c r="I41" s="154">
        <f t="shared" si="11"/>
        <v>0</v>
      </c>
      <c r="J41" s="154"/>
      <c r="K41" s="154">
        <f t="shared" si="12"/>
        <v>0</v>
      </c>
      <c r="L41" s="154"/>
      <c r="M41" s="154">
        <f t="shared" si="13"/>
        <v>0</v>
      </c>
      <c r="N41" s="154"/>
      <c r="O41" s="154">
        <f t="shared" si="14"/>
        <v>0</v>
      </c>
    </row>
    <row r="42" spans="1:15" ht="12.75">
      <c r="A42" s="128"/>
      <c r="B42" s="154"/>
      <c r="C42" s="154">
        <f t="shared" si="8"/>
        <v>0</v>
      </c>
      <c r="D42" s="154"/>
      <c r="E42" s="154">
        <f t="shared" si="9"/>
        <v>0</v>
      </c>
      <c r="F42" s="154"/>
      <c r="G42" s="154">
        <f t="shared" si="10"/>
        <v>0</v>
      </c>
      <c r="H42" s="154"/>
      <c r="I42" s="154">
        <f t="shared" si="11"/>
        <v>0</v>
      </c>
      <c r="J42" s="154"/>
      <c r="K42" s="154">
        <f t="shared" si="12"/>
        <v>0</v>
      </c>
      <c r="L42" s="154"/>
      <c r="M42" s="154">
        <f t="shared" si="13"/>
        <v>0</v>
      </c>
      <c r="N42" s="154"/>
      <c r="O42" s="154">
        <f t="shared" si="14"/>
        <v>0</v>
      </c>
    </row>
    <row r="43" spans="1:15" ht="12.75">
      <c r="A43" s="128"/>
      <c r="B43" s="154"/>
      <c r="C43" s="154">
        <f t="shared" si="8"/>
        <v>0</v>
      </c>
      <c r="D43" s="154"/>
      <c r="E43" s="154">
        <f t="shared" si="9"/>
        <v>0</v>
      </c>
      <c r="F43" s="154"/>
      <c r="G43" s="154">
        <f t="shared" si="10"/>
        <v>0</v>
      </c>
      <c r="H43" s="154"/>
      <c r="I43" s="154">
        <f t="shared" si="11"/>
        <v>0</v>
      </c>
      <c r="J43" s="154"/>
      <c r="K43" s="154">
        <f t="shared" si="12"/>
        <v>0</v>
      </c>
      <c r="L43" s="154"/>
      <c r="M43" s="154">
        <f t="shared" si="13"/>
        <v>0</v>
      </c>
      <c r="N43" s="154"/>
      <c r="O43" s="154">
        <f t="shared" si="14"/>
        <v>0</v>
      </c>
    </row>
    <row r="44" spans="1:15" ht="12.75">
      <c r="A44" s="128"/>
      <c r="B44" s="154"/>
      <c r="C44" s="154">
        <f t="shared" si="8"/>
        <v>0</v>
      </c>
      <c r="D44" s="154"/>
      <c r="E44" s="154">
        <f t="shared" si="9"/>
        <v>0</v>
      </c>
      <c r="F44" s="154"/>
      <c r="G44" s="154">
        <f t="shared" si="10"/>
        <v>0</v>
      </c>
      <c r="H44" s="154"/>
      <c r="I44" s="154">
        <f t="shared" si="11"/>
        <v>0</v>
      </c>
      <c r="J44" s="154"/>
      <c r="K44" s="154">
        <f t="shared" si="12"/>
        <v>0</v>
      </c>
      <c r="L44" s="154"/>
      <c r="M44" s="154">
        <f t="shared" si="13"/>
        <v>0</v>
      </c>
      <c r="N44" s="154"/>
      <c r="O44" s="154">
        <f t="shared" si="14"/>
        <v>0</v>
      </c>
    </row>
    <row r="45" spans="1:15" ht="12.75">
      <c r="A45" s="128"/>
      <c r="B45" s="154"/>
      <c r="C45" s="154">
        <f t="shared" si="8"/>
        <v>0</v>
      </c>
      <c r="D45" s="154"/>
      <c r="E45" s="154">
        <f t="shared" si="9"/>
        <v>0</v>
      </c>
      <c r="F45" s="154"/>
      <c r="G45" s="154">
        <f t="shared" si="10"/>
        <v>0</v>
      </c>
      <c r="H45" s="154"/>
      <c r="I45" s="154">
        <f t="shared" si="11"/>
        <v>0</v>
      </c>
      <c r="J45" s="154"/>
      <c r="K45" s="154">
        <f t="shared" si="12"/>
        <v>0</v>
      </c>
      <c r="L45" s="154"/>
      <c r="M45" s="154">
        <f t="shared" si="13"/>
        <v>0</v>
      </c>
      <c r="N45" s="154"/>
      <c r="O45" s="154">
        <f t="shared" si="14"/>
        <v>0</v>
      </c>
    </row>
    <row r="46" spans="1:15" ht="12.75">
      <c r="A46" s="128"/>
      <c r="B46" s="154"/>
      <c r="C46" s="154">
        <f t="shared" si="8"/>
        <v>0</v>
      </c>
      <c r="D46" s="154"/>
      <c r="E46" s="154">
        <f t="shared" si="9"/>
        <v>0</v>
      </c>
      <c r="F46" s="154"/>
      <c r="G46" s="154">
        <f t="shared" si="10"/>
        <v>0</v>
      </c>
      <c r="H46" s="154"/>
      <c r="I46" s="154">
        <f t="shared" si="11"/>
        <v>0</v>
      </c>
      <c r="J46" s="154"/>
      <c r="K46" s="154">
        <f t="shared" si="12"/>
        <v>0</v>
      </c>
      <c r="L46" s="154"/>
      <c r="M46" s="154">
        <f t="shared" si="13"/>
        <v>0</v>
      </c>
      <c r="N46" s="154"/>
      <c r="O46" s="154">
        <f t="shared" si="14"/>
        <v>0</v>
      </c>
    </row>
    <row r="47" spans="1:15" ht="12.75">
      <c r="A47" s="128"/>
      <c r="B47" s="154"/>
      <c r="C47" s="154">
        <f t="shared" si="8"/>
        <v>0</v>
      </c>
      <c r="D47" s="154"/>
      <c r="E47" s="154">
        <f t="shared" si="9"/>
        <v>0</v>
      </c>
      <c r="F47" s="154"/>
      <c r="G47" s="154">
        <f t="shared" si="10"/>
        <v>0</v>
      </c>
      <c r="H47" s="154"/>
      <c r="I47" s="154">
        <f t="shared" si="11"/>
        <v>0</v>
      </c>
      <c r="J47" s="154"/>
      <c r="K47" s="154">
        <f t="shared" si="12"/>
        <v>0</v>
      </c>
      <c r="L47" s="154"/>
      <c r="M47" s="154">
        <f t="shared" si="13"/>
        <v>0</v>
      </c>
      <c r="N47" s="154"/>
      <c r="O47" s="154">
        <f t="shared" si="14"/>
        <v>0</v>
      </c>
    </row>
    <row r="48" spans="1:15" ht="12.75">
      <c r="A48" s="128"/>
      <c r="B48" s="154"/>
      <c r="C48" s="154">
        <f t="shared" si="8"/>
        <v>0</v>
      </c>
      <c r="D48" s="154"/>
      <c r="E48" s="154">
        <f t="shared" si="9"/>
        <v>0</v>
      </c>
      <c r="F48" s="154"/>
      <c r="G48" s="154">
        <f t="shared" si="10"/>
        <v>0</v>
      </c>
      <c r="H48" s="154"/>
      <c r="I48" s="154">
        <f t="shared" si="11"/>
        <v>0</v>
      </c>
      <c r="J48" s="154"/>
      <c r="K48" s="154">
        <f t="shared" si="12"/>
        <v>0</v>
      </c>
      <c r="L48" s="154"/>
      <c r="M48" s="154">
        <f t="shared" si="13"/>
        <v>0</v>
      </c>
      <c r="N48" s="154"/>
      <c r="O48" s="154">
        <f t="shared" si="14"/>
        <v>0</v>
      </c>
    </row>
    <row r="49" spans="1:15" ht="12.75">
      <c r="A49" s="210" t="s">
        <v>44</v>
      </c>
      <c r="B49" s="211">
        <f aca="true" t="shared" si="15" ref="B49:N49">SUM(B31:B48)</f>
        <v>0</v>
      </c>
      <c r="C49" s="154">
        <f t="shared" si="8"/>
        <v>0</v>
      </c>
      <c r="D49" s="211">
        <f t="shared" si="15"/>
        <v>0</v>
      </c>
      <c r="E49" s="154">
        <f t="shared" si="9"/>
        <v>0</v>
      </c>
      <c r="F49" s="211">
        <f t="shared" si="15"/>
        <v>0</v>
      </c>
      <c r="G49" s="154">
        <f t="shared" si="10"/>
        <v>0</v>
      </c>
      <c r="H49" s="211">
        <f t="shared" si="15"/>
        <v>0</v>
      </c>
      <c r="I49" s="154">
        <f t="shared" si="11"/>
        <v>0</v>
      </c>
      <c r="J49" s="211">
        <f t="shared" si="15"/>
        <v>0</v>
      </c>
      <c r="K49" s="154">
        <f t="shared" si="12"/>
        <v>0</v>
      </c>
      <c r="L49" s="211">
        <f t="shared" si="15"/>
        <v>0</v>
      </c>
      <c r="M49" s="154">
        <f t="shared" si="13"/>
        <v>0</v>
      </c>
      <c r="N49" s="211">
        <f t="shared" si="15"/>
        <v>0</v>
      </c>
      <c r="O49" s="154">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I1" sqref="I1"/>
    </sheetView>
  </sheetViews>
  <sheetFormatPr defaultColWidth="9.00390625" defaultRowHeight="12.75"/>
  <cols>
    <col min="1" max="1" width="25.875" style="0" customWidth="1"/>
    <col min="2" max="2" width="28.00390625" style="0" customWidth="1"/>
    <col min="3" max="3" width="14.00390625" style="0" customWidth="1"/>
    <col min="6" max="6" width="28.375" style="0" customWidth="1"/>
    <col min="9" max="9" width="20.75390625" style="0" customWidth="1"/>
    <col min="10" max="10" width="47.75390625" style="0" customWidth="1"/>
  </cols>
  <sheetData>
    <row r="1" spans="1:10" ht="15.75" thickBot="1">
      <c r="A1" s="383" t="s">
        <v>272</v>
      </c>
      <c r="C1" s="331"/>
      <c r="I1" s="384" t="s">
        <v>273</v>
      </c>
      <c r="J1" s="385"/>
    </row>
    <row r="2" spans="1:10" ht="15">
      <c r="A2" s="383"/>
      <c r="B2" s="386">
        <v>2021</v>
      </c>
      <c r="C2" s="331"/>
      <c r="I2" s="387"/>
      <c r="J2" s="388">
        <v>2021</v>
      </c>
    </row>
    <row r="3" spans="1:10" ht="12.75">
      <c r="A3" s="389" t="s">
        <v>169</v>
      </c>
      <c r="B3" s="390">
        <v>20.332413252923498</v>
      </c>
      <c r="C3" s="331"/>
      <c r="I3" s="387" t="s">
        <v>169</v>
      </c>
      <c r="J3" s="391">
        <v>19.7672397587705</v>
      </c>
    </row>
    <row r="4" spans="1:10" ht="12.75">
      <c r="A4" s="389" t="s">
        <v>164</v>
      </c>
      <c r="B4" s="390">
        <v>20.33019631459049</v>
      </c>
      <c r="C4" s="331"/>
      <c r="I4" s="387" t="s">
        <v>164</v>
      </c>
      <c r="J4" s="391">
        <v>19.760588943771463</v>
      </c>
    </row>
    <row r="5" spans="1:10" ht="12.75">
      <c r="A5" s="389" t="s">
        <v>165</v>
      </c>
      <c r="B5" s="390">
        <v>20.53545127744604</v>
      </c>
      <c r="C5" s="331"/>
      <c r="I5" s="387" t="s">
        <v>165</v>
      </c>
      <c r="J5" s="391">
        <v>19.966353832338115</v>
      </c>
    </row>
    <row r="6" spans="1:10" ht="12.75">
      <c r="A6" s="389" t="s">
        <v>166</v>
      </c>
      <c r="B6" s="390">
        <v>20.64546743339353</v>
      </c>
      <c r="C6" s="331"/>
      <c r="I6" s="387" t="s">
        <v>166</v>
      </c>
      <c r="J6" s="391">
        <v>19.796402300180585</v>
      </c>
    </row>
    <row r="7" spans="1:10" ht="12.75">
      <c r="A7" s="389" t="s">
        <v>167</v>
      </c>
      <c r="B7" s="390">
        <v>20.671505150863947</v>
      </c>
      <c r="C7" s="331"/>
      <c r="I7" s="387" t="s">
        <v>167</v>
      </c>
      <c r="J7" s="391">
        <v>19.87451545259184</v>
      </c>
    </row>
    <row r="8" spans="1:10" ht="12.75">
      <c r="A8" s="389" t="s">
        <v>168</v>
      </c>
      <c r="B8" s="390">
        <v>20.647075661481335</v>
      </c>
      <c r="C8" s="331"/>
      <c r="I8" s="387" t="s">
        <v>168</v>
      </c>
      <c r="J8" s="391">
        <v>19.801226984443996</v>
      </c>
    </row>
    <row r="9" spans="1:10" ht="12.75">
      <c r="A9" s="389" t="s">
        <v>170</v>
      </c>
      <c r="B9" s="390">
        <v>20.622454573880123</v>
      </c>
      <c r="C9" s="331"/>
      <c r="I9" s="387" t="s">
        <v>170</v>
      </c>
      <c r="J9" s="391">
        <v>19.727363721640366</v>
      </c>
    </row>
    <row r="10" spans="1:10" ht="12.75">
      <c r="A10" s="389" t="s">
        <v>171</v>
      </c>
      <c r="B10" s="390">
        <v>20.79770016343696</v>
      </c>
      <c r="C10" s="331"/>
      <c r="I10" s="387" t="s">
        <v>171</v>
      </c>
      <c r="J10" s="391">
        <v>20.25310049031088</v>
      </c>
    </row>
    <row r="11" spans="1:10" ht="12.75">
      <c r="A11" s="389" t="s">
        <v>172</v>
      </c>
      <c r="B11" s="390">
        <v>22.285881580227738</v>
      </c>
      <c r="C11" s="331"/>
      <c r="I11" s="387" t="s">
        <v>172</v>
      </c>
      <c r="J11" s="391">
        <v>22.567644740683207</v>
      </c>
    </row>
    <row r="12" spans="1:10" ht="12.75">
      <c r="A12" s="389" t="s">
        <v>173</v>
      </c>
      <c r="B12" s="390">
        <v>27.538362269882118</v>
      </c>
      <c r="C12" s="331"/>
      <c r="I12" s="387" t="s">
        <v>173</v>
      </c>
      <c r="J12" s="391">
        <v>29.66508680964635</v>
      </c>
    </row>
    <row r="13" spans="1:10" ht="12.75">
      <c r="A13" s="389" t="s">
        <v>174</v>
      </c>
      <c r="B13" s="390">
        <v>28.802360010686154</v>
      </c>
      <c r="C13" s="331"/>
      <c r="I13" s="387" t="s">
        <v>174</v>
      </c>
      <c r="J13" s="391">
        <v>27.907080032058463</v>
      </c>
    </row>
    <row r="14" spans="1:23" ht="13.5" thickBot="1">
      <c r="A14" s="392" t="s">
        <v>175</v>
      </c>
      <c r="B14" s="393">
        <v>28.841290321274027</v>
      </c>
      <c r="C14" s="331"/>
      <c r="I14" s="387" t="s">
        <v>175</v>
      </c>
      <c r="J14" s="391">
        <v>28.623870963822082</v>
      </c>
      <c r="W14" t="s">
        <v>104</v>
      </c>
    </row>
    <row r="15" spans="1:10" ht="15">
      <c r="A15" s="394" t="s">
        <v>274</v>
      </c>
      <c r="B15" s="395">
        <f>SUM(B3:B14)/12</f>
        <v>22.670846500840497</v>
      </c>
      <c r="I15" s="385"/>
      <c r="J15" s="385"/>
    </row>
    <row r="16" spans="1:3" ht="12.75">
      <c r="A16" s="330" t="s">
        <v>238</v>
      </c>
      <c r="B16" s="332"/>
      <c r="C16" s="333">
        <v>27.95</v>
      </c>
    </row>
    <row r="17" spans="1:3" ht="12.75">
      <c r="A17" s="330" t="s">
        <v>237</v>
      </c>
      <c r="B17" s="332"/>
      <c r="C17" s="334">
        <v>39.5</v>
      </c>
    </row>
    <row r="20" ht="15">
      <c r="A20" s="326" t="s">
        <v>176</v>
      </c>
    </row>
    <row r="21" spans="1:2" ht="12.75">
      <c r="A21" s="242" t="s">
        <v>211</v>
      </c>
      <c r="B21" s="242" t="s">
        <v>212</v>
      </c>
    </row>
    <row r="22" spans="1:2" ht="20.25" customHeight="1">
      <c r="A22" s="327" t="s">
        <v>213</v>
      </c>
      <c r="B22" s="327" t="s">
        <v>214</v>
      </c>
    </row>
    <row r="23" spans="1:2" ht="27" customHeight="1">
      <c r="A23" s="327" t="s">
        <v>213</v>
      </c>
      <c r="B23" s="327" t="s">
        <v>215</v>
      </c>
    </row>
    <row r="24" spans="1:2" ht="24" customHeight="1">
      <c r="A24" s="327" t="s">
        <v>216</v>
      </c>
      <c r="B24" s="327" t="s">
        <v>217</v>
      </c>
    </row>
    <row r="25" spans="1:2" ht="21.75" customHeight="1">
      <c r="A25" s="327" t="s">
        <v>216</v>
      </c>
      <c r="B25" s="327" t="s">
        <v>218</v>
      </c>
    </row>
    <row r="26" spans="1:2" ht="33" customHeight="1">
      <c r="A26" s="327" t="s">
        <v>216</v>
      </c>
      <c r="B26" s="327" t="s">
        <v>219</v>
      </c>
    </row>
    <row r="27" spans="1:2" ht="20.25" customHeight="1">
      <c r="A27" s="327" t="s">
        <v>220</v>
      </c>
      <c r="B27" s="327" t="s">
        <v>221</v>
      </c>
    </row>
    <row r="28" spans="1:2" ht="31.5" customHeight="1">
      <c r="A28" s="327" t="s">
        <v>222</v>
      </c>
      <c r="B28" s="327" t="s">
        <v>223</v>
      </c>
    </row>
    <row r="29" spans="1:2" ht="20.25" customHeight="1">
      <c r="A29" s="327" t="s">
        <v>224</v>
      </c>
      <c r="B29" s="327" t="s">
        <v>225</v>
      </c>
    </row>
    <row r="30" spans="1:2" ht="20.25" customHeight="1">
      <c r="A30" s="327" t="s">
        <v>226</v>
      </c>
      <c r="B30" s="327" t="s">
        <v>227</v>
      </c>
    </row>
    <row r="31" spans="1:2" ht="20.25" customHeight="1">
      <c r="A31" s="327" t="s">
        <v>228</v>
      </c>
      <c r="B31" s="327" t="s">
        <v>229</v>
      </c>
    </row>
    <row r="32" spans="1:2" ht="20.25" customHeight="1">
      <c r="A32" s="328" t="s">
        <v>255</v>
      </c>
      <c r="B32" s="329" t="s">
        <v>230</v>
      </c>
    </row>
    <row r="33" spans="1:2" ht="20.25" customHeight="1">
      <c r="A33" s="329" t="s">
        <v>231</v>
      </c>
      <c r="B33" s="329" t="s">
        <v>232</v>
      </c>
    </row>
    <row r="34" spans="1:2" ht="20.25" customHeight="1">
      <c r="A34" s="329" t="s">
        <v>233</v>
      </c>
      <c r="B34" s="329" t="s">
        <v>234</v>
      </c>
    </row>
    <row r="35" spans="1:2" ht="20.25" customHeight="1">
      <c r="A35" s="327" t="s">
        <v>235</v>
      </c>
      <c r="B35" s="327" t="s">
        <v>236</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90" t="s">
        <v>277</v>
      </c>
    </row>
    <row r="2" ht="2.25" customHeight="1"/>
    <row r="3" spans="1:4" ht="66.75" customHeight="1" thickBot="1">
      <c r="A3" s="529" t="s">
        <v>200</v>
      </c>
      <c r="B3" s="529"/>
      <c r="C3" s="529"/>
      <c r="D3" s="529"/>
    </row>
    <row r="4" spans="2:16" ht="24.75" customHeight="1" thickBot="1">
      <c r="B4" s="173" t="s">
        <v>94</v>
      </c>
      <c r="C4" s="397" t="s">
        <v>93</v>
      </c>
      <c r="D4" s="193"/>
      <c r="E4" s="194"/>
      <c r="F4" s="194"/>
      <c r="G4" s="194"/>
      <c r="H4" s="194"/>
      <c r="I4" s="194"/>
      <c r="J4" s="194"/>
      <c r="K4" s="194"/>
      <c r="L4" s="194"/>
      <c r="M4" s="194"/>
      <c r="N4" s="194"/>
      <c r="O4" s="194"/>
      <c r="P4" s="195"/>
    </row>
    <row r="5" spans="3:16" ht="12.75">
      <c r="C5" s="214" t="s">
        <v>23</v>
      </c>
      <c r="D5" s="215"/>
      <c r="E5" s="216" t="s">
        <v>24</v>
      </c>
      <c r="F5" s="217"/>
      <c r="G5" s="218" t="s">
        <v>21</v>
      </c>
      <c r="H5" s="219"/>
      <c r="I5" s="220" t="s">
        <v>22</v>
      </c>
      <c r="J5" s="221"/>
      <c r="K5" s="222" t="s">
        <v>80</v>
      </c>
      <c r="L5" s="223"/>
      <c r="M5" s="224" t="s">
        <v>81</v>
      </c>
      <c r="N5" s="225"/>
      <c r="O5" s="226" t="s">
        <v>118</v>
      </c>
      <c r="P5" s="227"/>
    </row>
    <row r="6" spans="1:16" ht="12.75">
      <c r="A6" s="128" t="s">
        <v>18</v>
      </c>
      <c r="B6" s="228" t="s">
        <v>112</v>
      </c>
      <c r="C6" s="151" t="s">
        <v>113</v>
      </c>
      <c r="D6" s="382" t="s">
        <v>114</v>
      </c>
      <c r="E6" s="151" t="s">
        <v>113</v>
      </c>
      <c r="F6" s="382" t="s">
        <v>114</v>
      </c>
      <c r="G6" s="151" t="s">
        <v>113</v>
      </c>
      <c r="H6" s="382" t="s">
        <v>114</v>
      </c>
      <c r="I6" s="151" t="s">
        <v>113</v>
      </c>
      <c r="J6" s="382" t="s">
        <v>114</v>
      </c>
      <c r="K6" s="151" t="s">
        <v>113</v>
      </c>
      <c r="L6" s="382" t="s">
        <v>114</v>
      </c>
      <c r="M6" s="151" t="s">
        <v>113</v>
      </c>
      <c r="N6" s="382" t="s">
        <v>114</v>
      </c>
      <c r="O6" s="151" t="s">
        <v>113</v>
      </c>
      <c r="P6" s="382" t="s">
        <v>114</v>
      </c>
    </row>
    <row r="7" spans="1:16" ht="38.25">
      <c r="A7" s="188" t="s">
        <v>111</v>
      </c>
      <c r="B7" s="228" t="s">
        <v>121</v>
      </c>
      <c r="C7" s="531"/>
      <c r="D7" s="532"/>
      <c r="E7" s="531"/>
      <c r="F7" s="532"/>
      <c r="G7" s="531"/>
      <c r="H7" s="532"/>
      <c r="I7" s="531"/>
      <c r="J7" s="532"/>
      <c r="K7" s="531"/>
      <c r="L7" s="532"/>
      <c r="M7" s="531"/>
      <c r="N7" s="532"/>
      <c r="O7" s="531"/>
      <c r="P7" s="532"/>
    </row>
    <row r="8" spans="1:16" ht="27.75" customHeight="1">
      <c r="A8" s="188" t="s">
        <v>202</v>
      </c>
      <c r="B8" s="230" t="s">
        <v>201</v>
      </c>
      <c r="C8" s="531"/>
      <c r="D8" s="532"/>
      <c r="E8" s="531"/>
      <c r="F8" s="532"/>
      <c r="G8" s="531"/>
      <c r="H8" s="532"/>
      <c r="I8" s="531"/>
      <c r="J8" s="532"/>
      <c r="K8" s="531"/>
      <c r="L8" s="532"/>
      <c r="M8" s="531"/>
      <c r="N8" s="532"/>
      <c r="O8" s="531"/>
      <c r="P8" s="532"/>
    </row>
    <row r="9" spans="1:16" ht="25.5">
      <c r="A9" s="188" t="s">
        <v>270</v>
      </c>
      <c r="B9" s="228" t="s">
        <v>57</v>
      </c>
      <c r="C9" s="231"/>
      <c r="D9" s="229"/>
      <c r="E9" s="231"/>
      <c r="F9" s="229">
        <f>+E7*E9</f>
        <v>0</v>
      </c>
      <c r="G9" s="231"/>
      <c r="H9" s="229">
        <f>+G7*G9</f>
        <v>0</v>
      </c>
      <c r="I9" s="231"/>
      <c r="J9" s="229">
        <f>+I7*I9</f>
        <v>0</v>
      </c>
      <c r="K9" s="231"/>
      <c r="L9" s="229">
        <f>+K7*K9</f>
        <v>0</v>
      </c>
      <c r="M9" s="231"/>
      <c r="N9" s="229">
        <f>+M7*M9</f>
        <v>0</v>
      </c>
      <c r="O9" s="231"/>
      <c r="P9" s="229">
        <f>+O7*O9</f>
        <v>0</v>
      </c>
    </row>
    <row r="10" spans="1:16" ht="66" customHeight="1">
      <c r="A10" s="400" t="s">
        <v>276</v>
      </c>
      <c r="B10" s="228" t="s">
        <v>57</v>
      </c>
      <c r="C10" s="231"/>
      <c r="D10" s="229"/>
      <c r="E10" s="231"/>
      <c r="F10" s="229">
        <f>+E8*E10</f>
        <v>0</v>
      </c>
      <c r="G10" s="231"/>
      <c r="H10" s="229">
        <f>+G8*G10</f>
        <v>0</v>
      </c>
      <c r="I10" s="231"/>
      <c r="J10" s="229">
        <f>+I8*I10</f>
        <v>0</v>
      </c>
      <c r="K10" s="231"/>
      <c r="L10" s="229">
        <f>+K8*K10</f>
        <v>0</v>
      </c>
      <c r="M10" s="231"/>
      <c r="N10" s="229">
        <f>+M8*M10</f>
        <v>0</v>
      </c>
      <c r="O10" s="231"/>
      <c r="P10" s="229">
        <f>+O8*O10</f>
        <v>0</v>
      </c>
    </row>
    <row r="11" spans="1:16" ht="24.75" customHeight="1">
      <c r="A11" s="188" t="s">
        <v>115</v>
      </c>
      <c r="B11" s="228" t="s">
        <v>57</v>
      </c>
      <c r="C11" s="231"/>
      <c r="D11" s="229"/>
      <c r="E11" s="231"/>
      <c r="F11" s="229">
        <f>SUM(F9:F10)</f>
        <v>0</v>
      </c>
      <c r="G11" s="231"/>
      <c r="H11" s="229">
        <f>SUM(H9:H10)</f>
        <v>0</v>
      </c>
      <c r="I11" s="231"/>
      <c r="J11" s="229">
        <f>SUM(J9:J10)</f>
        <v>0</v>
      </c>
      <c r="K11" s="231"/>
      <c r="L11" s="229">
        <f>SUM(L9:L10)</f>
        <v>0</v>
      </c>
      <c r="M11" s="231"/>
      <c r="N11" s="229">
        <f>SUM(N9:N10)</f>
        <v>0</v>
      </c>
      <c r="O11" s="231"/>
      <c r="P11" s="229">
        <f>SUM(P9:P10)</f>
        <v>0</v>
      </c>
    </row>
    <row r="12" spans="1:16" ht="20.25" customHeight="1" thickBot="1">
      <c r="A12" s="188" t="s">
        <v>116</v>
      </c>
      <c r="B12" s="228" t="s">
        <v>57</v>
      </c>
      <c r="C12" s="232"/>
      <c r="D12" s="233"/>
      <c r="E12" s="232"/>
      <c r="F12" s="233"/>
      <c r="G12" s="232"/>
      <c r="H12" s="233"/>
      <c r="I12" s="232"/>
      <c r="J12" s="233"/>
      <c r="K12" s="232"/>
      <c r="L12" s="233"/>
      <c r="M12" s="232"/>
      <c r="N12" s="233"/>
      <c r="O12" s="232"/>
      <c r="P12" s="233"/>
    </row>
    <row r="13" spans="1:2" ht="12.75">
      <c r="A13" s="234"/>
      <c r="B13" s="235" t="s">
        <v>119</v>
      </c>
    </row>
    <row r="14" ht="6" customHeight="1"/>
    <row r="15" spans="1:5" ht="28.5" customHeight="1">
      <c r="A15" s="530" t="s">
        <v>117</v>
      </c>
      <c r="B15" s="530"/>
      <c r="C15" s="530"/>
      <c r="D15" s="530"/>
      <c r="E15" s="5"/>
    </row>
    <row r="16" ht="5.25" customHeight="1"/>
    <row r="17" spans="1:4" ht="41.25" customHeight="1">
      <c r="A17" s="530" t="s">
        <v>128</v>
      </c>
      <c r="B17" s="530"/>
      <c r="C17" s="530"/>
      <c r="D17" s="530"/>
    </row>
    <row r="18" ht="4.5" customHeight="1"/>
    <row r="19" spans="1:4" ht="25.5" customHeight="1">
      <c r="A19" s="530" t="s">
        <v>120</v>
      </c>
      <c r="B19" s="530"/>
      <c r="C19" s="530"/>
      <c r="D19" s="530"/>
    </row>
    <row r="20" ht="12.75"/>
    <row r="21" ht="13.5" thickBot="1"/>
    <row r="22" spans="2:16" ht="21" customHeight="1" thickBot="1">
      <c r="B22" s="236" t="s">
        <v>94</v>
      </c>
      <c r="C22" s="237" t="s">
        <v>95</v>
      </c>
      <c r="D22" s="238"/>
      <c r="E22" s="239"/>
      <c r="F22" s="239"/>
      <c r="G22" s="239"/>
      <c r="H22" s="239"/>
      <c r="I22" s="239"/>
      <c r="J22" s="239"/>
      <c r="K22" s="239"/>
      <c r="L22" s="239"/>
      <c r="M22" s="239"/>
      <c r="N22" s="239"/>
      <c r="O22" s="239"/>
      <c r="P22" s="240"/>
    </row>
    <row r="23" spans="3:16" ht="12.75">
      <c r="C23" s="214" t="s">
        <v>23</v>
      </c>
      <c r="D23" s="215"/>
      <c r="E23" s="216" t="s">
        <v>24</v>
      </c>
      <c r="F23" s="217"/>
      <c r="G23" s="218" t="s">
        <v>21</v>
      </c>
      <c r="H23" s="219"/>
      <c r="I23" s="220" t="s">
        <v>22</v>
      </c>
      <c r="J23" s="221"/>
      <c r="K23" s="222" t="s">
        <v>80</v>
      </c>
      <c r="L23" s="223"/>
      <c r="M23" s="224" t="s">
        <v>81</v>
      </c>
      <c r="N23" s="225"/>
      <c r="O23" s="241" t="s">
        <v>118</v>
      </c>
      <c r="P23" s="227"/>
    </row>
    <row r="24" spans="1:16" ht="12.75">
      <c r="A24" s="128" t="s">
        <v>18</v>
      </c>
      <c r="B24" s="228" t="s">
        <v>112</v>
      </c>
      <c r="C24" s="151" t="s">
        <v>113</v>
      </c>
      <c r="D24" s="382" t="s">
        <v>114</v>
      </c>
      <c r="E24" s="151" t="s">
        <v>113</v>
      </c>
      <c r="F24" s="382" t="s">
        <v>114</v>
      </c>
      <c r="G24" s="151" t="s">
        <v>113</v>
      </c>
      <c r="H24" s="382" t="s">
        <v>114</v>
      </c>
      <c r="I24" s="151" t="s">
        <v>113</v>
      </c>
      <c r="J24" s="382" t="s">
        <v>114</v>
      </c>
      <c r="K24" s="151" t="s">
        <v>113</v>
      </c>
      <c r="L24" s="382" t="s">
        <v>114</v>
      </c>
      <c r="M24" s="151" t="s">
        <v>113</v>
      </c>
      <c r="N24" s="382" t="s">
        <v>114</v>
      </c>
      <c r="O24" s="151" t="s">
        <v>113</v>
      </c>
      <c r="P24" s="382" t="s">
        <v>114</v>
      </c>
    </row>
    <row r="25" spans="1:16" ht="38.25">
      <c r="A25" s="188" t="s">
        <v>111</v>
      </c>
      <c r="B25" s="228" t="s">
        <v>121</v>
      </c>
      <c r="C25" s="398"/>
      <c r="D25" s="399"/>
      <c r="E25" s="398"/>
      <c r="F25" s="399"/>
      <c r="G25" s="398"/>
      <c r="H25" s="399"/>
      <c r="I25" s="398"/>
      <c r="J25" s="399"/>
      <c r="K25" s="398"/>
      <c r="L25" s="399"/>
      <c r="M25" s="398"/>
      <c r="N25" s="399"/>
      <c r="O25" s="398"/>
      <c r="P25" s="399"/>
    </row>
    <row r="26" spans="1:16" ht="38.25">
      <c r="A26" s="188" t="s">
        <v>202</v>
      </c>
      <c r="B26" s="230" t="s">
        <v>201</v>
      </c>
      <c r="C26" s="398"/>
      <c r="D26" s="399"/>
      <c r="E26" s="398"/>
      <c r="F26" s="399"/>
      <c r="G26" s="398"/>
      <c r="H26" s="399"/>
      <c r="I26" s="398"/>
      <c r="J26" s="399"/>
      <c r="K26" s="398"/>
      <c r="L26" s="399"/>
      <c r="M26" s="398"/>
      <c r="N26" s="399"/>
      <c r="O26" s="398"/>
      <c r="P26" s="399"/>
    </row>
    <row r="27" spans="1:16" ht="25.5">
      <c r="A27" s="188" t="s">
        <v>270</v>
      </c>
      <c r="B27" s="228" t="s">
        <v>57</v>
      </c>
      <c r="C27" s="231"/>
      <c r="D27" s="229">
        <f>+C25*C27</f>
        <v>0</v>
      </c>
      <c r="E27" s="231"/>
      <c r="F27" s="229">
        <f>+E25*E27</f>
        <v>0</v>
      </c>
      <c r="G27" s="231"/>
      <c r="H27" s="229">
        <f>+G25*G27</f>
        <v>0</v>
      </c>
      <c r="I27" s="231"/>
      <c r="J27" s="229">
        <f>+I25*I27</f>
        <v>0</v>
      </c>
      <c r="K27" s="231"/>
      <c r="L27" s="229">
        <f>+K25*K27</f>
        <v>0</v>
      </c>
      <c r="M27" s="231"/>
      <c r="N27" s="229">
        <f>+M25*M27</f>
        <v>0</v>
      </c>
      <c r="O27" s="231"/>
      <c r="P27" s="229">
        <f>+O25*O27</f>
        <v>0</v>
      </c>
    </row>
    <row r="28" spans="1:16" ht="51">
      <c r="A28" s="400" t="s">
        <v>276</v>
      </c>
      <c r="B28" s="228" t="s">
        <v>57</v>
      </c>
      <c r="C28" s="231"/>
      <c r="D28" s="229">
        <f>+C26*C28</f>
        <v>0</v>
      </c>
      <c r="E28" s="231"/>
      <c r="F28" s="229">
        <f>+E26*E28</f>
        <v>0</v>
      </c>
      <c r="G28" s="231"/>
      <c r="H28" s="229">
        <f>+G26*G28</f>
        <v>0</v>
      </c>
      <c r="I28" s="231"/>
      <c r="J28" s="229">
        <f>+I26*I28</f>
        <v>0</v>
      </c>
      <c r="K28" s="231"/>
      <c r="L28" s="229">
        <f>+K26*K28</f>
        <v>0</v>
      </c>
      <c r="M28" s="231"/>
      <c r="N28" s="229">
        <f>+M26*M28</f>
        <v>0</v>
      </c>
      <c r="O28" s="231"/>
      <c r="P28" s="229">
        <f>+O26*O28</f>
        <v>0</v>
      </c>
    </row>
    <row r="29" spans="1:16" ht="12.75">
      <c r="A29" s="188" t="s">
        <v>115</v>
      </c>
      <c r="B29" s="228" t="s">
        <v>57</v>
      </c>
      <c r="C29" s="231"/>
      <c r="D29" s="229">
        <f>SUM(D27:D28)</f>
        <v>0</v>
      </c>
      <c r="E29" s="231"/>
      <c r="F29" s="229">
        <f>SUM(F27:F28)</f>
        <v>0</v>
      </c>
      <c r="G29" s="231"/>
      <c r="H29" s="229">
        <f>SUM(H27:H28)</f>
        <v>0</v>
      </c>
      <c r="I29" s="231"/>
      <c r="J29" s="229">
        <f>SUM(J27:J28)</f>
        <v>0</v>
      </c>
      <c r="K29" s="231"/>
      <c r="L29" s="229">
        <f>SUM(L27:L28)</f>
        <v>0</v>
      </c>
      <c r="M29" s="231"/>
      <c r="N29" s="229">
        <f>SUM(N27:N28)</f>
        <v>0</v>
      </c>
      <c r="O29" s="231"/>
      <c r="P29" s="229">
        <f>SUM(P27:P28)</f>
        <v>0</v>
      </c>
    </row>
    <row r="30" spans="1:16" ht="13.5" thickBot="1">
      <c r="A30" s="188" t="s">
        <v>116</v>
      </c>
      <c r="B30" s="228"/>
      <c r="C30" s="232"/>
      <c r="D30" s="233"/>
      <c r="E30" s="232"/>
      <c r="F30" s="233"/>
      <c r="G30" s="232"/>
      <c r="H30" s="233"/>
      <c r="I30" s="232"/>
      <c r="J30" s="233"/>
      <c r="K30" s="232"/>
      <c r="L30" s="233"/>
      <c r="M30" s="232"/>
      <c r="N30" s="233"/>
      <c r="O30" s="232"/>
      <c r="P30" s="233"/>
    </row>
    <row r="31" spans="1:2" ht="12.75">
      <c r="A31" s="234"/>
      <c r="B31" s="235" t="s">
        <v>119</v>
      </c>
    </row>
    <row r="33" spans="1:16" ht="12.75" customHeight="1">
      <c r="A33" s="530" t="s">
        <v>117</v>
      </c>
      <c r="B33" s="530"/>
      <c r="C33" s="530"/>
      <c r="D33" s="530"/>
      <c r="E33" s="530"/>
      <c r="F33" s="530"/>
      <c r="G33" s="530"/>
      <c r="H33" s="530"/>
      <c r="I33" s="530"/>
      <c r="J33" s="530"/>
      <c r="K33" s="530"/>
      <c r="L33" s="530"/>
      <c r="M33" s="530"/>
      <c r="N33" s="530"/>
      <c r="O33" s="530"/>
      <c r="P33" s="530"/>
    </row>
    <row r="35" spans="1:16" ht="12.75" customHeight="1">
      <c r="A35" s="530" t="s">
        <v>130</v>
      </c>
      <c r="B35" s="530"/>
      <c r="C35" s="530"/>
      <c r="D35" s="530"/>
      <c r="E35" s="530"/>
      <c r="F35" s="530"/>
      <c r="G35" s="530"/>
      <c r="H35" s="530"/>
      <c r="I35" s="530"/>
      <c r="J35" s="530"/>
      <c r="K35" s="530"/>
      <c r="L35" s="530"/>
      <c r="M35" s="530"/>
      <c r="N35" s="530"/>
      <c r="O35" s="530"/>
      <c r="P35" s="530"/>
    </row>
    <row r="37" spans="1:16" ht="12.75" customHeight="1">
      <c r="A37" s="530" t="s">
        <v>120</v>
      </c>
      <c r="B37" s="530"/>
      <c r="C37" s="530"/>
      <c r="D37" s="530"/>
      <c r="E37" s="530"/>
      <c r="F37" s="530"/>
      <c r="G37" s="530"/>
      <c r="H37" s="530"/>
      <c r="I37" s="530"/>
      <c r="J37" s="530"/>
      <c r="K37" s="530"/>
      <c r="L37" s="530"/>
      <c r="M37" s="530"/>
      <c r="N37" s="530"/>
      <c r="O37" s="530"/>
      <c r="P37" s="530"/>
    </row>
  </sheetData>
  <sheetProtection/>
  <mergeCells count="21">
    <mergeCell ref="G7:H7"/>
    <mergeCell ref="I8:J8"/>
    <mergeCell ref="I7:J7"/>
    <mergeCell ref="O8:P8"/>
    <mergeCell ref="A35:P35"/>
    <mergeCell ref="O7:P7"/>
    <mergeCell ref="A33:P33"/>
    <mergeCell ref="K8:L8"/>
    <mergeCell ref="G8:H8"/>
    <mergeCell ref="E8:F8"/>
    <mergeCell ref="E7:F7"/>
    <mergeCell ref="A3:D3"/>
    <mergeCell ref="A17:D17"/>
    <mergeCell ref="A15:D15"/>
    <mergeCell ref="C7:D7"/>
    <mergeCell ref="A37:P37"/>
    <mergeCell ref="K7:L7"/>
    <mergeCell ref="C8:D8"/>
    <mergeCell ref="M7:N7"/>
    <mergeCell ref="M8:N8"/>
    <mergeCell ref="A19:D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6" sqref="F6"/>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34" t="s">
        <v>110</v>
      </c>
    </row>
    <row r="3" ht="12.75">
      <c r="A3" s="2" t="s">
        <v>257</v>
      </c>
    </row>
    <row r="5" spans="1:6" ht="25.5">
      <c r="A5" s="188" t="s">
        <v>182</v>
      </c>
      <c r="B5" s="128" t="s">
        <v>45</v>
      </c>
      <c r="C5" s="128" t="s">
        <v>240</v>
      </c>
      <c r="D5" s="339" t="s">
        <v>256</v>
      </c>
      <c r="E5" s="339" t="s">
        <v>239</v>
      </c>
      <c r="F5" s="128" t="s">
        <v>271</v>
      </c>
    </row>
    <row r="6" spans="1:6" ht="22.5" customHeight="1">
      <c r="A6" s="128"/>
      <c r="B6" s="128"/>
      <c r="C6" s="188"/>
      <c r="D6" s="128"/>
      <c r="E6" s="128"/>
      <c r="F6" s="128"/>
    </row>
    <row r="7" spans="1:6" ht="22.5" customHeight="1">
      <c r="A7" s="128"/>
      <c r="B7" s="128"/>
      <c r="C7" s="188"/>
      <c r="D7" s="128"/>
      <c r="E7" s="128"/>
      <c r="F7" s="128"/>
    </row>
    <row r="8" spans="1:6" ht="22.5" customHeight="1">
      <c r="A8" s="128"/>
      <c r="B8" s="128"/>
      <c r="C8" s="188"/>
      <c r="D8" s="128"/>
      <c r="E8" s="128"/>
      <c r="F8" s="128"/>
    </row>
    <row r="9" spans="1:6" ht="22.5" customHeight="1">
      <c r="A9" s="128"/>
      <c r="B9" s="128"/>
      <c r="C9" s="188"/>
      <c r="D9" s="128"/>
      <c r="E9" s="128"/>
      <c r="F9" s="128"/>
    </row>
    <row r="10" spans="1:6" ht="22.5" customHeight="1">
      <c r="A10" s="128"/>
      <c r="B10" s="128"/>
      <c r="C10" s="188"/>
      <c r="D10" s="128"/>
      <c r="E10" s="128"/>
      <c r="F10" s="128"/>
    </row>
    <row r="11" spans="1:6" ht="22.5" customHeight="1">
      <c r="A11" s="128"/>
      <c r="B11" s="128"/>
      <c r="C11" s="188"/>
      <c r="D11" s="128"/>
      <c r="E11" s="128"/>
      <c r="F11" s="128"/>
    </row>
    <row r="12" spans="1:6" ht="22.5" customHeight="1">
      <c r="A12" s="128"/>
      <c r="B12" s="128"/>
      <c r="C12" s="188"/>
      <c r="D12" s="128"/>
      <c r="E12" s="128"/>
      <c r="F12" s="128"/>
    </row>
    <row r="13" spans="1:6" ht="22.5" customHeight="1">
      <c r="A13" s="128"/>
      <c r="B13" s="128"/>
      <c r="C13" s="188"/>
      <c r="D13" s="128"/>
      <c r="E13" s="128"/>
      <c r="F13" s="128"/>
    </row>
    <row r="14" spans="1:6" ht="22.5" customHeight="1">
      <c r="A14" s="128"/>
      <c r="B14" s="128"/>
      <c r="C14" s="188"/>
      <c r="D14" s="128"/>
      <c r="E14" s="128"/>
      <c r="F14" s="128"/>
    </row>
    <row r="15" spans="1:6" ht="22.5" customHeight="1">
      <c r="A15" s="128"/>
      <c r="B15" s="128"/>
      <c r="C15" s="188"/>
      <c r="D15" s="128"/>
      <c r="E15" s="128"/>
      <c r="F15" s="128"/>
    </row>
    <row r="16" spans="1:6" ht="22.5" customHeight="1">
      <c r="A16" s="128"/>
      <c r="B16" s="128"/>
      <c r="C16" s="188"/>
      <c r="D16" s="128"/>
      <c r="E16" s="128"/>
      <c r="F16" s="128"/>
    </row>
    <row r="17" spans="1:6" ht="22.5" customHeight="1">
      <c r="A17" s="128"/>
      <c r="B17" s="128"/>
      <c r="C17" s="188"/>
      <c r="D17" s="128"/>
      <c r="E17" s="128"/>
      <c r="F17" s="128"/>
    </row>
    <row r="18" spans="1:6" ht="22.5" customHeight="1">
      <c r="A18" s="128"/>
      <c r="B18" s="128"/>
      <c r="C18" s="188"/>
      <c r="D18" s="128"/>
      <c r="E18" s="128"/>
      <c r="F18" s="128"/>
    </row>
    <row r="19" spans="1:6" ht="22.5" customHeight="1">
      <c r="A19" s="128"/>
      <c r="B19" s="128"/>
      <c r="C19" s="188"/>
      <c r="D19" s="128"/>
      <c r="E19" s="128"/>
      <c r="F19" s="128"/>
    </row>
    <row r="20" spans="1:6" ht="22.5" customHeight="1">
      <c r="A20" s="128"/>
      <c r="B20" s="128"/>
      <c r="C20" s="188"/>
      <c r="D20" s="128"/>
      <c r="E20" s="128"/>
      <c r="F20" s="128"/>
    </row>
    <row r="21" spans="1:6" ht="22.5" customHeight="1">
      <c r="A21" s="128"/>
      <c r="B21" s="128"/>
      <c r="C21" s="188"/>
      <c r="D21" s="128"/>
      <c r="E21" s="128"/>
      <c r="F21" s="128"/>
    </row>
    <row r="22" spans="1:6" ht="22.5" customHeight="1">
      <c r="A22" s="128"/>
      <c r="B22" s="128"/>
      <c r="C22" s="188"/>
      <c r="D22" s="128"/>
      <c r="E22" s="128"/>
      <c r="F22" s="128"/>
    </row>
    <row r="23" spans="1:6" ht="22.5" customHeight="1">
      <c r="A23" s="128"/>
      <c r="B23" s="128"/>
      <c r="C23" s="188"/>
      <c r="D23" s="128"/>
      <c r="E23" s="128"/>
      <c r="F23" s="128"/>
    </row>
    <row r="24" spans="1:6" ht="22.5" customHeight="1">
      <c r="A24" s="128"/>
      <c r="B24" s="128"/>
      <c r="C24" s="188"/>
      <c r="D24" s="128"/>
      <c r="E24" s="128"/>
      <c r="F24" s="128"/>
    </row>
    <row r="25" spans="1:6" ht="22.5" customHeight="1">
      <c r="A25" s="128"/>
      <c r="B25" s="128"/>
      <c r="C25" s="188"/>
      <c r="D25" s="128"/>
      <c r="E25" s="128"/>
      <c r="F25" s="128"/>
    </row>
    <row r="26" spans="1:6" ht="22.5" customHeight="1">
      <c r="A26" s="128"/>
      <c r="B26" s="128"/>
      <c r="C26" s="188"/>
      <c r="D26" s="128"/>
      <c r="E26" s="128"/>
      <c r="F26" s="128"/>
    </row>
    <row r="27" spans="1:6" ht="22.5" customHeight="1">
      <c r="A27" s="128"/>
      <c r="B27" s="128"/>
      <c r="C27" s="188"/>
      <c r="D27" s="128"/>
      <c r="E27" s="128"/>
      <c r="F27" s="128"/>
    </row>
    <row r="28" spans="1:6" ht="22.5" customHeight="1">
      <c r="A28" s="128"/>
      <c r="B28" s="128"/>
      <c r="C28" s="188"/>
      <c r="D28" s="128"/>
      <c r="E28" s="128"/>
      <c r="F28" s="128"/>
    </row>
    <row r="29" spans="1:6" ht="22.5" customHeight="1">
      <c r="A29" s="128"/>
      <c r="B29" s="128"/>
      <c r="C29" s="188"/>
      <c r="D29" s="128"/>
      <c r="E29" s="128"/>
      <c r="F29" s="128"/>
    </row>
    <row r="30" spans="1:6" ht="22.5" customHeight="1">
      <c r="A30" s="128"/>
      <c r="B30" s="128"/>
      <c r="C30" s="188"/>
      <c r="D30" s="128"/>
      <c r="E30" s="128"/>
      <c r="F30" s="128"/>
    </row>
    <row r="31" spans="1:6" ht="22.5" customHeight="1">
      <c r="A31" s="128"/>
      <c r="B31" s="128"/>
      <c r="C31" s="188"/>
      <c r="D31" s="128"/>
      <c r="E31" s="128"/>
      <c r="F31" s="128"/>
    </row>
    <row r="32" spans="1:6" ht="22.5" customHeight="1">
      <c r="A32" s="128"/>
      <c r="B32" s="128"/>
      <c r="C32" s="188"/>
      <c r="D32" s="128"/>
      <c r="E32" s="128"/>
      <c r="F32" s="128"/>
    </row>
    <row r="33" spans="1:6" ht="22.5" customHeight="1">
      <c r="A33" s="128"/>
      <c r="B33" s="128"/>
      <c r="C33" s="188"/>
      <c r="D33" s="128"/>
      <c r="E33" s="128"/>
      <c r="F33" s="128"/>
    </row>
    <row r="34" spans="1:6" ht="22.5" customHeight="1">
      <c r="A34" s="128"/>
      <c r="B34" s="128"/>
      <c r="C34" s="188"/>
      <c r="D34" s="128"/>
      <c r="E34" s="128"/>
      <c r="F34" s="128"/>
    </row>
    <row r="35" spans="1:6" ht="22.5" customHeight="1">
      <c r="A35" s="128"/>
      <c r="B35" s="128"/>
      <c r="C35" s="188"/>
      <c r="D35" s="128"/>
      <c r="E35" s="128"/>
      <c r="F35" s="128"/>
    </row>
    <row r="36" spans="1:6" ht="22.5" customHeight="1">
      <c r="A36" s="128"/>
      <c r="B36" s="128"/>
      <c r="C36" s="188"/>
      <c r="D36" s="128"/>
      <c r="E36" s="128"/>
      <c r="F36" s="128"/>
    </row>
    <row r="37" spans="1:6" ht="22.5" customHeight="1">
      <c r="A37" s="128"/>
      <c r="B37" s="128"/>
      <c r="C37" s="188"/>
      <c r="D37" s="128"/>
      <c r="E37" s="128"/>
      <c r="F37" s="128"/>
    </row>
    <row r="38" spans="1:6" ht="22.5" customHeight="1">
      <c r="A38" s="128"/>
      <c r="B38" s="128"/>
      <c r="C38" s="188"/>
      <c r="D38" s="128"/>
      <c r="E38" s="128"/>
      <c r="F38" s="128"/>
    </row>
    <row r="39" spans="1:6" ht="22.5" customHeight="1">
      <c r="A39" s="128"/>
      <c r="B39" s="128"/>
      <c r="C39" s="188"/>
      <c r="D39" s="128"/>
      <c r="E39" s="128"/>
      <c r="F39" s="128"/>
    </row>
    <row r="40" spans="1:6" ht="22.5" customHeight="1">
      <c r="A40" s="128"/>
      <c r="B40" s="128"/>
      <c r="C40" s="188"/>
      <c r="D40" s="128"/>
      <c r="E40" s="128"/>
      <c r="F40" s="128"/>
    </row>
    <row r="41" spans="1:6" ht="22.5" customHeight="1">
      <c r="A41" s="128"/>
      <c r="B41" s="128"/>
      <c r="C41" s="188"/>
      <c r="D41" s="128"/>
      <c r="E41" s="128"/>
      <c r="F41" s="128"/>
    </row>
    <row r="42" spans="1:6" ht="22.5" customHeight="1">
      <c r="A42" s="128"/>
      <c r="B42" s="128"/>
      <c r="C42" s="188"/>
      <c r="D42" s="128"/>
      <c r="E42" s="128"/>
      <c r="F42" s="128"/>
    </row>
    <row r="43" spans="1:6" ht="22.5" customHeight="1">
      <c r="A43" s="128"/>
      <c r="B43" s="128"/>
      <c r="C43" s="188"/>
      <c r="D43" s="128"/>
      <c r="E43" s="128"/>
      <c r="F43" s="128"/>
    </row>
    <row r="44" spans="1:6" ht="22.5" customHeight="1">
      <c r="A44" s="128"/>
      <c r="B44" s="128"/>
      <c r="C44" s="188"/>
      <c r="D44" s="128"/>
      <c r="E44" s="128"/>
      <c r="F44" s="128"/>
    </row>
    <row r="45" spans="1:6" ht="22.5" customHeight="1">
      <c r="A45" s="128"/>
      <c r="B45" s="128"/>
      <c r="C45" s="188"/>
      <c r="D45" s="128"/>
      <c r="E45" s="128"/>
      <c r="F45" s="128"/>
    </row>
    <row r="46" spans="1:6" ht="22.5" customHeight="1">
      <c r="A46" s="128"/>
      <c r="B46" s="128"/>
      <c r="C46" s="188"/>
      <c r="D46" s="128"/>
      <c r="E46" s="128"/>
      <c r="F46" s="128"/>
    </row>
    <row r="47" spans="1:6" ht="22.5" customHeight="1">
      <c r="A47" s="128"/>
      <c r="B47" s="128"/>
      <c r="C47" s="188"/>
      <c r="D47" s="128"/>
      <c r="E47" s="128"/>
      <c r="F47" s="128"/>
    </row>
    <row r="48" spans="1:6" ht="22.5" customHeight="1">
      <c r="A48" s="128"/>
      <c r="B48" s="128"/>
      <c r="C48" s="188"/>
      <c r="D48" s="128"/>
      <c r="E48" s="128"/>
      <c r="F48" s="128"/>
    </row>
    <row r="49" spans="1:6" ht="22.5" customHeight="1">
      <c r="A49" s="128"/>
      <c r="B49" s="128"/>
      <c r="C49" s="188"/>
      <c r="D49" s="128"/>
      <c r="E49" s="128"/>
      <c r="F49" s="128"/>
    </row>
    <row r="50" spans="1:6" ht="22.5" customHeight="1">
      <c r="A50" s="128"/>
      <c r="B50" s="128"/>
      <c r="C50" s="188"/>
      <c r="D50" s="128"/>
      <c r="E50" s="128"/>
      <c r="F50" s="128"/>
    </row>
    <row r="51" spans="1:6" ht="22.5" customHeight="1">
      <c r="A51" s="128"/>
      <c r="B51" s="128"/>
      <c r="C51" s="188"/>
      <c r="D51" s="128"/>
      <c r="E51" s="128"/>
      <c r="F51" s="128"/>
    </row>
    <row r="52" spans="1:6" ht="22.5" customHeight="1">
      <c r="A52" s="128"/>
      <c r="B52" s="128"/>
      <c r="C52" s="188"/>
      <c r="D52" s="128"/>
      <c r="E52" s="128"/>
      <c r="F52" s="128"/>
    </row>
    <row r="53" spans="1:6" ht="22.5" customHeight="1">
      <c r="A53" s="128"/>
      <c r="B53" s="128"/>
      <c r="C53" s="188"/>
      <c r="D53" s="128"/>
      <c r="E53" s="128"/>
      <c r="F53" s="128"/>
    </row>
    <row r="54" spans="1:6" ht="22.5" customHeight="1">
      <c r="A54" s="128"/>
      <c r="B54" s="128"/>
      <c r="C54" s="188"/>
      <c r="D54" s="128"/>
      <c r="E54" s="128"/>
      <c r="F54" s="128"/>
    </row>
    <row r="55" spans="1:6" ht="22.5" customHeight="1">
      <c r="A55" s="128"/>
      <c r="B55" s="128"/>
      <c r="C55" s="188"/>
      <c r="D55" s="128"/>
      <c r="E55" s="128"/>
      <c r="F55" s="128"/>
    </row>
    <row r="56" spans="1:6" ht="22.5" customHeight="1">
      <c r="A56" s="128"/>
      <c r="B56" s="128"/>
      <c r="C56" s="188"/>
      <c r="D56" s="128"/>
      <c r="E56" s="128"/>
      <c r="F56" s="128"/>
    </row>
    <row r="57" spans="1:6" ht="22.5" customHeight="1">
      <c r="A57" s="128"/>
      <c r="B57" s="128"/>
      <c r="C57" s="188"/>
      <c r="D57" s="128"/>
      <c r="E57" s="128"/>
      <c r="F57" s="128"/>
    </row>
    <row r="58" spans="1:6" ht="22.5" customHeight="1">
      <c r="A58" s="128"/>
      <c r="B58" s="128"/>
      <c r="C58" s="188"/>
      <c r="D58" s="128"/>
      <c r="E58" s="128"/>
      <c r="F58" s="128"/>
    </row>
    <row r="59" spans="1:6" ht="22.5" customHeight="1">
      <c r="A59" s="128"/>
      <c r="B59" s="128"/>
      <c r="C59" s="188"/>
      <c r="D59" s="128"/>
      <c r="E59" s="128"/>
      <c r="F59" s="128"/>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7" sqref="A7:C7"/>
    </sheetView>
  </sheetViews>
  <sheetFormatPr defaultColWidth="9.00390625" defaultRowHeight="12.75"/>
  <cols>
    <col min="1" max="1" width="12.25390625" style="0" customWidth="1"/>
    <col min="2" max="2" width="23.125" style="0" customWidth="1"/>
    <col min="3" max="3" width="25.75390625" style="0" customWidth="1"/>
  </cols>
  <sheetData>
    <row r="1" ht="12.75">
      <c r="A1" t="s">
        <v>158</v>
      </c>
    </row>
    <row r="3" spans="1:3" ht="13.5" thickBot="1">
      <c r="A3" t="s">
        <v>122</v>
      </c>
      <c r="B3" t="s">
        <v>123</v>
      </c>
      <c r="C3" t="s">
        <v>124</v>
      </c>
    </row>
    <row r="4" spans="1:3" ht="78" customHeight="1" thickBot="1">
      <c r="A4" s="85" t="s">
        <v>140</v>
      </c>
      <c r="B4" s="377" t="s">
        <v>244</v>
      </c>
      <c r="C4" s="377" t="s">
        <v>243</v>
      </c>
    </row>
    <row r="5" spans="1:3" ht="33" customHeight="1" thickBot="1">
      <c r="A5" s="101" t="s">
        <v>262</v>
      </c>
      <c r="B5" s="103">
        <v>0</v>
      </c>
      <c r="C5" s="102">
        <v>2000000</v>
      </c>
    </row>
    <row r="7" spans="1:3" ht="45.75" customHeight="1">
      <c r="A7" s="412" t="s">
        <v>266</v>
      </c>
      <c r="B7" s="412"/>
      <c r="C7" s="412"/>
    </row>
    <row r="10" ht="12.75">
      <c r="B10" s="100"/>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73"/>
  <sheetViews>
    <sheetView zoomScalePageLayoutView="0" workbookViewId="0" topLeftCell="A10">
      <selection activeCell="L7" sqref="L7"/>
    </sheetView>
  </sheetViews>
  <sheetFormatPr defaultColWidth="9.00390625" defaultRowHeight="12.75"/>
  <cols>
    <col min="1" max="1" width="24.00390625" style="0" customWidth="1"/>
    <col min="3" max="3" width="12.125" style="0" customWidth="1"/>
    <col min="6" max="6" width="12.25390625" style="0" customWidth="1"/>
    <col min="7" max="7" width="13.25390625" style="0" customWidth="1"/>
    <col min="8" max="8" width="14.00390625" style="0" customWidth="1"/>
    <col min="9" max="9" width="12.25390625" style="0" customWidth="1"/>
    <col min="10" max="10" width="13.375" style="0" customWidth="1"/>
  </cols>
  <sheetData>
    <row r="1" spans="1:2" ht="23.25" customHeight="1">
      <c r="A1" s="44" t="s">
        <v>140</v>
      </c>
      <c r="B1" s="99" t="s">
        <v>262</v>
      </c>
    </row>
    <row r="3" ht="13.5" thickBot="1"/>
    <row r="4" spans="1:10" ht="68.25" customHeight="1" thickBot="1">
      <c r="A4" s="405" t="s">
        <v>100</v>
      </c>
      <c r="B4" s="415" t="s">
        <v>59</v>
      </c>
      <c r="C4" s="417"/>
      <c r="D4" s="415" t="s">
        <v>161</v>
      </c>
      <c r="E4" s="417"/>
      <c r="F4" s="415" t="s">
        <v>162</v>
      </c>
      <c r="G4" s="417"/>
      <c r="H4" s="415" t="s">
        <v>245</v>
      </c>
      <c r="I4" s="416"/>
      <c r="J4" s="417"/>
    </row>
    <row r="5" spans="1:10" ht="106.5" customHeight="1" thickBot="1">
      <c r="A5" s="421"/>
      <c r="B5" s="105" t="s">
        <v>60</v>
      </c>
      <c r="C5" s="105" t="s">
        <v>61</v>
      </c>
      <c r="D5" s="106" t="s">
        <v>62</v>
      </c>
      <c r="E5" s="106" t="s">
        <v>63</v>
      </c>
      <c r="F5" s="106" t="s">
        <v>62</v>
      </c>
      <c r="G5" s="106" t="s">
        <v>63</v>
      </c>
      <c r="H5" s="106" t="s">
        <v>44</v>
      </c>
      <c r="I5" s="107" t="s">
        <v>83</v>
      </c>
      <c r="J5" s="107" t="s">
        <v>84</v>
      </c>
    </row>
    <row r="6" spans="1:10" ht="32.25" customHeight="1" thickBot="1">
      <c r="A6" s="108" t="s">
        <v>64</v>
      </c>
      <c r="B6" s="109"/>
      <c r="C6" s="110">
        <v>8000</v>
      </c>
      <c r="D6" s="110" t="s">
        <v>98</v>
      </c>
      <c r="E6" s="110" t="s">
        <v>98</v>
      </c>
      <c r="F6" s="110" t="s">
        <v>97</v>
      </c>
      <c r="G6" s="110" t="s">
        <v>65</v>
      </c>
      <c r="H6" s="111">
        <f>+B37</f>
        <v>0</v>
      </c>
      <c r="I6" s="111">
        <f>+B35</f>
        <v>0</v>
      </c>
      <c r="J6" s="111">
        <f>+B36</f>
        <v>0</v>
      </c>
    </row>
    <row r="7" spans="1:10" ht="31.5" customHeight="1" thickBot="1">
      <c r="A7" s="113" t="s">
        <v>66</v>
      </c>
      <c r="B7" s="110">
        <v>8001</v>
      </c>
      <c r="C7" s="110">
        <v>10000</v>
      </c>
      <c r="D7" s="110">
        <v>2</v>
      </c>
      <c r="E7" s="110">
        <v>2</v>
      </c>
      <c r="F7" s="110" t="s">
        <v>67</v>
      </c>
      <c r="G7" s="110" t="s">
        <v>68</v>
      </c>
      <c r="H7" s="111">
        <f>+C37</f>
        <v>617303.69</v>
      </c>
      <c r="I7" s="112">
        <f>+C35</f>
        <v>0</v>
      </c>
      <c r="J7" s="112">
        <f>+C36</f>
        <v>617303.69</v>
      </c>
    </row>
    <row r="8" spans="1:10" ht="31.5" customHeight="1" thickBot="1">
      <c r="A8" s="114" t="s">
        <v>69</v>
      </c>
      <c r="B8" s="110">
        <v>10001</v>
      </c>
      <c r="C8" s="110">
        <v>11000</v>
      </c>
      <c r="D8" s="110">
        <v>3</v>
      </c>
      <c r="E8" s="110">
        <v>2</v>
      </c>
      <c r="F8" s="110" t="s">
        <v>70</v>
      </c>
      <c r="G8" s="110" t="s">
        <v>71</v>
      </c>
      <c r="H8" s="111">
        <f>+D37</f>
        <v>0</v>
      </c>
      <c r="I8" s="111">
        <f>+D35</f>
        <v>0</v>
      </c>
      <c r="J8" s="111">
        <f>+D36</f>
        <v>0</v>
      </c>
    </row>
    <row r="9" spans="1:10" ht="31.5" customHeight="1" thickBot="1">
      <c r="A9" s="115" t="s">
        <v>72</v>
      </c>
      <c r="B9" s="110">
        <v>11001</v>
      </c>
      <c r="C9" s="110">
        <v>14000</v>
      </c>
      <c r="D9" s="110">
        <v>3</v>
      </c>
      <c r="E9" s="110">
        <v>2</v>
      </c>
      <c r="F9" s="110" t="s">
        <v>68</v>
      </c>
      <c r="G9" s="110" t="s">
        <v>73</v>
      </c>
      <c r="H9" s="111">
        <f>+E37</f>
        <v>1468827.7300000002</v>
      </c>
      <c r="I9" s="112">
        <f>+E35</f>
        <v>0</v>
      </c>
      <c r="J9" s="112">
        <f>+E36</f>
        <v>1468827.7300000002</v>
      </c>
    </row>
    <row r="10" spans="1:10" ht="31.5" customHeight="1" thickBot="1">
      <c r="A10" s="116" t="s">
        <v>74</v>
      </c>
      <c r="B10" s="110">
        <v>14001</v>
      </c>
      <c r="C10" s="110">
        <v>17000</v>
      </c>
      <c r="D10" s="110">
        <v>3</v>
      </c>
      <c r="E10" s="110">
        <v>2</v>
      </c>
      <c r="F10" s="110" t="s">
        <v>75</v>
      </c>
      <c r="G10" s="110" t="s">
        <v>76</v>
      </c>
      <c r="H10" s="111">
        <f>+F37</f>
        <v>0</v>
      </c>
      <c r="I10" s="111">
        <f>+F35</f>
        <v>0</v>
      </c>
      <c r="J10" s="111">
        <f>+F36</f>
        <v>0</v>
      </c>
    </row>
    <row r="11" spans="1:10" ht="31.5" customHeight="1" thickBot="1">
      <c r="A11" s="117" t="s">
        <v>77</v>
      </c>
      <c r="B11" s="110">
        <v>17001</v>
      </c>
      <c r="C11" s="110">
        <v>19000</v>
      </c>
      <c r="D11" s="110">
        <v>4</v>
      </c>
      <c r="E11" s="110">
        <v>3</v>
      </c>
      <c r="F11" s="110" t="s">
        <v>75</v>
      </c>
      <c r="G11" s="110" t="s">
        <v>76</v>
      </c>
      <c r="H11" s="111">
        <f>+G37</f>
        <v>0</v>
      </c>
      <c r="I11" s="111">
        <f>+G35</f>
        <v>0</v>
      </c>
      <c r="J11" s="111">
        <f>+G36</f>
        <v>0</v>
      </c>
    </row>
    <row r="12" spans="1:10" ht="31.5" customHeight="1" thickBot="1">
      <c r="A12" s="118" t="s">
        <v>78</v>
      </c>
      <c r="B12" s="110">
        <v>19001</v>
      </c>
      <c r="C12" s="109"/>
      <c r="D12" s="110">
        <v>5</v>
      </c>
      <c r="E12" s="110">
        <v>4</v>
      </c>
      <c r="F12" s="110" t="s">
        <v>73</v>
      </c>
      <c r="G12" s="110" t="s">
        <v>79</v>
      </c>
      <c r="H12" s="111">
        <f>+I12+J12</f>
        <v>0</v>
      </c>
      <c r="I12" s="111">
        <v>0</v>
      </c>
      <c r="J12" s="111">
        <v>0</v>
      </c>
    </row>
    <row r="13" spans="1:10" ht="32.25" customHeight="1" thickBot="1">
      <c r="A13" s="119" t="s">
        <v>159</v>
      </c>
      <c r="B13" s="110"/>
      <c r="C13" s="109"/>
      <c r="D13" s="110"/>
      <c r="E13" s="110"/>
      <c r="F13" s="110"/>
      <c r="G13" s="110"/>
      <c r="H13" s="120">
        <f>SUM(H6:H12)</f>
        <v>2086131.4200000002</v>
      </c>
      <c r="I13" s="120">
        <f>SUM(I6:I12)</f>
        <v>0</v>
      </c>
      <c r="J13" s="120">
        <f>SUM(J6:J12)</f>
        <v>2086131.4200000002</v>
      </c>
    </row>
    <row r="14" spans="1:10" ht="15">
      <c r="A14" s="336" t="s">
        <v>192</v>
      </c>
      <c r="B14" s="2"/>
      <c r="C14" s="2"/>
      <c r="D14" s="2"/>
      <c r="E14" s="2"/>
      <c r="F14" s="2"/>
      <c r="G14" s="2"/>
      <c r="H14" s="2"/>
      <c r="I14" s="121"/>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22" t="s">
        <v>144</v>
      </c>
      <c r="B18" s="423"/>
      <c r="C18" s="423"/>
      <c r="D18" s="423"/>
      <c r="E18" s="423"/>
      <c r="F18" s="424"/>
      <c r="G18" s="97"/>
      <c r="H18" s="97"/>
      <c r="I18" s="97"/>
      <c r="J18" s="2"/>
    </row>
    <row r="19" spans="1:10" ht="12.75">
      <c r="A19" s="122"/>
      <c r="B19" s="122" t="s">
        <v>145</v>
      </c>
      <c r="C19" s="122" t="s">
        <v>146</v>
      </c>
      <c r="D19" s="122" t="s">
        <v>147</v>
      </c>
      <c r="E19" s="122" t="s">
        <v>148</v>
      </c>
      <c r="F19" s="122" t="s">
        <v>149</v>
      </c>
      <c r="G19" s="97"/>
      <c r="H19" s="97"/>
      <c r="I19" s="97"/>
      <c r="J19" s="2"/>
    </row>
    <row r="20" spans="1:10" ht="12.75">
      <c r="A20" s="123" t="s">
        <v>150</v>
      </c>
      <c r="B20" s="124" t="s">
        <v>23</v>
      </c>
      <c r="C20" s="381"/>
      <c r="D20" s="381"/>
      <c r="E20" s="381"/>
      <c r="F20" s="381"/>
      <c r="G20" s="97"/>
      <c r="H20" s="97"/>
      <c r="I20" s="97"/>
      <c r="J20" s="2"/>
    </row>
    <row r="21" spans="1:10" ht="12.75">
      <c r="A21" s="125" t="s">
        <v>188</v>
      </c>
      <c r="B21" s="124" t="s">
        <v>24</v>
      </c>
      <c r="C21" s="381"/>
      <c r="D21" s="381"/>
      <c r="E21" s="381"/>
      <c r="F21" s="381"/>
      <c r="G21" s="97"/>
      <c r="H21" s="97"/>
      <c r="I21" s="97"/>
      <c r="J21" s="2"/>
    </row>
    <row r="22" spans="1:10" ht="12.75">
      <c r="A22" s="125"/>
      <c r="B22" s="124" t="s">
        <v>21</v>
      </c>
      <c r="C22" s="381"/>
      <c r="D22" s="381"/>
      <c r="E22" s="381"/>
      <c r="F22" s="381"/>
      <c r="G22" s="97"/>
      <c r="H22" s="97"/>
      <c r="I22" s="97"/>
      <c r="J22" s="2"/>
    </row>
    <row r="23" spans="1:10" ht="12.75">
      <c r="A23" s="125"/>
      <c r="B23" s="124" t="s">
        <v>22</v>
      </c>
      <c r="C23" s="381"/>
      <c r="D23" s="381"/>
      <c r="E23" s="381"/>
      <c r="F23" s="381"/>
      <c r="G23" s="97"/>
      <c r="H23" s="97"/>
      <c r="I23" s="97"/>
      <c r="J23" s="2"/>
    </row>
    <row r="24" spans="1:10" ht="12.75">
      <c r="A24" s="125"/>
      <c r="B24" s="124" t="s">
        <v>80</v>
      </c>
      <c r="C24" s="381"/>
      <c r="D24" s="381"/>
      <c r="E24" s="381"/>
      <c r="F24" s="381"/>
      <c r="G24" s="97"/>
      <c r="H24" s="97"/>
      <c r="I24" s="97"/>
      <c r="J24" s="2"/>
    </row>
    <row r="25" spans="1:10" ht="12.75">
      <c r="A25" s="126"/>
      <c r="B25" s="124" t="s">
        <v>81</v>
      </c>
      <c r="C25" s="381"/>
      <c r="D25" s="381"/>
      <c r="E25" s="381"/>
      <c r="F25" s="381"/>
      <c r="G25" s="97"/>
      <c r="H25" s="97"/>
      <c r="I25" s="97"/>
      <c r="J25" s="2"/>
    </row>
    <row r="26" spans="1:10" ht="12.75">
      <c r="A26" s="123" t="s">
        <v>151</v>
      </c>
      <c r="B26" s="124" t="s">
        <v>23</v>
      </c>
      <c r="C26" s="381"/>
      <c r="D26" s="381"/>
      <c r="E26" s="381"/>
      <c r="F26" s="381"/>
      <c r="G26" s="97"/>
      <c r="H26" s="97"/>
      <c r="I26" s="97"/>
      <c r="J26" s="2"/>
    </row>
    <row r="27" spans="1:10" ht="12.75">
      <c r="A27" s="125"/>
      <c r="B27" s="124" t="s">
        <v>24</v>
      </c>
      <c r="C27" s="381">
        <v>2309.305</v>
      </c>
      <c r="D27" s="381">
        <v>312.91</v>
      </c>
      <c r="E27" s="381">
        <v>312.91</v>
      </c>
      <c r="F27" s="381">
        <v>2309.305</v>
      </c>
      <c r="G27" s="97"/>
      <c r="H27" s="97"/>
      <c r="I27" s="97"/>
      <c r="J27" s="2"/>
    </row>
    <row r="28" spans="1:10" ht="12.75">
      <c r="A28" s="125"/>
      <c r="B28" s="124" t="s">
        <v>21</v>
      </c>
      <c r="C28" s="381"/>
      <c r="D28" s="381"/>
      <c r="E28" s="381"/>
      <c r="F28" s="381"/>
      <c r="G28" s="97"/>
      <c r="H28" s="97"/>
      <c r="I28" s="97"/>
      <c r="J28" s="2"/>
    </row>
    <row r="29" spans="1:10" ht="12.75">
      <c r="A29" s="125"/>
      <c r="B29" s="124" t="s">
        <v>22</v>
      </c>
      <c r="C29" s="381">
        <v>5210.845</v>
      </c>
      <c r="D29" s="381">
        <v>1377.83</v>
      </c>
      <c r="E29" s="381">
        <v>1377.83</v>
      </c>
      <c r="F29" s="381">
        <v>5210.845</v>
      </c>
      <c r="G29" s="97"/>
      <c r="H29" s="97"/>
      <c r="I29" s="97"/>
      <c r="J29" s="2"/>
    </row>
    <row r="30" spans="1:10" ht="12.75">
      <c r="A30" s="125"/>
      <c r="B30" s="124" t="s">
        <v>80</v>
      </c>
      <c r="C30" s="381"/>
      <c r="D30" s="381"/>
      <c r="E30" s="381"/>
      <c r="F30" s="381"/>
      <c r="G30" s="97"/>
      <c r="H30" s="97"/>
      <c r="I30" s="97"/>
      <c r="J30" s="2"/>
    </row>
    <row r="31" spans="1:10" ht="12.75">
      <c r="A31" s="126"/>
      <c r="B31" s="124" t="s">
        <v>81</v>
      </c>
      <c r="C31" s="381"/>
      <c r="D31" s="381"/>
      <c r="E31" s="381"/>
      <c r="F31" s="381"/>
      <c r="G31" s="97"/>
      <c r="H31" s="97"/>
      <c r="I31" s="97"/>
      <c r="J31" s="2"/>
    </row>
    <row r="32" spans="1:10" ht="12.75">
      <c r="A32" s="97"/>
      <c r="B32" s="97"/>
      <c r="C32" s="97"/>
      <c r="D32" s="97"/>
      <c r="E32" s="97"/>
      <c r="F32" s="97"/>
      <c r="G32" s="97"/>
      <c r="H32" s="97"/>
      <c r="I32" s="97"/>
      <c r="J32" s="2"/>
    </row>
    <row r="33" spans="1:10" ht="12.75">
      <c r="A33" s="418" t="s">
        <v>152</v>
      </c>
      <c r="B33" s="419"/>
      <c r="C33" s="419"/>
      <c r="D33" s="419"/>
      <c r="E33" s="419"/>
      <c r="F33" s="419"/>
      <c r="G33" s="419"/>
      <c r="H33" s="420"/>
      <c r="I33" s="98"/>
      <c r="J33" s="2"/>
    </row>
    <row r="34" spans="1:10" ht="12.75">
      <c r="A34" s="127"/>
      <c r="B34" s="124" t="s">
        <v>23</v>
      </c>
      <c r="C34" s="124" t="s">
        <v>24</v>
      </c>
      <c r="D34" s="124" t="s">
        <v>21</v>
      </c>
      <c r="E34" s="124" t="s">
        <v>22</v>
      </c>
      <c r="F34" s="124" t="s">
        <v>80</v>
      </c>
      <c r="G34" s="124" t="s">
        <v>81</v>
      </c>
      <c r="H34" s="122" t="s">
        <v>44</v>
      </c>
      <c r="I34" s="98"/>
      <c r="J34" s="2"/>
    </row>
    <row r="35" spans="1:10" ht="12.75">
      <c r="A35" s="128" t="s">
        <v>150</v>
      </c>
      <c r="B35" s="129">
        <f>205*C20+56*D20+57*E20+47*F20</f>
        <v>0</v>
      </c>
      <c r="C35" s="129">
        <f>205*C21+56*D21+57*E21+47*F21</f>
        <v>0</v>
      </c>
      <c r="D35" s="129">
        <f>205*C22+56*D22+57*E22+47*F22</f>
        <v>0</v>
      </c>
      <c r="E35" s="130">
        <f>205*C23+56*D23+57*E23+47*F23</f>
        <v>0</v>
      </c>
      <c r="F35" s="129">
        <f>205*C24+56*D24+57*E24+47*F24</f>
        <v>0</v>
      </c>
      <c r="G35" s="129">
        <f>205*C25+56*D25+57*E25+47*F25</f>
        <v>0</v>
      </c>
      <c r="H35" s="130">
        <f>SUM(B35:G35)</f>
        <v>0</v>
      </c>
      <c r="I35" s="131"/>
      <c r="J35" s="2"/>
    </row>
    <row r="36" spans="1:10" ht="12.75">
      <c r="A36" s="128" t="s">
        <v>153</v>
      </c>
      <c r="B36" s="129">
        <f>205*C26+56*D26+57*E26+47*F26</f>
        <v>0</v>
      </c>
      <c r="C36" s="129">
        <f>205*C27+56*D27+57*E27+47*F27</f>
        <v>617303.69</v>
      </c>
      <c r="D36" s="129">
        <f>205*C28+56*D28+57*E28+47*F28</f>
        <v>0</v>
      </c>
      <c r="E36" s="129">
        <f>205*C29+56*D29+57*E29+47*F29</f>
        <v>1468827.7300000002</v>
      </c>
      <c r="F36" s="129">
        <f>205*C30+56*D30+57*E30+47*F30</f>
        <v>0</v>
      </c>
      <c r="G36" s="129">
        <f>205*C31+56*D31+57*E31+47*F31</f>
        <v>0</v>
      </c>
      <c r="H36" s="130">
        <f>SUM(B36:G36)</f>
        <v>2086131.4200000002</v>
      </c>
      <c r="I36" s="131"/>
      <c r="J36" s="2"/>
    </row>
    <row r="37" spans="1:10" ht="12.75">
      <c r="A37" s="128" t="s">
        <v>44</v>
      </c>
      <c r="B37" s="129">
        <f>SUM(B35:B36)</f>
        <v>0</v>
      </c>
      <c r="C37" s="129">
        <f aca="true" t="shared" si="0" ref="C37:H37">SUM(C35:C36)</f>
        <v>617303.69</v>
      </c>
      <c r="D37" s="129">
        <f t="shared" si="0"/>
        <v>0</v>
      </c>
      <c r="E37" s="129">
        <f t="shared" si="0"/>
        <v>1468827.7300000002</v>
      </c>
      <c r="F37" s="129">
        <f t="shared" si="0"/>
        <v>0</v>
      </c>
      <c r="G37" s="129">
        <f t="shared" si="0"/>
        <v>0</v>
      </c>
      <c r="H37" s="129">
        <f t="shared" si="0"/>
        <v>2086131.4200000002</v>
      </c>
      <c r="I37" s="131"/>
      <c r="J37" s="2"/>
    </row>
    <row r="38" spans="1:10" ht="12.75">
      <c r="A38" s="2"/>
      <c r="B38" s="2"/>
      <c r="C38" s="2"/>
      <c r="D38" s="2"/>
      <c r="E38" s="2"/>
      <c r="F38" s="2"/>
      <c r="G38" s="2"/>
      <c r="H38" s="2"/>
      <c r="I38" s="2"/>
      <c r="J38" s="2"/>
    </row>
    <row r="39" spans="1:10" s="260" customFormat="1" ht="12.75">
      <c r="A39" s="9" t="s">
        <v>187</v>
      </c>
      <c r="B39" s="9"/>
      <c r="C39" s="9"/>
      <c r="D39" s="9"/>
      <c r="E39" s="9"/>
      <c r="F39" s="9"/>
      <c r="G39" s="9"/>
      <c r="H39" s="9"/>
      <c r="I39" s="9"/>
      <c r="J39" s="9"/>
    </row>
    <row r="40" spans="1:10" ht="12.75">
      <c r="A40" s="128" t="s">
        <v>146</v>
      </c>
      <c r="B40" s="253" t="s">
        <v>183</v>
      </c>
      <c r="C40" s="253"/>
      <c r="D40" s="254"/>
      <c r="E40" s="2"/>
      <c r="F40" s="2"/>
      <c r="G40" s="2"/>
      <c r="H40" s="2"/>
      <c r="I40" s="2"/>
      <c r="J40" s="2"/>
    </row>
    <row r="41" spans="1:10" ht="12.75">
      <c r="A41" s="128" t="s">
        <v>147</v>
      </c>
      <c r="B41" s="253" t="s">
        <v>184</v>
      </c>
      <c r="C41" s="253"/>
      <c r="D41" s="254"/>
      <c r="E41" s="2"/>
      <c r="F41" s="2"/>
      <c r="G41" s="2"/>
      <c r="H41" s="2"/>
      <c r="I41" s="2"/>
      <c r="J41" s="2"/>
    </row>
    <row r="42" spans="1:10" ht="12.75">
      <c r="A42" s="128" t="s">
        <v>148</v>
      </c>
      <c r="B42" s="253" t="s">
        <v>185</v>
      </c>
      <c r="C42" s="253"/>
      <c r="D42" s="254"/>
      <c r="E42" s="2"/>
      <c r="F42" s="2"/>
      <c r="G42" s="2"/>
      <c r="H42" s="2"/>
      <c r="I42" s="2"/>
      <c r="J42" s="2"/>
    </row>
    <row r="43" spans="1:10" ht="12.75">
      <c r="A43" s="255" t="s">
        <v>149</v>
      </c>
      <c r="B43" s="256" t="s">
        <v>186</v>
      </c>
      <c r="C43" s="256"/>
      <c r="D43" s="257"/>
      <c r="E43" s="2"/>
      <c r="F43" s="2"/>
      <c r="G43" s="2"/>
      <c r="H43" s="2"/>
      <c r="I43" s="2"/>
      <c r="J43" s="2"/>
    </row>
    <row r="44" spans="1:10" ht="12.75">
      <c r="A44" s="122" t="s">
        <v>150</v>
      </c>
      <c r="B44" s="122" t="s">
        <v>188</v>
      </c>
      <c r="C44" s="253"/>
      <c r="D44" s="253"/>
      <c r="E44" s="253"/>
      <c r="F44" s="253"/>
      <c r="G44" s="254"/>
      <c r="H44" s="2"/>
      <c r="I44" s="2"/>
      <c r="J44" s="2"/>
    </row>
    <row r="45" spans="1:10" ht="12.75">
      <c r="A45" s="128" t="s">
        <v>84</v>
      </c>
      <c r="B45" s="253" t="s">
        <v>189</v>
      </c>
      <c r="C45" s="253"/>
      <c r="D45" s="253"/>
      <c r="E45" s="253"/>
      <c r="F45" s="253"/>
      <c r="G45" s="254"/>
      <c r="H45" s="2"/>
      <c r="I45" s="2"/>
      <c r="J45" s="2"/>
    </row>
    <row r="46" spans="1:10" ht="12.75">
      <c r="A46" s="2"/>
      <c r="B46" s="2"/>
      <c r="C46" s="2"/>
      <c r="D46" s="2"/>
      <c r="E46" s="2"/>
      <c r="F46" s="2"/>
      <c r="G46" s="2"/>
      <c r="H46" s="2"/>
      <c r="I46" s="2"/>
      <c r="J46" s="2"/>
    </row>
    <row r="47" spans="1:10" ht="15.75">
      <c r="A47" s="259" t="s">
        <v>154</v>
      </c>
      <c r="B47" s="2"/>
      <c r="C47" s="2"/>
      <c r="D47" s="2"/>
      <c r="E47" s="2"/>
      <c r="F47" s="2"/>
      <c r="G47" s="2"/>
      <c r="H47" s="2"/>
      <c r="I47" s="2"/>
      <c r="J47" s="2"/>
    </row>
    <row r="48" spans="1:10" ht="4.5" customHeight="1">
      <c r="A48" s="2"/>
      <c r="B48" s="2"/>
      <c r="C48" s="2"/>
      <c r="D48" s="2"/>
      <c r="E48" s="2"/>
      <c r="F48" s="2"/>
      <c r="G48" s="2"/>
      <c r="H48" s="2"/>
      <c r="I48" s="2"/>
      <c r="J48" s="133"/>
    </row>
    <row r="49" spans="1:10" ht="27.75" customHeight="1">
      <c r="A49" s="413" t="s">
        <v>263</v>
      </c>
      <c r="B49" s="414"/>
      <c r="C49" s="414"/>
      <c r="D49" s="414"/>
      <c r="E49" s="414"/>
      <c r="F49" s="414"/>
      <c r="G49" s="414"/>
      <c r="H49" s="414"/>
      <c r="I49" s="414"/>
      <c r="J49" s="133"/>
    </row>
    <row r="50" spans="1:10" ht="12.75">
      <c r="A50" s="2"/>
      <c r="B50" s="2"/>
      <c r="C50" s="2"/>
      <c r="D50" s="2"/>
      <c r="E50" s="2"/>
      <c r="F50" s="2"/>
      <c r="G50" s="2"/>
      <c r="H50" s="2"/>
      <c r="I50" s="2"/>
      <c r="J50" s="2"/>
    </row>
    <row r="51" spans="1:10" ht="12.75">
      <c r="A51" s="2"/>
      <c r="B51" s="2"/>
      <c r="C51" s="2"/>
      <c r="D51" s="2"/>
      <c r="E51" s="2"/>
      <c r="F51" s="2"/>
      <c r="G51" s="2"/>
      <c r="H51" s="2"/>
      <c r="I51" s="2"/>
      <c r="J51" s="2"/>
    </row>
    <row r="52" spans="1:10" ht="12.75">
      <c r="A52" s="2"/>
      <c r="B52" s="2"/>
      <c r="C52" s="2"/>
      <c r="D52" s="2"/>
      <c r="E52" s="2"/>
      <c r="F52" s="2"/>
      <c r="G52" s="2"/>
      <c r="H52" s="2"/>
      <c r="I52" s="2"/>
      <c r="J52" s="2"/>
    </row>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zoomScalePageLayoutView="0" workbookViewId="0" topLeftCell="C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70" t="s">
        <v>23</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93" t="s">
        <v>207</v>
      </c>
      <c r="G8" s="318" t="s">
        <v>55</v>
      </c>
      <c r="H8" s="318" t="s">
        <v>56</v>
      </c>
      <c r="I8" s="319"/>
      <c r="J8" s="320" t="s">
        <v>85</v>
      </c>
      <c r="K8" s="321" t="s">
        <v>86</v>
      </c>
      <c r="L8" s="322" t="s">
        <v>207</v>
      </c>
      <c r="M8" s="46" t="s">
        <v>87</v>
      </c>
      <c r="N8" s="341" t="s">
        <v>88</v>
      </c>
    </row>
    <row r="9" spans="1:14" ht="26.25" customHeight="1">
      <c r="A9" s="496" t="s">
        <v>16</v>
      </c>
      <c r="B9" s="28" t="s">
        <v>3</v>
      </c>
      <c r="C9" s="29">
        <v>1</v>
      </c>
      <c r="D9" s="30">
        <f>+D10+D11+D12+D13+D14</f>
        <v>0</v>
      </c>
      <c r="E9" s="300">
        <f>+IF($D$35=0,0,D9/$D$35)</f>
        <v>0</v>
      </c>
      <c r="F9" s="274">
        <f>+F10+F11+F12+F13</f>
        <v>0</v>
      </c>
      <c r="G9" s="315">
        <f>+G10+G11+G12+G13+G14</f>
        <v>0</v>
      </c>
      <c r="H9" s="300">
        <f aca="true" t="shared" si="0" ref="H9:H34">+IF($G$35=0,0,G9/$G$35)</f>
        <v>0</v>
      </c>
      <c r="I9" s="63"/>
      <c r="J9" s="315">
        <f>+J10+J11+J12+J13+J14</f>
        <v>0</v>
      </c>
      <c r="K9" s="533">
        <f>+IF($J$35=0,0,J9/$J$35)</f>
        <v>0</v>
      </c>
      <c r="L9" s="274">
        <f>+L10+L11+L12+L13</f>
        <v>0</v>
      </c>
      <c r="M9" s="346">
        <f>+M10+M11+M12+M13+M14</f>
        <v>0</v>
      </c>
      <c r="N9" s="344">
        <f aca="true" t="shared" si="1" ref="N9:N34">+IF($M$35=0,0,M9/$M$35)</f>
        <v>0</v>
      </c>
    </row>
    <row r="10" spans="1:14" ht="22.5" customHeight="1">
      <c r="A10" s="497"/>
      <c r="B10" s="245" t="s">
        <v>4</v>
      </c>
      <c r="C10" s="246" t="s">
        <v>5</v>
      </c>
      <c r="D10" s="247"/>
      <c r="E10" s="376">
        <f>+IF(F10=0,0,D10/F10)</f>
        <v>0</v>
      </c>
      <c r="F10" s="375"/>
      <c r="G10" s="248"/>
      <c r="H10" s="264">
        <f t="shared" si="0"/>
        <v>0</v>
      </c>
      <c r="I10" s="249"/>
      <c r="J10" s="250"/>
      <c r="K10" s="376">
        <f>+IF(L10=0,0,J10/L10)</f>
        <v>0</v>
      </c>
      <c r="L10" s="375"/>
      <c r="M10" s="347"/>
      <c r="N10" s="345">
        <f t="shared" si="1"/>
        <v>0</v>
      </c>
    </row>
    <row r="11" spans="1:14" ht="22.5" customHeight="1">
      <c r="A11" s="497"/>
      <c r="B11" s="245" t="s">
        <v>26</v>
      </c>
      <c r="C11" s="246" t="s">
        <v>269</v>
      </c>
      <c r="D11" s="251"/>
      <c r="E11" s="376">
        <f>+IF(F11=0,0,D11/F11)</f>
        <v>0</v>
      </c>
      <c r="F11" s="375"/>
      <c r="G11" s="248"/>
      <c r="H11" s="264">
        <f t="shared" si="0"/>
        <v>0</v>
      </c>
      <c r="I11" s="249"/>
      <c r="J11" s="252"/>
      <c r="K11" s="376">
        <f>+IF(L11=0,0,J11/L11)</f>
        <v>0</v>
      </c>
      <c r="L11" s="375"/>
      <c r="M11" s="347"/>
      <c r="N11" s="345">
        <f t="shared" si="1"/>
        <v>0</v>
      </c>
    </row>
    <row r="12" spans="1:14" ht="22.5" customHeight="1">
      <c r="A12" s="497"/>
      <c r="B12" s="245" t="s">
        <v>178</v>
      </c>
      <c r="C12" s="246" t="s">
        <v>27</v>
      </c>
      <c r="D12" s="251"/>
      <c r="E12" s="376">
        <f>+IF(F12=0,0,D12/F12)</f>
        <v>0</v>
      </c>
      <c r="F12" s="375"/>
      <c r="G12" s="248"/>
      <c r="H12" s="264">
        <f t="shared" si="0"/>
        <v>0</v>
      </c>
      <c r="I12" s="249"/>
      <c r="J12" s="252"/>
      <c r="K12" s="376">
        <f>+IF(L12=0,0,J12/L12)</f>
        <v>0</v>
      </c>
      <c r="L12" s="375"/>
      <c r="M12" s="347"/>
      <c r="N12" s="345">
        <f t="shared" si="1"/>
        <v>0</v>
      </c>
    </row>
    <row r="13" spans="1:14" ht="22.5" customHeight="1">
      <c r="A13" s="497"/>
      <c r="B13" s="245" t="s">
        <v>179</v>
      </c>
      <c r="C13" s="246" t="s">
        <v>28</v>
      </c>
      <c r="D13" s="251"/>
      <c r="E13" s="376">
        <f>+IF(F13=0,0,D13/F13)</f>
        <v>0</v>
      </c>
      <c r="F13" s="375"/>
      <c r="G13" s="248"/>
      <c r="H13" s="264">
        <f t="shared" si="0"/>
        <v>0</v>
      </c>
      <c r="I13" s="249"/>
      <c r="J13" s="252"/>
      <c r="K13" s="376">
        <f>+IF(L13=0,0,J13/L13)</f>
        <v>0</v>
      </c>
      <c r="L13" s="375"/>
      <c r="M13" s="347"/>
      <c r="N13" s="345">
        <f t="shared" si="1"/>
        <v>0</v>
      </c>
    </row>
    <row r="14" spans="1:14" ht="22.5" customHeight="1">
      <c r="A14" s="497"/>
      <c r="B14" s="245" t="s">
        <v>181</v>
      </c>
      <c r="C14" s="246" t="s">
        <v>180</v>
      </c>
      <c r="D14" s="251"/>
      <c r="E14" s="243">
        <f aca="true" t="shared" si="2" ref="E14:E34">+IF($D$35=0,0,D14/$D$35)</f>
        <v>0</v>
      </c>
      <c r="F14" s="325"/>
      <c r="G14" s="248"/>
      <c r="H14" s="264">
        <f t="shared" si="0"/>
        <v>0</v>
      </c>
      <c r="I14" s="249"/>
      <c r="J14" s="252"/>
      <c r="K14" s="264">
        <f aca="true" t="shared" si="3" ref="K14:K34">+IF($J$35=0,0,J14/$J$35)</f>
        <v>0</v>
      </c>
      <c r="L14" s="325"/>
      <c r="M14" s="347"/>
      <c r="N14" s="345">
        <f t="shared" si="1"/>
        <v>0</v>
      </c>
    </row>
    <row r="15" spans="1:14" ht="21.75" customHeight="1">
      <c r="A15" s="497"/>
      <c r="B15" s="35" t="s">
        <v>6</v>
      </c>
      <c r="C15" s="36">
        <v>2</v>
      </c>
      <c r="D15" s="34"/>
      <c r="E15" s="243">
        <f t="shared" si="2"/>
        <v>0</v>
      </c>
      <c r="F15" s="276"/>
      <c r="G15" s="33"/>
      <c r="H15" s="243">
        <f t="shared" si="0"/>
        <v>0</v>
      </c>
      <c r="I15" s="63"/>
      <c r="J15" s="53"/>
      <c r="K15" s="243">
        <f t="shared" si="3"/>
        <v>0</v>
      </c>
      <c r="L15" s="276"/>
      <c r="M15" s="348"/>
      <c r="N15" s="344">
        <f t="shared" si="1"/>
        <v>0</v>
      </c>
    </row>
    <row r="16" spans="1:14" ht="25.5" customHeight="1">
      <c r="A16" s="497"/>
      <c r="B16" s="35" t="s">
        <v>7</v>
      </c>
      <c r="C16" s="36">
        <v>3</v>
      </c>
      <c r="D16" s="34"/>
      <c r="E16" s="243">
        <f t="shared" si="2"/>
        <v>0</v>
      </c>
      <c r="F16" s="276"/>
      <c r="G16" s="33"/>
      <c r="H16" s="243">
        <f t="shared" si="0"/>
        <v>0</v>
      </c>
      <c r="I16" s="63"/>
      <c r="J16" s="53"/>
      <c r="K16" s="243">
        <f t="shared" si="3"/>
        <v>0</v>
      </c>
      <c r="L16" s="276"/>
      <c r="M16" s="348"/>
      <c r="N16" s="344">
        <f t="shared" si="1"/>
        <v>0</v>
      </c>
    </row>
    <row r="17" spans="1:14" ht="25.5" customHeight="1">
      <c r="A17" s="497"/>
      <c r="B17" s="35" t="s">
        <v>246</v>
      </c>
      <c r="C17" s="36">
        <v>4</v>
      </c>
      <c r="D17" s="261">
        <f>+D18+D19+D20</f>
        <v>0</v>
      </c>
      <c r="E17" s="243">
        <f t="shared" si="2"/>
        <v>0</v>
      </c>
      <c r="F17" s="276"/>
      <c r="G17" s="261">
        <f>+G18+G19+G20</f>
        <v>0</v>
      </c>
      <c r="H17" s="243">
        <f t="shared" si="0"/>
        <v>0</v>
      </c>
      <c r="I17" s="63"/>
      <c r="J17" s="261">
        <f>+J18+J19+J20</f>
        <v>0</v>
      </c>
      <c r="K17" s="243">
        <f t="shared" si="3"/>
        <v>0</v>
      </c>
      <c r="L17" s="276"/>
      <c r="M17" s="349">
        <f>+M18+M19+M20</f>
        <v>0</v>
      </c>
      <c r="N17" s="344">
        <f t="shared" si="1"/>
        <v>0</v>
      </c>
    </row>
    <row r="18" spans="1:14" ht="34.5" customHeight="1">
      <c r="A18" s="497"/>
      <c r="B18" s="245" t="s">
        <v>203</v>
      </c>
      <c r="C18" s="263" t="s">
        <v>138</v>
      </c>
      <c r="D18" s="251"/>
      <c r="E18" s="264">
        <f t="shared" si="2"/>
        <v>0</v>
      </c>
      <c r="F18" s="275"/>
      <c r="G18" s="266"/>
      <c r="H18" s="264">
        <f t="shared" si="0"/>
        <v>0</v>
      </c>
      <c r="I18" s="249"/>
      <c r="J18" s="252"/>
      <c r="K18" s="264">
        <f t="shared" si="3"/>
        <v>0</v>
      </c>
      <c r="L18" s="275"/>
      <c r="M18" s="350"/>
      <c r="N18" s="345">
        <f t="shared" si="1"/>
        <v>0</v>
      </c>
    </row>
    <row r="19" spans="1:14" ht="26.25" customHeight="1">
      <c r="A19" s="497"/>
      <c r="B19" s="245" t="s">
        <v>210</v>
      </c>
      <c r="C19" s="263" t="s">
        <v>139</v>
      </c>
      <c r="D19" s="251"/>
      <c r="E19" s="264">
        <f t="shared" si="2"/>
        <v>0</v>
      </c>
      <c r="F19" s="275"/>
      <c r="G19" s="266"/>
      <c r="H19" s="264">
        <f t="shared" si="0"/>
        <v>0</v>
      </c>
      <c r="I19" s="249"/>
      <c r="J19" s="252"/>
      <c r="K19" s="264">
        <f t="shared" si="3"/>
        <v>0</v>
      </c>
      <c r="L19" s="275"/>
      <c r="M19" s="350"/>
      <c r="N19" s="345">
        <f t="shared" si="1"/>
        <v>0</v>
      </c>
    </row>
    <row r="20" spans="1:14" ht="26.25" customHeight="1">
      <c r="A20" s="497"/>
      <c r="B20" s="245" t="s">
        <v>247</v>
      </c>
      <c r="C20" s="263" t="s">
        <v>177</v>
      </c>
      <c r="D20" s="251"/>
      <c r="E20" s="264">
        <f t="shared" si="2"/>
        <v>0</v>
      </c>
      <c r="F20" s="275"/>
      <c r="G20" s="266"/>
      <c r="H20" s="264">
        <f t="shared" si="0"/>
        <v>0</v>
      </c>
      <c r="I20" s="249"/>
      <c r="J20" s="252"/>
      <c r="K20" s="264">
        <f t="shared" si="3"/>
        <v>0</v>
      </c>
      <c r="L20" s="275"/>
      <c r="M20" s="350"/>
      <c r="N20" s="345">
        <f t="shared" si="1"/>
        <v>0</v>
      </c>
    </row>
    <row r="21" spans="1:14" ht="37.5" customHeight="1">
      <c r="A21" s="497"/>
      <c r="B21" s="35" t="s">
        <v>204</v>
      </c>
      <c r="C21" s="36" t="s">
        <v>208</v>
      </c>
      <c r="D21" s="34"/>
      <c r="E21" s="243">
        <f t="shared" si="2"/>
        <v>0</v>
      </c>
      <c r="F21" s="276"/>
      <c r="G21" s="37"/>
      <c r="H21" s="243">
        <f t="shared" si="0"/>
        <v>0</v>
      </c>
      <c r="I21" s="63"/>
      <c r="J21" s="53"/>
      <c r="K21" s="243">
        <f t="shared" si="3"/>
        <v>0</v>
      </c>
      <c r="L21" s="276"/>
      <c r="M21" s="351"/>
      <c r="N21" s="344">
        <f t="shared" si="1"/>
        <v>0</v>
      </c>
    </row>
    <row r="22" spans="1:14" ht="25.5" customHeight="1">
      <c r="A22" s="497"/>
      <c r="B22" s="35" t="s">
        <v>8</v>
      </c>
      <c r="C22" s="36">
        <v>5</v>
      </c>
      <c r="D22" s="34"/>
      <c r="E22" s="243">
        <f t="shared" si="2"/>
        <v>0</v>
      </c>
      <c r="F22" s="276"/>
      <c r="G22" s="37"/>
      <c r="H22" s="243">
        <f t="shared" si="0"/>
        <v>0</v>
      </c>
      <c r="I22" s="63"/>
      <c r="J22" s="53"/>
      <c r="K22" s="243">
        <f t="shared" si="3"/>
        <v>0</v>
      </c>
      <c r="L22" s="276"/>
      <c r="M22" s="351"/>
      <c r="N22" s="344">
        <f t="shared" si="1"/>
        <v>0</v>
      </c>
    </row>
    <row r="23" spans="1:14" ht="25.5" customHeight="1">
      <c r="A23" s="497"/>
      <c r="B23" s="35" t="s">
        <v>9</v>
      </c>
      <c r="C23" s="36">
        <v>6</v>
      </c>
      <c r="D23" s="34"/>
      <c r="E23" s="243">
        <f t="shared" si="2"/>
        <v>0</v>
      </c>
      <c r="F23" s="276"/>
      <c r="G23" s="33"/>
      <c r="H23" s="243">
        <f t="shared" si="0"/>
        <v>0</v>
      </c>
      <c r="I23" s="63"/>
      <c r="J23" s="53"/>
      <c r="K23" s="243">
        <f t="shared" si="3"/>
        <v>0</v>
      </c>
      <c r="L23" s="276"/>
      <c r="M23" s="348"/>
      <c r="N23" s="344">
        <f t="shared" si="1"/>
        <v>0</v>
      </c>
    </row>
    <row r="24" spans="1:14" ht="24.75" customHeight="1">
      <c r="A24" s="497"/>
      <c r="B24" s="35" t="s">
        <v>10</v>
      </c>
      <c r="C24" s="36">
        <v>7</v>
      </c>
      <c r="D24" s="34"/>
      <c r="E24" s="243">
        <f t="shared" si="2"/>
        <v>0</v>
      </c>
      <c r="F24" s="276"/>
      <c r="G24" s="33"/>
      <c r="H24" s="243">
        <f t="shared" si="0"/>
        <v>0</v>
      </c>
      <c r="I24" s="63"/>
      <c r="J24" s="53"/>
      <c r="K24" s="243">
        <f t="shared" si="3"/>
        <v>0</v>
      </c>
      <c r="L24" s="276"/>
      <c r="M24" s="348"/>
      <c r="N24" s="344">
        <f t="shared" si="1"/>
        <v>0</v>
      </c>
    </row>
    <row r="25" spans="1:14" ht="24" customHeight="1">
      <c r="A25" s="497"/>
      <c r="B25" s="35" t="s">
        <v>11</v>
      </c>
      <c r="C25" s="36">
        <v>8</v>
      </c>
      <c r="D25" s="34"/>
      <c r="E25" s="243">
        <f t="shared" si="2"/>
        <v>0</v>
      </c>
      <c r="F25" s="276"/>
      <c r="G25" s="37"/>
      <c r="H25" s="243">
        <f t="shared" si="0"/>
        <v>0</v>
      </c>
      <c r="I25" s="63"/>
      <c r="J25" s="53"/>
      <c r="K25" s="243">
        <f t="shared" si="3"/>
        <v>0</v>
      </c>
      <c r="L25" s="276"/>
      <c r="M25" s="351"/>
      <c r="N25" s="344">
        <f t="shared" si="1"/>
        <v>0</v>
      </c>
    </row>
    <row r="26" spans="1:14" ht="21" customHeight="1">
      <c r="A26" s="497"/>
      <c r="B26" s="35" t="s">
        <v>12</v>
      </c>
      <c r="C26" s="36">
        <v>9</v>
      </c>
      <c r="D26" s="34"/>
      <c r="E26" s="243">
        <f t="shared" si="2"/>
        <v>0</v>
      </c>
      <c r="F26" s="276"/>
      <c r="G26" s="37"/>
      <c r="H26" s="243">
        <f t="shared" si="0"/>
        <v>0</v>
      </c>
      <c r="I26" s="63"/>
      <c r="J26" s="53"/>
      <c r="K26" s="243">
        <f t="shared" si="3"/>
        <v>0</v>
      </c>
      <c r="L26" s="276"/>
      <c r="M26" s="351"/>
      <c r="N26" s="344">
        <f t="shared" si="1"/>
        <v>0</v>
      </c>
    </row>
    <row r="27" spans="1:14" ht="26.25" customHeight="1">
      <c r="A27" s="497"/>
      <c r="B27" s="35" t="s">
        <v>29</v>
      </c>
      <c r="C27" s="36">
        <v>10</v>
      </c>
      <c r="D27" s="34"/>
      <c r="E27" s="243">
        <f t="shared" si="2"/>
        <v>0</v>
      </c>
      <c r="F27" s="276"/>
      <c r="G27" s="33"/>
      <c r="H27" s="243">
        <f t="shared" si="0"/>
        <v>0</v>
      </c>
      <c r="I27" s="63"/>
      <c r="J27" s="53"/>
      <c r="K27" s="243">
        <f t="shared" si="3"/>
        <v>0</v>
      </c>
      <c r="L27" s="276"/>
      <c r="M27" s="348"/>
      <c r="N27" s="344">
        <f t="shared" si="1"/>
        <v>0</v>
      </c>
    </row>
    <row r="28" spans="1:14" ht="28.5" customHeight="1">
      <c r="A28" s="497"/>
      <c r="B28" s="81" t="s">
        <v>132</v>
      </c>
      <c r="C28" s="36">
        <v>11</v>
      </c>
      <c r="D28" s="34"/>
      <c r="E28" s="243">
        <f t="shared" si="2"/>
        <v>0</v>
      </c>
      <c r="F28" s="276"/>
      <c r="G28" s="37"/>
      <c r="H28" s="243">
        <f t="shared" si="0"/>
        <v>0</v>
      </c>
      <c r="I28" s="63"/>
      <c r="J28" s="53"/>
      <c r="K28" s="243">
        <f t="shared" si="3"/>
        <v>0</v>
      </c>
      <c r="L28" s="276"/>
      <c r="M28" s="351"/>
      <c r="N28" s="344">
        <f t="shared" si="1"/>
        <v>0</v>
      </c>
    </row>
    <row r="29" spans="1:14" ht="30.75" customHeight="1" hidden="1">
      <c r="A29" s="497"/>
      <c r="E29" s="243">
        <f t="shared" si="2"/>
        <v>0</v>
      </c>
      <c r="F29" s="277"/>
      <c r="H29" s="243">
        <f t="shared" si="0"/>
        <v>0</v>
      </c>
      <c r="K29" s="243">
        <f t="shared" si="3"/>
        <v>0</v>
      </c>
      <c r="L29" s="277"/>
      <c r="M29" s="295"/>
      <c r="N29" s="344">
        <f t="shared" si="1"/>
        <v>0</v>
      </c>
    </row>
    <row r="30" spans="1:14" ht="27" customHeight="1">
      <c r="A30" s="497"/>
      <c r="B30" s="35" t="s">
        <v>133</v>
      </c>
      <c r="C30" s="36">
        <v>12</v>
      </c>
      <c r="D30" s="34"/>
      <c r="E30" s="243">
        <f t="shared" si="2"/>
        <v>0</v>
      </c>
      <c r="F30" s="276"/>
      <c r="G30" s="37"/>
      <c r="H30" s="243">
        <f t="shared" si="0"/>
        <v>0</v>
      </c>
      <c r="I30" s="63"/>
      <c r="J30" s="53"/>
      <c r="K30" s="243">
        <f t="shared" si="3"/>
        <v>0</v>
      </c>
      <c r="L30" s="276"/>
      <c r="M30" s="351"/>
      <c r="N30" s="344">
        <f t="shared" si="1"/>
        <v>0</v>
      </c>
    </row>
    <row r="31" spans="1:14" ht="27" customHeight="1">
      <c r="A31" s="497"/>
      <c r="B31" s="35" t="s">
        <v>13</v>
      </c>
      <c r="C31" s="36">
        <v>13</v>
      </c>
      <c r="D31" s="34"/>
      <c r="E31" s="243">
        <f t="shared" si="2"/>
        <v>0</v>
      </c>
      <c r="F31" s="276"/>
      <c r="G31" s="37"/>
      <c r="H31" s="243">
        <f t="shared" si="0"/>
        <v>0</v>
      </c>
      <c r="I31" s="63"/>
      <c r="J31" s="53"/>
      <c r="K31" s="243">
        <f t="shared" si="3"/>
        <v>0</v>
      </c>
      <c r="L31" s="276"/>
      <c r="M31" s="351"/>
      <c r="N31" s="344">
        <f t="shared" si="1"/>
        <v>0</v>
      </c>
    </row>
    <row r="32" spans="1:14" ht="27" customHeight="1">
      <c r="A32" s="497"/>
      <c r="B32" s="38" t="s">
        <v>38</v>
      </c>
      <c r="C32" s="36">
        <v>14</v>
      </c>
      <c r="D32" s="37"/>
      <c r="E32" s="243">
        <f t="shared" si="2"/>
        <v>0</v>
      </c>
      <c r="F32" s="276"/>
      <c r="G32" s="33"/>
      <c r="H32" s="243">
        <f t="shared" si="0"/>
        <v>0</v>
      </c>
      <c r="I32" s="63"/>
      <c r="J32" s="55"/>
      <c r="K32" s="243">
        <f t="shared" si="3"/>
        <v>0</v>
      </c>
      <c r="L32" s="276"/>
      <c r="M32" s="348"/>
      <c r="N32" s="344">
        <f t="shared" si="1"/>
        <v>0</v>
      </c>
    </row>
    <row r="33" spans="1:14" ht="31.5" customHeight="1" thickBot="1">
      <c r="A33" s="497"/>
      <c r="B33" s="39" t="s">
        <v>14</v>
      </c>
      <c r="C33" s="36">
        <v>15</v>
      </c>
      <c r="D33" s="302"/>
      <c r="E33" s="303">
        <f t="shared" si="2"/>
        <v>0</v>
      </c>
      <c r="F33" s="304"/>
      <c r="G33" s="40"/>
      <c r="H33" s="360">
        <f t="shared" si="0"/>
        <v>0</v>
      </c>
      <c r="I33" s="63"/>
      <c r="J33" s="56"/>
      <c r="K33" s="309">
        <f t="shared" si="3"/>
        <v>0</v>
      </c>
      <c r="L33" s="298"/>
      <c r="M33" s="352"/>
      <c r="N33" s="364">
        <f t="shared" si="1"/>
        <v>0</v>
      </c>
    </row>
    <row r="34" spans="1:14" ht="28.5" customHeight="1" thickBot="1">
      <c r="A34" s="498"/>
      <c r="B34" s="41" t="s">
        <v>31</v>
      </c>
      <c r="C34" s="36">
        <v>16</v>
      </c>
      <c r="D34" s="299">
        <f>SUM(D9:D33)-D17-D9</f>
        <v>0</v>
      </c>
      <c r="E34" s="312">
        <f t="shared" si="2"/>
        <v>0</v>
      </c>
      <c r="F34" s="308">
        <f>SUM(F9:F33)-F9-F14</f>
        <v>0</v>
      </c>
      <c r="G34" s="43">
        <f>SUM(G9:G33)-G17-G9</f>
        <v>0</v>
      </c>
      <c r="H34" s="362">
        <f t="shared" si="0"/>
        <v>0</v>
      </c>
      <c r="I34" s="358"/>
      <c r="J34" s="43">
        <f>SUM(J9:J33)-J17-J9</f>
        <v>0</v>
      </c>
      <c r="K34" s="312">
        <f t="shared" si="3"/>
        <v>0</v>
      </c>
      <c r="L34" s="292">
        <f>SUM(L9:L33)-L9-L14</f>
        <v>0</v>
      </c>
      <c r="M34" s="340">
        <f>SUM(M9:M33)-M17-M9</f>
        <v>0</v>
      </c>
      <c r="N34" s="362">
        <f t="shared" si="1"/>
        <v>0</v>
      </c>
    </row>
    <row r="35" spans="1:14" ht="30.75" customHeight="1">
      <c r="A35" s="499" t="s">
        <v>136</v>
      </c>
      <c r="B35" s="500"/>
      <c r="C35" s="36">
        <v>17</v>
      </c>
      <c r="D35" s="454">
        <f>+'výkony-vozidla-odkupy'!I6</f>
        <v>0</v>
      </c>
      <c r="E35" s="454"/>
      <c r="F35" s="269"/>
      <c r="G35" s="483">
        <f>+D35</f>
        <v>0</v>
      </c>
      <c r="H35" s="484"/>
      <c r="I35" s="64"/>
      <c r="J35" s="454">
        <f>+'výkony-vozidla-odkupy'!J6</f>
        <v>0</v>
      </c>
      <c r="K35" s="454"/>
      <c r="L35" s="272"/>
      <c r="M35" s="455">
        <f>+J35</f>
        <v>0</v>
      </c>
      <c r="N35" s="456"/>
    </row>
    <row r="36" spans="1:14" ht="30.75" customHeight="1" thickBot="1">
      <c r="A36" s="511" t="s">
        <v>127</v>
      </c>
      <c r="B36" s="512"/>
      <c r="C36" s="36">
        <v>18</v>
      </c>
      <c r="D36" s="485"/>
      <c r="E36" s="458"/>
      <c r="F36" s="396"/>
      <c r="G36" s="459"/>
      <c r="H36" s="486"/>
      <c r="I36" s="65"/>
      <c r="J36" s="457"/>
      <c r="K36" s="458"/>
      <c r="L36" s="396"/>
      <c r="M36" s="459"/>
      <c r="N36" s="460"/>
    </row>
    <row r="37" spans="1:14" ht="32.25" customHeight="1" thickBot="1">
      <c r="A37" s="463" t="s">
        <v>47</v>
      </c>
      <c r="B37" s="464"/>
      <c r="C37" s="36">
        <v>19</v>
      </c>
      <c r="D37" s="436">
        <f>+E34</f>
        <v>0</v>
      </c>
      <c r="E37" s="467"/>
      <c r="F37" s="278"/>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04" t="s">
        <v>137</v>
      </c>
      <c r="B41" s="442"/>
      <c r="C41" s="369" t="s">
        <v>101</v>
      </c>
      <c r="D41" s="92"/>
      <c r="E41" s="86"/>
      <c r="F41" s="86"/>
      <c r="G41" s="95"/>
      <c r="H41" s="87"/>
      <c r="I41" s="94"/>
      <c r="J41" s="92"/>
      <c r="K41" s="86"/>
      <c r="L41" s="86"/>
      <c r="M41" s="95"/>
      <c r="N41" s="87"/>
    </row>
    <row r="42" spans="1:14" ht="142.5" customHeight="1" thickBot="1">
      <c r="A42" s="441" t="s">
        <v>194</v>
      </c>
      <c r="B42" s="442"/>
      <c r="C42" s="370" t="s">
        <v>102</v>
      </c>
      <c r="D42" s="88"/>
      <c r="E42" s="89"/>
      <c r="F42" s="89"/>
      <c r="G42" s="96"/>
      <c r="H42" s="89"/>
      <c r="I42" s="90"/>
      <c r="J42" s="88"/>
      <c r="K42" s="89"/>
      <c r="L42" s="89"/>
      <c r="M42" s="95"/>
      <c r="N42" s="87"/>
    </row>
    <row r="43" spans="1:14" ht="27" customHeight="1" thickBot="1">
      <c r="A43" s="468" t="s">
        <v>99</v>
      </c>
      <c r="B43" s="469"/>
      <c r="C43" s="370" t="s">
        <v>134</v>
      </c>
      <c r="D43" s="439">
        <f>0.85+0.18</f>
        <v>1.03</v>
      </c>
      <c r="E43" s="438"/>
      <c r="F43" s="338"/>
      <c r="G43" s="439">
        <f>+D43</f>
        <v>1.03</v>
      </c>
      <c r="H43" s="438"/>
      <c r="I43" s="104"/>
      <c r="J43" s="438">
        <f>0.48+0.3</f>
        <v>0.78</v>
      </c>
      <c r="K43" s="438"/>
      <c r="L43" s="338"/>
      <c r="M43" s="439">
        <f>+J43</f>
        <v>0.78</v>
      </c>
      <c r="N43" s="440"/>
    </row>
    <row r="44" spans="1:14" ht="46.5" customHeight="1">
      <c r="A44" s="488" t="s">
        <v>141</v>
      </c>
      <c r="B44" s="489"/>
      <c r="C44" s="371">
        <v>22</v>
      </c>
      <c r="D44" s="443">
        <f>+D37+D43+E41</f>
        <v>1.03</v>
      </c>
      <c r="E44" s="444"/>
      <c r="F44" s="280"/>
      <c r="G44" s="425"/>
      <c r="H44" s="507"/>
      <c r="I44" s="68"/>
      <c r="J44" s="443">
        <f>+J37+J43+K41</f>
        <v>0.78</v>
      </c>
      <c r="K44" s="444"/>
      <c r="L44" s="280"/>
      <c r="M44" s="425"/>
      <c r="N44" s="426"/>
    </row>
    <row r="45" spans="1:14" ht="46.5" customHeight="1" thickBot="1">
      <c r="A45" s="470" t="s">
        <v>143</v>
      </c>
      <c r="B45" s="471"/>
      <c r="C45" s="372" t="s">
        <v>34</v>
      </c>
      <c r="D45" s="472"/>
      <c r="E45" s="473"/>
      <c r="F45" s="373"/>
      <c r="G45" s="428">
        <f>+H34+G43</f>
        <v>1.03</v>
      </c>
      <c r="H45" s="474"/>
      <c r="I45" s="374"/>
      <c r="J45" s="472"/>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28.5" customHeight="1">
      <c r="A56" s="427" t="s">
        <v>264</v>
      </c>
      <c r="B56" s="427"/>
      <c r="C56" s="427"/>
      <c r="D56" s="427"/>
      <c r="E56" s="427"/>
      <c r="F56" s="427"/>
      <c r="G56" s="427"/>
      <c r="H56" s="427"/>
      <c r="I56" s="57"/>
    </row>
    <row r="57" spans="1:9" ht="33" customHeight="1">
      <c r="A57" s="480" t="s">
        <v>248</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9" ht="35.25" customHeight="1">
      <c r="A62" s="427" t="s">
        <v>249</v>
      </c>
      <c r="B62" s="427"/>
      <c r="C62" s="427"/>
      <c r="D62" s="427"/>
      <c r="E62" s="427"/>
      <c r="F62" s="427"/>
      <c r="G62" s="427"/>
      <c r="H62" s="427"/>
      <c r="I62" s="57"/>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267</v>
      </c>
      <c r="B65" s="427"/>
      <c r="C65" s="427"/>
      <c r="D65" s="427"/>
      <c r="E65" s="427"/>
      <c r="F65" s="427"/>
      <c r="G65" s="427"/>
      <c r="H65" s="427"/>
      <c r="I65" s="57"/>
    </row>
    <row r="66" spans="1:9" ht="52.5" customHeight="1">
      <c r="A66" s="427" t="s">
        <v>48</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250</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19</v>
      </c>
    </row>
    <row r="73" spans="1:2" ht="15.75">
      <c r="A73" s="22"/>
      <c r="B73" s="23" t="s">
        <v>37</v>
      </c>
    </row>
    <row r="74" spans="1:2" ht="15.75">
      <c r="A74" s="24"/>
      <c r="B74" s="23" t="s">
        <v>37</v>
      </c>
    </row>
    <row r="75" spans="1:2" ht="17.25" customHeight="1">
      <c r="A75" s="264"/>
      <c r="B75" s="23" t="s">
        <v>37</v>
      </c>
    </row>
  </sheetData>
  <sheetProtection/>
  <mergeCells count="67">
    <mergeCell ref="A50:H50"/>
    <mergeCell ref="D35:E35"/>
    <mergeCell ref="A41:B41"/>
    <mergeCell ref="A58:H58"/>
    <mergeCell ref="A53:H53"/>
    <mergeCell ref="A54:H54"/>
    <mergeCell ref="G44:H44"/>
    <mergeCell ref="A52:H52"/>
    <mergeCell ref="A51:H51"/>
    <mergeCell ref="A36:B36"/>
    <mergeCell ref="G43:H43"/>
    <mergeCell ref="A6:A7"/>
    <mergeCell ref="C6:C7"/>
    <mergeCell ref="D6:E6"/>
    <mergeCell ref="G6:H6"/>
    <mergeCell ref="A9:A34"/>
    <mergeCell ref="A35:B35"/>
    <mergeCell ref="A66:H66"/>
    <mergeCell ref="G35:H35"/>
    <mergeCell ref="A60:H60"/>
    <mergeCell ref="D36:E36"/>
    <mergeCell ref="G36:H36"/>
    <mergeCell ref="A37:B37"/>
    <mergeCell ref="D37:E37"/>
    <mergeCell ref="G37:H37"/>
    <mergeCell ref="A44:B44"/>
    <mergeCell ref="D44:E44"/>
    <mergeCell ref="J37:K37"/>
    <mergeCell ref="J45:K45"/>
    <mergeCell ref="A67:H67"/>
    <mergeCell ref="A68:H68"/>
    <mergeCell ref="A55:H55"/>
    <mergeCell ref="A56:H56"/>
    <mergeCell ref="A62:H62"/>
    <mergeCell ref="A57:H57"/>
    <mergeCell ref="J38:K38"/>
    <mergeCell ref="A64:H64"/>
    <mergeCell ref="A65:H65"/>
    <mergeCell ref="A38:B38"/>
    <mergeCell ref="D38:E38"/>
    <mergeCell ref="G38:H38"/>
    <mergeCell ref="A43:B43"/>
    <mergeCell ref="A45:B45"/>
    <mergeCell ref="D45:E45"/>
    <mergeCell ref="G45:H45"/>
    <mergeCell ref="A61:H61"/>
    <mergeCell ref="D43:E43"/>
    <mergeCell ref="J44:K44"/>
    <mergeCell ref="A59:H59"/>
    <mergeCell ref="A69:H69"/>
    <mergeCell ref="J6:K6"/>
    <mergeCell ref="M6:N6"/>
    <mergeCell ref="J35:K35"/>
    <mergeCell ref="M35:N35"/>
    <mergeCell ref="J36:K36"/>
    <mergeCell ref="M36:N36"/>
    <mergeCell ref="M37:N37"/>
    <mergeCell ref="M44:N44"/>
    <mergeCell ref="A63:H63"/>
    <mergeCell ref="M45:N45"/>
    <mergeCell ref="D5:H5"/>
    <mergeCell ref="J5:N5"/>
    <mergeCell ref="A70:H70"/>
    <mergeCell ref="M38:N38"/>
    <mergeCell ref="J43:K43"/>
    <mergeCell ref="M43:N43"/>
    <mergeCell ref="A42:B42"/>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69" t="s">
        <v>24</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73" t="s">
        <v>206</v>
      </c>
      <c r="G8" s="318" t="s">
        <v>55</v>
      </c>
      <c r="H8" s="318" t="s">
        <v>56</v>
      </c>
      <c r="I8" s="319"/>
      <c r="J8" s="320" t="s">
        <v>85</v>
      </c>
      <c r="K8" s="321" t="s">
        <v>86</v>
      </c>
      <c r="L8" s="271" t="s">
        <v>206</v>
      </c>
      <c r="M8" s="46" t="s">
        <v>87</v>
      </c>
      <c r="N8" s="341" t="s">
        <v>88</v>
      </c>
    </row>
    <row r="9" spans="1:14" ht="26.25" customHeight="1">
      <c r="A9" s="496" t="s">
        <v>16</v>
      </c>
      <c r="B9" s="28" t="s">
        <v>3</v>
      </c>
      <c r="C9" s="29">
        <v>1</v>
      </c>
      <c r="D9" s="30">
        <f>+D10+D11+D12+D13+D14</f>
        <v>0</v>
      </c>
      <c r="E9" s="301">
        <f aca="true" t="shared" si="0" ref="E9:E34">+IF($D$35=0,0,D9/$D$35)</f>
        <v>0</v>
      </c>
      <c r="F9" s="274">
        <f>+F10+F11+F12+F13</f>
        <v>0</v>
      </c>
      <c r="G9" s="315">
        <f>+G10+G11+G12+G13+G14</f>
        <v>0</v>
      </c>
      <c r="H9" s="316">
        <f aca="true" t="shared" si="1" ref="H9:H34">+IF($G$35=0,0,G9/$G$35)</f>
        <v>0</v>
      </c>
      <c r="I9" s="63"/>
      <c r="J9" s="315">
        <f>+J10+J11+J12+J13+J14</f>
        <v>0</v>
      </c>
      <c r="K9" s="533">
        <f>+IF($J$35=0,0,J9/$J$35)</f>
        <v>0</v>
      </c>
      <c r="L9" s="274">
        <f>+L10+L11+L12+L13</f>
        <v>0</v>
      </c>
      <c r="M9" s="346">
        <f>+M10+M11+M12+M13+M14</f>
        <v>0</v>
      </c>
      <c r="N9" s="342">
        <f aca="true" t="shared" si="2" ref="N9:N34">+IF($M$35=0,0,M9/$M$35)</f>
        <v>0</v>
      </c>
    </row>
    <row r="10" spans="1:14" ht="22.5" customHeight="1">
      <c r="A10" s="497"/>
      <c r="B10" s="245" t="s">
        <v>4</v>
      </c>
      <c r="C10" s="246" t="s">
        <v>5</v>
      </c>
      <c r="D10" s="247"/>
      <c r="E10" s="376">
        <f>+IF(F10=0,0,D10/F10)</f>
        <v>0</v>
      </c>
      <c r="F10" s="375"/>
      <c r="G10" s="248"/>
      <c r="H10" s="265">
        <f t="shared" si="1"/>
        <v>0</v>
      </c>
      <c r="I10" s="249"/>
      <c r="J10" s="250"/>
      <c r="K10" s="376">
        <f>+IF(L10=0,0,J10/L10)</f>
        <v>0</v>
      </c>
      <c r="L10" s="375"/>
      <c r="M10" s="347"/>
      <c r="N10" s="343">
        <f t="shared" si="2"/>
        <v>0</v>
      </c>
    </row>
    <row r="11" spans="1:14" ht="22.5" customHeight="1">
      <c r="A11" s="497"/>
      <c r="B11" s="245" t="s">
        <v>26</v>
      </c>
      <c r="C11" s="246" t="s">
        <v>269</v>
      </c>
      <c r="D11" s="251"/>
      <c r="E11" s="376">
        <f>+IF(F11=0,0,D11/F11)</f>
        <v>0</v>
      </c>
      <c r="F11" s="375"/>
      <c r="G11" s="248"/>
      <c r="H11" s="265">
        <f t="shared" si="1"/>
        <v>0</v>
      </c>
      <c r="I11" s="249"/>
      <c r="J11" s="252"/>
      <c r="K11" s="376">
        <f>+IF(L11=0,0,J11/L11)</f>
        <v>0</v>
      </c>
      <c r="L11" s="375"/>
      <c r="M11" s="347"/>
      <c r="N11" s="343">
        <f t="shared" si="2"/>
        <v>0</v>
      </c>
    </row>
    <row r="12" spans="1:14" ht="22.5" customHeight="1">
      <c r="A12" s="497"/>
      <c r="B12" s="245" t="s">
        <v>178</v>
      </c>
      <c r="C12" s="246" t="s">
        <v>27</v>
      </c>
      <c r="D12" s="251"/>
      <c r="E12" s="376">
        <f>+IF(F12=0,0,D12/F12)</f>
        <v>0</v>
      </c>
      <c r="F12" s="375"/>
      <c r="G12" s="248"/>
      <c r="H12" s="265">
        <f t="shared" si="1"/>
        <v>0</v>
      </c>
      <c r="I12" s="249"/>
      <c r="J12" s="252"/>
      <c r="K12" s="376">
        <f>+IF(L12=0,0,J12/L12)</f>
        <v>0</v>
      </c>
      <c r="L12" s="375"/>
      <c r="M12" s="347"/>
      <c r="N12" s="343">
        <f t="shared" si="2"/>
        <v>0</v>
      </c>
    </row>
    <row r="13" spans="1:14" ht="22.5" customHeight="1">
      <c r="A13" s="497"/>
      <c r="B13" s="245" t="s">
        <v>179</v>
      </c>
      <c r="C13" s="246" t="s">
        <v>28</v>
      </c>
      <c r="D13" s="251"/>
      <c r="E13" s="376">
        <f>+IF(F13=0,0,D13/F13)</f>
        <v>0</v>
      </c>
      <c r="F13" s="375"/>
      <c r="G13" s="248"/>
      <c r="H13" s="265">
        <f t="shared" si="1"/>
        <v>0</v>
      </c>
      <c r="I13" s="249"/>
      <c r="J13" s="252"/>
      <c r="K13" s="376">
        <f>+IF(L13=0,0,J13/L13)</f>
        <v>0</v>
      </c>
      <c r="L13" s="375"/>
      <c r="M13" s="347"/>
      <c r="N13" s="343">
        <f t="shared" si="2"/>
        <v>0</v>
      </c>
    </row>
    <row r="14" spans="1:14" ht="22.5" customHeight="1">
      <c r="A14" s="497"/>
      <c r="B14" s="245" t="s">
        <v>181</v>
      </c>
      <c r="C14" s="246" t="s">
        <v>180</v>
      </c>
      <c r="D14" s="251"/>
      <c r="E14" s="296">
        <f t="shared" si="0"/>
        <v>0</v>
      </c>
      <c r="F14" s="325"/>
      <c r="G14" s="248"/>
      <c r="H14" s="265">
        <f t="shared" si="1"/>
        <v>0</v>
      </c>
      <c r="I14" s="249"/>
      <c r="J14" s="252"/>
      <c r="K14" s="297">
        <f aca="true" t="shared" si="3" ref="K14:K34">+IF($J$35=0,0,J14/$J$35)</f>
        <v>0</v>
      </c>
      <c r="L14" s="325"/>
      <c r="M14" s="347"/>
      <c r="N14" s="343">
        <f t="shared" si="2"/>
        <v>0</v>
      </c>
    </row>
    <row r="15" spans="1:14" ht="21.75" customHeight="1">
      <c r="A15" s="497"/>
      <c r="B15" s="35" t="s">
        <v>6</v>
      </c>
      <c r="C15" s="36">
        <v>2</v>
      </c>
      <c r="D15" s="34"/>
      <c r="E15" s="296">
        <f t="shared" si="0"/>
        <v>0</v>
      </c>
      <c r="F15" s="288"/>
      <c r="G15" s="33"/>
      <c r="H15" s="244">
        <f t="shared" si="1"/>
        <v>0</v>
      </c>
      <c r="I15" s="63"/>
      <c r="J15" s="53"/>
      <c r="K15" s="296">
        <f t="shared" si="3"/>
        <v>0</v>
      </c>
      <c r="L15" s="288"/>
      <c r="M15" s="348"/>
      <c r="N15" s="342">
        <f t="shared" si="2"/>
        <v>0</v>
      </c>
    </row>
    <row r="16" spans="1:14" ht="25.5" customHeight="1">
      <c r="A16" s="497"/>
      <c r="B16" s="35" t="s">
        <v>7</v>
      </c>
      <c r="C16" s="36">
        <v>3</v>
      </c>
      <c r="D16" s="34"/>
      <c r="E16" s="296">
        <f t="shared" si="0"/>
        <v>0</v>
      </c>
      <c r="F16" s="288"/>
      <c r="G16" s="33"/>
      <c r="H16" s="244">
        <f t="shared" si="1"/>
        <v>0</v>
      </c>
      <c r="I16" s="63"/>
      <c r="J16" s="53"/>
      <c r="K16" s="296">
        <f t="shared" si="3"/>
        <v>0</v>
      </c>
      <c r="L16" s="288"/>
      <c r="M16" s="348"/>
      <c r="N16" s="342">
        <f t="shared" si="2"/>
        <v>0</v>
      </c>
    </row>
    <row r="17" spans="1:14" ht="25.5" customHeight="1">
      <c r="A17" s="497"/>
      <c r="B17" s="35" t="s">
        <v>246</v>
      </c>
      <c r="C17" s="36">
        <v>4</v>
      </c>
      <c r="D17" s="261">
        <f>+D18+D19+D20</f>
        <v>0</v>
      </c>
      <c r="E17" s="296">
        <f t="shared" si="0"/>
        <v>0</v>
      </c>
      <c r="F17" s="288"/>
      <c r="G17" s="261">
        <f>+G18+G19+G20</f>
        <v>0</v>
      </c>
      <c r="H17" s="244">
        <f t="shared" si="1"/>
        <v>0</v>
      </c>
      <c r="I17" s="63"/>
      <c r="J17" s="261">
        <f>+J18+J19+J20</f>
        <v>0</v>
      </c>
      <c r="K17" s="296">
        <f t="shared" si="3"/>
        <v>0</v>
      </c>
      <c r="L17" s="288"/>
      <c r="M17" s="349">
        <f>+M18+M19+M20</f>
        <v>0</v>
      </c>
      <c r="N17" s="342">
        <f t="shared" si="2"/>
        <v>0</v>
      </c>
    </row>
    <row r="18" spans="1:14" ht="34.5" customHeight="1">
      <c r="A18" s="497"/>
      <c r="B18" s="245" t="s">
        <v>203</v>
      </c>
      <c r="C18" s="263" t="s">
        <v>138</v>
      </c>
      <c r="D18" s="251"/>
      <c r="E18" s="297">
        <f t="shared" si="0"/>
        <v>0</v>
      </c>
      <c r="F18" s="287"/>
      <c r="G18" s="266"/>
      <c r="H18" s="265">
        <f t="shared" si="1"/>
        <v>0</v>
      </c>
      <c r="I18" s="249"/>
      <c r="J18" s="252"/>
      <c r="K18" s="297">
        <f t="shared" si="3"/>
        <v>0</v>
      </c>
      <c r="L18" s="287"/>
      <c r="M18" s="350"/>
      <c r="N18" s="343">
        <f t="shared" si="2"/>
        <v>0</v>
      </c>
    </row>
    <row r="19" spans="1:14" ht="26.25" customHeight="1">
      <c r="A19" s="497"/>
      <c r="B19" s="245" t="s">
        <v>210</v>
      </c>
      <c r="C19" s="263" t="s">
        <v>139</v>
      </c>
      <c r="D19" s="251"/>
      <c r="E19" s="297">
        <f t="shared" si="0"/>
        <v>0</v>
      </c>
      <c r="F19" s="287"/>
      <c r="G19" s="266"/>
      <c r="H19" s="265">
        <f t="shared" si="1"/>
        <v>0</v>
      </c>
      <c r="I19" s="249"/>
      <c r="J19" s="252"/>
      <c r="K19" s="297">
        <f t="shared" si="3"/>
        <v>0</v>
      </c>
      <c r="L19" s="287"/>
      <c r="M19" s="350"/>
      <c r="N19" s="343">
        <f t="shared" si="2"/>
        <v>0</v>
      </c>
    </row>
    <row r="20" spans="1:14" ht="26.25" customHeight="1">
      <c r="A20" s="497"/>
      <c r="B20" s="245" t="s">
        <v>247</v>
      </c>
      <c r="C20" s="263" t="s">
        <v>177</v>
      </c>
      <c r="D20" s="251"/>
      <c r="E20" s="297">
        <f t="shared" si="0"/>
        <v>0</v>
      </c>
      <c r="F20" s="287"/>
      <c r="G20" s="266"/>
      <c r="H20" s="265">
        <f t="shared" si="1"/>
        <v>0</v>
      </c>
      <c r="I20" s="249"/>
      <c r="J20" s="252"/>
      <c r="K20" s="297">
        <f t="shared" si="3"/>
        <v>0</v>
      </c>
      <c r="L20" s="287"/>
      <c r="M20" s="350"/>
      <c r="N20" s="343">
        <f t="shared" si="2"/>
        <v>0</v>
      </c>
    </row>
    <row r="21" spans="1:14" ht="37.5" customHeight="1">
      <c r="A21" s="497"/>
      <c r="B21" s="35" t="s">
        <v>204</v>
      </c>
      <c r="C21" s="36" t="s">
        <v>139</v>
      </c>
      <c r="D21" s="34"/>
      <c r="E21" s="296">
        <f t="shared" si="0"/>
        <v>0</v>
      </c>
      <c r="F21" s="288"/>
      <c r="G21" s="37"/>
      <c r="H21" s="244">
        <f t="shared" si="1"/>
        <v>0</v>
      </c>
      <c r="I21" s="63"/>
      <c r="J21" s="53"/>
      <c r="K21" s="296">
        <f t="shared" si="3"/>
        <v>0</v>
      </c>
      <c r="L21" s="288"/>
      <c r="M21" s="351"/>
      <c r="N21" s="342">
        <f t="shared" si="2"/>
        <v>0</v>
      </c>
    </row>
    <row r="22" spans="1:14" ht="25.5" customHeight="1">
      <c r="A22" s="497"/>
      <c r="B22" s="35" t="s">
        <v>8</v>
      </c>
      <c r="C22" s="36">
        <v>5</v>
      </c>
      <c r="D22" s="34"/>
      <c r="E22" s="296">
        <f t="shared" si="0"/>
        <v>0</v>
      </c>
      <c r="F22" s="288"/>
      <c r="G22" s="37"/>
      <c r="H22" s="244">
        <f t="shared" si="1"/>
        <v>0</v>
      </c>
      <c r="I22" s="63"/>
      <c r="J22" s="53"/>
      <c r="K22" s="296">
        <f t="shared" si="3"/>
        <v>0</v>
      </c>
      <c r="L22" s="288"/>
      <c r="M22" s="351"/>
      <c r="N22" s="342">
        <f t="shared" si="2"/>
        <v>0</v>
      </c>
    </row>
    <row r="23" spans="1:14" ht="25.5" customHeight="1">
      <c r="A23" s="497"/>
      <c r="B23" s="35" t="s">
        <v>9</v>
      </c>
      <c r="C23" s="36">
        <v>6</v>
      </c>
      <c r="D23" s="34"/>
      <c r="E23" s="296">
        <f t="shared" si="0"/>
        <v>0</v>
      </c>
      <c r="F23" s="288"/>
      <c r="G23" s="33"/>
      <c r="H23" s="244">
        <f t="shared" si="1"/>
        <v>0</v>
      </c>
      <c r="I23" s="63"/>
      <c r="J23" s="53"/>
      <c r="K23" s="296">
        <f t="shared" si="3"/>
        <v>0</v>
      </c>
      <c r="L23" s="288"/>
      <c r="M23" s="348"/>
      <c r="N23" s="342">
        <f t="shared" si="2"/>
        <v>0</v>
      </c>
    </row>
    <row r="24" spans="1:14" ht="24.75" customHeight="1">
      <c r="A24" s="497"/>
      <c r="B24" s="35" t="s">
        <v>10</v>
      </c>
      <c r="C24" s="36">
        <v>7</v>
      </c>
      <c r="D24" s="34"/>
      <c r="E24" s="296">
        <f t="shared" si="0"/>
        <v>0</v>
      </c>
      <c r="F24" s="288"/>
      <c r="G24" s="33"/>
      <c r="H24" s="244">
        <f t="shared" si="1"/>
        <v>0</v>
      </c>
      <c r="I24" s="63"/>
      <c r="J24" s="53"/>
      <c r="K24" s="296">
        <f t="shared" si="3"/>
        <v>0</v>
      </c>
      <c r="L24" s="288"/>
      <c r="M24" s="348"/>
      <c r="N24" s="342">
        <f t="shared" si="2"/>
        <v>0</v>
      </c>
    </row>
    <row r="25" spans="1:14" ht="24" customHeight="1">
      <c r="A25" s="497"/>
      <c r="B25" s="35" t="s">
        <v>11</v>
      </c>
      <c r="C25" s="36">
        <v>8</v>
      </c>
      <c r="D25" s="34"/>
      <c r="E25" s="296">
        <f t="shared" si="0"/>
        <v>0</v>
      </c>
      <c r="F25" s="288"/>
      <c r="G25" s="37"/>
      <c r="H25" s="244">
        <f t="shared" si="1"/>
        <v>0</v>
      </c>
      <c r="I25" s="63"/>
      <c r="J25" s="53"/>
      <c r="K25" s="296">
        <f t="shared" si="3"/>
        <v>0</v>
      </c>
      <c r="L25" s="288"/>
      <c r="M25" s="351"/>
      <c r="N25" s="342">
        <f t="shared" si="2"/>
        <v>0</v>
      </c>
    </row>
    <row r="26" spans="1:14" ht="21" customHeight="1">
      <c r="A26" s="497"/>
      <c r="B26" s="35" t="s">
        <v>12</v>
      </c>
      <c r="C26" s="36">
        <v>9</v>
      </c>
      <c r="D26" s="34"/>
      <c r="E26" s="296">
        <f t="shared" si="0"/>
        <v>0</v>
      </c>
      <c r="F26" s="288"/>
      <c r="G26" s="37"/>
      <c r="H26" s="244">
        <f t="shared" si="1"/>
        <v>0</v>
      </c>
      <c r="I26" s="63"/>
      <c r="J26" s="53"/>
      <c r="K26" s="296">
        <f t="shared" si="3"/>
        <v>0</v>
      </c>
      <c r="L26" s="288"/>
      <c r="M26" s="351"/>
      <c r="N26" s="342">
        <f t="shared" si="2"/>
        <v>0</v>
      </c>
    </row>
    <row r="27" spans="1:14" ht="26.25" customHeight="1">
      <c r="A27" s="497"/>
      <c r="B27" s="35" t="s">
        <v>29</v>
      </c>
      <c r="C27" s="36">
        <v>10</v>
      </c>
      <c r="D27" s="34"/>
      <c r="E27" s="296">
        <f t="shared" si="0"/>
        <v>0</v>
      </c>
      <c r="F27" s="288"/>
      <c r="G27" s="33"/>
      <c r="H27" s="244">
        <f t="shared" si="1"/>
        <v>0</v>
      </c>
      <c r="I27" s="63"/>
      <c r="J27" s="53"/>
      <c r="K27" s="296">
        <f t="shared" si="3"/>
        <v>0</v>
      </c>
      <c r="L27" s="288"/>
      <c r="M27" s="348"/>
      <c r="N27" s="342">
        <f t="shared" si="2"/>
        <v>0</v>
      </c>
    </row>
    <row r="28" spans="1:14" ht="28.5" customHeight="1">
      <c r="A28" s="497"/>
      <c r="B28" s="81" t="s">
        <v>132</v>
      </c>
      <c r="C28" s="36">
        <v>11</v>
      </c>
      <c r="D28" s="34"/>
      <c r="E28" s="296">
        <f t="shared" si="0"/>
        <v>0</v>
      </c>
      <c r="F28" s="288"/>
      <c r="G28" s="37"/>
      <c r="H28" s="244">
        <f t="shared" si="1"/>
        <v>0</v>
      </c>
      <c r="I28" s="63"/>
      <c r="J28" s="53"/>
      <c r="K28" s="296">
        <f t="shared" si="3"/>
        <v>0</v>
      </c>
      <c r="L28" s="288"/>
      <c r="M28" s="351"/>
      <c r="N28" s="342">
        <f t="shared" si="2"/>
        <v>0</v>
      </c>
    </row>
    <row r="29" spans="1:14" ht="30.75" customHeight="1" hidden="1">
      <c r="A29" s="497"/>
      <c r="E29" s="296">
        <f t="shared" si="0"/>
        <v>0</v>
      </c>
      <c r="F29" s="289"/>
      <c r="H29" s="244">
        <f t="shared" si="1"/>
        <v>0</v>
      </c>
      <c r="K29" s="296">
        <f t="shared" si="3"/>
        <v>0</v>
      </c>
      <c r="L29" s="289"/>
      <c r="M29" s="295"/>
      <c r="N29" s="342">
        <f t="shared" si="2"/>
        <v>0</v>
      </c>
    </row>
    <row r="30" spans="1:14" ht="27" customHeight="1">
      <c r="A30" s="497"/>
      <c r="B30" s="35" t="s">
        <v>133</v>
      </c>
      <c r="C30" s="36">
        <v>12</v>
      </c>
      <c r="D30" s="34"/>
      <c r="E30" s="296">
        <f t="shared" si="0"/>
        <v>0</v>
      </c>
      <c r="F30" s="288"/>
      <c r="G30" s="37"/>
      <c r="H30" s="244">
        <f t="shared" si="1"/>
        <v>0</v>
      </c>
      <c r="I30" s="63"/>
      <c r="J30" s="53"/>
      <c r="K30" s="296">
        <f t="shared" si="3"/>
        <v>0</v>
      </c>
      <c r="L30" s="288"/>
      <c r="M30" s="351"/>
      <c r="N30" s="342">
        <f t="shared" si="2"/>
        <v>0</v>
      </c>
    </row>
    <row r="31" spans="1:14" ht="27" customHeight="1">
      <c r="A31" s="497"/>
      <c r="B31" s="35" t="s">
        <v>13</v>
      </c>
      <c r="C31" s="36">
        <v>13</v>
      </c>
      <c r="D31" s="34"/>
      <c r="E31" s="296">
        <f t="shared" si="0"/>
        <v>0</v>
      </c>
      <c r="F31" s="288"/>
      <c r="G31" s="37"/>
      <c r="H31" s="244">
        <f t="shared" si="1"/>
        <v>0</v>
      </c>
      <c r="I31" s="63"/>
      <c r="J31" s="53"/>
      <c r="K31" s="296">
        <f t="shared" si="3"/>
        <v>0</v>
      </c>
      <c r="L31" s="288"/>
      <c r="M31" s="351"/>
      <c r="N31" s="342">
        <f t="shared" si="2"/>
        <v>0</v>
      </c>
    </row>
    <row r="32" spans="1:14" ht="27" customHeight="1">
      <c r="A32" s="497"/>
      <c r="B32" s="38" t="s">
        <v>38</v>
      </c>
      <c r="C32" s="36">
        <v>14</v>
      </c>
      <c r="D32" s="37"/>
      <c r="E32" s="296">
        <f t="shared" si="0"/>
        <v>0</v>
      </c>
      <c r="F32" s="288"/>
      <c r="G32" s="33"/>
      <c r="H32" s="244">
        <f t="shared" si="1"/>
        <v>0</v>
      </c>
      <c r="I32" s="63"/>
      <c r="J32" s="55"/>
      <c r="K32" s="296">
        <f t="shared" si="3"/>
        <v>0</v>
      </c>
      <c r="L32" s="288"/>
      <c r="M32" s="348"/>
      <c r="N32" s="342">
        <f t="shared" si="2"/>
        <v>0</v>
      </c>
    </row>
    <row r="33" spans="1:14" ht="31.5" customHeight="1" thickBot="1">
      <c r="A33" s="497"/>
      <c r="B33" s="39" t="s">
        <v>14</v>
      </c>
      <c r="C33" s="36">
        <v>15</v>
      </c>
      <c r="D33" s="302"/>
      <c r="E33" s="306">
        <f t="shared" si="0"/>
        <v>0</v>
      </c>
      <c r="F33" s="307"/>
      <c r="G33" s="40"/>
      <c r="H33" s="359">
        <f t="shared" si="1"/>
        <v>0</v>
      </c>
      <c r="I33" s="63"/>
      <c r="J33" s="56"/>
      <c r="K33" s="310">
        <f t="shared" si="3"/>
        <v>0</v>
      </c>
      <c r="L33" s="290"/>
      <c r="M33" s="352"/>
      <c r="N33" s="363">
        <f t="shared" si="2"/>
        <v>0</v>
      </c>
    </row>
    <row r="34" spans="1:14" ht="28.5" customHeight="1" thickBot="1">
      <c r="A34" s="498"/>
      <c r="B34" s="41" t="s">
        <v>31</v>
      </c>
      <c r="C34" s="36">
        <v>16</v>
      </c>
      <c r="D34" s="299">
        <f>SUM(D9:D33)-D17-D9</f>
        <v>0</v>
      </c>
      <c r="E34" s="311">
        <f t="shared" si="0"/>
        <v>0</v>
      </c>
      <c r="F34" s="308">
        <f>SUM(F9:F33)-F9-F14</f>
        <v>0</v>
      </c>
      <c r="G34" s="43">
        <f>SUM(G9:G33)-G17-G9</f>
        <v>0</v>
      </c>
      <c r="H34" s="361">
        <f t="shared" si="1"/>
        <v>0</v>
      </c>
      <c r="I34" s="358"/>
      <c r="J34" s="43">
        <f>SUM(J9:J33)-J17-J9</f>
        <v>0</v>
      </c>
      <c r="K34" s="311">
        <f t="shared" si="3"/>
        <v>0</v>
      </c>
      <c r="L34" s="292">
        <f>SUM(L9:L33)-L9-L14</f>
        <v>0</v>
      </c>
      <c r="M34" s="340">
        <f>SUM(M9:M33)-M17-M9</f>
        <v>0</v>
      </c>
      <c r="N34" s="361">
        <f t="shared" si="2"/>
        <v>0</v>
      </c>
    </row>
    <row r="35" spans="1:14" ht="30.75" customHeight="1">
      <c r="A35" s="499" t="s">
        <v>136</v>
      </c>
      <c r="B35" s="500"/>
      <c r="C35" s="36">
        <v>17</v>
      </c>
      <c r="D35" s="454">
        <f>+'výkony-vozidla-odkupy'!I7</f>
        <v>0</v>
      </c>
      <c r="E35" s="454"/>
      <c r="F35" s="269"/>
      <c r="G35" s="483">
        <f>+D35</f>
        <v>0</v>
      </c>
      <c r="H35" s="484"/>
      <c r="I35" s="64"/>
      <c r="J35" s="454">
        <f>+'výkony-vozidla-odkupy'!J7</f>
        <v>617303.69</v>
      </c>
      <c r="K35" s="454"/>
      <c r="L35" s="272"/>
      <c r="M35" s="455">
        <f>+J35</f>
        <v>617303.69</v>
      </c>
      <c r="N35" s="456"/>
    </row>
    <row r="36" spans="1:14" ht="30.75" customHeight="1" thickBot="1">
      <c r="A36" s="511" t="s">
        <v>127</v>
      </c>
      <c r="B36" s="512"/>
      <c r="C36" s="36">
        <v>18</v>
      </c>
      <c r="D36" s="485"/>
      <c r="E36" s="458"/>
      <c r="F36" s="396"/>
      <c r="G36" s="459"/>
      <c r="H36" s="486"/>
      <c r="I36" s="65"/>
      <c r="J36" s="457"/>
      <c r="K36" s="458"/>
      <c r="L36" s="396"/>
      <c r="M36" s="459"/>
      <c r="N36" s="460"/>
    </row>
    <row r="37" spans="1:14" ht="32.25" customHeight="1" thickBot="1">
      <c r="A37" s="463" t="s">
        <v>47</v>
      </c>
      <c r="B37" s="464"/>
      <c r="C37" s="36">
        <v>19</v>
      </c>
      <c r="D37" s="436">
        <f>+E34</f>
        <v>0</v>
      </c>
      <c r="E37" s="467"/>
      <c r="F37" s="278"/>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13" t="s">
        <v>137</v>
      </c>
      <c r="B41" s="514"/>
      <c r="C41" s="369" t="s">
        <v>101</v>
      </c>
      <c r="D41" s="92"/>
      <c r="E41" s="86"/>
      <c r="F41" s="86"/>
      <c r="G41" s="95"/>
      <c r="H41" s="87"/>
      <c r="I41" s="94"/>
      <c r="J41" s="92"/>
      <c r="K41" s="86"/>
      <c r="L41" s="86"/>
      <c r="M41" s="95"/>
      <c r="N41" s="87"/>
    </row>
    <row r="42" spans="1:14" ht="142.5" customHeight="1" thickBot="1">
      <c r="A42" s="513" t="s">
        <v>193</v>
      </c>
      <c r="B42" s="514"/>
      <c r="C42" s="370" t="s">
        <v>102</v>
      </c>
      <c r="D42" s="88"/>
      <c r="E42" s="89"/>
      <c r="F42" s="89"/>
      <c r="G42" s="96"/>
      <c r="H42" s="89"/>
      <c r="I42" s="90"/>
      <c r="J42" s="88"/>
      <c r="K42" s="89"/>
      <c r="L42" s="89"/>
      <c r="M42" s="95"/>
      <c r="N42" s="87"/>
    </row>
    <row r="43" spans="1:14" ht="27" customHeight="1" thickBot="1">
      <c r="A43" s="468" t="s">
        <v>99</v>
      </c>
      <c r="B43" s="469"/>
      <c r="C43" s="370" t="s">
        <v>134</v>
      </c>
      <c r="D43" s="439">
        <f>0.85+0.18</f>
        <v>1.03</v>
      </c>
      <c r="E43" s="438"/>
      <c r="F43" s="338"/>
      <c r="G43" s="439">
        <f>+D43</f>
        <v>1.03</v>
      </c>
      <c r="H43" s="438"/>
      <c r="I43" s="104"/>
      <c r="J43" s="438">
        <f>0.48+0.3</f>
        <v>0.78</v>
      </c>
      <c r="K43" s="438"/>
      <c r="L43" s="338"/>
      <c r="M43" s="439">
        <f>+J43</f>
        <v>0.78</v>
      </c>
      <c r="N43" s="440"/>
    </row>
    <row r="44" spans="1:14" ht="46.5" customHeight="1">
      <c r="A44" s="488" t="s">
        <v>142</v>
      </c>
      <c r="B44" s="489"/>
      <c r="C44" s="371">
        <v>22</v>
      </c>
      <c r="D44" s="443">
        <f>+D37+D43+E41</f>
        <v>1.03</v>
      </c>
      <c r="E44" s="444"/>
      <c r="F44" s="280"/>
      <c r="G44" s="425"/>
      <c r="H44" s="507"/>
      <c r="I44" s="68"/>
      <c r="J44" s="443">
        <f>+J37+J43+K41</f>
        <v>0.78</v>
      </c>
      <c r="K44" s="444"/>
      <c r="L44" s="280"/>
      <c r="M44" s="425"/>
      <c r="N44" s="426"/>
    </row>
    <row r="45" spans="1:14" ht="46.5" customHeight="1" thickBot="1">
      <c r="A45" s="470" t="s">
        <v>143</v>
      </c>
      <c r="B45" s="471"/>
      <c r="C45" s="372" t="s">
        <v>34</v>
      </c>
      <c r="D45" s="472"/>
      <c r="E45" s="473"/>
      <c r="F45" s="373"/>
      <c r="G45" s="428">
        <f>+H34+G43</f>
        <v>1.03</v>
      </c>
      <c r="H45" s="474"/>
      <c r="I45" s="374"/>
      <c r="J45" s="472" t="s">
        <v>104</v>
      </c>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28.5" customHeight="1">
      <c r="A56" s="427" t="s">
        <v>264</v>
      </c>
      <c r="B56" s="427"/>
      <c r="C56" s="427"/>
      <c r="D56" s="427"/>
      <c r="E56" s="427"/>
      <c r="F56" s="427"/>
      <c r="G56" s="427"/>
      <c r="H56" s="427"/>
      <c r="I56" s="57"/>
    </row>
    <row r="57" spans="1:9" ht="33" customHeight="1">
      <c r="A57" s="480" t="s">
        <v>248</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14" ht="35.25" customHeight="1">
      <c r="A62" s="427" t="s">
        <v>249</v>
      </c>
      <c r="B62" s="427"/>
      <c r="C62" s="427"/>
      <c r="D62" s="427"/>
      <c r="E62" s="427"/>
      <c r="F62" s="427"/>
      <c r="G62" s="427"/>
      <c r="H62" s="427"/>
      <c r="I62" s="57"/>
      <c r="N62" s="84"/>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268</v>
      </c>
      <c r="B65" s="427"/>
      <c r="C65" s="427"/>
      <c r="D65" s="427"/>
      <c r="E65" s="427"/>
      <c r="F65" s="427"/>
      <c r="G65" s="427"/>
      <c r="H65" s="427"/>
      <c r="I65" s="57"/>
    </row>
    <row r="66" spans="1:9" ht="52.5" customHeight="1">
      <c r="A66" s="427" t="s">
        <v>48</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250</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19</v>
      </c>
    </row>
    <row r="73" spans="1:2" ht="15.75">
      <c r="A73" s="22"/>
      <c r="B73" s="23" t="s">
        <v>37</v>
      </c>
    </row>
    <row r="74" spans="1:2" ht="15.75">
      <c r="A74" s="24"/>
      <c r="B74" s="23" t="s">
        <v>37</v>
      </c>
    </row>
    <row r="75" spans="1:2" ht="17.25" customHeight="1">
      <c r="A75" s="297"/>
      <c r="B75" s="23" t="s">
        <v>37</v>
      </c>
    </row>
    <row r="77" ht="12.75">
      <c r="A77" s="83"/>
    </row>
    <row r="78" ht="15">
      <c r="A78" s="82"/>
    </row>
  </sheetData>
  <sheetProtection/>
  <mergeCells count="67">
    <mergeCell ref="A56:H56"/>
    <mergeCell ref="A62:H62"/>
    <mergeCell ref="A57:H57"/>
    <mergeCell ref="A42:B42"/>
    <mergeCell ref="G44:H44"/>
    <mergeCell ref="A45:B45"/>
    <mergeCell ref="D44:E44"/>
    <mergeCell ref="A61:H61"/>
    <mergeCell ref="A58:H58"/>
    <mergeCell ref="A50:H50"/>
    <mergeCell ref="A63:H63"/>
    <mergeCell ref="A66:H66"/>
    <mergeCell ref="A65:H65"/>
    <mergeCell ref="A67:H67"/>
    <mergeCell ref="A64:H64"/>
    <mergeCell ref="A59:H59"/>
    <mergeCell ref="A60:H60"/>
    <mergeCell ref="A51:H51"/>
    <mergeCell ref="A55:H55"/>
    <mergeCell ref="G43:H43"/>
    <mergeCell ref="A52:H52"/>
    <mergeCell ref="D45:E45"/>
    <mergeCell ref="A53:H53"/>
    <mergeCell ref="A54:H54"/>
    <mergeCell ref="A6:A7"/>
    <mergeCell ref="C6:C7"/>
    <mergeCell ref="D6:E6"/>
    <mergeCell ref="A9:A34"/>
    <mergeCell ref="A35:B35"/>
    <mergeCell ref="D35:E35"/>
    <mergeCell ref="G36:H36"/>
    <mergeCell ref="A36:B36"/>
    <mergeCell ref="D36:E36"/>
    <mergeCell ref="A38:B38"/>
    <mergeCell ref="D38:E38"/>
    <mergeCell ref="D37:E37"/>
    <mergeCell ref="G37:H37"/>
    <mergeCell ref="A37:B37"/>
    <mergeCell ref="G38:H38"/>
    <mergeCell ref="D5:H5"/>
    <mergeCell ref="J5:N5"/>
    <mergeCell ref="J6:K6"/>
    <mergeCell ref="M6:N6"/>
    <mergeCell ref="J35:K35"/>
    <mergeCell ref="M35:N35"/>
    <mergeCell ref="G6:H6"/>
    <mergeCell ref="G35:H35"/>
    <mergeCell ref="A41:B41"/>
    <mergeCell ref="A68:H68"/>
    <mergeCell ref="M36:N36"/>
    <mergeCell ref="J37:K37"/>
    <mergeCell ref="M37:N37"/>
    <mergeCell ref="J38:K38"/>
    <mergeCell ref="M38:N38"/>
    <mergeCell ref="J45:K45"/>
    <mergeCell ref="M45:N45"/>
    <mergeCell ref="J36:K36"/>
    <mergeCell ref="A70:H70"/>
    <mergeCell ref="J43:K43"/>
    <mergeCell ref="M43:N43"/>
    <mergeCell ref="J44:K44"/>
    <mergeCell ref="M44:N44"/>
    <mergeCell ref="A69:H69"/>
    <mergeCell ref="G45:H45"/>
    <mergeCell ref="D43:E43"/>
    <mergeCell ref="A43:B43"/>
    <mergeCell ref="A44:B4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rowBreaks count="1" manualBreakCount="1">
    <brk id="47" max="255" man="1"/>
  </rowBreaks>
  <legacyDrawing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71" t="s">
        <v>21</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73" t="s">
        <v>206</v>
      </c>
      <c r="G8" s="318" t="s">
        <v>55</v>
      </c>
      <c r="H8" s="318" t="s">
        <v>56</v>
      </c>
      <c r="I8" s="319"/>
      <c r="J8" s="320" t="s">
        <v>85</v>
      </c>
      <c r="K8" s="321" t="s">
        <v>86</v>
      </c>
      <c r="L8" s="271" t="s">
        <v>206</v>
      </c>
      <c r="M8" s="46" t="s">
        <v>87</v>
      </c>
      <c r="N8" s="341" t="s">
        <v>88</v>
      </c>
    </row>
    <row r="9" spans="1:14" ht="26.25" customHeight="1">
      <c r="A9" s="496" t="s">
        <v>16</v>
      </c>
      <c r="B9" s="28" t="s">
        <v>3</v>
      </c>
      <c r="C9" s="29">
        <v>1</v>
      </c>
      <c r="D9" s="30">
        <f>+D10+D11+D12+D13+D14</f>
        <v>0</v>
      </c>
      <c r="E9" s="301">
        <f aca="true" t="shared" si="0" ref="E9:E34">+IF($D$35=0,0,D9/$D$35)</f>
        <v>0</v>
      </c>
      <c r="F9" s="274">
        <f>+F10+F11+F12+F13</f>
        <v>0</v>
      </c>
      <c r="G9" s="315">
        <f>+G10+G11+G12+G13+G14</f>
        <v>0</v>
      </c>
      <c r="H9" s="316">
        <f aca="true" t="shared" si="1" ref="H9:H34">+IF($G$35=0,0,G9/$G$35)</f>
        <v>0</v>
      </c>
      <c r="I9" s="63"/>
      <c r="J9" s="315">
        <f>+J10+J11+J12+J13+J14</f>
        <v>0</v>
      </c>
      <c r="K9" s="533">
        <f>+IF($J$35=0,0,J9/$J$35)</f>
        <v>0</v>
      </c>
      <c r="L9" s="274">
        <f>+L10+L11+L12+L13</f>
        <v>0</v>
      </c>
      <c r="M9" s="346">
        <f>+M10+M11+M12+M13+M14</f>
        <v>0</v>
      </c>
      <c r="N9" s="342">
        <f aca="true" t="shared" si="2" ref="N9:N34">+IF($M$35=0,0,M9/$M$35)</f>
        <v>0</v>
      </c>
    </row>
    <row r="10" spans="1:14" ht="22.5" customHeight="1">
      <c r="A10" s="497"/>
      <c r="B10" s="245" t="s">
        <v>4</v>
      </c>
      <c r="C10" s="246" t="s">
        <v>5</v>
      </c>
      <c r="D10" s="247"/>
      <c r="E10" s="376">
        <f>+IF(F10=0,0,D10/F10)</f>
        <v>0</v>
      </c>
      <c r="F10" s="375"/>
      <c r="G10" s="248"/>
      <c r="H10" s="265">
        <f t="shared" si="1"/>
        <v>0</v>
      </c>
      <c r="I10" s="249"/>
      <c r="J10" s="250"/>
      <c r="K10" s="376">
        <f>+IF(L10=0,0,J10/L10)</f>
        <v>0</v>
      </c>
      <c r="L10" s="375"/>
      <c r="M10" s="347"/>
      <c r="N10" s="343">
        <f t="shared" si="2"/>
        <v>0</v>
      </c>
    </row>
    <row r="11" spans="1:14" ht="22.5" customHeight="1">
      <c r="A11" s="497"/>
      <c r="B11" s="245" t="s">
        <v>26</v>
      </c>
      <c r="C11" s="246" t="s">
        <v>269</v>
      </c>
      <c r="D11" s="251"/>
      <c r="E11" s="376">
        <f>+IF(F11=0,0,D11/F11)</f>
        <v>0</v>
      </c>
      <c r="F11" s="375"/>
      <c r="G11" s="248"/>
      <c r="H11" s="265">
        <f t="shared" si="1"/>
        <v>0</v>
      </c>
      <c r="I11" s="249"/>
      <c r="J11" s="252"/>
      <c r="K11" s="376">
        <f>+IF(L11=0,0,J11/L11)</f>
        <v>0</v>
      </c>
      <c r="L11" s="375"/>
      <c r="M11" s="347"/>
      <c r="N11" s="343">
        <f t="shared" si="2"/>
        <v>0</v>
      </c>
    </row>
    <row r="12" spans="1:14" ht="22.5" customHeight="1">
      <c r="A12" s="497"/>
      <c r="B12" s="245" t="s">
        <v>178</v>
      </c>
      <c r="C12" s="246" t="s">
        <v>27</v>
      </c>
      <c r="D12" s="251"/>
      <c r="E12" s="376">
        <f>+IF(F12=0,0,D12/F12)</f>
        <v>0</v>
      </c>
      <c r="F12" s="375"/>
      <c r="G12" s="248"/>
      <c r="H12" s="265">
        <f t="shared" si="1"/>
        <v>0</v>
      </c>
      <c r="I12" s="249"/>
      <c r="J12" s="252"/>
      <c r="K12" s="376">
        <f>+IF(L12=0,0,J12/L12)</f>
        <v>0</v>
      </c>
      <c r="L12" s="375"/>
      <c r="M12" s="347"/>
      <c r="N12" s="343">
        <f t="shared" si="2"/>
        <v>0</v>
      </c>
    </row>
    <row r="13" spans="1:14" ht="22.5" customHeight="1">
      <c r="A13" s="497"/>
      <c r="B13" s="245" t="s">
        <v>179</v>
      </c>
      <c r="C13" s="246" t="s">
        <v>28</v>
      </c>
      <c r="D13" s="251"/>
      <c r="E13" s="376">
        <f>+IF(F13=0,0,D13/F13)</f>
        <v>0</v>
      </c>
      <c r="F13" s="375"/>
      <c r="G13" s="248"/>
      <c r="H13" s="265">
        <f t="shared" si="1"/>
        <v>0</v>
      </c>
      <c r="I13" s="249"/>
      <c r="J13" s="252"/>
      <c r="K13" s="376">
        <f>+IF(L13=0,0,J13/L13)</f>
        <v>0</v>
      </c>
      <c r="L13" s="375"/>
      <c r="M13" s="347"/>
      <c r="N13" s="343">
        <f t="shared" si="2"/>
        <v>0</v>
      </c>
    </row>
    <row r="14" spans="1:14" ht="22.5" customHeight="1">
      <c r="A14" s="497"/>
      <c r="B14" s="245" t="s">
        <v>181</v>
      </c>
      <c r="C14" s="246" t="s">
        <v>180</v>
      </c>
      <c r="D14" s="251"/>
      <c r="E14" s="296">
        <f t="shared" si="0"/>
        <v>0</v>
      </c>
      <c r="F14" s="325"/>
      <c r="G14" s="248"/>
      <c r="H14" s="265">
        <f t="shared" si="1"/>
        <v>0</v>
      </c>
      <c r="I14" s="249"/>
      <c r="J14" s="252"/>
      <c r="K14" s="297">
        <f aca="true" t="shared" si="3" ref="K14:K34">+IF($J$35=0,0,J14/$J$35)</f>
        <v>0</v>
      </c>
      <c r="L14" s="325"/>
      <c r="M14" s="347"/>
      <c r="N14" s="343">
        <f t="shared" si="2"/>
        <v>0</v>
      </c>
    </row>
    <row r="15" spans="1:14" ht="21.75" customHeight="1">
      <c r="A15" s="497"/>
      <c r="B15" s="35" t="s">
        <v>6</v>
      </c>
      <c r="C15" s="36">
        <v>2</v>
      </c>
      <c r="D15" s="34"/>
      <c r="E15" s="296">
        <f t="shared" si="0"/>
        <v>0</v>
      </c>
      <c r="F15" s="288"/>
      <c r="G15" s="33"/>
      <c r="H15" s="244">
        <f t="shared" si="1"/>
        <v>0</v>
      </c>
      <c r="I15" s="63"/>
      <c r="J15" s="53"/>
      <c r="K15" s="296">
        <f t="shared" si="3"/>
        <v>0</v>
      </c>
      <c r="L15" s="288"/>
      <c r="M15" s="348"/>
      <c r="N15" s="342">
        <f t="shared" si="2"/>
        <v>0</v>
      </c>
    </row>
    <row r="16" spans="1:14" ht="25.5" customHeight="1">
      <c r="A16" s="497"/>
      <c r="B16" s="35" t="s">
        <v>7</v>
      </c>
      <c r="C16" s="36">
        <v>3</v>
      </c>
      <c r="D16" s="34"/>
      <c r="E16" s="296">
        <f t="shared" si="0"/>
        <v>0</v>
      </c>
      <c r="F16" s="288"/>
      <c r="G16" s="33"/>
      <c r="H16" s="244">
        <f t="shared" si="1"/>
        <v>0</v>
      </c>
      <c r="I16" s="63"/>
      <c r="J16" s="53"/>
      <c r="K16" s="296">
        <f t="shared" si="3"/>
        <v>0</v>
      </c>
      <c r="L16" s="288"/>
      <c r="M16" s="348"/>
      <c r="N16" s="342">
        <f t="shared" si="2"/>
        <v>0</v>
      </c>
    </row>
    <row r="17" spans="1:14" ht="25.5" customHeight="1">
      <c r="A17" s="497"/>
      <c r="B17" s="35" t="s">
        <v>246</v>
      </c>
      <c r="C17" s="36">
        <v>4</v>
      </c>
      <c r="D17" s="261">
        <f>+D18+D19+D20</f>
        <v>0</v>
      </c>
      <c r="E17" s="296">
        <f t="shared" si="0"/>
        <v>0</v>
      </c>
      <c r="F17" s="288"/>
      <c r="G17" s="261">
        <f>+G18+G19+G20</f>
        <v>0</v>
      </c>
      <c r="H17" s="244">
        <f t="shared" si="1"/>
        <v>0</v>
      </c>
      <c r="I17" s="63"/>
      <c r="J17" s="261">
        <f>+J18+J19+J20</f>
        <v>0</v>
      </c>
      <c r="K17" s="296">
        <f t="shared" si="3"/>
        <v>0</v>
      </c>
      <c r="L17" s="288"/>
      <c r="M17" s="349">
        <f>+M18+M19+M20</f>
        <v>0</v>
      </c>
      <c r="N17" s="342">
        <f t="shared" si="2"/>
        <v>0</v>
      </c>
    </row>
    <row r="18" spans="1:14" ht="34.5" customHeight="1">
      <c r="A18" s="497"/>
      <c r="B18" s="245" t="s">
        <v>203</v>
      </c>
      <c r="C18" s="263" t="s">
        <v>138</v>
      </c>
      <c r="D18" s="251"/>
      <c r="E18" s="297">
        <f t="shared" si="0"/>
        <v>0</v>
      </c>
      <c r="F18" s="287"/>
      <c r="G18" s="266"/>
      <c r="H18" s="265">
        <f t="shared" si="1"/>
        <v>0</v>
      </c>
      <c r="I18" s="249"/>
      <c r="J18" s="252"/>
      <c r="K18" s="297">
        <f t="shared" si="3"/>
        <v>0</v>
      </c>
      <c r="L18" s="287"/>
      <c r="M18" s="350"/>
      <c r="N18" s="343">
        <f t="shared" si="2"/>
        <v>0</v>
      </c>
    </row>
    <row r="19" spans="1:14" ht="26.25" customHeight="1">
      <c r="A19" s="497"/>
      <c r="B19" s="245" t="s">
        <v>210</v>
      </c>
      <c r="C19" s="263" t="s">
        <v>139</v>
      </c>
      <c r="D19" s="251"/>
      <c r="E19" s="297">
        <f t="shared" si="0"/>
        <v>0</v>
      </c>
      <c r="F19" s="287"/>
      <c r="G19" s="266"/>
      <c r="H19" s="265">
        <f t="shared" si="1"/>
        <v>0</v>
      </c>
      <c r="I19" s="249"/>
      <c r="J19" s="252"/>
      <c r="K19" s="297">
        <f t="shared" si="3"/>
        <v>0</v>
      </c>
      <c r="L19" s="287"/>
      <c r="M19" s="350"/>
      <c r="N19" s="343">
        <f t="shared" si="2"/>
        <v>0</v>
      </c>
    </row>
    <row r="20" spans="1:14" ht="26.25" customHeight="1">
      <c r="A20" s="497"/>
      <c r="B20" s="245" t="s">
        <v>247</v>
      </c>
      <c r="C20" s="263" t="s">
        <v>177</v>
      </c>
      <c r="D20" s="251"/>
      <c r="E20" s="297">
        <f t="shared" si="0"/>
        <v>0</v>
      </c>
      <c r="F20" s="287"/>
      <c r="G20" s="266"/>
      <c r="H20" s="265">
        <f t="shared" si="1"/>
        <v>0</v>
      </c>
      <c r="I20" s="249"/>
      <c r="J20" s="252"/>
      <c r="K20" s="297">
        <f t="shared" si="3"/>
        <v>0</v>
      </c>
      <c r="L20" s="287"/>
      <c r="M20" s="350"/>
      <c r="N20" s="343">
        <f t="shared" si="2"/>
        <v>0</v>
      </c>
    </row>
    <row r="21" spans="1:14" ht="37.5" customHeight="1">
      <c r="A21" s="497"/>
      <c r="B21" s="35" t="s">
        <v>204</v>
      </c>
      <c r="C21" s="36" t="s">
        <v>139</v>
      </c>
      <c r="D21" s="34"/>
      <c r="E21" s="296">
        <f t="shared" si="0"/>
        <v>0</v>
      </c>
      <c r="F21" s="288"/>
      <c r="G21" s="37"/>
      <c r="H21" s="244">
        <f t="shared" si="1"/>
        <v>0</v>
      </c>
      <c r="I21" s="63"/>
      <c r="J21" s="53"/>
      <c r="K21" s="296">
        <f t="shared" si="3"/>
        <v>0</v>
      </c>
      <c r="L21" s="288"/>
      <c r="M21" s="351"/>
      <c r="N21" s="342">
        <f t="shared" si="2"/>
        <v>0</v>
      </c>
    </row>
    <row r="22" spans="1:14" ht="25.5" customHeight="1">
      <c r="A22" s="497"/>
      <c r="B22" s="35" t="s">
        <v>8</v>
      </c>
      <c r="C22" s="36">
        <v>5</v>
      </c>
      <c r="D22" s="34"/>
      <c r="E22" s="296">
        <f t="shared" si="0"/>
        <v>0</v>
      </c>
      <c r="F22" s="288"/>
      <c r="G22" s="37"/>
      <c r="H22" s="244">
        <f t="shared" si="1"/>
        <v>0</v>
      </c>
      <c r="I22" s="63"/>
      <c r="J22" s="53"/>
      <c r="K22" s="296">
        <f t="shared" si="3"/>
        <v>0</v>
      </c>
      <c r="L22" s="288"/>
      <c r="M22" s="351"/>
      <c r="N22" s="342">
        <f t="shared" si="2"/>
        <v>0</v>
      </c>
    </row>
    <row r="23" spans="1:14" ht="25.5" customHeight="1">
      <c r="A23" s="497"/>
      <c r="B23" s="35" t="s">
        <v>9</v>
      </c>
      <c r="C23" s="36">
        <v>6</v>
      </c>
      <c r="D23" s="34"/>
      <c r="E23" s="296">
        <f t="shared" si="0"/>
        <v>0</v>
      </c>
      <c r="F23" s="288"/>
      <c r="G23" s="33"/>
      <c r="H23" s="244">
        <f t="shared" si="1"/>
        <v>0</v>
      </c>
      <c r="I23" s="63"/>
      <c r="J23" s="53"/>
      <c r="K23" s="296">
        <f t="shared" si="3"/>
        <v>0</v>
      </c>
      <c r="L23" s="288"/>
      <c r="M23" s="348"/>
      <c r="N23" s="342">
        <f t="shared" si="2"/>
        <v>0</v>
      </c>
    </row>
    <row r="24" spans="1:14" ht="24.75" customHeight="1">
      <c r="A24" s="497"/>
      <c r="B24" s="35" t="s">
        <v>10</v>
      </c>
      <c r="C24" s="36">
        <v>7</v>
      </c>
      <c r="D24" s="34"/>
      <c r="E24" s="296">
        <f t="shared" si="0"/>
        <v>0</v>
      </c>
      <c r="F24" s="288"/>
      <c r="G24" s="33"/>
      <c r="H24" s="244">
        <f t="shared" si="1"/>
        <v>0</v>
      </c>
      <c r="I24" s="63"/>
      <c r="J24" s="53"/>
      <c r="K24" s="296">
        <f t="shared" si="3"/>
        <v>0</v>
      </c>
      <c r="L24" s="288"/>
      <c r="M24" s="348"/>
      <c r="N24" s="342">
        <f t="shared" si="2"/>
        <v>0</v>
      </c>
    </row>
    <row r="25" spans="1:14" ht="24" customHeight="1">
      <c r="A25" s="497"/>
      <c r="B25" s="35" t="s">
        <v>11</v>
      </c>
      <c r="C25" s="36">
        <v>8</v>
      </c>
      <c r="D25" s="34"/>
      <c r="E25" s="296">
        <f t="shared" si="0"/>
        <v>0</v>
      </c>
      <c r="F25" s="288"/>
      <c r="G25" s="37"/>
      <c r="H25" s="244">
        <f t="shared" si="1"/>
        <v>0</v>
      </c>
      <c r="I25" s="63"/>
      <c r="J25" s="53"/>
      <c r="K25" s="296">
        <f t="shared" si="3"/>
        <v>0</v>
      </c>
      <c r="L25" s="288"/>
      <c r="M25" s="351"/>
      <c r="N25" s="342">
        <f t="shared" si="2"/>
        <v>0</v>
      </c>
    </row>
    <row r="26" spans="1:14" ht="21" customHeight="1">
      <c r="A26" s="497"/>
      <c r="B26" s="35" t="s">
        <v>12</v>
      </c>
      <c r="C26" s="36">
        <v>9</v>
      </c>
      <c r="D26" s="34"/>
      <c r="E26" s="296">
        <f t="shared" si="0"/>
        <v>0</v>
      </c>
      <c r="F26" s="288"/>
      <c r="G26" s="37"/>
      <c r="H26" s="244">
        <f t="shared" si="1"/>
        <v>0</v>
      </c>
      <c r="I26" s="63"/>
      <c r="J26" s="53"/>
      <c r="K26" s="296">
        <f t="shared" si="3"/>
        <v>0</v>
      </c>
      <c r="L26" s="288"/>
      <c r="M26" s="351"/>
      <c r="N26" s="342">
        <f t="shared" si="2"/>
        <v>0</v>
      </c>
    </row>
    <row r="27" spans="1:14" ht="26.25" customHeight="1">
      <c r="A27" s="497"/>
      <c r="B27" s="35" t="s">
        <v>29</v>
      </c>
      <c r="C27" s="36">
        <v>10</v>
      </c>
      <c r="D27" s="34"/>
      <c r="E27" s="296">
        <f t="shared" si="0"/>
        <v>0</v>
      </c>
      <c r="F27" s="288"/>
      <c r="G27" s="33"/>
      <c r="H27" s="244">
        <f t="shared" si="1"/>
        <v>0</v>
      </c>
      <c r="I27" s="63"/>
      <c r="J27" s="53"/>
      <c r="K27" s="296">
        <f t="shared" si="3"/>
        <v>0</v>
      </c>
      <c r="L27" s="288"/>
      <c r="M27" s="348"/>
      <c r="N27" s="342">
        <f t="shared" si="2"/>
        <v>0</v>
      </c>
    </row>
    <row r="28" spans="1:14" ht="28.5" customHeight="1">
      <c r="A28" s="497"/>
      <c r="B28" s="81" t="s">
        <v>132</v>
      </c>
      <c r="C28" s="36">
        <v>11</v>
      </c>
      <c r="D28" s="34"/>
      <c r="E28" s="296">
        <f t="shared" si="0"/>
        <v>0</v>
      </c>
      <c r="F28" s="288"/>
      <c r="G28" s="37"/>
      <c r="H28" s="244">
        <f t="shared" si="1"/>
        <v>0</v>
      </c>
      <c r="I28" s="63"/>
      <c r="J28" s="53"/>
      <c r="K28" s="296">
        <f t="shared" si="3"/>
        <v>0</v>
      </c>
      <c r="L28" s="288"/>
      <c r="M28" s="351"/>
      <c r="N28" s="342">
        <f t="shared" si="2"/>
        <v>0</v>
      </c>
    </row>
    <row r="29" spans="1:14" ht="30.75" customHeight="1" hidden="1">
      <c r="A29" s="497"/>
      <c r="B29" s="35"/>
      <c r="C29" s="36"/>
      <c r="D29" s="42"/>
      <c r="E29" s="296">
        <f t="shared" si="0"/>
        <v>0</v>
      </c>
      <c r="F29" s="288"/>
      <c r="G29" s="37"/>
      <c r="H29" s="244">
        <f t="shared" si="1"/>
        <v>0</v>
      </c>
      <c r="I29" s="63"/>
      <c r="J29" s="54"/>
      <c r="K29" s="296">
        <f t="shared" si="3"/>
        <v>0</v>
      </c>
      <c r="L29" s="288"/>
      <c r="M29" s="351"/>
      <c r="N29" s="342">
        <f t="shared" si="2"/>
        <v>0</v>
      </c>
    </row>
    <row r="30" spans="1:14" ht="27" customHeight="1">
      <c r="A30" s="497"/>
      <c r="B30" s="35" t="s">
        <v>133</v>
      </c>
      <c r="C30" s="36">
        <v>12</v>
      </c>
      <c r="D30" s="34"/>
      <c r="E30" s="296">
        <f t="shared" si="0"/>
        <v>0</v>
      </c>
      <c r="F30" s="288"/>
      <c r="G30" s="37"/>
      <c r="H30" s="244">
        <f t="shared" si="1"/>
        <v>0</v>
      </c>
      <c r="I30" s="63"/>
      <c r="J30" s="53"/>
      <c r="K30" s="296">
        <f t="shared" si="3"/>
        <v>0</v>
      </c>
      <c r="L30" s="288"/>
      <c r="M30" s="351"/>
      <c r="N30" s="342">
        <f t="shared" si="2"/>
        <v>0</v>
      </c>
    </row>
    <row r="31" spans="1:14" ht="27" customHeight="1">
      <c r="A31" s="497"/>
      <c r="B31" s="35" t="s">
        <v>13</v>
      </c>
      <c r="C31" s="36">
        <v>13</v>
      </c>
      <c r="D31" s="34"/>
      <c r="E31" s="296">
        <f t="shared" si="0"/>
        <v>0</v>
      </c>
      <c r="F31" s="288"/>
      <c r="G31" s="37"/>
      <c r="H31" s="244">
        <f t="shared" si="1"/>
        <v>0</v>
      </c>
      <c r="I31" s="63"/>
      <c r="J31" s="53"/>
      <c r="K31" s="296">
        <f t="shared" si="3"/>
        <v>0</v>
      </c>
      <c r="L31" s="288"/>
      <c r="M31" s="351"/>
      <c r="N31" s="342">
        <f t="shared" si="2"/>
        <v>0</v>
      </c>
    </row>
    <row r="32" spans="1:14" ht="27" customHeight="1">
      <c r="A32" s="497"/>
      <c r="B32" s="38" t="s">
        <v>38</v>
      </c>
      <c r="C32" s="36">
        <v>14</v>
      </c>
      <c r="D32" s="37"/>
      <c r="E32" s="296">
        <f t="shared" si="0"/>
        <v>0</v>
      </c>
      <c r="F32" s="288"/>
      <c r="G32" s="33"/>
      <c r="H32" s="244">
        <f t="shared" si="1"/>
        <v>0</v>
      </c>
      <c r="I32" s="63"/>
      <c r="J32" s="55"/>
      <c r="K32" s="296">
        <f t="shared" si="3"/>
        <v>0</v>
      </c>
      <c r="L32" s="288"/>
      <c r="M32" s="348"/>
      <c r="N32" s="342">
        <f t="shared" si="2"/>
        <v>0</v>
      </c>
    </row>
    <row r="33" spans="1:14" ht="31.5" customHeight="1" thickBot="1">
      <c r="A33" s="497"/>
      <c r="B33" s="39" t="s">
        <v>14</v>
      </c>
      <c r="C33" s="36">
        <v>15</v>
      </c>
      <c r="D33" s="302"/>
      <c r="E33" s="306">
        <f t="shared" si="0"/>
        <v>0</v>
      </c>
      <c r="F33" s="307"/>
      <c r="G33" s="40"/>
      <c r="H33" s="359">
        <f t="shared" si="1"/>
        <v>0</v>
      </c>
      <c r="I33" s="63"/>
      <c r="J33" s="56"/>
      <c r="K33" s="310">
        <f t="shared" si="3"/>
        <v>0</v>
      </c>
      <c r="L33" s="290"/>
      <c r="M33" s="352"/>
      <c r="N33" s="363">
        <f t="shared" si="2"/>
        <v>0</v>
      </c>
    </row>
    <row r="34" spans="1:14" ht="28.5" customHeight="1" thickBot="1">
      <c r="A34" s="498"/>
      <c r="B34" s="41" t="s">
        <v>31</v>
      </c>
      <c r="C34" s="36">
        <v>16</v>
      </c>
      <c r="D34" s="299">
        <f>SUM(D9:D33)-D17-D9</f>
        <v>0</v>
      </c>
      <c r="E34" s="311">
        <f t="shared" si="0"/>
        <v>0</v>
      </c>
      <c r="F34" s="308">
        <f>SUM(F9:F33)-F9-F14</f>
        <v>0</v>
      </c>
      <c r="G34" s="43">
        <f>SUM(G9:G33)-G17-G9</f>
        <v>0</v>
      </c>
      <c r="H34" s="361">
        <f t="shared" si="1"/>
        <v>0</v>
      </c>
      <c r="I34" s="358"/>
      <c r="J34" s="43">
        <f>SUM(J9:J33)-J17-J9</f>
        <v>0</v>
      </c>
      <c r="K34" s="311">
        <f t="shared" si="3"/>
        <v>0</v>
      </c>
      <c r="L34" s="292">
        <f>SUM(L9:L33)-L9-L14</f>
        <v>0</v>
      </c>
      <c r="M34" s="340">
        <f>SUM(M9:M33)-M17-M9</f>
        <v>0</v>
      </c>
      <c r="N34" s="361">
        <f t="shared" si="2"/>
        <v>0</v>
      </c>
    </row>
    <row r="35" spans="1:14" ht="30.75" customHeight="1">
      <c r="A35" s="499" t="s">
        <v>136</v>
      </c>
      <c r="B35" s="500"/>
      <c r="C35" s="36">
        <v>17</v>
      </c>
      <c r="D35" s="454">
        <f>+'výkony-vozidla-odkupy'!I8</f>
        <v>0</v>
      </c>
      <c r="E35" s="454"/>
      <c r="F35" s="269"/>
      <c r="G35" s="483">
        <f>+D35</f>
        <v>0</v>
      </c>
      <c r="H35" s="484"/>
      <c r="I35" s="64"/>
      <c r="J35" s="454">
        <f>+'výkony-vozidla-odkupy'!J8</f>
        <v>0</v>
      </c>
      <c r="K35" s="454"/>
      <c r="L35" s="272"/>
      <c r="M35" s="455">
        <f>+J35</f>
        <v>0</v>
      </c>
      <c r="N35" s="456"/>
    </row>
    <row r="36" spans="1:14" ht="30.75" customHeight="1" thickBot="1">
      <c r="A36" s="511" t="s">
        <v>127</v>
      </c>
      <c r="B36" s="512"/>
      <c r="C36" s="36">
        <v>18</v>
      </c>
      <c r="D36" s="485"/>
      <c r="E36" s="458"/>
      <c r="F36" s="396"/>
      <c r="G36" s="459"/>
      <c r="H36" s="486"/>
      <c r="I36" s="65"/>
      <c r="J36" s="457"/>
      <c r="K36" s="458"/>
      <c r="L36" s="396"/>
      <c r="M36" s="459"/>
      <c r="N36" s="460"/>
    </row>
    <row r="37" spans="1:14" ht="32.25" customHeight="1" thickBot="1">
      <c r="A37" s="463" t="s">
        <v>47</v>
      </c>
      <c r="B37" s="464"/>
      <c r="C37" s="36">
        <v>19</v>
      </c>
      <c r="D37" s="436">
        <f>+E34</f>
        <v>0</v>
      </c>
      <c r="E37" s="467"/>
      <c r="F37" s="278"/>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17" t="s">
        <v>137</v>
      </c>
      <c r="B41" s="514"/>
      <c r="C41" s="369" t="s">
        <v>101</v>
      </c>
      <c r="D41" s="92"/>
      <c r="E41" s="86"/>
      <c r="F41" s="86"/>
      <c r="G41" s="95"/>
      <c r="H41" s="87"/>
      <c r="I41" s="94"/>
      <c r="J41" s="92"/>
      <c r="K41" s="86"/>
      <c r="L41" s="86"/>
      <c r="M41" s="95"/>
      <c r="N41" s="87"/>
    </row>
    <row r="42" spans="1:14" ht="142.5" customHeight="1" thickBot="1">
      <c r="A42" s="517" t="s">
        <v>193</v>
      </c>
      <c r="B42" s="514"/>
      <c r="C42" s="370" t="s">
        <v>102</v>
      </c>
      <c r="D42" s="88"/>
      <c r="E42" s="89"/>
      <c r="F42" s="89"/>
      <c r="G42" s="96"/>
      <c r="H42" s="89"/>
      <c r="I42" s="90"/>
      <c r="J42" s="88"/>
      <c r="K42" s="89"/>
      <c r="L42" s="89"/>
      <c r="M42" s="95"/>
      <c r="N42" s="87"/>
    </row>
    <row r="43" spans="1:14" ht="27" customHeight="1" thickBot="1">
      <c r="A43" s="468" t="s">
        <v>99</v>
      </c>
      <c r="B43" s="469"/>
      <c r="C43" s="370" t="s">
        <v>134</v>
      </c>
      <c r="D43" s="439">
        <f>0.85+0.18</f>
        <v>1.03</v>
      </c>
      <c r="E43" s="438"/>
      <c r="F43" s="338"/>
      <c r="G43" s="439">
        <f>+D43</f>
        <v>1.03</v>
      </c>
      <c r="H43" s="438"/>
      <c r="I43" s="104"/>
      <c r="J43" s="438">
        <f>0.48+0.3</f>
        <v>0.78</v>
      </c>
      <c r="K43" s="438"/>
      <c r="L43" s="338"/>
      <c r="M43" s="439">
        <f>+J43</f>
        <v>0.78</v>
      </c>
      <c r="N43" s="440"/>
    </row>
    <row r="44" spans="1:14" ht="46.5" customHeight="1">
      <c r="A44" s="488" t="s">
        <v>142</v>
      </c>
      <c r="B44" s="489"/>
      <c r="C44" s="371">
        <v>22</v>
      </c>
      <c r="D44" s="515">
        <f>+E34+D43+E41</f>
        <v>1.03</v>
      </c>
      <c r="E44" s="516"/>
      <c r="F44" s="291"/>
      <c r="G44" s="425"/>
      <c r="H44" s="507"/>
      <c r="I44" s="68"/>
      <c r="J44" s="443">
        <f>+J37+J43</f>
        <v>0.78</v>
      </c>
      <c r="K44" s="444"/>
      <c r="L44" s="280"/>
      <c r="M44" s="425"/>
      <c r="N44" s="426"/>
    </row>
    <row r="45" spans="1:14" ht="46.5" customHeight="1" thickBot="1">
      <c r="A45" s="470" t="s">
        <v>143</v>
      </c>
      <c r="B45" s="471"/>
      <c r="C45" s="372" t="s">
        <v>34</v>
      </c>
      <c r="D45" s="472"/>
      <c r="E45" s="473"/>
      <c r="F45" s="373"/>
      <c r="G45" s="428">
        <f>+H34+G43</f>
        <v>1.03</v>
      </c>
      <c r="H45" s="474"/>
      <c r="I45" s="374"/>
      <c r="J45" s="472"/>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28.5" customHeight="1">
      <c r="A56" s="427" t="s">
        <v>264</v>
      </c>
      <c r="B56" s="427"/>
      <c r="C56" s="427"/>
      <c r="D56" s="427"/>
      <c r="E56" s="427"/>
      <c r="F56" s="427"/>
      <c r="G56" s="427"/>
      <c r="H56" s="427"/>
      <c r="I56" s="57"/>
    </row>
    <row r="57" spans="1:9" ht="33" customHeight="1">
      <c r="A57" s="480" t="s">
        <v>252</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9" ht="35.25" customHeight="1">
      <c r="A62" s="427" t="s">
        <v>249</v>
      </c>
      <c r="B62" s="427"/>
      <c r="C62" s="427"/>
      <c r="D62" s="427"/>
      <c r="E62" s="427"/>
      <c r="F62" s="427"/>
      <c r="G62" s="427"/>
      <c r="H62" s="427"/>
      <c r="I62" s="57"/>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268</v>
      </c>
      <c r="B65" s="427"/>
      <c r="C65" s="427"/>
      <c r="D65" s="427"/>
      <c r="E65" s="427"/>
      <c r="F65" s="427"/>
      <c r="G65" s="427"/>
      <c r="H65" s="427"/>
      <c r="I65" s="57"/>
    </row>
    <row r="66" spans="1:9" ht="52.5" customHeight="1">
      <c r="A66" s="427" t="s">
        <v>48</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251</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19</v>
      </c>
    </row>
    <row r="73" spans="1:2" ht="15.75">
      <c r="A73" s="22"/>
      <c r="B73" s="23" t="s">
        <v>37</v>
      </c>
    </row>
    <row r="74" spans="1:2" ht="15.75">
      <c r="A74" s="24"/>
      <c r="B74" s="23" t="s">
        <v>37</v>
      </c>
    </row>
    <row r="75" spans="1:2" ht="17.25" customHeight="1">
      <c r="A75" s="297"/>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72" t="s">
        <v>22</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73" t="s">
        <v>206</v>
      </c>
      <c r="G8" s="318" t="s">
        <v>55</v>
      </c>
      <c r="H8" s="318" t="s">
        <v>56</v>
      </c>
      <c r="I8" s="319"/>
      <c r="J8" s="320" t="s">
        <v>85</v>
      </c>
      <c r="K8" s="321" t="s">
        <v>86</v>
      </c>
      <c r="L8" s="271" t="s">
        <v>206</v>
      </c>
      <c r="M8" s="46" t="s">
        <v>87</v>
      </c>
      <c r="N8" s="341" t="s">
        <v>88</v>
      </c>
    </row>
    <row r="9" spans="1:14" ht="26.25" customHeight="1">
      <c r="A9" s="496" t="s">
        <v>16</v>
      </c>
      <c r="B9" s="28" t="s">
        <v>3</v>
      </c>
      <c r="C9" s="29">
        <v>1</v>
      </c>
      <c r="D9" s="30">
        <f>+D10+D11+D12+D13+D14</f>
        <v>0</v>
      </c>
      <c r="E9" s="301">
        <f aca="true" t="shared" si="0" ref="E9:E34">+IF($D$35=0,0,D9/$D$35)</f>
        <v>0</v>
      </c>
      <c r="F9" s="274">
        <f>+F10+F11+F12+F13</f>
        <v>0</v>
      </c>
      <c r="G9" s="315">
        <f>+G10+G11+G12+G13+G14</f>
        <v>0</v>
      </c>
      <c r="H9" s="316">
        <f aca="true" t="shared" si="1" ref="H9:H34">+IF($G$35=0,0,G9/$G$35)</f>
        <v>0</v>
      </c>
      <c r="I9" s="63"/>
      <c r="J9" s="315">
        <f>+J10+J11+J12+J13+J14</f>
        <v>0</v>
      </c>
      <c r="K9" s="533">
        <f>+IF($J$35=0,0,J9/$J$35)</f>
        <v>0</v>
      </c>
      <c r="L9" s="274">
        <f>+L10+L11+L12+L13</f>
        <v>0</v>
      </c>
      <c r="M9" s="346">
        <f>+M10+M11+M12+M13+M14</f>
        <v>0</v>
      </c>
      <c r="N9" s="342">
        <f aca="true" t="shared" si="2" ref="N9:N34">+IF($M$35=0,0,M9/$M$35)</f>
        <v>0</v>
      </c>
    </row>
    <row r="10" spans="1:14" ht="22.5" customHeight="1">
      <c r="A10" s="497"/>
      <c r="B10" s="245" t="s">
        <v>4</v>
      </c>
      <c r="C10" s="246" t="s">
        <v>5</v>
      </c>
      <c r="D10" s="247"/>
      <c r="E10" s="376">
        <f>+IF(F10=0,0,D10/F10)</f>
        <v>0</v>
      </c>
      <c r="F10" s="375"/>
      <c r="G10" s="248"/>
      <c r="H10" s="265">
        <f t="shared" si="1"/>
        <v>0</v>
      </c>
      <c r="I10" s="249"/>
      <c r="J10" s="250"/>
      <c r="K10" s="376">
        <f>+IF(L10=0,0,J10/L10)</f>
        <v>0</v>
      </c>
      <c r="L10" s="375"/>
      <c r="M10" s="347"/>
      <c r="N10" s="343">
        <f t="shared" si="2"/>
        <v>0</v>
      </c>
    </row>
    <row r="11" spans="1:14" ht="22.5" customHeight="1">
      <c r="A11" s="497"/>
      <c r="B11" s="245" t="s">
        <v>26</v>
      </c>
      <c r="C11" s="246" t="s">
        <v>269</v>
      </c>
      <c r="D11" s="251"/>
      <c r="E11" s="376">
        <f>+IF(F11=0,0,D11/F11)</f>
        <v>0</v>
      </c>
      <c r="F11" s="375"/>
      <c r="G11" s="248"/>
      <c r="H11" s="265">
        <f t="shared" si="1"/>
        <v>0</v>
      </c>
      <c r="I11" s="249"/>
      <c r="J11" s="252"/>
      <c r="K11" s="376">
        <f>+IF(L11=0,0,J11/L11)</f>
        <v>0</v>
      </c>
      <c r="L11" s="375"/>
      <c r="M11" s="347"/>
      <c r="N11" s="343">
        <f t="shared" si="2"/>
        <v>0</v>
      </c>
    </row>
    <row r="12" spans="1:14" ht="22.5" customHeight="1">
      <c r="A12" s="497"/>
      <c r="B12" s="245" t="s">
        <v>178</v>
      </c>
      <c r="C12" s="246" t="s">
        <v>27</v>
      </c>
      <c r="D12" s="251"/>
      <c r="E12" s="376">
        <f>+IF(F12=0,0,D12/F12)</f>
        <v>0</v>
      </c>
      <c r="F12" s="375"/>
      <c r="G12" s="248"/>
      <c r="H12" s="265">
        <f t="shared" si="1"/>
        <v>0</v>
      </c>
      <c r="I12" s="249"/>
      <c r="J12" s="252"/>
      <c r="K12" s="376">
        <f>+IF(L12=0,0,J12/L12)</f>
        <v>0</v>
      </c>
      <c r="L12" s="375"/>
      <c r="M12" s="347"/>
      <c r="N12" s="343">
        <f t="shared" si="2"/>
        <v>0</v>
      </c>
    </row>
    <row r="13" spans="1:14" ht="22.5" customHeight="1">
      <c r="A13" s="497"/>
      <c r="B13" s="245" t="s">
        <v>179</v>
      </c>
      <c r="C13" s="246" t="s">
        <v>28</v>
      </c>
      <c r="D13" s="251"/>
      <c r="E13" s="376">
        <f>+IF(F13=0,0,D13/F13)</f>
        <v>0</v>
      </c>
      <c r="F13" s="375"/>
      <c r="G13" s="248"/>
      <c r="H13" s="265">
        <f t="shared" si="1"/>
        <v>0</v>
      </c>
      <c r="I13" s="249"/>
      <c r="J13" s="252"/>
      <c r="K13" s="376">
        <f>+IF(L13=0,0,J13/L13)</f>
        <v>0</v>
      </c>
      <c r="L13" s="375"/>
      <c r="M13" s="347"/>
      <c r="N13" s="343">
        <f t="shared" si="2"/>
        <v>0</v>
      </c>
    </row>
    <row r="14" spans="1:14" ht="22.5" customHeight="1">
      <c r="A14" s="497"/>
      <c r="B14" s="245" t="s">
        <v>181</v>
      </c>
      <c r="C14" s="246" t="s">
        <v>180</v>
      </c>
      <c r="D14" s="251"/>
      <c r="E14" s="296">
        <f t="shared" si="0"/>
        <v>0</v>
      </c>
      <c r="F14" s="325"/>
      <c r="G14" s="248"/>
      <c r="H14" s="265">
        <f t="shared" si="1"/>
        <v>0</v>
      </c>
      <c r="I14" s="249"/>
      <c r="J14" s="252"/>
      <c r="K14" s="297">
        <f aca="true" t="shared" si="3" ref="K14:K34">+IF($J$35=0,0,J14/$J$35)</f>
        <v>0</v>
      </c>
      <c r="L14" s="325"/>
      <c r="M14" s="347"/>
      <c r="N14" s="343">
        <f t="shared" si="2"/>
        <v>0</v>
      </c>
    </row>
    <row r="15" spans="1:14" ht="21.75" customHeight="1">
      <c r="A15" s="497"/>
      <c r="B15" s="35" t="s">
        <v>6</v>
      </c>
      <c r="C15" s="36">
        <v>2</v>
      </c>
      <c r="D15" s="34"/>
      <c r="E15" s="296">
        <f t="shared" si="0"/>
        <v>0</v>
      </c>
      <c r="F15" s="288"/>
      <c r="G15" s="33"/>
      <c r="H15" s="244">
        <f t="shared" si="1"/>
        <v>0</v>
      </c>
      <c r="I15" s="63"/>
      <c r="J15" s="53"/>
      <c r="K15" s="296">
        <f t="shared" si="3"/>
        <v>0</v>
      </c>
      <c r="L15" s="288"/>
      <c r="M15" s="348"/>
      <c r="N15" s="342">
        <f t="shared" si="2"/>
        <v>0</v>
      </c>
    </row>
    <row r="16" spans="1:14" ht="25.5" customHeight="1">
      <c r="A16" s="497"/>
      <c r="B16" s="35" t="s">
        <v>7</v>
      </c>
      <c r="C16" s="36">
        <v>3</v>
      </c>
      <c r="D16" s="34"/>
      <c r="E16" s="296">
        <f t="shared" si="0"/>
        <v>0</v>
      </c>
      <c r="F16" s="288"/>
      <c r="G16" s="33"/>
      <c r="H16" s="244">
        <f t="shared" si="1"/>
        <v>0</v>
      </c>
      <c r="I16" s="63"/>
      <c r="J16" s="53"/>
      <c r="K16" s="296">
        <f t="shared" si="3"/>
        <v>0</v>
      </c>
      <c r="L16" s="288"/>
      <c r="M16" s="348"/>
      <c r="N16" s="342">
        <f t="shared" si="2"/>
        <v>0</v>
      </c>
    </row>
    <row r="17" spans="1:14" ht="25.5" customHeight="1">
      <c r="A17" s="497"/>
      <c r="B17" s="35" t="s">
        <v>246</v>
      </c>
      <c r="C17" s="36">
        <v>4</v>
      </c>
      <c r="D17" s="261"/>
      <c r="E17" s="296">
        <f t="shared" si="0"/>
        <v>0</v>
      </c>
      <c r="F17" s="288"/>
      <c r="G17" s="261">
        <f>+G18+G19+G20</f>
        <v>0</v>
      </c>
      <c r="H17" s="244">
        <f t="shared" si="1"/>
        <v>0</v>
      </c>
      <c r="I17" s="63"/>
      <c r="J17" s="261">
        <f>+J18+J19+J20</f>
        <v>0</v>
      </c>
      <c r="K17" s="296">
        <f t="shared" si="3"/>
        <v>0</v>
      </c>
      <c r="L17" s="288"/>
      <c r="M17" s="349">
        <f>+M18+M19+M20</f>
        <v>0</v>
      </c>
      <c r="N17" s="342">
        <f t="shared" si="2"/>
        <v>0</v>
      </c>
    </row>
    <row r="18" spans="1:14" ht="34.5" customHeight="1">
      <c r="A18" s="497"/>
      <c r="B18" s="245" t="s">
        <v>203</v>
      </c>
      <c r="C18" s="263" t="s">
        <v>138</v>
      </c>
      <c r="D18" s="251"/>
      <c r="E18" s="297">
        <f t="shared" si="0"/>
        <v>0</v>
      </c>
      <c r="F18" s="287"/>
      <c r="G18" s="266"/>
      <c r="H18" s="265">
        <f t="shared" si="1"/>
        <v>0</v>
      </c>
      <c r="I18" s="249"/>
      <c r="J18" s="252"/>
      <c r="K18" s="297">
        <f t="shared" si="3"/>
        <v>0</v>
      </c>
      <c r="L18" s="287"/>
      <c r="M18" s="350"/>
      <c r="N18" s="343">
        <f t="shared" si="2"/>
        <v>0</v>
      </c>
    </row>
    <row r="19" spans="1:14" ht="26.25" customHeight="1">
      <c r="A19" s="497"/>
      <c r="B19" s="245" t="s">
        <v>210</v>
      </c>
      <c r="C19" s="263" t="s">
        <v>139</v>
      </c>
      <c r="D19" s="251"/>
      <c r="E19" s="297">
        <f t="shared" si="0"/>
        <v>0</v>
      </c>
      <c r="F19" s="287"/>
      <c r="G19" s="266"/>
      <c r="H19" s="265">
        <f t="shared" si="1"/>
        <v>0</v>
      </c>
      <c r="I19" s="249"/>
      <c r="J19" s="252"/>
      <c r="K19" s="297">
        <f t="shared" si="3"/>
        <v>0</v>
      </c>
      <c r="L19" s="287"/>
      <c r="M19" s="350"/>
      <c r="N19" s="343">
        <f t="shared" si="2"/>
        <v>0</v>
      </c>
    </row>
    <row r="20" spans="1:14" ht="26.25" customHeight="1">
      <c r="A20" s="497"/>
      <c r="B20" s="245" t="s">
        <v>247</v>
      </c>
      <c r="C20" s="263" t="s">
        <v>177</v>
      </c>
      <c r="D20" s="251"/>
      <c r="E20" s="297">
        <f t="shared" si="0"/>
        <v>0</v>
      </c>
      <c r="F20" s="287"/>
      <c r="G20" s="266"/>
      <c r="H20" s="265">
        <f t="shared" si="1"/>
        <v>0</v>
      </c>
      <c r="I20" s="249"/>
      <c r="J20" s="252"/>
      <c r="K20" s="297">
        <f t="shared" si="3"/>
        <v>0</v>
      </c>
      <c r="L20" s="287"/>
      <c r="M20" s="350"/>
      <c r="N20" s="343">
        <f t="shared" si="2"/>
        <v>0</v>
      </c>
    </row>
    <row r="21" spans="1:14" ht="37.5" customHeight="1">
      <c r="A21" s="497"/>
      <c r="B21" s="35" t="s">
        <v>204</v>
      </c>
      <c r="C21" s="36" t="s">
        <v>139</v>
      </c>
      <c r="D21" s="34"/>
      <c r="E21" s="296">
        <f t="shared" si="0"/>
        <v>0</v>
      </c>
      <c r="F21" s="288"/>
      <c r="G21" s="37"/>
      <c r="H21" s="244">
        <f t="shared" si="1"/>
        <v>0</v>
      </c>
      <c r="I21" s="63"/>
      <c r="J21" s="53"/>
      <c r="K21" s="296">
        <f t="shared" si="3"/>
        <v>0</v>
      </c>
      <c r="L21" s="288"/>
      <c r="M21" s="351"/>
      <c r="N21" s="342">
        <f t="shared" si="2"/>
        <v>0</v>
      </c>
    </row>
    <row r="22" spans="1:14" ht="25.5" customHeight="1">
      <c r="A22" s="497"/>
      <c r="B22" s="35" t="s">
        <v>8</v>
      </c>
      <c r="C22" s="36">
        <v>5</v>
      </c>
      <c r="D22" s="34"/>
      <c r="E22" s="296">
        <f t="shared" si="0"/>
        <v>0</v>
      </c>
      <c r="F22" s="288"/>
      <c r="G22" s="37"/>
      <c r="H22" s="244">
        <f t="shared" si="1"/>
        <v>0</v>
      </c>
      <c r="I22" s="63"/>
      <c r="J22" s="53"/>
      <c r="K22" s="296">
        <f t="shared" si="3"/>
        <v>0</v>
      </c>
      <c r="L22" s="288"/>
      <c r="M22" s="351"/>
      <c r="N22" s="342">
        <f t="shared" si="2"/>
        <v>0</v>
      </c>
    </row>
    <row r="23" spans="1:14" ht="25.5" customHeight="1">
      <c r="A23" s="497"/>
      <c r="B23" s="35" t="s">
        <v>9</v>
      </c>
      <c r="C23" s="36">
        <v>6</v>
      </c>
      <c r="D23" s="34"/>
      <c r="E23" s="296">
        <f t="shared" si="0"/>
        <v>0</v>
      </c>
      <c r="F23" s="288"/>
      <c r="G23" s="33"/>
      <c r="H23" s="244">
        <f t="shared" si="1"/>
        <v>0</v>
      </c>
      <c r="I23" s="63"/>
      <c r="J23" s="53"/>
      <c r="K23" s="296">
        <f t="shared" si="3"/>
        <v>0</v>
      </c>
      <c r="L23" s="288"/>
      <c r="M23" s="348"/>
      <c r="N23" s="342">
        <f t="shared" si="2"/>
        <v>0</v>
      </c>
    </row>
    <row r="24" spans="1:14" ht="24.75" customHeight="1">
      <c r="A24" s="497"/>
      <c r="B24" s="35" t="s">
        <v>10</v>
      </c>
      <c r="C24" s="36">
        <v>7</v>
      </c>
      <c r="D24" s="34"/>
      <c r="E24" s="296">
        <f t="shared" si="0"/>
        <v>0</v>
      </c>
      <c r="F24" s="288"/>
      <c r="G24" s="33"/>
      <c r="H24" s="244">
        <f t="shared" si="1"/>
        <v>0</v>
      </c>
      <c r="I24" s="63"/>
      <c r="J24" s="53"/>
      <c r="K24" s="296">
        <f t="shared" si="3"/>
        <v>0</v>
      </c>
      <c r="L24" s="288"/>
      <c r="M24" s="348"/>
      <c r="N24" s="342">
        <f t="shared" si="2"/>
        <v>0</v>
      </c>
    </row>
    <row r="25" spans="1:14" ht="24" customHeight="1">
      <c r="A25" s="497"/>
      <c r="B25" s="35" t="s">
        <v>11</v>
      </c>
      <c r="C25" s="36">
        <v>8</v>
      </c>
      <c r="D25" s="34"/>
      <c r="E25" s="296">
        <f t="shared" si="0"/>
        <v>0</v>
      </c>
      <c r="F25" s="288"/>
      <c r="G25" s="37"/>
      <c r="H25" s="244">
        <f t="shared" si="1"/>
        <v>0</v>
      </c>
      <c r="I25" s="63"/>
      <c r="J25" s="53"/>
      <c r="K25" s="296">
        <f t="shared" si="3"/>
        <v>0</v>
      </c>
      <c r="L25" s="288"/>
      <c r="M25" s="351"/>
      <c r="N25" s="342">
        <f t="shared" si="2"/>
        <v>0</v>
      </c>
    </row>
    <row r="26" spans="1:14" ht="21" customHeight="1">
      <c r="A26" s="497"/>
      <c r="B26" s="35" t="s">
        <v>12</v>
      </c>
      <c r="C26" s="36">
        <v>9</v>
      </c>
      <c r="D26" s="34"/>
      <c r="E26" s="296">
        <f t="shared" si="0"/>
        <v>0</v>
      </c>
      <c r="F26" s="288"/>
      <c r="G26" s="37"/>
      <c r="H26" s="244">
        <f t="shared" si="1"/>
        <v>0</v>
      </c>
      <c r="I26" s="63"/>
      <c r="J26" s="53"/>
      <c r="K26" s="296">
        <f t="shared" si="3"/>
        <v>0</v>
      </c>
      <c r="L26" s="288"/>
      <c r="M26" s="351"/>
      <c r="N26" s="342">
        <f t="shared" si="2"/>
        <v>0</v>
      </c>
    </row>
    <row r="27" spans="1:14" ht="26.25" customHeight="1">
      <c r="A27" s="497"/>
      <c r="B27" s="35" t="s">
        <v>29</v>
      </c>
      <c r="C27" s="36">
        <v>10</v>
      </c>
      <c r="D27" s="34"/>
      <c r="E27" s="296">
        <f t="shared" si="0"/>
        <v>0</v>
      </c>
      <c r="F27" s="288"/>
      <c r="G27" s="33"/>
      <c r="H27" s="244">
        <f t="shared" si="1"/>
        <v>0</v>
      </c>
      <c r="I27" s="63"/>
      <c r="J27" s="53"/>
      <c r="K27" s="296">
        <f t="shared" si="3"/>
        <v>0</v>
      </c>
      <c r="L27" s="288"/>
      <c r="M27" s="348"/>
      <c r="N27" s="342">
        <f t="shared" si="2"/>
        <v>0</v>
      </c>
    </row>
    <row r="28" spans="1:14" ht="28.5" customHeight="1">
      <c r="A28" s="497"/>
      <c r="B28" s="81" t="s">
        <v>132</v>
      </c>
      <c r="C28" s="36">
        <v>11</v>
      </c>
      <c r="D28" s="34"/>
      <c r="E28" s="296">
        <f t="shared" si="0"/>
        <v>0</v>
      </c>
      <c r="F28" s="288"/>
      <c r="G28" s="37"/>
      <c r="H28" s="244">
        <f t="shared" si="1"/>
        <v>0</v>
      </c>
      <c r="I28" s="63"/>
      <c r="J28" s="53"/>
      <c r="K28" s="296">
        <f t="shared" si="3"/>
        <v>0</v>
      </c>
      <c r="L28" s="288"/>
      <c r="M28" s="351"/>
      <c r="N28" s="342">
        <f t="shared" si="2"/>
        <v>0</v>
      </c>
    </row>
    <row r="29" spans="1:14" ht="30.75" customHeight="1" hidden="1">
      <c r="A29" s="497"/>
      <c r="E29" s="296">
        <f t="shared" si="0"/>
        <v>0</v>
      </c>
      <c r="F29" s="289"/>
      <c r="H29" s="244">
        <f t="shared" si="1"/>
        <v>0</v>
      </c>
      <c r="K29" s="296">
        <f t="shared" si="3"/>
        <v>0</v>
      </c>
      <c r="L29" s="289"/>
      <c r="M29" s="295"/>
      <c r="N29" s="342">
        <f t="shared" si="2"/>
        <v>0</v>
      </c>
    </row>
    <row r="30" spans="1:14" ht="27" customHeight="1">
      <c r="A30" s="497"/>
      <c r="B30" s="35" t="s">
        <v>133</v>
      </c>
      <c r="C30" s="36">
        <v>12</v>
      </c>
      <c r="D30" s="34"/>
      <c r="E30" s="296">
        <f t="shared" si="0"/>
        <v>0</v>
      </c>
      <c r="F30" s="288"/>
      <c r="G30" s="37"/>
      <c r="H30" s="244">
        <f t="shared" si="1"/>
        <v>0</v>
      </c>
      <c r="I30" s="63"/>
      <c r="J30" s="53"/>
      <c r="K30" s="296">
        <f t="shared" si="3"/>
        <v>0</v>
      </c>
      <c r="L30" s="288"/>
      <c r="M30" s="351"/>
      <c r="N30" s="342">
        <f t="shared" si="2"/>
        <v>0</v>
      </c>
    </row>
    <row r="31" spans="1:14" ht="27" customHeight="1">
      <c r="A31" s="497"/>
      <c r="B31" s="35" t="s">
        <v>13</v>
      </c>
      <c r="C31" s="36">
        <v>13</v>
      </c>
      <c r="D31" s="34"/>
      <c r="E31" s="296">
        <f t="shared" si="0"/>
        <v>0</v>
      </c>
      <c r="F31" s="288"/>
      <c r="G31" s="37"/>
      <c r="H31" s="244">
        <f t="shared" si="1"/>
        <v>0</v>
      </c>
      <c r="I31" s="63"/>
      <c r="J31" s="53"/>
      <c r="K31" s="296">
        <f t="shared" si="3"/>
        <v>0</v>
      </c>
      <c r="L31" s="288"/>
      <c r="M31" s="351"/>
      <c r="N31" s="342">
        <f t="shared" si="2"/>
        <v>0</v>
      </c>
    </row>
    <row r="32" spans="1:14" ht="27" customHeight="1">
      <c r="A32" s="497"/>
      <c r="B32" s="38" t="s">
        <v>38</v>
      </c>
      <c r="C32" s="36">
        <v>14</v>
      </c>
      <c r="D32" s="37"/>
      <c r="E32" s="296">
        <f t="shared" si="0"/>
        <v>0</v>
      </c>
      <c r="F32" s="288"/>
      <c r="G32" s="33"/>
      <c r="H32" s="244">
        <f t="shared" si="1"/>
        <v>0</v>
      </c>
      <c r="I32" s="63"/>
      <c r="J32" s="55"/>
      <c r="K32" s="296">
        <f t="shared" si="3"/>
        <v>0</v>
      </c>
      <c r="L32" s="288"/>
      <c r="M32" s="348"/>
      <c r="N32" s="342">
        <f t="shared" si="2"/>
        <v>0</v>
      </c>
    </row>
    <row r="33" spans="1:14" ht="31.5" customHeight="1" thickBot="1">
      <c r="A33" s="497"/>
      <c r="B33" s="39" t="s">
        <v>14</v>
      </c>
      <c r="C33" s="36">
        <v>15</v>
      </c>
      <c r="D33" s="302"/>
      <c r="E33" s="306">
        <f t="shared" si="0"/>
        <v>0</v>
      </c>
      <c r="F33" s="307"/>
      <c r="G33" s="40"/>
      <c r="H33" s="359">
        <f t="shared" si="1"/>
        <v>0</v>
      </c>
      <c r="I33" s="63"/>
      <c r="J33" s="56"/>
      <c r="K33" s="310">
        <f t="shared" si="3"/>
        <v>0</v>
      </c>
      <c r="L33" s="290"/>
      <c r="M33" s="352"/>
      <c r="N33" s="363">
        <f t="shared" si="2"/>
        <v>0</v>
      </c>
    </row>
    <row r="34" spans="1:14" ht="28.5" customHeight="1" thickBot="1">
      <c r="A34" s="498"/>
      <c r="B34" s="41" t="s">
        <v>31</v>
      </c>
      <c r="C34" s="36">
        <v>16</v>
      </c>
      <c r="D34" s="299">
        <f>SUM(D9:D33)-D17-D9</f>
        <v>0</v>
      </c>
      <c r="E34" s="311">
        <f t="shared" si="0"/>
        <v>0</v>
      </c>
      <c r="F34" s="308">
        <f>SUM(F9:F33)-F9-F14</f>
        <v>0</v>
      </c>
      <c r="G34" s="43">
        <f>SUM(G9:G33)-G17-G9</f>
        <v>0</v>
      </c>
      <c r="H34" s="361">
        <f t="shared" si="1"/>
        <v>0</v>
      </c>
      <c r="I34" s="358"/>
      <c r="J34" s="43">
        <f>SUM(J9:J33)-J17-J9</f>
        <v>0</v>
      </c>
      <c r="K34" s="311">
        <f t="shared" si="3"/>
        <v>0</v>
      </c>
      <c r="L34" s="292">
        <f>SUM(L9:L33)-L9-L14</f>
        <v>0</v>
      </c>
      <c r="M34" s="340">
        <f>SUM(M9:M33)-M17-M9</f>
        <v>0</v>
      </c>
      <c r="N34" s="361">
        <f t="shared" si="2"/>
        <v>0</v>
      </c>
    </row>
    <row r="35" spans="1:14" ht="30.75" customHeight="1">
      <c r="A35" s="499" t="s">
        <v>136</v>
      </c>
      <c r="B35" s="500"/>
      <c r="C35" s="36">
        <v>17</v>
      </c>
      <c r="D35" s="454">
        <f>+'výkony-vozidla-odkupy'!I9</f>
        <v>0</v>
      </c>
      <c r="E35" s="454"/>
      <c r="F35" s="269"/>
      <c r="G35" s="483">
        <f>+D35</f>
        <v>0</v>
      </c>
      <c r="H35" s="484"/>
      <c r="I35" s="64"/>
      <c r="J35" s="454">
        <f>+'výkony-vozidla-odkupy'!J9</f>
        <v>1468827.7300000002</v>
      </c>
      <c r="K35" s="454"/>
      <c r="L35" s="272"/>
      <c r="M35" s="455">
        <f>+J35</f>
        <v>1468827.7300000002</v>
      </c>
      <c r="N35" s="456"/>
    </row>
    <row r="36" spans="1:14" ht="30.75" customHeight="1" thickBot="1">
      <c r="A36" s="511" t="s">
        <v>127</v>
      </c>
      <c r="B36" s="512"/>
      <c r="C36" s="36">
        <v>18</v>
      </c>
      <c r="D36" s="485"/>
      <c r="E36" s="458"/>
      <c r="F36" s="396"/>
      <c r="G36" s="459"/>
      <c r="H36" s="486"/>
      <c r="I36" s="65"/>
      <c r="J36" s="457"/>
      <c r="K36" s="458"/>
      <c r="L36" s="396"/>
      <c r="M36" s="459"/>
      <c r="N36" s="460"/>
    </row>
    <row r="37" spans="1:14" ht="32.25" customHeight="1" thickBot="1">
      <c r="A37" s="463" t="s">
        <v>47</v>
      </c>
      <c r="B37" s="464"/>
      <c r="C37" s="36">
        <v>19</v>
      </c>
      <c r="D37" s="436">
        <f>+E34</f>
        <v>0</v>
      </c>
      <c r="E37" s="467"/>
      <c r="F37" s="278"/>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17" t="s">
        <v>137</v>
      </c>
      <c r="B41" s="514"/>
      <c r="C41" s="369" t="s">
        <v>101</v>
      </c>
      <c r="D41" s="92"/>
      <c r="E41" s="86"/>
      <c r="F41" s="86"/>
      <c r="G41" s="95"/>
      <c r="H41" s="87"/>
      <c r="I41" s="94"/>
      <c r="J41" s="92"/>
      <c r="K41" s="86"/>
      <c r="L41" s="86"/>
      <c r="M41" s="95"/>
      <c r="N41" s="87"/>
    </row>
    <row r="42" spans="1:14" ht="142.5" customHeight="1" thickBot="1">
      <c r="A42" s="517" t="s">
        <v>193</v>
      </c>
      <c r="B42" s="514"/>
      <c r="C42" s="370" t="s">
        <v>102</v>
      </c>
      <c r="D42" s="88"/>
      <c r="E42" s="89"/>
      <c r="F42" s="89"/>
      <c r="G42" s="96"/>
      <c r="H42" s="89"/>
      <c r="I42" s="90"/>
      <c r="J42" s="88"/>
      <c r="K42" s="89"/>
      <c r="L42" s="89"/>
      <c r="M42" s="95"/>
      <c r="N42" s="87"/>
    </row>
    <row r="43" spans="1:14" ht="27" customHeight="1" thickBot="1">
      <c r="A43" s="468" t="s">
        <v>99</v>
      </c>
      <c r="B43" s="469"/>
      <c r="C43" s="370" t="s">
        <v>134</v>
      </c>
      <c r="D43" s="439">
        <f>0.85+0.18</f>
        <v>1.03</v>
      </c>
      <c r="E43" s="438"/>
      <c r="F43" s="338"/>
      <c r="G43" s="439">
        <f>+D43</f>
        <v>1.03</v>
      </c>
      <c r="H43" s="438"/>
      <c r="I43" s="104"/>
      <c r="J43" s="438">
        <f>0.48+0.3</f>
        <v>0.78</v>
      </c>
      <c r="K43" s="438"/>
      <c r="L43" s="338"/>
      <c r="M43" s="439">
        <f>+J43</f>
        <v>0.78</v>
      </c>
      <c r="N43" s="440"/>
    </row>
    <row r="44" spans="1:14" ht="46.5" customHeight="1">
      <c r="A44" s="488" t="s">
        <v>142</v>
      </c>
      <c r="B44" s="489"/>
      <c r="C44" s="371">
        <v>22</v>
      </c>
      <c r="D44" s="443">
        <f>+D37+D43+E41</f>
        <v>1.03</v>
      </c>
      <c r="E44" s="444"/>
      <c r="F44" s="280"/>
      <c r="G44" s="425"/>
      <c r="H44" s="507"/>
      <c r="I44" s="68"/>
      <c r="J44" s="443">
        <f>+J37+J43+K41</f>
        <v>0.78</v>
      </c>
      <c r="K44" s="444"/>
      <c r="L44" s="280"/>
      <c r="M44" s="425"/>
      <c r="N44" s="426"/>
    </row>
    <row r="45" spans="1:14" ht="46.5" customHeight="1" thickBot="1">
      <c r="A45" s="470" t="s">
        <v>143</v>
      </c>
      <c r="B45" s="471"/>
      <c r="C45" s="372" t="s">
        <v>34</v>
      </c>
      <c r="D45" s="472"/>
      <c r="E45" s="473"/>
      <c r="F45" s="373"/>
      <c r="G45" s="428">
        <f>+H34+G43</f>
        <v>1.03</v>
      </c>
      <c r="H45" s="474"/>
      <c r="I45" s="374"/>
      <c r="J45" s="472"/>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28.5" customHeight="1">
      <c r="A56" s="427" t="s">
        <v>264</v>
      </c>
      <c r="B56" s="427"/>
      <c r="C56" s="427"/>
      <c r="D56" s="427"/>
      <c r="E56" s="427"/>
      <c r="F56" s="427"/>
      <c r="G56" s="427"/>
      <c r="H56" s="427"/>
      <c r="I56" s="57"/>
    </row>
    <row r="57" spans="1:9" ht="33" customHeight="1">
      <c r="A57" s="480" t="s">
        <v>252</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9" ht="35.25" customHeight="1">
      <c r="A62" s="427" t="s">
        <v>249</v>
      </c>
      <c r="B62" s="427"/>
      <c r="C62" s="427"/>
      <c r="D62" s="427"/>
      <c r="E62" s="427"/>
      <c r="F62" s="427"/>
      <c r="G62" s="427"/>
      <c r="H62" s="427"/>
      <c r="I62" s="57"/>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268</v>
      </c>
      <c r="B65" s="427"/>
      <c r="C65" s="427"/>
      <c r="D65" s="427"/>
      <c r="E65" s="427"/>
      <c r="F65" s="427"/>
      <c r="G65" s="427"/>
      <c r="H65" s="427"/>
      <c r="I65" s="57"/>
    </row>
    <row r="66" spans="1:9" ht="52.5" customHeight="1">
      <c r="A66" s="427" t="s">
        <v>196</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251</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19</v>
      </c>
    </row>
    <row r="73" spans="1:2" ht="15.75">
      <c r="A73" s="22"/>
      <c r="B73" s="23" t="s">
        <v>37</v>
      </c>
    </row>
    <row r="74" spans="1:2" ht="15.75">
      <c r="A74" s="24"/>
      <c r="B74" s="23" t="s">
        <v>37</v>
      </c>
    </row>
    <row r="75" spans="1:2" ht="17.25" customHeight="1">
      <c r="A75" s="297"/>
      <c r="B75" s="23" t="s">
        <v>37</v>
      </c>
    </row>
    <row r="77" ht="12.75">
      <c r="A77" s="83"/>
    </row>
    <row r="78" ht="15">
      <c r="A78" s="82"/>
    </row>
  </sheetData>
  <sheetProtection/>
  <mergeCells count="67">
    <mergeCell ref="A56:H56"/>
    <mergeCell ref="A62:H62"/>
    <mergeCell ref="A67:H67"/>
    <mergeCell ref="A68:H68"/>
    <mergeCell ref="A63:H63"/>
    <mergeCell ref="A64:H64"/>
    <mergeCell ref="A65:H65"/>
    <mergeCell ref="A66:H66"/>
    <mergeCell ref="A57:H57"/>
    <mergeCell ref="A50:H50"/>
    <mergeCell ref="A51:H51"/>
    <mergeCell ref="A52:H52"/>
    <mergeCell ref="A61:H61"/>
    <mergeCell ref="A58:H58"/>
    <mergeCell ref="A53:H53"/>
    <mergeCell ref="A59:H59"/>
    <mergeCell ref="A60:H60"/>
    <mergeCell ref="A54:H54"/>
    <mergeCell ref="A55:H55"/>
    <mergeCell ref="D45:E45"/>
    <mergeCell ref="G45:H45"/>
    <mergeCell ref="A38:B38"/>
    <mergeCell ref="D38:E38"/>
    <mergeCell ref="G38:H38"/>
    <mergeCell ref="A43:B43"/>
    <mergeCell ref="D43:E43"/>
    <mergeCell ref="G43:H43"/>
    <mergeCell ref="A44:B44"/>
    <mergeCell ref="D44:E44"/>
    <mergeCell ref="A41:B41"/>
    <mergeCell ref="A42:B42"/>
    <mergeCell ref="A36:B36"/>
    <mergeCell ref="D36:E36"/>
    <mergeCell ref="G36:H36"/>
    <mergeCell ref="A37:B37"/>
    <mergeCell ref="D37:E37"/>
    <mergeCell ref="G37:H37"/>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J45:K45"/>
    <mergeCell ref="M45:N45"/>
    <mergeCell ref="A70:H70"/>
    <mergeCell ref="J43:K43"/>
    <mergeCell ref="M43:N43"/>
    <mergeCell ref="J44:K44"/>
    <mergeCell ref="M44:N44"/>
    <mergeCell ref="A69:H69"/>
    <mergeCell ref="G44:H44"/>
    <mergeCell ref="A45:B45"/>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73" t="s">
        <v>80</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73" t="s">
        <v>206</v>
      </c>
      <c r="G8" s="318" t="s">
        <v>55</v>
      </c>
      <c r="H8" s="318" t="s">
        <v>56</v>
      </c>
      <c r="I8" s="319"/>
      <c r="J8" s="320" t="s">
        <v>85</v>
      </c>
      <c r="K8" s="321" t="s">
        <v>86</v>
      </c>
      <c r="L8" s="271" t="s">
        <v>206</v>
      </c>
      <c r="M8" s="46" t="s">
        <v>87</v>
      </c>
      <c r="N8" s="341" t="s">
        <v>88</v>
      </c>
    </row>
    <row r="9" spans="1:14" ht="26.25" customHeight="1">
      <c r="A9" s="496" t="s">
        <v>16</v>
      </c>
      <c r="B9" s="28" t="s">
        <v>3</v>
      </c>
      <c r="C9" s="29">
        <v>1</v>
      </c>
      <c r="D9" s="30">
        <f>+D10+D11+D12+D13+D14</f>
        <v>0</v>
      </c>
      <c r="E9" s="301">
        <f aca="true" t="shared" si="0" ref="E9:E34">+IF($D$35=0,0,D9/$D$35)</f>
        <v>0</v>
      </c>
      <c r="F9" s="274">
        <f>+F10+F11+F12+F13</f>
        <v>0</v>
      </c>
      <c r="G9" s="315">
        <f>+G10+G11+G12+G13+G14</f>
        <v>0</v>
      </c>
      <c r="H9" s="316">
        <f aca="true" t="shared" si="1" ref="H9:H34">+IF($G$35=0,0,G9/$G$35)</f>
        <v>0</v>
      </c>
      <c r="I9" s="63"/>
      <c r="J9" s="315">
        <f>+J10+J11+J12+J13+J14</f>
        <v>0</v>
      </c>
      <c r="K9" s="533">
        <f>+IF($J$35=0,0,J9/$J$35)</f>
        <v>0</v>
      </c>
      <c r="L9" s="274">
        <f>+L10+L11+L12+L13</f>
        <v>0</v>
      </c>
      <c r="M9" s="346">
        <f>+M10+M11+M12+M13+M14</f>
        <v>0</v>
      </c>
      <c r="N9" s="342">
        <f aca="true" t="shared" si="2" ref="N9:N34">+IF($M$35=0,0,M9/$M$35)</f>
        <v>0</v>
      </c>
    </row>
    <row r="10" spans="1:14" ht="22.5" customHeight="1">
      <c r="A10" s="497"/>
      <c r="B10" s="245" t="s">
        <v>4</v>
      </c>
      <c r="C10" s="246" t="s">
        <v>5</v>
      </c>
      <c r="D10" s="247"/>
      <c r="E10" s="376">
        <f>+IF(F10=0,0,D10/F10)</f>
        <v>0</v>
      </c>
      <c r="F10" s="375"/>
      <c r="G10" s="248"/>
      <c r="H10" s="265">
        <f t="shared" si="1"/>
        <v>0</v>
      </c>
      <c r="I10" s="249"/>
      <c r="J10" s="250"/>
      <c r="K10" s="376">
        <f>+IF(L10=0,0,J10/L10)</f>
        <v>0</v>
      </c>
      <c r="L10" s="375"/>
      <c r="M10" s="347"/>
      <c r="N10" s="343">
        <f t="shared" si="2"/>
        <v>0</v>
      </c>
    </row>
    <row r="11" spans="1:14" ht="22.5" customHeight="1">
      <c r="A11" s="497"/>
      <c r="B11" s="245" t="s">
        <v>26</v>
      </c>
      <c r="C11" s="246" t="s">
        <v>269</v>
      </c>
      <c r="D11" s="251"/>
      <c r="E11" s="376">
        <f>+IF(F11=0,0,D11/F11)</f>
        <v>0</v>
      </c>
      <c r="F11" s="375"/>
      <c r="G11" s="248"/>
      <c r="H11" s="265">
        <f t="shared" si="1"/>
        <v>0</v>
      </c>
      <c r="I11" s="249"/>
      <c r="J11" s="252"/>
      <c r="K11" s="376">
        <f>+IF(L11=0,0,J11/L11)</f>
        <v>0</v>
      </c>
      <c r="L11" s="375"/>
      <c r="M11" s="347"/>
      <c r="N11" s="343">
        <f t="shared" si="2"/>
        <v>0</v>
      </c>
    </row>
    <row r="12" spans="1:14" ht="22.5" customHeight="1">
      <c r="A12" s="497"/>
      <c r="B12" s="245" t="s">
        <v>178</v>
      </c>
      <c r="C12" s="246" t="s">
        <v>27</v>
      </c>
      <c r="D12" s="251"/>
      <c r="E12" s="376">
        <f>+IF(F12=0,0,D12/F12)</f>
        <v>0</v>
      </c>
      <c r="F12" s="375"/>
      <c r="G12" s="248"/>
      <c r="H12" s="265">
        <f t="shared" si="1"/>
        <v>0</v>
      </c>
      <c r="I12" s="249"/>
      <c r="J12" s="252"/>
      <c r="K12" s="376">
        <f>+IF(L12=0,0,J12/L12)</f>
        <v>0</v>
      </c>
      <c r="L12" s="375"/>
      <c r="M12" s="347"/>
      <c r="N12" s="343">
        <f t="shared" si="2"/>
        <v>0</v>
      </c>
    </row>
    <row r="13" spans="1:14" ht="22.5" customHeight="1">
      <c r="A13" s="497"/>
      <c r="B13" s="245" t="s">
        <v>179</v>
      </c>
      <c r="C13" s="246" t="s">
        <v>28</v>
      </c>
      <c r="D13" s="251"/>
      <c r="E13" s="376">
        <f>+IF(F13=0,0,D13/F13)</f>
        <v>0</v>
      </c>
      <c r="F13" s="375"/>
      <c r="G13" s="248"/>
      <c r="H13" s="265">
        <f t="shared" si="1"/>
        <v>0</v>
      </c>
      <c r="I13" s="249"/>
      <c r="J13" s="252"/>
      <c r="K13" s="376">
        <f>+IF(L13=0,0,J13/L13)</f>
        <v>0</v>
      </c>
      <c r="L13" s="375"/>
      <c r="M13" s="347"/>
      <c r="N13" s="343">
        <f t="shared" si="2"/>
        <v>0</v>
      </c>
    </row>
    <row r="14" spans="1:14" ht="22.5" customHeight="1">
      <c r="A14" s="497"/>
      <c r="B14" s="245" t="s">
        <v>181</v>
      </c>
      <c r="C14" s="246" t="s">
        <v>180</v>
      </c>
      <c r="D14" s="251"/>
      <c r="E14" s="296">
        <f t="shared" si="0"/>
        <v>0</v>
      </c>
      <c r="F14" s="325"/>
      <c r="G14" s="248"/>
      <c r="H14" s="265">
        <f t="shared" si="1"/>
        <v>0</v>
      </c>
      <c r="I14" s="249"/>
      <c r="J14" s="252"/>
      <c r="K14" s="297">
        <f aca="true" t="shared" si="3" ref="K14:K34">+IF($J$35=0,0,J14/$J$35)</f>
        <v>0</v>
      </c>
      <c r="L14" s="325"/>
      <c r="M14" s="347"/>
      <c r="N14" s="343">
        <f t="shared" si="2"/>
        <v>0</v>
      </c>
    </row>
    <row r="15" spans="1:14" ht="21.75" customHeight="1">
      <c r="A15" s="497"/>
      <c r="B15" s="35" t="s">
        <v>6</v>
      </c>
      <c r="C15" s="36">
        <v>2</v>
      </c>
      <c r="D15" s="34"/>
      <c r="E15" s="296">
        <f t="shared" si="0"/>
        <v>0</v>
      </c>
      <c r="F15" s="288"/>
      <c r="G15" s="33"/>
      <c r="H15" s="244">
        <f t="shared" si="1"/>
        <v>0</v>
      </c>
      <c r="I15" s="63"/>
      <c r="J15" s="53"/>
      <c r="K15" s="296">
        <f t="shared" si="3"/>
        <v>0</v>
      </c>
      <c r="L15" s="288"/>
      <c r="M15" s="348"/>
      <c r="N15" s="342">
        <f t="shared" si="2"/>
        <v>0</v>
      </c>
    </row>
    <row r="16" spans="1:14" ht="25.5" customHeight="1">
      <c r="A16" s="497"/>
      <c r="B16" s="35" t="s">
        <v>7</v>
      </c>
      <c r="C16" s="36">
        <v>3</v>
      </c>
      <c r="D16" s="34"/>
      <c r="E16" s="296">
        <f t="shared" si="0"/>
        <v>0</v>
      </c>
      <c r="F16" s="288"/>
      <c r="G16" s="33"/>
      <c r="H16" s="244">
        <f t="shared" si="1"/>
        <v>0</v>
      </c>
      <c r="I16" s="63"/>
      <c r="J16" s="53"/>
      <c r="K16" s="296">
        <f t="shared" si="3"/>
        <v>0</v>
      </c>
      <c r="L16" s="288"/>
      <c r="M16" s="348"/>
      <c r="N16" s="342">
        <f t="shared" si="2"/>
        <v>0</v>
      </c>
    </row>
    <row r="17" spans="1:14" ht="25.5" customHeight="1">
      <c r="A17" s="497"/>
      <c r="B17" s="35" t="s">
        <v>246</v>
      </c>
      <c r="C17" s="36">
        <v>4</v>
      </c>
      <c r="D17" s="261">
        <f>+D18+D19+D20</f>
        <v>0</v>
      </c>
      <c r="E17" s="296">
        <f t="shared" si="0"/>
        <v>0</v>
      </c>
      <c r="F17" s="288"/>
      <c r="G17" s="261">
        <f>+G18+G19+G20</f>
        <v>0</v>
      </c>
      <c r="H17" s="244">
        <f t="shared" si="1"/>
        <v>0</v>
      </c>
      <c r="I17" s="63"/>
      <c r="J17" s="261">
        <f>+J18+J19+J20</f>
        <v>0</v>
      </c>
      <c r="K17" s="296">
        <f t="shared" si="3"/>
        <v>0</v>
      </c>
      <c r="L17" s="288"/>
      <c r="M17" s="349">
        <f>+M18+M19+M20</f>
        <v>0</v>
      </c>
      <c r="N17" s="342">
        <f t="shared" si="2"/>
        <v>0</v>
      </c>
    </row>
    <row r="18" spans="1:14" ht="34.5" customHeight="1">
      <c r="A18" s="497"/>
      <c r="B18" s="245" t="s">
        <v>203</v>
      </c>
      <c r="C18" s="263" t="s">
        <v>138</v>
      </c>
      <c r="D18" s="251"/>
      <c r="E18" s="297">
        <f t="shared" si="0"/>
        <v>0</v>
      </c>
      <c r="F18" s="287"/>
      <c r="G18" s="266"/>
      <c r="H18" s="265">
        <f t="shared" si="1"/>
        <v>0</v>
      </c>
      <c r="I18" s="249"/>
      <c r="J18" s="252"/>
      <c r="K18" s="297">
        <f t="shared" si="3"/>
        <v>0</v>
      </c>
      <c r="L18" s="287"/>
      <c r="M18" s="350"/>
      <c r="N18" s="343">
        <f t="shared" si="2"/>
        <v>0</v>
      </c>
    </row>
    <row r="19" spans="1:14" ht="26.25" customHeight="1">
      <c r="A19" s="497"/>
      <c r="B19" s="245" t="s">
        <v>210</v>
      </c>
      <c r="C19" s="263" t="s">
        <v>139</v>
      </c>
      <c r="D19" s="251"/>
      <c r="E19" s="297">
        <f t="shared" si="0"/>
        <v>0</v>
      </c>
      <c r="F19" s="287"/>
      <c r="G19" s="266"/>
      <c r="H19" s="265">
        <f t="shared" si="1"/>
        <v>0</v>
      </c>
      <c r="I19" s="249"/>
      <c r="J19" s="252"/>
      <c r="K19" s="297">
        <f t="shared" si="3"/>
        <v>0</v>
      </c>
      <c r="L19" s="287"/>
      <c r="M19" s="350"/>
      <c r="N19" s="343">
        <f t="shared" si="2"/>
        <v>0</v>
      </c>
    </row>
    <row r="20" spans="1:14" ht="26.25" customHeight="1">
      <c r="A20" s="497"/>
      <c r="B20" s="245" t="s">
        <v>247</v>
      </c>
      <c r="C20" s="263" t="s">
        <v>177</v>
      </c>
      <c r="D20" s="251"/>
      <c r="E20" s="297">
        <f t="shared" si="0"/>
        <v>0</v>
      </c>
      <c r="F20" s="287"/>
      <c r="G20" s="266"/>
      <c r="H20" s="265">
        <f t="shared" si="1"/>
        <v>0</v>
      </c>
      <c r="I20" s="249"/>
      <c r="J20" s="252"/>
      <c r="K20" s="297">
        <f t="shared" si="3"/>
        <v>0</v>
      </c>
      <c r="L20" s="287"/>
      <c r="M20" s="350"/>
      <c r="N20" s="343">
        <f t="shared" si="2"/>
        <v>0</v>
      </c>
    </row>
    <row r="21" spans="1:14" ht="37.5" customHeight="1">
      <c r="A21" s="497"/>
      <c r="B21" s="35" t="s">
        <v>204</v>
      </c>
      <c r="C21" s="36" t="s">
        <v>139</v>
      </c>
      <c r="D21" s="34"/>
      <c r="E21" s="296">
        <f t="shared" si="0"/>
        <v>0</v>
      </c>
      <c r="F21" s="288"/>
      <c r="G21" s="37"/>
      <c r="H21" s="244">
        <f t="shared" si="1"/>
        <v>0</v>
      </c>
      <c r="I21" s="63"/>
      <c r="J21" s="53"/>
      <c r="K21" s="296">
        <f t="shared" si="3"/>
        <v>0</v>
      </c>
      <c r="L21" s="288"/>
      <c r="M21" s="351"/>
      <c r="N21" s="342">
        <f t="shared" si="2"/>
        <v>0</v>
      </c>
    </row>
    <row r="22" spans="1:14" ht="25.5" customHeight="1">
      <c r="A22" s="497"/>
      <c r="B22" s="35" t="s">
        <v>8</v>
      </c>
      <c r="C22" s="36">
        <v>5</v>
      </c>
      <c r="D22" s="34"/>
      <c r="E22" s="296">
        <f t="shared" si="0"/>
        <v>0</v>
      </c>
      <c r="F22" s="288"/>
      <c r="G22" s="37"/>
      <c r="H22" s="244">
        <f t="shared" si="1"/>
        <v>0</v>
      </c>
      <c r="I22" s="63"/>
      <c r="J22" s="53"/>
      <c r="K22" s="296">
        <f t="shared" si="3"/>
        <v>0</v>
      </c>
      <c r="L22" s="288"/>
      <c r="M22" s="351"/>
      <c r="N22" s="342">
        <f t="shared" si="2"/>
        <v>0</v>
      </c>
    </row>
    <row r="23" spans="1:14" ht="25.5" customHeight="1">
      <c r="A23" s="497"/>
      <c r="B23" s="35" t="s">
        <v>9</v>
      </c>
      <c r="C23" s="36">
        <v>6</v>
      </c>
      <c r="D23" s="34"/>
      <c r="E23" s="296">
        <f t="shared" si="0"/>
        <v>0</v>
      </c>
      <c r="F23" s="288"/>
      <c r="G23" s="33"/>
      <c r="H23" s="244">
        <f t="shared" si="1"/>
        <v>0</v>
      </c>
      <c r="I23" s="63"/>
      <c r="J23" s="53"/>
      <c r="K23" s="296">
        <f t="shared" si="3"/>
        <v>0</v>
      </c>
      <c r="L23" s="288"/>
      <c r="M23" s="348"/>
      <c r="N23" s="342">
        <f t="shared" si="2"/>
        <v>0</v>
      </c>
    </row>
    <row r="24" spans="1:14" ht="24.75" customHeight="1">
      <c r="A24" s="497"/>
      <c r="B24" s="35" t="s">
        <v>10</v>
      </c>
      <c r="C24" s="36">
        <v>7</v>
      </c>
      <c r="D24" s="34"/>
      <c r="E24" s="296">
        <f t="shared" si="0"/>
        <v>0</v>
      </c>
      <c r="F24" s="288"/>
      <c r="G24" s="33"/>
      <c r="H24" s="244">
        <f t="shared" si="1"/>
        <v>0</v>
      </c>
      <c r="I24" s="63"/>
      <c r="J24" s="53"/>
      <c r="K24" s="296">
        <f t="shared" si="3"/>
        <v>0</v>
      </c>
      <c r="L24" s="288"/>
      <c r="M24" s="348"/>
      <c r="N24" s="342">
        <f t="shared" si="2"/>
        <v>0</v>
      </c>
    </row>
    <row r="25" spans="1:14" ht="24" customHeight="1">
      <c r="A25" s="497"/>
      <c r="B25" s="35" t="s">
        <v>11</v>
      </c>
      <c r="C25" s="36">
        <v>8</v>
      </c>
      <c r="D25" s="34"/>
      <c r="E25" s="296">
        <f t="shared" si="0"/>
        <v>0</v>
      </c>
      <c r="F25" s="288"/>
      <c r="G25" s="37"/>
      <c r="H25" s="244">
        <f t="shared" si="1"/>
        <v>0</v>
      </c>
      <c r="I25" s="63"/>
      <c r="J25" s="53"/>
      <c r="K25" s="296">
        <f t="shared" si="3"/>
        <v>0</v>
      </c>
      <c r="L25" s="288"/>
      <c r="M25" s="351"/>
      <c r="N25" s="342">
        <f t="shared" si="2"/>
        <v>0</v>
      </c>
    </row>
    <row r="26" spans="1:14" ht="21" customHeight="1">
      <c r="A26" s="497"/>
      <c r="B26" s="35" t="s">
        <v>12</v>
      </c>
      <c r="C26" s="36">
        <v>9</v>
      </c>
      <c r="D26" s="34"/>
      <c r="E26" s="296">
        <f t="shared" si="0"/>
        <v>0</v>
      </c>
      <c r="F26" s="288"/>
      <c r="G26" s="37"/>
      <c r="H26" s="244">
        <f t="shared" si="1"/>
        <v>0</v>
      </c>
      <c r="I26" s="63"/>
      <c r="J26" s="53"/>
      <c r="K26" s="296">
        <f t="shared" si="3"/>
        <v>0</v>
      </c>
      <c r="L26" s="288"/>
      <c r="M26" s="351"/>
      <c r="N26" s="342">
        <f t="shared" si="2"/>
        <v>0</v>
      </c>
    </row>
    <row r="27" spans="1:14" ht="26.25" customHeight="1">
      <c r="A27" s="497"/>
      <c r="B27" s="35" t="s">
        <v>29</v>
      </c>
      <c r="C27" s="36">
        <v>10</v>
      </c>
      <c r="D27" s="34"/>
      <c r="E27" s="296">
        <f t="shared" si="0"/>
        <v>0</v>
      </c>
      <c r="F27" s="288"/>
      <c r="G27" s="33"/>
      <c r="H27" s="244">
        <f t="shared" si="1"/>
        <v>0</v>
      </c>
      <c r="I27" s="63"/>
      <c r="J27" s="53"/>
      <c r="K27" s="296">
        <f t="shared" si="3"/>
        <v>0</v>
      </c>
      <c r="L27" s="288"/>
      <c r="M27" s="348"/>
      <c r="N27" s="342">
        <f t="shared" si="2"/>
        <v>0</v>
      </c>
    </row>
    <row r="28" spans="1:14" ht="28.5" customHeight="1">
      <c r="A28" s="497"/>
      <c r="B28" s="81" t="s">
        <v>132</v>
      </c>
      <c r="C28" s="36">
        <v>11</v>
      </c>
      <c r="D28" s="34"/>
      <c r="E28" s="296">
        <f t="shared" si="0"/>
        <v>0</v>
      </c>
      <c r="F28" s="288"/>
      <c r="G28" s="37"/>
      <c r="H28" s="244">
        <f t="shared" si="1"/>
        <v>0</v>
      </c>
      <c r="I28" s="63"/>
      <c r="J28" s="53"/>
      <c r="K28" s="296">
        <f t="shared" si="3"/>
        <v>0</v>
      </c>
      <c r="L28" s="288"/>
      <c r="M28" s="351"/>
      <c r="N28" s="342">
        <f t="shared" si="2"/>
        <v>0</v>
      </c>
    </row>
    <row r="29" spans="1:14" ht="30.75" customHeight="1" hidden="1">
      <c r="A29" s="497"/>
      <c r="E29" s="296">
        <f t="shared" si="0"/>
        <v>0</v>
      </c>
      <c r="F29" s="289"/>
      <c r="H29" s="244">
        <f t="shared" si="1"/>
        <v>0</v>
      </c>
      <c r="K29" s="296">
        <f t="shared" si="3"/>
        <v>0</v>
      </c>
      <c r="L29" s="289"/>
      <c r="M29" s="295"/>
      <c r="N29" s="342">
        <f t="shared" si="2"/>
        <v>0</v>
      </c>
    </row>
    <row r="30" spans="1:14" ht="27" customHeight="1">
      <c r="A30" s="497"/>
      <c r="B30" s="35" t="s">
        <v>133</v>
      </c>
      <c r="C30" s="36">
        <v>12</v>
      </c>
      <c r="D30" s="34"/>
      <c r="E30" s="296">
        <f t="shared" si="0"/>
        <v>0</v>
      </c>
      <c r="F30" s="288"/>
      <c r="G30" s="37"/>
      <c r="H30" s="244">
        <f t="shared" si="1"/>
        <v>0</v>
      </c>
      <c r="I30" s="63"/>
      <c r="J30" s="53"/>
      <c r="K30" s="296">
        <f t="shared" si="3"/>
        <v>0</v>
      </c>
      <c r="L30" s="288"/>
      <c r="M30" s="351"/>
      <c r="N30" s="342">
        <f t="shared" si="2"/>
        <v>0</v>
      </c>
    </row>
    <row r="31" spans="1:14" ht="27" customHeight="1">
      <c r="A31" s="497"/>
      <c r="B31" s="35" t="s">
        <v>13</v>
      </c>
      <c r="C31" s="36">
        <v>13</v>
      </c>
      <c r="D31" s="34"/>
      <c r="E31" s="296">
        <f t="shared" si="0"/>
        <v>0</v>
      </c>
      <c r="F31" s="288"/>
      <c r="G31" s="37"/>
      <c r="H31" s="244">
        <f t="shared" si="1"/>
        <v>0</v>
      </c>
      <c r="I31" s="63"/>
      <c r="J31" s="53"/>
      <c r="K31" s="296">
        <f t="shared" si="3"/>
        <v>0</v>
      </c>
      <c r="L31" s="288"/>
      <c r="M31" s="351"/>
      <c r="N31" s="342">
        <f t="shared" si="2"/>
        <v>0</v>
      </c>
    </row>
    <row r="32" spans="1:14" ht="27" customHeight="1">
      <c r="A32" s="497"/>
      <c r="B32" s="38" t="s">
        <v>38</v>
      </c>
      <c r="C32" s="36">
        <v>14</v>
      </c>
      <c r="D32" s="37"/>
      <c r="E32" s="296">
        <f t="shared" si="0"/>
        <v>0</v>
      </c>
      <c r="F32" s="288"/>
      <c r="G32" s="33"/>
      <c r="H32" s="244">
        <f t="shared" si="1"/>
        <v>0</v>
      </c>
      <c r="I32" s="63"/>
      <c r="J32" s="55"/>
      <c r="K32" s="296">
        <f t="shared" si="3"/>
        <v>0</v>
      </c>
      <c r="L32" s="288"/>
      <c r="M32" s="348"/>
      <c r="N32" s="342">
        <f t="shared" si="2"/>
        <v>0</v>
      </c>
    </row>
    <row r="33" spans="1:14" ht="31.5" customHeight="1" thickBot="1">
      <c r="A33" s="497"/>
      <c r="B33" s="39" t="s">
        <v>14</v>
      </c>
      <c r="C33" s="36">
        <v>15</v>
      </c>
      <c r="D33" s="302"/>
      <c r="E33" s="306">
        <f t="shared" si="0"/>
        <v>0</v>
      </c>
      <c r="F33" s="307"/>
      <c r="G33" s="40"/>
      <c r="H33" s="359">
        <f t="shared" si="1"/>
        <v>0</v>
      </c>
      <c r="I33" s="63"/>
      <c r="J33" s="56"/>
      <c r="K33" s="310">
        <f t="shared" si="3"/>
        <v>0</v>
      </c>
      <c r="L33" s="290"/>
      <c r="M33" s="352"/>
      <c r="N33" s="363">
        <f t="shared" si="2"/>
        <v>0</v>
      </c>
    </row>
    <row r="34" spans="1:14" ht="28.5" customHeight="1" thickBot="1">
      <c r="A34" s="498"/>
      <c r="B34" s="41" t="s">
        <v>31</v>
      </c>
      <c r="C34" s="36">
        <v>16</v>
      </c>
      <c r="D34" s="299">
        <f>SUM(D9:D33)-D17-D9</f>
        <v>0</v>
      </c>
      <c r="E34" s="311">
        <f t="shared" si="0"/>
        <v>0</v>
      </c>
      <c r="F34" s="308">
        <f>SUM(F9:F33)-F9-F14</f>
        <v>0</v>
      </c>
      <c r="G34" s="43">
        <f>SUM(G9:G33)-G17-G9</f>
        <v>0</v>
      </c>
      <c r="H34" s="361">
        <f t="shared" si="1"/>
        <v>0</v>
      </c>
      <c r="I34" s="358"/>
      <c r="J34" s="43">
        <f>SUM(J9:J33)-J17-J9</f>
        <v>0</v>
      </c>
      <c r="K34" s="311">
        <f t="shared" si="3"/>
        <v>0</v>
      </c>
      <c r="L34" s="292">
        <f>SUM(L9:L33)-L9-L14</f>
        <v>0</v>
      </c>
      <c r="M34" s="340">
        <f>SUM(M9:M33)-M17-M9</f>
        <v>0</v>
      </c>
      <c r="N34" s="361">
        <f t="shared" si="2"/>
        <v>0</v>
      </c>
    </row>
    <row r="35" spans="1:14" ht="30.75" customHeight="1">
      <c r="A35" s="499" t="s">
        <v>136</v>
      </c>
      <c r="B35" s="500"/>
      <c r="C35" s="36">
        <v>17</v>
      </c>
      <c r="D35" s="454">
        <f>+'výkony-vozidla-odkupy'!I10</f>
        <v>0</v>
      </c>
      <c r="E35" s="454"/>
      <c r="F35" s="269"/>
      <c r="G35" s="483">
        <f>+D35</f>
        <v>0</v>
      </c>
      <c r="H35" s="484"/>
      <c r="I35" s="64"/>
      <c r="J35" s="454">
        <f>+'výkony-vozidla-odkupy'!J10</f>
        <v>0</v>
      </c>
      <c r="K35" s="454"/>
      <c r="L35" s="272"/>
      <c r="M35" s="455">
        <f>+J35</f>
        <v>0</v>
      </c>
      <c r="N35" s="456"/>
    </row>
    <row r="36" spans="1:14" ht="30.75" customHeight="1" thickBot="1">
      <c r="A36" s="511" t="s">
        <v>127</v>
      </c>
      <c r="B36" s="512"/>
      <c r="C36" s="36">
        <v>18</v>
      </c>
      <c r="D36" s="485"/>
      <c r="E36" s="458"/>
      <c r="F36" s="396"/>
      <c r="G36" s="459"/>
      <c r="H36" s="486"/>
      <c r="I36" s="65"/>
      <c r="J36" s="457"/>
      <c r="K36" s="458"/>
      <c r="L36" s="396"/>
      <c r="M36" s="459"/>
      <c r="N36" s="460"/>
    </row>
    <row r="37" spans="1:14" ht="32.25" customHeight="1" thickBot="1">
      <c r="A37" s="463" t="s">
        <v>47</v>
      </c>
      <c r="B37" s="464"/>
      <c r="C37" s="36">
        <v>19</v>
      </c>
      <c r="D37" s="436">
        <f>+E34</f>
        <v>0</v>
      </c>
      <c r="E37" s="467"/>
      <c r="F37" s="278"/>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04" t="s">
        <v>137</v>
      </c>
      <c r="B41" s="442"/>
      <c r="C41" s="369" t="s">
        <v>101</v>
      </c>
      <c r="D41" s="92"/>
      <c r="E41" s="86"/>
      <c r="F41" s="86"/>
      <c r="G41" s="95"/>
      <c r="H41" s="87"/>
      <c r="I41" s="94"/>
      <c r="J41" s="92"/>
      <c r="K41" s="86"/>
      <c r="L41" s="86"/>
      <c r="M41" s="95"/>
      <c r="N41" s="87"/>
    </row>
    <row r="42" spans="1:14" ht="142.5" customHeight="1" thickBot="1">
      <c r="A42" s="504" t="s">
        <v>193</v>
      </c>
      <c r="B42" s="442"/>
      <c r="C42" s="370" t="s">
        <v>102</v>
      </c>
      <c r="D42" s="88"/>
      <c r="E42" s="89"/>
      <c r="F42" s="89"/>
      <c r="G42" s="96"/>
      <c r="H42" s="89"/>
      <c r="I42" s="90"/>
      <c r="J42" s="88"/>
      <c r="K42" s="89"/>
      <c r="L42" s="89"/>
      <c r="M42" s="95"/>
      <c r="N42" s="87"/>
    </row>
    <row r="43" spans="1:14" ht="27" customHeight="1" thickBot="1">
      <c r="A43" s="468" t="s">
        <v>99</v>
      </c>
      <c r="B43" s="469"/>
      <c r="C43" s="370" t="s">
        <v>134</v>
      </c>
      <c r="D43" s="439">
        <f>0.85+0.18</f>
        <v>1.03</v>
      </c>
      <c r="E43" s="438"/>
      <c r="F43" s="338"/>
      <c r="G43" s="439">
        <f>+D43</f>
        <v>1.03</v>
      </c>
      <c r="H43" s="438"/>
      <c r="I43" s="104"/>
      <c r="J43" s="438">
        <f>0.48+0.3</f>
        <v>0.78</v>
      </c>
      <c r="K43" s="438"/>
      <c r="L43" s="338"/>
      <c r="M43" s="439">
        <f>+J43</f>
        <v>0.78</v>
      </c>
      <c r="N43" s="440"/>
    </row>
    <row r="44" spans="1:14" ht="46.5" customHeight="1">
      <c r="A44" s="488" t="s">
        <v>142</v>
      </c>
      <c r="B44" s="489"/>
      <c r="C44" s="371">
        <v>22</v>
      </c>
      <c r="D44" s="443">
        <f>+D37+D43+E41</f>
        <v>1.03</v>
      </c>
      <c r="E44" s="444"/>
      <c r="F44" s="280"/>
      <c r="G44" s="425"/>
      <c r="H44" s="507"/>
      <c r="I44" s="68"/>
      <c r="J44" s="443">
        <f>+J37+J43+K41</f>
        <v>0.78</v>
      </c>
      <c r="K44" s="444"/>
      <c r="L44" s="280"/>
      <c r="M44" s="425"/>
      <c r="N44" s="426"/>
    </row>
    <row r="45" spans="1:14" ht="46.5" customHeight="1" thickBot="1">
      <c r="A45" s="470" t="s">
        <v>143</v>
      </c>
      <c r="B45" s="471"/>
      <c r="C45" s="372" t="s">
        <v>34</v>
      </c>
      <c r="D45" s="472"/>
      <c r="E45" s="473"/>
      <c r="F45" s="373"/>
      <c r="G45" s="428">
        <f>+H34+G43</f>
        <v>1.03</v>
      </c>
      <c r="H45" s="474"/>
      <c r="I45" s="374"/>
      <c r="J45" s="472"/>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28.5" customHeight="1">
      <c r="A56" s="427" t="s">
        <v>264</v>
      </c>
      <c r="B56" s="427"/>
      <c r="C56" s="427"/>
      <c r="D56" s="427"/>
      <c r="E56" s="427"/>
      <c r="F56" s="427"/>
      <c r="G56" s="427"/>
      <c r="H56" s="427"/>
      <c r="I56" s="57"/>
    </row>
    <row r="57" spans="1:9" ht="33" customHeight="1">
      <c r="A57" s="480" t="s">
        <v>253</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9" ht="35.25" customHeight="1">
      <c r="A62" s="427" t="s">
        <v>249</v>
      </c>
      <c r="B62" s="427"/>
      <c r="C62" s="427"/>
      <c r="D62" s="427"/>
      <c r="E62" s="427"/>
      <c r="F62" s="427"/>
      <c r="G62" s="427"/>
      <c r="H62" s="427"/>
      <c r="I62" s="57"/>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268</v>
      </c>
      <c r="B65" s="427"/>
      <c r="C65" s="427"/>
      <c r="D65" s="427"/>
      <c r="E65" s="427"/>
      <c r="F65" s="427"/>
      <c r="G65" s="427"/>
      <c r="H65" s="427"/>
      <c r="I65" s="57"/>
    </row>
    <row r="66" spans="1:9" ht="52.5" customHeight="1">
      <c r="A66" s="427" t="s">
        <v>48</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251</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19</v>
      </c>
    </row>
    <row r="73" spans="1:2" ht="15.75">
      <c r="A73" s="22"/>
      <c r="B73" s="23" t="s">
        <v>37</v>
      </c>
    </row>
    <row r="74" spans="1:2" ht="15.75">
      <c r="A74" s="24"/>
      <c r="B74" s="23" t="s">
        <v>37</v>
      </c>
    </row>
    <row r="75" spans="1:2" ht="17.25" customHeight="1">
      <c r="A75" s="297"/>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140</v>
      </c>
      <c r="B3" s="18" t="s">
        <v>262</v>
      </c>
      <c r="D3" s="403"/>
      <c r="E3" s="404" t="s">
        <v>278</v>
      </c>
      <c r="F3" s="4"/>
      <c r="G3" s="4"/>
      <c r="H3" s="4"/>
      <c r="I3" s="4"/>
    </row>
    <row r="4" spans="1:9" s="8" customFormat="1" ht="31.5" customHeight="1" thickBot="1">
      <c r="A4" s="13" t="s">
        <v>33</v>
      </c>
      <c r="B4" s="75" t="s">
        <v>81</v>
      </c>
      <c r="C4" s="10"/>
      <c r="E4" s="11"/>
      <c r="F4" s="11"/>
      <c r="G4" s="11"/>
      <c r="H4" s="11"/>
      <c r="I4" s="11"/>
    </row>
    <row r="5" spans="2:14" ht="19.5" thickBot="1">
      <c r="B5" s="50" t="s">
        <v>91</v>
      </c>
      <c r="C5" s="51"/>
      <c r="D5" s="430" t="s">
        <v>125</v>
      </c>
      <c r="E5" s="431"/>
      <c r="F5" s="431"/>
      <c r="G5" s="431"/>
      <c r="H5" s="431"/>
      <c r="I5" s="61"/>
      <c r="J5" s="431" t="s">
        <v>126</v>
      </c>
      <c r="K5" s="431"/>
      <c r="L5" s="431"/>
      <c r="M5" s="431"/>
      <c r="N5" s="432"/>
    </row>
    <row r="6" spans="1:14" ht="97.5" customHeight="1" thickBot="1">
      <c r="A6" s="490" t="s">
        <v>17</v>
      </c>
      <c r="B6" s="25" t="s">
        <v>18</v>
      </c>
      <c r="C6" s="492" t="s">
        <v>15</v>
      </c>
      <c r="D6" s="494" t="s">
        <v>30</v>
      </c>
      <c r="E6" s="495"/>
      <c r="F6" s="268"/>
      <c r="G6" s="494" t="s">
        <v>49</v>
      </c>
      <c r="H6" s="495"/>
      <c r="I6" s="62"/>
      <c r="J6" s="451" t="s">
        <v>30</v>
      </c>
      <c r="K6" s="451"/>
      <c r="L6" s="270"/>
      <c r="M6" s="452" t="s">
        <v>49</v>
      </c>
      <c r="N6" s="453"/>
    </row>
    <row r="7" spans="1:14" ht="30" customHeight="1" thickBot="1">
      <c r="A7" s="491" t="s">
        <v>0</v>
      </c>
      <c r="B7" s="26"/>
      <c r="C7" s="493"/>
      <c r="D7" s="47" t="s">
        <v>57</v>
      </c>
      <c r="E7" s="313" t="s">
        <v>25</v>
      </c>
      <c r="F7" s="268" t="s">
        <v>205</v>
      </c>
      <c r="G7" s="47" t="s">
        <v>58</v>
      </c>
      <c r="H7" s="60" t="s">
        <v>2</v>
      </c>
      <c r="I7" s="62"/>
      <c r="J7" s="52" t="s">
        <v>57</v>
      </c>
      <c r="K7" s="314" t="s">
        <v>25</v>
      </c>
      <c r="L7" s="45" t="s">
        <v>205</v>
      </c>
      <c r="M7" s="314" t="s">
        <v>58</v>
      </c>
      <c r="N7" s="337" t="s">
        <v>2</v>
      </c>
    </row>
    <row r="8" spans="1:14" ht="30" customHeight="1" thickBot="1">
      <c r="A8" s="27" t="s">
        <v>50</v>
      </c>
      <c r="B8" s="323" t="s">
        <v>51</v>
      </c>
      <c r="C8" s="324" t="s">
        <v>52</v>
      </c>
      <c r="D8" s="48" t="s">
        <v>53</v>
      </c>
      <c r="E8" s="317" t="s">
        <v>54</v>
      </c>
      <c r="F8" s="273" t="s">
        <v>206</v>
      </c>
      <c r="G8" s="318" t="s">
        <v>55</v>
      </c>
      <c r="H8" s="318" t="s">
        <v>56</v>
      </c>
      <c r="I8" s="319"/>
      <c r="J8" s="320" t="s">
        <v>85</v>
      </c>
      <c r="K8" s="321" t="s">
        <v>86</v>
      </c>
      <c r="L8" s="271" t="s">
        <v>206</v>
      </c>
      <c r="M8" s="46" t="s">
        <v>87</v>
      </c>
      <c r="N8" s="341" t="s">
        <v>88</v>
      </c>
    </row>
    <row r="9" spans="1:14" ht="26.25" customHeight="1">
      <c r="A9" s="496" t="s">
        <v>16</v>
      </c>
      <c r="B9" s="28" t="s">
        <v>3</v>
      </c>
      <c r="C9" s="29">
        <v>1</v>
      </c>
      <c r="D9" s="30">
        <f>+D10+D11+D12+D13+D14</f>
        <v>0</v>
      </c>
      <c r="E9" s="301">
        <f aca="true" t="shared" si="0" ref="E9:E34">+IF($D$35=0,0,D9/$D$35)</f>
        <v>0</v>
      </c>
      <c r="F9" s="274">
        <f>+F10+F11+F12+F13</f>
        <v>0</v>
      </c>
      <c r="G9" s="315">
        <f>+G10+G11+G12+G13+G14</f>
        <v>0</v>
      </c>
      <c r="H9" s="316">
        <f aca="true" t="shared" si="1" ref="H9:H34">+IF($G$35=0,0,G9/$G$35)</f>
        <v>0</v>
      </c>
      <c r="I9" s="63"/>
      <c r="J9" s="315">
        <f>+J10+J11+J12+J13+J14</f>
        <v>0</v>
      </c>
      <c r="K9" s="533">
        <f>+IF($J$35=0,0,J9/$J$35)</f>
        <v>0</v>
      </c>
      <c r="L9" s="274">
        <f>+L10+L11+L12+L13</f>
        <v>0</v>
      </c>
      <c r="M9" s="346">
        <f>+M10+M11+M12+M13+M14</f>
        <v>0</v>
      </c>
      <c r="N9" s="342">
        <f aca="true" t="shared" si="2" ref="N9:N34">+IF($M$35=0,0,M9/$M$35)</f>
        <v>0</v>
      </c>
    </row>
    <row r="10" spans="1:14" ht="22.5" customHeight="1">
      <c r="A10" s="497"/>
      <c r="B10" s="245" t="s">
        <v>4</v>
      </c>
      <c r="C10" s="246" t="s">
        <v>5</v>
      </c>
      <c r="D10" s="247"/>
      <c r="E10" s="376">
        <f>+IF(F10=0,0,D10/F10)</f>
        <v>0</v>
      </c>
      <c r="F10" s="375"/>
      <c r="G10" s="248"/>
      <c r="H10" s="265">
        <f t="shared" si="1"/>
        <v>0</v>
      </c>
      <c r="I10" s="249"/>
      <c r="J10" s="250"/>
      <c r="K10" s="376">
        <f>+IF(L10=0,0,J10/L10)</f>
        <v>0</v>
      </c>
      <c r="L10" s="375"/>
      <c r="M10" s="347"/>
      <c r="N10" s="343">
        <f t="shared" si="2"/>
        <v>0</v>
      </c>
    </row>
    <row r="11" spans="1:14" ht="22.5" customHeight="1">
      <c r="A11" s="497"/>
      <c r="B11" s="245" t="s">
        <v>26</v>
      </c>
      <c r="C11" s="246" t="s">
        <v>269</v>
      </c>
      <c r="D11" s="251"/>
      <c r="E11" s="376">
        <f>+IF(F11=0,0,D11/F11)</f>
        <v>0</v>
      </c>
      <c r="F11" s="375"/>
      <c r="G11" s="248"/>
      <c r="H11" s="265">
        <f t="shared" si="1"/>
        <v>0</v>
      </c>
      <c r="I11" s="249"/>
      <c r="J11" s="252"/>
      <c r="K11" s="376">
        <f>+IF(L11=0,0,J11/L11)</f>
        <v>0</v>
      </c>
      <c r="L11" s="375"/>
      <c r="M11" s="347"/>
      <c r="N11" s="343">
        <f t="shared" si="2"/>
        <v>0</v>
      </c>
    </row>
    <row r="12" spans="1:14" ht="22.5" customHeight="1">
      <c r="A12" s="497"/>
      <c r="B12" s="245" t="s">
        <v>178</v>
      </c>
      <c r="C12" s="246" t="s">
        <v>27</v>
      </c>
      <c r="D12" s="251"/>
      <c r="E12" s="376">
        <f>+IF(F12=0,0,D12/F12)</f>
        <v>0</v>
      </c>
      <c r="F12" s="375"/>
      <c r="G12" s="248"/>
      <c r="H12" s="265">
        <f t="shared" si="1"/>
        <v>0</v>
      </c>
      <c r="I12" s="249"/>
      <c r="J12" s="252"/>
      <c r="K12" s="376">
        <f>+IF(L12=0,0,J12/L12)</f>
        <v>0</v>
      </c>
      <c r="L12" s="375"/>
      <c r="M12" s="347"/>
      <c r="N12" s="343">
        <f t="shared" si="2"/>
        <v>0</v>
      </c>
    </row>
    <row r="13" spans="1:14" ht="22.5" customHeight="1">
      <c r="A13" s="497"/>
      <c r="B13" s="245" t="s">
        <v>179</v>
      </c>
      <c r="C13" s="246" t="s">
        <v>28</v>
      </c>
      <c r="D13" s="251"/>
      <c r="E13" s="376">
        <f>+IF(F13=0,0,D13/F13)</f>
        <v>0</v>
      </c>
      <c r="F13" s="375"/>
      <c r="G13" s="248"/>
      <c r="H13" s="265">
        <f t="shared" si="1"/>
        <v>0</v>
      </c>
      <c r="I13" s="249"/>
      <c r="J13" s="252"/>
      <c r="K13" s="376">
        <f>+IF(L13=0,0,J13/L13)</f>
        <v>0</v>
      </c>
      <c r="L13" s="375"/>
      <c r="M13" s="347"/>
      <c r="N13" s="343">
        <f t="shared" si="2"/>
        <v>0</v>
      </c>
    </row>
    <row r="14" spans="1:14" ht="22.5" customHeight="1">
      <c r="A14" s="497"/>
      <c r="B14" s="245" t="s">
        <v>181</v>
      </c>
      <c r="C14" s="246" t="s">
        <v>180</v>
      </c>
      <c r="D14" s="251"/>
      <c r="E14" s="296">
        <f t="shared" si="0"/>
        <v>0</v>
      </c>
      <c r="F14" s="325"/>
      <c r="G14" s="248"/>
      <c r="H14" s="265">
        <f t="shared" si="1"/>
        <v>0</v>
      </c>
      <c r="I14" s="249"/>
      <c r="J14" s="252"/>
      <c r="K14" s="297">
        <f aca="true" t="shared" si="3" ref="K14:K34">+IF($J$35=0,0,J14/$J$35)</f>
        <v>0</v>
      </c>
      <c r="L14" s="325"/>
      <c r="M14" s="347"/>
      <c r="N14" s="343">
        <f t="shared" si="2"/>
        <v>0</v>
      </c>
    </row>
    <row r="15" spans="1:14" ht="21.75" customHeight="1">
      <c r="A15" s="497"/>
      <c r="B15" s="35" t="s">
        <v>6</v>
      </c>
      <c r="C15" s="36">
        <v>2</v>
      </c>
      <c r="D15" s="34"/>
      <c r="E15" s="296">
        <f t="shared" si="0"/>
        <v>0</v>
      </c>
      <c r="F15" s="288"/>
      <c r="G15" s="33"/>
      <c r="H15" s="244">
        <f t="shared" si="1"/>
        <v>0</v>
      </c>
      <c r="I15" s="63"/>
      <c r="J15" s="53"/>
      <c r="K15" s="296">
        <f t="shared" si="3"/>
        <v>0</v>
      </c>
      <c r="L15" s="288"/>
      <c r="M15" s="348"/>
      <c r="N15" s="342">
        <f t="shared" si="2"/>
        <v>0</v>
      </c>
    </row>
    <row r="16" spans="1:14" ht="25.5" customHeight="1">
      <c r="A16" s="497"/>
      <c r="B16" s="35" t="s">
        <v>7</v>
      </c>
      <c r="C16" s="36">
        <v>3</v>
      </c>
      <c r="D16" s="34"/>
      <c r="E16" s="296">
        <f t="shared" si="0"/>
        <v>0</v>
      </c>
      <c r="F16" s="288"/>
      <c r="G16" s="33"/>
      <c r="H16" s="244">
        <f t="shared" si="1"/>
        <v>0</v>
      </c>
      <c r="I16" s="63"/>
      <c r="J16" s="53"/>
      <c r="K16" s="296">
        <f t="shared" si="3"/>
        <v>0</v>
      </c>
      <c r="L16" s="288"/>
      <c r="M16" s="348"/>
      <c r="N16" s="342">
        <f t="shared" si="2"/>
        <v>0</v>
      </c>
    </row>
    <row r="17" spans="1:14" ht="25.5" customHeight="1">
      <c r="A17" s="497"/>
      <c r="B17" s="35" t="s">
        <v>246</v>
      </c>
      <c r="C17" s="36">
        <v>4</v>
      </c>
      <c r="D17" s="261">
        <f>+D18+D19+D20</f>
        <v>0</v>
      </c>
      <c r="E17" s="296">
        <f t="shared" si="0"/>
        <v>0</v>
      </c>
      <c r="F17" s="288"/>
      <c r="G17" s="261">
        <f>+G18+G19+G20</f>
        <v>0</v>
      </c>
      <c r="H17" s="244">
        <f t="shared" si="1"/>
        <v>0</v>
      </c>
      <c r="I17" s="63"/>
      <c r="J17" s="261">
        <f>+J18+J19+J20</f>
        <v>0</v>
      </c>
      <c r="K17" s="296">
        <f t="shared" si="3"/>
        <v>0</v>
      </c>
      <c r="L17" s="288"/>
      <c r="M17" s="349">
        <f>+M18+M19+M20</f>
        <v>0</v>
      </c>
      <c r="N17" s="342">
        <f t="shared" si="2"/>
        <v>0</v>
      </c>
    </row>
    <row r="18" spans="1:14" ht="34.5" customHeight="1">
      <c r="A18" s="497"/>
      <c r="B18" s="245" t="s">
        <v>203</v>
      </c>
      <c r="C18" s="263" t="s">
        <v>138</v>
      </c>
      <c r="D18" s="251"/>
      <c r="E18" s="297">
        <f t="shared" si="0"/>
        <v>0</v>
      </c>
      <c r="F18" s="287"/>
      <c r="G18" s="266"/>
      <c r="H18" s="265">
        <f t="shared" si="1"/>
        <v>0</v>
      </c>
      <c r="I18" s="249"/>
      <c r="J18" s="252"/>
      <c r="K18" s="297">
        <f t="shared" si="3"/>
        <v>0</v>
      </c>
      <c r="L18" s="287"/>
      <c r="M18" s="350"/>
      <c r="N18" s="343">
        <f t="shared" si="2"/>
        <v>0</v>
      </c>
    </row>
    <row r="19" spans="1:14" ht="26.25" customHeight="1">
      <c r="A19" s="497"/>
      <c r="B19" s="245" t="s">
        <v>210</v>
      </c>
      <c r="C19" s="263" t="s">
        <v>139</v>
      </c>
      <c r="D19" s="251"/>
      <c r="E19" s="297">
        <f t="shared" si="0"/>
        <v>0</v>
      </c>
      <c r="F19" s="287"/>
      <c r="G19" s="266"/>
      <c r="H19" s="265">
        <f t="shared" si="1"/>
        <v>0</v>
      </c>
      <c r="I19" s="249"/>
      <c r="J19" s="252"/>
      <c r="K19" s="297">
        <f t="shared" si="3"/>
        <v>0</v>
      </c>
      <c r="L19" s="287"/>
      <c r="M19" s="350"/>
      <c r="N19" s="343">
        <f t="shared" si="2"/>
        <v>0</v>
      </c>
    </row>
    <row r="20" spans="1:14" ht="26.25" customHeight="1">
      <c r="A20" s="497"/>
      <c r="B20" s="245" t="s">
        <v>247</v>
      </c>
      <c r="C20" s="263" t="s">
        <v>177</v>
      </c>
      <c r="D20" s="251"/>
      <c r="E20" s="297">
        <f t="shared" si="0"/>
        <v>0</v>
      </c>
      <c r="F20" s="287"/>
      <c r="G20" s="266"/>
      <c r="H20" s="265">
        <f t="shared" si="1"/>
        <v>0</v>
      </c>
      <c r="I20" s="249"/>
      <c r="J20" s="252"/>
      <c r="K20" s="297">
        <f t="shared" si="3"/>
        <v>0</v>
      </c>
      <c r="L20" s="287"/>
      <c r="M20" s="350"/>
      <c r="N20" s="343">
        <f t="shared" si="2"/>
        <v>0</v>
      </c>
    </row>
    <row r="21" spans="1:14" ht="37.5" customHeight="1">
      <c r="A21" s="497"/>
      <c r="B21" s="35" t="s">
        <v>204</v>
      </c>
      <c r="C21" s="36" t="s">
        <v>139</v>
      </c>
      <c r="D21" s="34"/>
      <c r="E21" s="296">
        <f t="shared" si="0"/>
        <v>0</v>
      </c>
      <c r="F21" s="288"/>
      <c r="G21" s="37"/>
      <c r="H21" s="244">
        <f t="shared" si="1"/>
        <v>0</v>
      </c>
      <c r="I21" s="63"/>
      <c r="J21" s="53"/>
      <c r="K21" s="296">
        <f t="shared" si="3"/>
        <v>0</v>
      </c>
      <c r="L21" s="288"/>
      <c r="M21" s="351"/>
      <c r="N21" s="342">
        <f t="shared" si="2"/>
        <v>0</v>
      </c>
    </row>
    <row r="22" spans="1:14" ht="25.5" customHeight="1">
      <c r="A22" s="497"/>
      <c r="B22" s="35" t="s">
        <v>8</v>
      </c>
      <c r="C22" s="36">
        <v>5</v>
      </c>
      <c r="D22" s="34"/>
      <c r="E22" s="296">
        <f t="shared" si="0"/>
        <v>0</v>
      </c>
      <c r="F22" s="288"/>
      <c r="G22" s="37"/>
      <c r="H22" s="244">
        <f t="shared" si="1"/>
        <v>0</v>
      </c>
      <c r="I22" s="63"/>
      <c r="J22" s="53"/>
      <c r="K22" s="296">
        <f t="shared" si="3"/>
        <v>0</v>
      </c>
      <c r="L22" s="288"/>
      <c r="M22" s="351"/>
      <c r="N22" s="342">
        <f t="shared" si="2"/>
        <v>0</v>
      </c>
    </row>
    <row r="23" spans="1:14" ht="25.5" customHeight="1">
      <c r="A23" s="497"/>
      <c r="B23" s="35" t="s">
        <v>9</v>
      </c>
      <c r="C23" s="36">
        <v>6</v>
      </c>
      <c r="D23" s="34"/>
      <c r="E23" s="296">
        <f t="shared" si="0"/>
        <v>0</v>
      </c>
      <c r="F23" s="288"/>
      <c r="G23" s="33"/>
      <c r="H23" s="244">
        <f t="shared" si="1"/>
        <v>0</v>
      </c>
      <c r="I23" s="63"/>
      <c r="J23" s="53"/>
      <c r="K23" s="296">
        <f t="shared" si="3"/>
        <v>0</v>
      </c>
      <c r="L23" s="288"/>
      <c r="M23" s="348"/>
      <c r="N23" s="342">
        <f t="shared" si="2"/>
        <v>0</v>
      </c>
    </row>
    <row r="24" spans="1:14" ht="24.75" customHeight="1">
      <c r="A24" s="497"/>
      <c r="B24" s="35" t="s">
        <v>10</v>
      </c>
      <c r="C24" s="36">
        <v>7</v>
      </c>
      <c r="D24" s="34"/>
      <c r="E24" s="296">
        <f t="shared" si="0"/>
        <v>0</v>
      </c>
      <c r="F24" s="288"/>
      <c r="G24" s="33"/>
      <c r="H24" s="244">
        <f t="shared" si="1"/>
        <v>0</v>
      </c>
      <c r="I24" s="63"/>
      <c r="J24" s="53"/>
      <c r="K24" s="296">
        <f t="shared" si="3"/>
        <v>0</v>
      </c>
      <c r="L24" s="288"/>
      <c r="M24" s="348"/>
      <c r="N24" s="342">
        <f t="shared" si="2"/>
        <v>0</v>
      </c>
    </row>
    <row r="25" spans="1:14" ht="24" customHeight="1">
      <c r="A25" s="497"/>
      <c r="B25" s="35" t="s">
        <v>11</v>
      </c>
      <c r="C25" s="36">
        <v>8</v>
      </c>
      <c r="D25" s="34"/>
      <c r="E25" s="296">
        <f t="shared" si="0"/>
        <v>0</v>
      </c>
      <c r="F25" s="288"/>
      <c r="G25" s="37"/>
      <c r="H25" s="244">
        <f t="shared" si="1"/>
        <v>0</v>
      </c>
      <c r="I25" s="63"/>
      <c r="J25" s="53"/>
      <c r="K25" s="296">
        <f t="shared" si="3"/>
        <v>0</v>
      </c>
      <c r="L25" s="288"/>
      <c r="M25" s="351"/>
      <c r="N25" s="342">
        <f t="shared" si="2"/>
        <v>0</v>
      </c>
    </row>
    <row r="26" spans="1:14" ht="21" customHeight="1">
      <c r="A26" s="497"/>
      <c r="B26" s="35" t="s">
        <v>12</v>
      </c>
      <c r="C26" s="36">
        <v>9</v>
      </c>
      <c r="D26" s="34"/>
      <c r="E26" s="296">
        <f t="shared" si="0"/>
        <v>0</v>
      </c>
      <c r="F26" s="288"/>
      <c r="G26" s="37"/>
      <c r="H26" s="244">
        <f t="shared" si="1"/>
        <v>0</v>
      </c>
      <c r="I26" s="63"/>
      <c r="J26" s="53"/>
      <c r="K26" s="296">
        <f t="shared" si="3"/>
        <v>0</v>
      </c>
      <c r="L26" s="288"/>
      <c r="M26" s="351"/>
      <c r="N26" s="342">
        <f t="shared" si="2"/>
        <v>0</v>
      </c>
    </row>
    <row r="27" spans="1:14" ht="26.25" customHeight="1">
      <c r="A27" s="497"/>
      <c r="B27" s="35" t="s">
        <v>29</v>
      </c>
      <c r="C27" s="36">
        <v>10</v>
      </c>
      <c r="D27" s="34"/>
      <c r="E27" s="296">
        <f t="shared" si="0"/>
        <v>0</v>
      </c>
      <c r="F27" s="288"/>
      <c r="G27" s="33"/>
      <c r="H27" s="244">
        <f t="shared" si="1"/>
        <v>0</v>
      </c>
      <c r="I27" s="63"/>
      <c r="J27" s="53"/>
      <c r="K27" s="296">
        <f t="shared" si="3"/>
        <v>0</v>
      </c>
      <c r="L27" s="288"/>
      <c r="M27" s="348"/>
      <c r="N27" s="342">
        <f t="shared" si="2"/>
        <v>0</v>
      </c>
    </row>
    <row r="28" spans="1:14" ht="28.5" customHeight="1">
      <c r="A28" s="497"/>
      <c r="B28" s="81" t="s">
        <v>132</v>
      </c>
      <c r="C28" s="36">
        <v>11</v>
      </c>
      <c r="D28" s="34"/>
      <c r="E28" s="296">
        <f t="shared" si="0"/>
        <v>0</v>
      </c>
      <c r="F28" s="288"/>
      <c r="G28" s="37"/>
      <c r="H28" s="244">
        <f t="shared" si="1"/>
        <v>0</v>
      </c>
      <c r="I28" s="63"/>
      <c r="J28" s="53"/>
      <c r="K28" s="296">
        <f t="shared" si="3"/>
        <v>0</v>
      </c>
      <c r="L28" s="288"/>
      <c r="M28" s="351"/>
      <c r="N28" s="342">
        <f t="shared" si="2"/>
        <v>0</v>
      </c>
    </row>
    <row r="29" spans="1:14" ht="30.75" customHeight="1" hidden="1">
      <c r="A29" s="497"/>
      <c r="E29" s="296">
        <f t="shared" si="0"/>
        <v>0</v>
      </c>
      <c r="F29" s="289"/>
      <c r="H29" s="244">
        <f t="shared" si="1"/>
        <v>0</v>
      </c>
      <c r="K29" s="296">
        <f t="shared" si="3"/>
        <v>0</v>
      </c>
      <c r="L29" s="289"/>
      <c r="M29" s="295"/>
      <c r="N29" s="342">
        <f t="shared" si="2"/>
        <v>0</v>
      </c>
    </row>
    <row r="30" spans="1:14" ht="27" customHeight="1">
      <c r="A30" s="497"/>
      <c r="B30" s="35" t="s">
        <v>133</v>
      </c>
      <c r="C30" s="36">
        <v>12</v>
      </c>
      <c r="D30" s="34"/>
      <c r="E30" s="296">
        <f t="shared" si="0"/>
        <v>0</v>
      </c>
      <c r="F30" s="288"/>
      <c r="G30" s="37"/>
      <c r="H30" s="244">
        <f t="shared" si="1"/>
        <v>0</v>
      </c>
      <c r="I30" s="63"/>
      <c r="J30" s="53"/>
      <c r="K30" s="296">
        <f t="shared" si="3"/>
        <v>0</v>
      </c>
      <c r="L30" s="288"/>
      <c r="M30" s="351"/>
      <c r="N30" s="342">
        <f t="shared" si="2"/>
        <v>0</v>
      </c>
    </row>
    <row r="31" spans="1:14" ht="27" customHeight="1">
      <c r="A31" s="497"/>
      <c r="B31" s="35" t="s">
        <v>13</v>
      </c>
      <c r="C31" s="36">
        <v>13</v>
      </c>
      <c r="D31" s="34"/>
      <c r="E31" s="296">
        <f t="shared" si="0"/>
        <v>0</v>
      </c>
      <c r="F31" s="288"/>
      <c r="G31" s="37"/>
      <c r="H31" s="244">
        <f t="shared" si="1"/>
        <v>0</v>
      </c>
      <c r="I31" s="63"/>
      <c r="J31" s="53"/>
      <c r="K31" s="296">
        <f t="shared" si="3"/>
        <v>0</v>
      </c>
      <c r="L31" s="288"/>
      <c r="M31" s="351"/>
      <c r="N31" s="342">
        <f t="shared" si="2"/>
        <v>0</v>
      </c>
    </row>
    <row r="32" spans="1:14" ht="27" customHeight="1">
      <c r="A32" s="497"/>
      <c r="B32" s="38" t="s">
        <v>38</v>
      </c>
      <c r="C32" s="36">
        <v>14</v>
      </c>
      <c r="D32" s="37"/>
      <c r="E32" s="296">
        <f t="shared" si="0"/>
        <v>0</v>
      </c>
      <c r="F32" s="288"/>
      <c r="G32" s="33"/>
      <c r="H32" s="244">
        <f t="shared" si="1"/>
        <v>0</v>
      </c>
      <c r="I32" s="63"/>
      <c r="J32" s="55"/>
      <c r="K32" s="296">
        <f t="shared" si="3"/>
        <v>0</v>
      </c>
      <c r="L32" s="288"/>
      <c r="M32" s="348"/>
      <c r="N32" s="342">
        <f t="shared" si="2"/>
        <v>0</v>
      </c>
    </row>
    <row r="33" spans="1:14" ht="31.5" customHeight="1" thickBot="1">
      <c r="A33" s="497"/>
      <c r="B33" s="39" t="s">
        <v>14</v>
      </c>
      <c r="C33" s="36">
        <v>15</v>
      </c>
      <c r="D33" s="302"/>
      <c r="E33" s="306">
        <f t="shared" si="0"/>
        <v>0</v>
      </c>
      <c r="F33" s="307"/>
      <c r="G33" s="40"/>
      <c r="H33" s="359">
        <f t="shared" si="1"/>
        <v>0</v>
      </c>
      <c r="I33" s="63"/>
      <c r="J33" s="56"/>
      <c r="K33" s="310">
        <f t="shared" si="3"/>
        <v>0</v>
      </c>
      <c r="L33" s="290"/>
      <c r="M33" s="352"/>
      <c r="N33" s="363">
        <f t="shared" si="2"/>
        <v>0</v>
      </c>
    </row>
    <row r="34" spans="1:14" ht="28.5" customHeight="1" thickBot="1">
      <c r="A34" s="498"/>
      <c r="B34" s="41" t="s">
        <v>31</v>
      </c>
      <c r="C34" s="36">
        <v>16</v>
      </c>
      <c r="D34" s="299">
        <f>SUM(D9:D33)-D17-D9</f>
        <v>0</v>
      </c>
      <c r="E34" s="311">
        <f t="shared" si="0"/>
        <v>0</v>
      </c>
      <c r="F34" s="308">
        <f>SUM(F9:F33)-F9-F14</f>
        <v>0</v>
      </c>
      <c r="G34" s="43">
        <f>SUM(G9:G33)-G17-G9</f>
        <v>0</v>
      </c>
      <c r="H34" s="361">
        <f t="shared" si="1"/>
        <v>0</v>
      </c>
      <c r="I34" s="358"/>
      <c r="J34" s="43">
        <f>SUM(J9:J33)-J17-J9</f>
        <v>0</v>
      </c>
      <c r="K34" s="311">
        <f t="shared" si="3"/>
        <v>0</v>
      </c>
      <c r="L34" s="292">
        <f>SUM(L9:L33)-L9-L14</f>
        <v>0</v>
      </c>
      <c r="M34" s="340">
        <f>SUM(M9:M33)-M17-M9</f>
        <v>0</v>
      </c>
      <c r="N34" s="361">
        <f t="shared" si="2"/>
        <v>0</v>
      </c>
    </row>
    <row r="35" spans="1:14" ht="30.75" customHeight="1">
      <c r="A35" s="499" t="s">
        <v>136</v>
      </c>
      <c r="B35" s="500"/>
      <c r="C35" s="36">
        <v>17</v>
      </c>
      <c r="D35" s="454">
        <f>+'výkony-vozidla-odkupy'!I11</f>
        <v>0</v>
      </c>
      <c r="E35" s="454"/>
      <c r="F35" s="269"/>
      <c r="G35" s="483">
        <f>+D35</f>
        <v>0</v>
      </c>
      <c r="H35" s="484"/>
      <c r="I35" s="64"/>
      <c r="J35" s="454">
        <f>+'výkony-vozidla-odkupy'!J11</f>
        <v>0</v>
      </c>
      <c r="K35" s="454"/>
      <c r="L35" s="272"/>
      <c r="M35" s="455">
        <f>+J35</f>
        <v>0</v>
      </c>
      <c r="N35" s="456"/>
    </row>
    <row r="36" spans="1:14" ht="30.75" customHeight="1" thickBot="1">
      <c r="A36" s="511" t="s">
        <v>127</v>
      </c>
      <c r="B36" s="512"/>
      <c r="C36" s="36">
        <v>18</v>
      </c>
      <c r="D36" s="485"/>
      <c r="E36" s="458"/>
      <c r="F36" s="396"/>
      <c r="G36" s="459"/>
      <c r="H36" s="486"/>
      <c r="I36" s="65"/>
      <c r="J36" s="457"/>
      <c r="K36" s="458"/>
      <c r="L36" s="396"/>
      <c r="M36" s="459"/>
      <c r="N36" s="460"/>
    </row>
    <row r="37" spans="1:14" ht="32.25" customHeight="1" thickBot="1">
      <c r="A37" s="463" t="s">
        <v>47</v>
      </c>
      <c r="B37" s="464"/>
      <c r="C37" s="36">
        <v>19</v>
      </c>
      <c r="D37" s="436">
        <f>+E34</f>
        <v>0</v>
      </c>
      <c r="E37" s="467"/>
      <c r="F37" s="278"/>
      <c r="G37" s="461"/>
      <c r="H37" s="487"/>
      <c r="I37" s="66"/>
      <c r="J37" s="477">
        <f>+K34</f>
        <v>0</v>
      </c>
      <c r="K37" s="467"/>
      <c r="L37" s="278"/>
      <c r="M37" s="461"/>
      <c r="N37" s="462"/>
    </row>
    <row r="38" spans="1:14" ht="46.5" customHeight="1" thickBot="1">
      <c r="A38" s="463" t="s">
        <v>32</v>
      </c>
      <c r="B38" s="464"/>
      <c r="C38" s="36">
        <v>20</v>
      </c>
      <c r="D38" s="465"/>
      <c r="E38" s="466"/>
      <c r="F38" s="279"/>
      <c r="G38" s="436">
        <f>+H34</f>
        <v>0</v>
      </c>
      <c r="H38" s="467"/>
      <c r="I38" s="67"/>
      <c r="J38" s="465"/>
      <c r="K38" s="466"/>
      <c r="L38" s="279"/>
      <c r="M38" s="436">
        <f>+N34</f>
        <v>0</v>
      </c>
      <c r="N38" s="437"/>
    </row>
    <row r="39" spans="1:14" s="8" customFormat="1" ht="20.25" customHeight="1">
      <c r="A39" s="367"/>
      <c r="B39" s="367"/>
      <c r="C39" s="368"/>
      <c r="D39" s="366"/>
      <c r="E39" s="366"/>
      <c r="F39" s="366"/>
      <c r="G39" s="365"/>
      <c r="H39" s="365"/>
      <c r="I39" s="365"/>
      <c r="J39" s="366"/>
      <c r="K39" s="366"/>
      <c r="L39" s="366"/>
      <c r="M39" s="365"/>
      <c r="N39" s="365"/>
    </row>
    <row r="40" spans="1:14" s="8" customFormat="1" ht="20.25" customHeight="1" thickBot="1">
      <c r="A40" s="367"/>
      <c r="B40" s="367"/>
      <c r="C40" s="368"/>
      <c r="D40" s="366"/>
      <c r="E40" s="366"/>
      <c r="F40" s="366"/>
      <c r="G40" s="365"/>
      <c r="H40" s="365"/>
      <c r="I40" s="365"/>
      <c r="J40" s="366"/>
      <c r="K40" s="366"/>
      <c r="L40" s="366"/>
      <c r="M40" s="365"/>
      <c r="N40" s="365"/>
    </row>
    <row r="41" spans="1:14" ht="60.75" customHeight="1" thickBot="1">
      <c r="A41" s="513" t="s">
        <v>137</v>
      </c>
      <c r="B41" s="514"/>
      <c r="C41" s="369" t="s">
        <v>101</v>
      </c>
      <c r="D41" s="92"/>
      <c r="E41" s="86"/>
      <c r="F41" s="86"/>
      <c r="G41" s="95"/>
      <c r="H41" s="87"/>
      <c r="I41" s="94"/>
      <c r="J41" s="92"/>
      <c r="K41" s="86"/>
      <c r="L41" s="86"/>
      <c r="M41" s="95"/>
      <c r="N41" s="87"/>
    </row>
    <row r="42" spans="1:14" ht="142.5" customHeight="1" thickBot="1">
      <c r="A42" s="513" t="s">
        <v>193</v>
      </c>
      <c r="B42" s="514"/>
      <c r="C42" s="370" t="s">
        <v>102</v>
      </c>
      <c r="D42" s="88"/>
      <c r="E42" s="89"/>
      <c r="F42" s="89"/>
      <c r="G42" s="96"/>
      <c r="H42" s="89"/>
      <c r="I42" s="90"/>
      <c r="J42" s="88"/>
      <c r="K42" s="89"/>
      <c r="L42" s="89"/>
      <c r="M42" s="95"/>
      <c r="N42" s="87"/>
    </row>
    <row r="43" spans="1:14" ht="27" customHeight="1" thickBot="1">
      <c r="A43" s="518" t="s">
        <v>197</v>
      </c>
      <c r="B43" s="519"/>
      <c r="C43" s="370" t="s">
        <v>134</v>
      </c>
      <c r="D43" s="439">
        <f>0.85+0.18</f>
        <v>1.03</v>
      </c>
      <c r="E43" s="438"/>
      <c r="F43" s="338"/>
      <c r="G43" s="439">
        <f>+D43</f>
        <v>1.03</v>
      </c>
      <c r="H43" s="438"/>
      <c r="I43" s="104"/>
      <c r="J43" s="438">
        <f>0.48+0.3</f>
        <v>0.78</v>
      </c>
      <c r="K43" s="438"/>
      <c r="L43" s="338"/>
      <c r="M43" s="439">
        <f>+J43</f>
        <v>0.78</v>
      </c>
      <c r="N43" s="440"/>
    </row>
    <row r="44" spans="1:14" ht="46.5" customHeight="1">
      <c r="A44" s="488" t="s">
        <v>142</v>
      </c>
      <c r="B44" s="489"/>
      <c r="C44" s="371">
        <v>22</v>
      </c>
      <c r="D44" s="443">
        <f>+D37+D43+E41</f>
        <v>1.03</v>
      </c>
      <c r="E44" s="444"/>
      <c r="F44" s="280"/>
      <c r="G44" s="425"/>
      <c r="H44" s="507"/>
      <c r="I44" s="68"/>
      <c r="J44" s="443">
        <f>+J37+J43+K41</f>
        <v>0.78</v>
      </c>
      <c r="K44" s="444"/>
      <c r="L44" s="280"/>
      <c r="M44" s="425"/>
      <c r="N44" s="426"/>
    </row>
    <row r="45" spans="1:14" ht="46.5" customHeight="1" thickBot="1">
      <c r="A45" s="470" t="s">
        <v>143</v>
      </c>
      <c r="B45" s="471"/>
      <c r="C45" s="372" t="s">
        <v>34</v>
      </c>
      <c r="D45" s="472"/>
      <c r="E45" s="473"/>
      <c r="F45" s="373"/>
      <c r="G45" s="428">
        <f>+H34+G43</f>
        <v>1.03</v>
      </c>
      <c r="H45" s="474"/>
      <c r="I45" s="374"/>
      <c r="J45" s="472"/>
      <c r="K45" s="473"/>
      <c r="L45" s="373"/>
      <c r="M45" s="428">
        <f>+N34+M43</f>
        <v>0.78</v>
      </c>
      <c r="N45" s="429"/>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1" t="s">
        <v>258</v>
      </c>
      <c r="B50" s="502"/>
      <c r="C50" s="502"/>
      <c r="D50" s="502"/>
      <c r="E50" s="502"/>
      <c r="F50" s="502"/>
      <c r="G50" s="502"/>
      <c r="H50" s="503"/>
      <c r="I50" s="7"/>
    </row>
    <row r="51" spans="1:9" ht="18.75" customHeight="1">
      <c r="A51" s="508" t="s">
        <v>155</v>
      </c>
      <c r="B51" s="509"/>
      <c r="C51" s="509"/>
      <c r="D51" s="509"/>
      <c r="E51" s="509"/>
      <c r="F51" s="509"/>
      <c r="G51" s="509"/>
      <c r="H51" s="510"/>
      <c r="I51" s="7"/>
    </row>
    <row r="52" spans="1:9" ht="36.75" customHeight="1">
      <c r="A52" s="479" t="s">
        <v>259</v>
      </c>
      <c r="B52" s="479"/>
      <c r="C52" s="479"/>
      <c r="D52" s="479"/>
      <c r="E52" s="479"/>
      <c r="F52" s="479"/>
      <c r="G52" s="479"/>
      <c r="H52" s="479"/>
      <c r="I52" s="7"/>
    </row>
    <row r="53" spans="1:9" ht="39.75" customHeight="1">
      <c r="A53" s="480" t="s">
        <v>260</v>
      </c>
      <c r="B53" s="481"/>
      <c r="C53" s="481"/>
      <c r="D53" s="481"/>
      <c r="E53" s="481"/>
      <c r="F53" s="481"/>
      <c r="G53" s="481"/>
      <c r="H53" s="482"/>
      <c r="I53" s="7"/>
    </row>
    <row r="54" spans="1:9" ht="39" customHeight="1">
      <c r="A54" s="480" t="s">
        <v>261</v>
      </c>
      <c r="B54" s="481"/>
      <c r="C54" s="481"/>
      <c r="D54" s="481"/>
      <c r="E54" s="481"/>
      <c r="F54" s="481"/>
      <c r="G54" s="481"/>
      <c r="H54" s="482"/>
      <c r="I54" s="7"/>
    </row>
    <row r="55" spans="1:9" ht="20.25" customHeight="1">
      <c r="A55" s="479" t="s">
        <v>20</v>
      </c>
      <c r="B55" s="479"/>
      <c r="C55" s="479"/>
      <c r="D55" s="479"/>
      <c r="E55" s="479"/>
      <c r="F55" s="479"/>
      <c r="G55" s="479"/>
      <c r="H55" s="479"/>
      <c r="I55" s="57"/>
    </row>
    <row r="56" spans="1:9" ht="28.5" customHeight="1">
      <c r="A56" s="427" t="s">
        <v>264</v>
      </c>
      <c r="B56" s="427"/>
      <c r="C56" s="427"/>
      <c r="D56" s="427"/>
      <c r="E56" s="427"/>
      <c r="F56" s="427"/>
      <c r="G56" s="427"/>
      <c r="H56" s="427"/>
      <c r="I56" s="57"/>
    </row>
    <row r="57" spans="1:9" ht="33" customHeight="1">
      <c r="A57" s="480" t="s">
        <v>252</v>
      </c>
      <c r="B57" s="481"/>
      <c r="C57" s="481"/>
      <c r="D57" s="481"/>
      <c r="E57" s="481"/>
      <c r="F57" s="481"/>
      <c r="G57" s="481"/>
      <c r="H57" s="482"/>
      <c r="I57" s="57"/>
    </row>
    <row r="58" spans="1:9" ht="22.5" customHeight="1">
      <c r="A58" s="505" t="s">
        <v>265</v>
      </c>
      <c r="B58" s="505"/>
      <c r="C58" s="505"/>
      <c r="D58" s="505"/>
      <c r="E58" s="505"/>
      <c r="F58" s="505"/>
      <c r="G58" s="505"/>
      <c r="H58" s="506"/>
      <c r="I58" s="57"/>
    </row>
    <row r="59" spans="1:9" ht="22.5" customHeight="1">
      <c r="A59" s="445" t="s">
        <v>241</v>
      </c>
      <c r="B59" s="446"/>
      <c r="C59" s="446"/>
      <c r="D59" s="446"/>
      <c r="E59" s="446"/>
      <c r="F59" s="446"/>
      <c r="G59" s="446"/>
      <c r="H59" s="447"/>
      <c r="I59" s="57"/>
    </row>
    <row r="60" spans="1:9" ht="22.5" customHeight="1">
      <c r="A60" s="445" t="s">
        <v>242</v>
      </c>
      <c r="B60" s="446"/>
      <c r="C60" s="446"/>
      <c r="D60" s="446"/>
      <c r="E60" s="446"/>
      <c r="F60" s="446"/>
      <c r="G60" s="446"/>
      <c r="H60" s="447"/>
      <c r="I60" s="57"/>
    </row>
    <row r="61" spans="1:9" ht="48.75" customHeight="1">
      <c r="A61" s="475" t="s">
        <v>209</v>
      </c>
      <c r="B61" s="475"/>
      <c r="C61" s="475"/>
      <c r="D61" s="475"/>
      <c r="E61" s="475"/>
      <c r="F61" s="475"/>
      <c r="G61" s="475"/>
      <c r="H61" s="476"/>
      <c r="I61" s="57"/>
    </row>
    <row r="62" spans="1:9" ht="35.25" customHeight="1">
      <c r="A62" s="427" t="s">
        <v>249</v>
      </c>
      <c r="B62" s="427"/>
      <c r="C62" s="427"/>
      <c r="D62" s="427"/>
      <c r="E62" s="427"/>
      <c r="F62" s="427"/>
      <c r="G62" s="427"/>
      <c r="H62" s="427"/>
      <c r="I62" s="57"/>
    </row>
    <row r="63" spans="1:9" ht="33.75" customHeight="1">
      <c r="A63" s="427" t="s">
        <v>195</v>
      </c>
      <c r="B63" s="427"/>
      <c r="C63" s="427"/>
      <c r="D63" s="427"/>
      <c r="E63" s="427"/>
      <c r="F63" s="427"/>
      <c r="G63" s="427"/>
      <c r="H63" s="427"/>
      <c r="I63" s="57"/>
    </row>
    <row r="64" spans="1:14" ht="24.75" customHeight="1">
      <c r="A64" s="427" t="s">
        <v>129</v>
      </c>
      <c r="B64" s="427"/>
      <c r="C64" s="427"/>
      <c r="D64" s="427"/>
      <c r="E64" s="427"/>
      <c r="F64" s="427"/>
      <c r="G64" s="427"/>
      <c r="H64" s="427"/>
      <c r="I64" s="57"/>
      <c r="J64" s="12"/>
      <c r="K64" s="12"/>
      <c r="L64" s="12"/>
      <c r="M64" s="12"/>
      <c r="N64" s="12"/>
    </row>
    <row r="65" spans="1:9" ht="30" customHeight="1">
      <c r="A65" s="427" t="s">
        <v>268</v>
      </c>
      <c r="B65" s="427"/>
      <c r="C65" s="427"/>
      <c r="D65" s="427"/>
      <c r="E65" s="427"/>
      <c r="F65" s="427"/>
      <c r="G65" s="427"/>
      <c r="H65" s="427"/>
      <c r="I65" s="57"/>
    </row>
    <row r="66" spans="1:9" ht="52.5" customHeight="1">
      <c r="A66" s="427" t="s">
        <v>198</v>
      </c>
      <c r="B66" s="427"/>
      <c r="C66" s="427"/>
      <c r="D66" s="427"/>
      <c r="E66" s="427"/>
      <c r="F66" s="427"/>
      <c r="G66" s="427"/>
      <c r="H66" s="427"/>
      <c r="I66" s="57"/>
    </row>
    <row r="67" spans="1:9" ht="42.75" customHeight="1">
      <c r="A67" s="478" t="s">
        <v>135</v>
      </c>
      <c r="B67" s="478"/>
      <c r="C67" s="478"/>
      <c r="D67" s="478"/>
      <c r="E67" s="478"/>
      <c r="F67" s="478"/>
      <c r="G67" s="478"/>
      <c r="H67" s="478"/>
      <c r="I67" s="58"/>
    </row>
    <row r="68" spans="1:9" ht="34.5" customHeight="1">
      <c r="A68" s="478" t="s">
        <v>36</v>
      </c>
      <c r="B68" s="478"/>
      <c r="C68" s="478"/>
      <c r="D68" s="478"/>
      <c r="E68" s="478"/>
      <c r="F68" s="478"/>
      <c r="G68" s="478"/>
      <c r="H68" s="478"/>
      <c r="I68" s="58"/>
    </row>
    <row r="69" spans="1:9" ht="32.25" customHeight="1">
      <c r="A69" s="448" t="s">
        <v>251</v>
      </c>
      <c r="B69" s="449"/>
      <c r="C69" s="449"/>
      <c r="D69" s="449"/>
      <c r="E69" s="449"/>
      <c r="F69" s="449"/>
      <c r="G69" s="449"/>
      <c r="H69" s="450"/>
      <c r="I69" s="59"/>
    </row>
    <row r="70" spans="1:8" ht="15">
      <c r="A70" s="433" t="s">
        <v>131</v>
      </c>
      <c r="B70" s="434"/>
      <c r="C70" s="434"/>
      <c r="D70" s="434"/>
      <c r="E70" s="434"/>
      <c r="F70" s="434"/>
      <c r="G70" s="434"/>
      <c r="H70" s="435"/>
    </row>
    <row r="71" ht="15.75">
      <c r="A71" s="20"/>
    </row>
    <row r="72" spans="1:2" ht="15.75">
      <c r="A72" s="21"/>
      <c r="B72" s="7" t="s">
        <v>19</v>
      </c>
    </row>
    <row r="73" spans="1:2" ht="15.75">
      <c r="A73" s="22"/>
      <c r="B73" s="23" t="s">
        <v>37</v>
      </c>
    </row>
    <row r="74" spans="1:2" ht="15.75">
      <c r="A74" s="24"/>
      <c r="B74" s="23" t="s">
        <v>37</v>
      </c>
    </row>
    <row r="75" spans="1:2" ht="17.25" customHeight="1">
      <c r="A75" s="297"/>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2022-10-10T11:21:47Z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