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1.01" sheetId="4" r:id="rId4"/>
    <sheet name="SO 101.02" sheetId="5" r:id="rId5"/>
    <sheet name="SO 101.03" sheetId="6" r:id="rId6"/>
    <sheet name="SO 101.04" sheetId="7" r:id="rId7"/>
    <sheet name="SO 101.05" sheetId="8" r:id="rId8"/>
    <sheet name="SO 101.06" sheetId="9" r:id="rId9"/>
    <sheet name="SO 101.07" sheetId="10" r:id="rId10"/>
    <sheet name="SO 101.08" sheetId="11" r:id="rId11"/>
    <sheet name="SO 101.09" sheetId="12" r:id="rId12"/>
    <sheet name="SO 101.10" sheetId="13" r:id="rId13"/>
    <sheet name="SO 120" sheetId="14" r:id="rId14"/>
    <sheet name="SO 190" sheetId="15" r:id="rId15"/>
    <sheet name="SO 191" sheetId="16" r:id="rId16"/>
    <sheet name="SO 192" sheetId="17" r:id="rId17"/>
    <sheet name="SO 301" sheetId="18" r:id="rId18"/>
  </sheets>
  <definedNames/>
  <calcPr fullCalcOnLoad="1"/>
</workbook>
</file>

<file path=xl/sharedStrings.xml><?xml version="1.0" encoding="utf-8"?>
<sst xmlns="http://schemas.openxmlformats.org/spreadsheetml/2006/main" count="4812" uniqueCount="953">
  <si>
    <t>Firma: Firma</t>
  </si>
  <si>
    <t>Soupis objektů s DPH</t>
  </si>
  <si>
    <t>Stavba: 18-021-02 - III/10140 Cvrčovice, rekonstrukce silnice (2022)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</si>
  <si>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</si>
  <si>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</si>
  <si>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</si>
  <si>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</si>
  <si>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</si>
  <si>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</si>
  <si>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</si>
  <si>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</si>
  <si>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</si>
  <si>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</si>
  <si>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</si>
  <si>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</si>
  <si>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18-021-02</t>
  </si>
  <si>
    <t>III/10140 Cvrčovice, rekonstrukce silnice (2022)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</si>
  <si>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</si>
  <si>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</si>
  <si>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</si>
  <si>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</si>
  <si>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</si>
  <si>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</si>
  <si>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</si>
  <si>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</si>
  <si>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</si>
  <si>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</si>
  <si>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</si>
  <si>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</si>
  <si>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</si>
  <si>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</si>
  <si>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</si>
  <si>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</si>
  <si>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</si>
  <si>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</si>
  <si>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</si>
  <si>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</si>
  <si>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</si>
  <si>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</si>
  <si>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</si>
  <si>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</si>
  <si>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</si>
  <si>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</si>
  <si>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</si>
  <si>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</si>
  <si>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</si>
  <si>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</si>
  <si>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</si>
  <si>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</si>
  <si>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</si>
  <si>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</si>
  <si>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neověřených inženýrských sítí, doplnění chrániček, obetonování apod. 
Fixní cena 100 000 Kč bez DPH</t>
  </si>
  <si>
    <t>VV</t>
  </si>
  <si>
    <t>1=1,000 [A]</t>
  </si>
  <si>
    <t>TS</t>
  </si>
  <si>
    <t>zahrnuje veškeré náklady spojené s objednatelem požadovanými zařízeními</t>
  </si>
  <si>
    <t>02742</t>
  </si>
  <si>
    <t>PROVIZORNÍ LÁVKY</t>
  </si>
  <si>
    <t>lávky pro pěší nad rýhami, vč. dodávky, montáže, přemístění po stavbě a údržby. 
Položka zahrnuje pronájem lávek po celou dobu stavby. Počet lávek dle 
technologického postupu zhotovitele. 
Fixní cena 50 000 Kč bez DPH</t>
  </si>
  <si>
    <t>02811</t>
  </si>
  <si>
    <t>PRŮZKUMNÉ PRÁCE GEOTECHNICKÉ NA POVRCHU</t>
  </si>
  <si>
    <t>Práce geotechnika v průběhu stavby (posouzení svahů, podloží atd...) 
Fixní cena 150 000 Kč bez DPH</t>
  </si>
  <si>
    <t>zahrnuje veškeré náklady spojené s objednatelem požadovanými pracemi</t>
  </si>
  <si>
    <t>02821</t>
  </si>
  <si>
    <t>a</t>
  </si>
  <si>
    <t>PRŮZKUMNÉ PRÁCE ARCHEOLOGICKÉ NA POVRCHU</t>
  </si>
  <si>
    <t>KČ</t>
  </si>
  <si>
    <t>Archeologický dohled (provizorní cena 25 000,- Kč bez DPH - položka bude  
fakturována dle skutečnosti na základě Zhotovitelem předložených faktur  
vystavených oprávněnou institucí provádějící archeologický dohled). Zadavatel  
upozorňuje, že položku archeologický dohled uvedenou v soupisu prací, musí účastník  
ocenit provizorní cenou, která je uvedena pod položkou v soupisu prací. V případě, že  
účastník ocení položku (archeologický dohled) jinou, než uvedenou provizorní cenou,  
zadavatel vyloučí účastníka ze zadávacího řízení.  
(v rámci položky je Zhotovitel stavby povinen respektovat zákon č. 20/1987 Sb., o  
státní památkové péči a provést oznámení o zahájení výkopových prací a to v  
dostatečném předstihu před prováděním zemních prací. Dále je Zhotovitel povinen  
strpět na staveništi archeologický dohled v průběhu provádění stavebních prací.  
Oznámení musí být adresováno na příslušnou instituci oprávněnou k provádění  
archeologického dohledu a výzkumu, se kterou bude formou smlouvy o  
archeologickém dohledu zajištěn archeologický dohled. Dojde-li při provádění zemních  
prací k archeologickým nálezům, je Zhotovitel povinen veškeré stavební práce  
okamžitě zastavit a tyto skutečnosti neprodleně oznámit TDI, zástupci investora a  
příslušnému archeologickému pracovišti provádějící archeologický dohled. Činnost za  
archeologický dohled bude fakturována dle skutečnosti na základě Zhotovitelem  
předložených faktur od oprávněné instituce provádějící archeologický dohled.)</t>
  </si>
  <si>
    <t>b</t>
  </si>
  <si>
    <t>Záchranný archeologický průzkum (provizorní cena 25 000,- Kč bez DPH - položka  
bude fakturována dle skutečnosti na základě Zhotovitelem předložených faktur  
vystavených oprávněnou institucí provádějící archeologický průzkum). Zadavatel  
upozorňuje, že položku záchranný archeologický průzkum uvedenou v soupisu prací,  
musí účastník ocenit provizorní cenou, která je uvedena pod položkou v soupisu prací.  
V případě, že účastník ocení položku (záchranný archeologický průzkum) jinou, než  
uvedenou provizorní cenou, zadavatel vyloučí účastníka ze zadávacího řízení.  
(položka bude použita na přímý příkaz TDI a investora v případě, že při provádění  
zemních prací a při provádění archeologického dohledu dojde k archeologickým  
nálezům. V rámci položky bude uzavřena smlouva o provedení archeologického  
průzkumu s příslušnou instituci oprávněnou k provádění archeologického průzkumu.  
Dále je Zhotovitel povinen strpět na staveništi archeologický průzkum v průběhu  
provádění stavebních prací. Činnost za archeologický průzkum bude fakturována dle  
skutečnosti na základě Zhotovitelem předložených faktur od oprávněné instituce  
provádějící archeologický průzkum.)</t>
  </si>
  <si>
    <t>02910</t>
  </si>
  <si>
    <t>OSTATNÍ POŽADAVKY - ZEMĚMĚŘIČSKÁ MĚŘENÍ</t>
  </si>
  <si>
    <t>Geodetická činnost v průběhu provádění stavebních prací (geodet zhotovitele stavby) 
včetně vytyčení stavby, obvodu staveniště a skutečného zjištění průběhu inženýrských 
sítí. Součástí je vybudování potřebné vytyčovací sítě. 
Fixní cena 300 000 Kč bez DPH</t>
  </si>
  <si>
    <t>zahrnuje veškeré náklady spojené s objednatelem požadovanými pracemi,   
- pro stanovení orientační investorské ceny určete jednotkovou cenu jako 1% odhadované ceny stavby</t>
  </si>
  <si>
    <t>7</t>
  </si>
  <si>
    <t>02943</t>
  </si>
  <si>
    <t>OSTATNÍ POŽADAVKY - VYPRACOVÁNÍ RDS</t>
  </si>
  <si>
    <t>Realizační dokumentace stavby (dále jen „RDS“) dle kap. 11 Směrnice pro 
dokumentaci staveb pozemních komunikací (SDS PK) (2/2007), vč. dodatku č. 1 
(12/2009) – Prováděcí dokumentace zhotovovacích prací dle čl. 11.4.2.1 SDS PK v 
rozsahu dle kap. 6 Technických kvalitativních podmínek pro dokumentaci staveb 
pozemních komunikací (TKP-D) (8/2006), příloha č. 5. Součástí je předání 
dokumentace v tištěné podobě (4 paré) a předání 1 x v elektronické podobě (rozsah a 
uspořádání odpovídající podobě tištěné) v uzavřeném (PDF) a otevřeném formátu 
(DWG, XLS, DOC, apod.). 
Fixní cena 1 200 000 Kč bez DPH</t>
  </si>
  <si>
    <t>8</t>
  </si>
  <si>
    <t>02944</t>
  </si>
  <si>
    <t>OSTAT POŽADAVKY - DOKUMENTACE SKUTEČ PROVEDENÍ V DIGIT FORMĚ</t>
  </si>
  <si>
    <t>Dokumentace skutečného provedení stavby ve smyslu § 125 odst. 6 stavebního 
zákona, dle kap. 12 Směrnice pro dokumentaci staveb pozemních komunikací (SDS 
PK) (2/2007), vč. dodatku č. 1 (12/2009) v rozsahu dle kap. 6 Technických 
kvalitativních podmínek pro dokumentaci staveb pozemních komunikací (TKP-D) 
(8/2006), příloha č. 6. Součástí je předání dokumentace v tištěné podobě (3 paré) a 
předání 1 x v digitální podobě (rozsah a uspořádání odpovídající podobě tištěné) v 
uzavřeném (PDF) a otevřeném formátu (DWG, XLS, DOC, apod.). 
Fixní cena 500 000 Kč bez DPH</t>
  </si>
  <si>
    <t>02945</t>
  </si>
  <si>
    <t>OSTAT POŽADAVKY - GEOMETRICKÝ PLÁN</t>
  </si>
  <si>
    <t>Geodetické zaměření zkutečného provedení stavby vložené na podkladu katastrální 
mapy, v případě zásahu do cizích pozemků Geometrický plán potvrzený katastrálním 
úřadem. (Zajištění geometrických plánů skutečného provedení objektů a inženýrských 
sítí a geometrických plánů věcných břemen v požadovaném formátu s hranicemi 
pozemků jako podklad pro vklad do katastrální mapy pro evidenci změn na 
katastrálním úřadu. Tato dokumentace bude potvrzena příslušným katastrálním 
úřadem a předána v 6 ti vyhotovení v termínu dle potřeb investora). 
Fixní cena 150 000 Kč bez DPH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</si>
  <si>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</si>
  <si>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02950</t>
  </si>
  <si>
    <t>OSTATNÍ POŽADAVKY - POSUDKY, KONTROLY, REVIZNÍ ZPRÁVY</t>
  </si>
  <si>
    <t>Monitoring dotčených objektů před a po stavbě. 
Fixní cena 200 000 Kč bez DPH</t>
  </si>
  <si>
    <t>11</t>
  </si>
  <si>
    <t>03100</t>
  </si>
  <si>
    <t>ZAŘÍZENÍ STAVENIŠTĚ - ZŘÍZENÍ, PROVOZ, DEMONTÁŽ</t>
  </si>
  <si>
    <t>Kompletní zařízení staveniště pro celou stavbu včetně zajištění potřebných 
povolení a rozhodnutí. Položka zahrnuje náklady spojené se staveništními 
komunikacemi, oplocením staveniště, vstupem a vjezdem na staveniště, staveništní 
přípojky vody, kanalizace, elektrické energie, zajištění dodávky elektrické energie, 
rozvody médií po stavbě včetně vyvolaných přeložek sítí a s tím spojených nákladů 
s odstávkou a zabezpečení stávajících IS proti poškození, kancelářské plochy pro 
potřeby zhotovitele a zástupce investora, sociální zařízení, zajištění skladovacích 
ploch a prostor pro potřeby stavby. 
Komplexní ostrahu a zabezpečení staveniště. Monitoring vlivu stavby na okolní 
prostředí (hluk, prašnost, doprava). Poplatky a náklady spojené se záborem 
veřejného prostranství a s tím související dopravní značení a zabezpečení 
pracoviště.Poplatky a náklady za spotřebované energie, plyn a vodu atd. v době 
výstavby až do předání díla. Zajištění údržby veřejných komunikací a komunikací 
pro pěší v průběhu celé stavby, včetně případné zimní údržby. 
Fixní cena 300 000 Kč bez DPH</t>
  </si>
  <si>
    <t>zahrnuje objednatelem povolené náklady na pořízení (event. pronájem), provozování, udržování a likvidaci zhotovitelova zařízení</t>
  </si>
  <si>
    <t>SO 101</t>
  </si>
  <si>
    <t>Rekonstrukce silnice III/10140</t>
  </si>
  <si>
    <t>014101</t>
  </si>
  <si>
    <t>POPLATKY ZA SKLÁDKU</t>
  </si>
  <si>
    <t>T</t>
  </si>
  <si>
    <t>zemina, předpoklad 1800 kg/m3  
k fakturaci budou doloženy vážní lístky ze skládky a doklad o úhradě poplatku za  
skládku</t>
  </si>
  <si>
    <t>pol. č. 12933: (2917m*0,5m3/m)*1,8t/m3=2 625,300 [A] 
pol. č. 12920: 188,4m3*1,8t/m3=339,120 [B] 
pol. č. 12273:  46,000 m3 * 1,8 t/m3=82,800 [D] 
pol. č. 12373: 1 507,500 m3 * 1,8 t/m3=2 713,500 [E] 
Celkem: A+B+D+E=5 760,720 [F]</t>
  </si>
  <si>
    <t>zahrnuje veškeré poplatky provozovateli skládky související s uložením odpadu na skládce.</t>
  </si>
  <si>
    <t>materiál s asf. pojivem, předpoklad 2200 kg/m3, materiál z podkladních vrstev nestmelených,  železobeton, předpoklad 2600 kg/m3, beton, předpoklad 2100 kg/m3, 
k fakturaci budou doloženy vážní lístky ze skládky a doklad o úhradě poplatku za 
skládku</t>
  </si>
  <si>
    <t>pol. č. 11333: 2117m3*2,2t/m3=4 657,400 [A] 
pol. č. 11332: 3380,4m3*2,2t/m3=7 436,880 [B] 
pol. č. 11351: 25,0 m * 0,0215 t/m=0,538 [C] 
pol. č. 11352: 114,0 m * 0,0800 t/m=9,120 [D] 
pol. č. 11348: 2,340 m3 * 2,3 t/m3=5,382 [E] 
pol. č. 96716: 3,150 m3 * 2,6 t/m3=8,190 [F] 
Celkem: A+B+C+D+E+F=12 117,510 [G]</t>
  </si>
  <si>
    <t>014132</t>
  </si>
  <si>
    <t>POPLATKY ZA SKLÁDKU TYP S-NO (NEBEZPEČNÝ ODPAD)</t>
  </si>
  <si>
    <t>mat. podkladních vrstev z PAU</t>
  </si>
  <si>
    <t>(5,0 m2 * 2,0 m) * 2,6 t/m3=26,000 [A]</t>
  </si>
  <si>
    <t>014201</t>
  </si>
  <si>
    <t>POPLATKY ZA ZEMNÍK - ZEMINA</t>
  </si>
  <si>
    <t>M3</t>
  </si>
  <si>
    <t>Nákup zeminy min. podmínečně vhodné pro dosypávku zemní krajnice</t>
  </si>
  <si>
    <t>pro položku 17310: 155,990=155,990 [A]</t>
  </si>
  <si>
    <t>zahrnuje veškeré poplatky majiteli zemníku související s nákupem zeminy (nikoliv s otvírkou zemníku)</t>
  </si>
  <si>
    <t>Zemní práce</t>
  </si>
  <si>
    <t>11120</t>
  </si>
  <si>
    <t>ODSTRANĚNÍ KŘOVIN</t>
  </si>
  <si>
    <t>M2</t>
  </si>
  <si>
    <t>V místě propustků a zajištění rozhledů</t>
  </si>
  <si>
    <t>předpoklad: 330,0 m2=330,000 [A]</t>
  </si>
  <si>
    <t>odstranění křovin a stromů do průměru 100 mm 
doprava dřevin bez ohledu na vzdálenost 
spálení na hromadách nebo štěpkování</t>
  </si>
  <si>
    <t>11201</t>
  </si>
  <si>
    <t>KÁCENÍ STROMŮ D KMENE DO 0,5M S ODSTRANĚNÍM PAŘEZŮ</t>
  </si>
  <si>
    <t>KUS</t>
  </si>
  <si>
    <t>4+11=15,000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</si>
  <si>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</si>
  <si>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11221</t>
  </si>
  <si>
    <t>ODSTRANĚNÍ PAŘEZŮ D DO 0,5M</t>
  </si>
  <si>
    <t>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</si>
  <si>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</si>
  <si>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11241</t>
  </si>
  <si>
    <t>ÚPRAVA STROMŮ D DO 0,5M ŘEZEM VĚTVÍ</t>
  </si>
  <si>
    <t>30=30,000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</si>
  <si>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</si>
  <si>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11332</t>
  </si>
  <si>
    <t>ODSTRANĚNÍ PODKLADŮ ZPEVNĚNÝCH PLOCH Z KAMENIVA NESTMELENÉHO</t>
  </si>
  <si>
    <t>v místě plné konstrukce, v tl. 200mm, včetně odvozu bez ohledu na vzdálenost (skládka zvolena zhotovitelem) a uložení na  
skládku, poplatek za skládku vykázán v pol. č. 014101.b, zhotovitel zváží možnost zpětného využití materiálu při stavbě</t>
  </si>
  <si>
    <t>plná kce: 16290m2*0,200m=3 258,000 [A] 
sjezdy: 816m2*0,15m=122,400 [B] 
Celkem: A+B=3 380,400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</si>
  <si>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</si>
  <si>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</si>
  <si>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</si>
  <si>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v místě plné konstrukce, v tl. 130 mm včetně odvozu bez ohledu na vzdálenost (skládka zvolena zhotovitelem) a uložení na  
skládku, poplatek za skládku vykázán v pol. č. 014101.b  
zhotovitel zváží možnost zpětného využití materiálu při stavbě</t>
  </si>
  <si>
    <t>plná kce: 16290m2*0,13m=2 117,700 [B]</t>
  </si>
  <si>
    <t>11348</t>
  </si>
  <si>
    <t>ODSTRANĚNÍ KRYTU ZPEVNĚNÝCH PLOCH Z DLAŽDIC VČETNĚ PODKLADU</t>
  </si>
  <si>
    <t>Betonová dlažba tl. 60 mm;  
autobusová zastávka km 1,900 vlevo 
včetně odvozu bez ohledu na vzdálenost (skládka zvolena zhotovitelem) a uložení na 
skládku, poplatek za skládku vykázán v pol. č. 014101.b</t>
  </si>
  <si>
    <t>2,6 m * 15,0 m * 0,06 m=2,340 [A]</t>
  </si>
  <si>
    <t>12</t>
  </si>
  <si>
    <t>11351</t>
  </si>
  <si>
    <t>ODSTRANĚNÍ ZÁHONOVÝCH OBRUBNÍKŮ</t>
  </si>
  <si>
    <t>M</t>
  </si>
  <si>
    <t>včetně odvozu bez ohledu na vzdálenost (skládka zvolena zhotovitelem) a uložení na skládku, poplatek za skládku vykázán v pol. č. 014101.b</t>
  </si>
  <si>
    <t>25,0 m=25,000 [A]</t>
  </si>
  <si>
    <t>13</t>
  </si>
  <si>
    <t>11352</t>
  </si>
  <si>
    <t>ODSTRANĚNÍ CHODNÍKOVÝCH A SILNIČNÍCH OBRUBNÍKŮ BETONOVÝCH</t>
  </si>
  <si>
    <t>42 m+ 50 m=92,000 [A] 
autobusová zastávka km 1,900 vlevo: 
21,0 m=21,000 [B] 
Celkem: A+B=113,000 [C]</t>
  </si>
  <si>
    <t>14</t>
  </si>
  <si>
    <t>11372</t>
  </si>
  <si>
    <t>FRÉZOVÁNÍ ZPEVNĚNÝCH PLOCH ASFALTOVÝCH</t>
  </si>
  <si>
    <t>odkup vyfrézovaného materiálu zhotovitelem, zhotovitel zváží možnost zpětného  
využití materiálu při stavbě.</t>
  </si>
  <si>
    <t>fréza: 3905m2*0,05m=195,250 [A] 
plná kce: 16290m2*0,12m=1 954,800 [B] 
Celkem: A+B=2 150,050 [C]</t>
  </si>
  <si>
    <t>15</t>
  </si>
  <si>
    <t>113764</t>
  </si>
  <si>
    <t>FRÉZOVÁNÍ DRÁŽKY PRŮŘEZU DO 400MM2 V ASFALTOVÉ VOZOVCE</t>
  </si>
  <si>
    <t>komůrka pro těsnění pracovních spar, podél obrubníků, napojení starý/nový povrch, včetně likvidace vzniklého materiálu</t>
  </si>
  <si>
    <t>240m+1520m=1 760,000 [A]</t>
  </si>
  <si>
    <t>Položka zahrnuje veškerou manipulaci s vybouranou sutí a s vybouranými hmotami vč. uložení na skládku.</t>
  </si>
  <si>
    <t>16</t>
  </si>
  <si>
    <t>12110</t>
  </si>
  <si>
    <t>SEJMUTÍ ORNICE NEBO LESNÍ PŮDY</t>
  </si>
  <si>
    <t>v tl. 0,15m včetně odvozu bez ohledu na vzdálenost (skládka zvolena zhotovitelem), vč. uložení, 
Plocha odečtena digitálně ze situace.</t>
  </si>
  <si>
    <t>(500m2+8100m2+4160m2)*0,15m=1 914,000 [A]</t>
  </si>
  <si>
    <t>položka zahrnuje sejmutí ornice bez ohledu na tloušťku vrstvy a její vodorovnou dopravu  
nezahrnuje uložení na trvalou skládku</t>
  </si>
  <si>
    <t>17</t>
  </si>
  <si>
    <t>12273</t>
  </si>
  <si>
    <t>ODKOPÁVKY A PROKOPÁVKY OBECNÉ TŘ. I</t>
  </si>
  <si>
    <t>včetně odvozu bez ohledu na vzdálenost (skládka zvolena zhotovitelem) a uložení na skládku, poplatek za skládku vykázán v pol. č. 014101.a, zhotovitel zváží možnost zpětného využití materiálu při stavbě</t>
  </si>
  <si>
    <t>v km 1,920: 92,0 m2 * 0,5 m=46,000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</si>
  <si>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</si>
  <si>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</t>
  </si>
  <si>
    <t>12373</t>
  </si>
  <si>
    <t>ODKOP PRO SPOD STAVBU SILNIC A ŽELEZNIC TŘ. I</t>
  </si>
  <si>
    <t>Sanace krajů vozovek šířky 1,0 m do hloubky 0,5 m 
Sanace v předpokladu 5% z celkové plochy nové kontrukce vozovky - 5% z 16 290 m2= 815 m2 
Fakturováno na základě skutěčnosti 
včetně odvozu bez ohledu na vzdálenost (skládka zvolena zhotovitelem), vč. uložení na skládku, poplatek za skládku vykázán v pol. č. 014101.b</t>
  </si>
  <si>
    <t>zú - km 1,600: 1600 m * 1,0 m * 0,5 m=800,000 [A] 
km 2,600 - 3,200: 600 m * 1,0 m * 0,5 m=300,000 [B] 
5%: 815,0 m2 * 0,5 m=407,500 [C] 
Celkem: A+B+C=1 507,500 [D]</t>
  </si>
  <si>
    <t>19</t>
  </si>
  <si>
    <t>12573</t>
  </si>
  <si>
    <t>VYKOPÁVKY ZE ZEMNÍKŮ A SKLÁDEK TŘ. I</t>
  </si>
  <si>
    <t>pro položku 18220: 1 839,000=1 839,000 [A] 
pro položku 18230: 75,000=75,000 [B] 
Celkem: A+B=1 914,000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</si>
  <si>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</si>
  <si>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20</t>
  </si>
  <si>
    <t>12920</t>
  </si>
  <si>
    <t>ČIŠTĚNÍ KRAJNIC OD NÁNOSU</t>
  </si>
  <si>
    <t>Odstranění stávajících krajnic v tl. 0,10m. včetně odvozu bez ohledu na vzdálenost (skládka zvolena zhotovitelem),  vč. uložení na skládku, poplatek za skládku vykázán v pol. č. 014101.a</t>
  </si>
  <si>
    <t>3768m*0,5m*0,1m=188,400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</si>
  <si>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</si>
  <si>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21</t>
  </si>
  <si>
    <t>12933</t>
  </si>
  <si>
    <t>ČIŠTĚNÍ PŘÍKOPŮ OD NÁNOSU PŘES 0,50M3/M</t>
  </si>
  <si>
    <t>Odstranění stávajícího materiálu v místě příkopu, reprofilace příkopů.  
včetně odvozu bez ohledu na vzdálenost (skládka zvolena zhotovitelem), vč. uložení na skládku, poplatek za skládku vykázán v pol. č. 014101.a</t>
  </si>
  <si>
    <t>2917m=2 917,000 [A]</t>
  </si>
  <si>
    <t>22</t>
  </si>
  <si>
    <t>17180</t>
  </si>
  <si>
    <t>ULOŽENÍ SYPANINY DO NÁSYPŮ Z NAKUPOVANÝCH MATERIÁLŮ</t>
  </si>
  <si>
    <t>pro sanace</t>
  </si>
  <si>
    <t>1 507,500 m3 =1 507,500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</si>
  <si>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</si>
  <si>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</si>
  <si>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17310</t>
  </si>
  <si>
    <t>ZEMNÍ KRAJNICE A DOSYPÁVKY SE ZHUTNĚNÍM</t>
  </si>
  <si>
    <t>dosypávky pod nezpevněnou krajnicí, vč. zhutnění 
Nákup zeminy vykázán v pol. č. 014201 
vč. dopravy</t>
  </si>
  <si>
    <t>(25,2+17,56+36,7+150+156+80+75+308+205+31+44+66+82+3+258+261+74+113+145+96+60+39+8,9+5,34+202+162+23+67,5+325,6) m * 0,05 m2=155,990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</si>
  <si>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</si>
  <si>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</si>
  <si>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</si>
  <si>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</si>
  <si>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20362,5m2+816m2=21 178,500 [A]</t>
  </si>
  <si>
    <t>položka zahrnuje úpravu pláně včetně vyrovnání výškových rozdílů. Míru zhutnění určuje projekt.</t>
  </si>
  <si>
    <t>25</t>
  </si>
  <si>
    <t>18220</t>
  </si>
  <si>
    <t>ROZPROSTŘENÍ ORNICE VE SVAHU</t>
  </si>
  <si>
    <t>tl. 0,15 m, včetně opatření humózního materiálu</t>
  </si>
  <si>
    <t>(8100m2+4160m2)*0,15m=1 839,000 [A]</t>
  </si>
  <si>
    <t>položka zahrnuje:  
nutné přemístění ornice z dočasných skládek vzdálených do 50m  
rozprostření ornice v předepsané tloušťce ve svahu přes 1:5</t>
  </si>
  <si>
    <t>26</t>
  </si>
  <si>
    <t>18230</t>
  </si>
  <si>
    <t>ROZPROSTŘENÍ ORNICE V ROVINĚ</t>
  </si>
  <si>
    <t>500m2*0,15m=75,000 [A]</t>
  </si>
  <si>
    <t>položka zahrnuje:  
nutné přemístění ornice z dočasných skládek vzdálených do 50m  
rozprostření ornice v předepsané tloušťce v rovině a ve svahu do 1:5</t>
  </si>
  <si>
    <t>27</t>
  </si>
  <si>
    <t>18242</t>
  </si>
  <si>
    <t>ZALOŽENÍ TRÁVNÍKU HYDROOSEVEM NA ORNICI</t>
  </si>
  <si>
    <t>obnova zatravnění</t>
  </si>
  <si>
    <t>500m2+8100m2+4160m2=12 760,000 [A]</t>
  </si>
  <si>
    <t>Zahrnuje dodání předepsané travní směsi, hydroosev na ornici, zalévání, první pokosení, to vše bez ohledu na sklon terénu</t>
  </si>
  <si>
    <t>28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</si>
  <si>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</si>
  <si>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</si>
  <si>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</si>
  <si>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29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</si>
  <si>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</si>
  <si>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</si>
  <si>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</si>
  <si>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30</t>
  </si>
  <si>
    <t>18710</t>
  </si>
  <si>
    <t>OŠETŘENÍ ORNICE NA SKLÁDCE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</si>
  <si>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</si>
  <si>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</si>
  <si>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31</t>
  </si>
  <si>
    <t>21197</t>
  </si>
  <si>
    <t>OPLÁŠTĚNÍ ODVODŇOVACÍCH ŽEBER Z GEOTEXTILIE</t>
  </si>
  <si>
    <t>opláštění trativodů, separační geotextilie (mech. odolnost proti protlačení min. 3kN), položka bude čerpána dle skutečnosti a se souhlasem TDI a investora</t>
  </si>
  <si>
    <t>850m*2,2m=1 870,000 [A]</t>
  </si>
  <si>
    <t>položka zahrnuje dodávku předepsané geotextilie, mimostaveništní a vnitrostaveništní dopravu a její uložení včetně potřebných přesahů (nezapočítávají se do výměry)</t>
  </si>
  <si>
    <t>32</t>
  </si>
  <si>
    <t>21263</t>
  </si>
  <si>
    <t>TRATIVODY KOMPLET Z TRUB Z PLAST HMOT DN DO 150MM</t>
  </si>
  <si>
    <t>drenážní trubka DN 150 SN8, perforace 270°, včetně ŠD lože tl. 100mm a výplně  
trativodu z kameniva 8/16  
včetně výkopu pro trativod, včetně odvozu, uložení na skládku a poplatku za skládku  
včetně napojení do vpustí, šachet a pod.</t>
  </si>
  <si>
    <t>850m=850,000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</si>
  <si>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</si>
  <si>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</si>
  <si>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33</t>
  </si>
  <si>
    <t>451314</t>
  </si>
  <si>
    <t>PODKLADNÍ A VÝPLŇOVÉ VRSTVY Z PROSTÉHO BETONU C25/30</t>
  </si>
  <si>
    <t>obnova zpevněných ploch z betonu tl. 0,10 m</t>
  </si>
  <si>
    <t>25m2*0,1m=2,500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</si>
  <si>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</si>
  <si>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</si>
  <si>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45152</t>
  </si>
  <si>
    <t>PODKLADNÍ A VÝPLŇOVÉ VRSTVY Z KAMENIVA DRCENÉHO</t>
  </si>
  <si>
    <t>Podkladní vrstva z ŠD pod betonové lože příkopových žlabů a vegetačních tvárnic (drobná drť fr. 4-8).</t>
  </si>
  <si>
    <t>vegetačky: 315m2*0,04m=12,600 [A] 
žlabovky: 1021m*0,6m*0,1m=61,260 [B] 
Celkem: A+B=73,860 [C]</t>
  </si>
  <si>
    <t>položka zahrnuje dodávku předepsaného kameniva, mimostaveništní a vnitrostaveništní dopravu a jeho uložení  
není-li v zadávací dokumentaci uvedeno jinak, jedná se o nakupovaný materiál</t>
  </si>
  <si>
    <t>35</t>
  </si>
  <si>
    <t>466921</t>
  </si>
  <si>
    <t>DLAŽBY VEGETAČNÍ Z BETONOVÝCH DLAŽDIC NA SUCHO</t>
  </si>
  <si>
    <t>315m2=315,000 [A]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</si>
  <si>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</si>
  <si>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Komunikace</t>
  </si>
  <si>
    <t>36</t>
  </si>
  <si>
    <t>561431</t>
  </si>
  <si>
    <t>KAMENIVO ZPEVNĚNÉ CEMENTEM TŘ. I TL. DO 150MM</t>
  </si>
  <si>
    <t>plochy v místě autobusových zálivů v km 1,900</t>
  </si>
  <si>
    <t>48,0 m2 + 177,0 m2=225,000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</si>
  <si>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</si>
  <si>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37</t>
  </si>
  <si>
    <t>56333</t>
  </si>
  <si>
    <t>VOZOVKOVÉ VRSTVY ZE ŠTĚRKODRTI TL. DO 150MM</t>
  </si>
  <si>
    <t>ŠDa 0/63 tl. min. 150mm v místě plné konstrukce</t>
  </si>
  <si>
    <t>16290m2*1,25koef.rozš.=20 362,500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</si>
  <si>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</si>
  <si>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38</t>
  </si>
  <si>
    <t>ŠDa 0/32 tl. min. 150mm v místě plné konstrukce</t>
  </si>
  <si>
    <t>16290m2*1,1koef.rozš.=17 919,000 [A] 
sjezdy: 816m2=816,000 [B] 
Celkem: A+B=18 735,000 [C]</t>
  </si>
  <si>
    <t>39</t>
  </si>
  <si>
    <t>56363</t>
  </si>
  <si>
    <t>VOZOVKOVÉ VRSTVY Z RECYKLOVANÉHO MATERIÁLU TL DO 150MM</t>
  </si>
  <si>
    <t>R-mat tl. 150mm v místě sjezdů</t>
  </si>
  <si>
    <t>816m2=816,000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</si>
  <si>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</si>
  <si>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40</t>
  </si>
  <si>
    <t>567564</t>
  </si>
  <si>
    <t>VRST PRO OBNOVU A OPR RECYK ZA STUD CEM A ASF EM TL DO 300MM</t>
  </si>
  <si>
    <t>RS 0-63 CA v tl. max 0,30 m, položka bude čerpána dle skutečnosti a se souhlasem TDI a investora</t>
  </si>
  <si>
    <t>1200m2*1,1koef.rozš.=1 320,000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</si>
  <si>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</si>
  <si>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41</t>
  </si>
  <si>
    <t>56963</t>
  </si>
  <si>
    <t>ZPEVNĚNÍ KRAJNIC Z RECYKLOVANÉHO MATERIÁLU TL DO 150MM</t>
  </si>
  <si>
    <t>zpevnění krajnic z asfaltového recyklátu (R-mat) tl. 150mm, včetně opatření asfaltového recyklátu, plocha odečtena digitálně ze situace</t>
  </si>
  <si>
    <t>3307m2=3 307,000 [A]</t>
  </si>
  <si>
    <t>42</t>
  </si>
  <si>
    <t>572123</t>
  </si>
  <si>
    <t>INFILTRAČNÍ POSTŘIK Z EMULZE DO 1,0KG/M2</t>
  </si>
  <si>
    <t>PI-C 0,80 kg/m2 (zbytkového pojiva) v místě plné konstrukce</t>
  </si>
  <si>
    <t>17104,500m2=17 104,500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</si>
  <si>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</si>
  <si>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43</t>
  </si>
  <si>
    <t>572213</t>
  </si>
  <si>
    <t>SPOJOVACÍ POSTŘIK Z EMULZE DO 0,5KG/M2</t>
  </si>
  <si>
    <t>PS-C 0,35 kg/m2 (zbytkového pojiva)</t>
  </si>
  <si>
    <t>fréza:  4022,15m2+3905m2=7 927,150 [A] 
plná kce:  16290m2+16697,250m2=32 987,250 [B] 
Celkem: A+B=40 914,400 [C]</t>
  </si>
  <si>
    <t>44</t>
  </si>
  <si>
    <t>574A33</t>
  </si>
  <si>
    <t>ASFALTOVÝ BETON PRO OBRUSNÉ VRSTVY ACO 11 TL. 40MM</t>
  </si>
  <si>
    <t>ACO 11 v tl. 40 mm v místě plné konstrukce</t>
  </si>
  <si>
    <t>16290m2=16 290,000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</si>
  <si>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</si>
  <si>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45</t>
  </si>
  <si>
    <t>574A43</t>
  </si>
  <si>
    <t>ASFALTOVÝ BETON PRO OBRUSNÉ VRSTVY ACO 11 TL. 50MM</t>
  </si>
  <si>
    <t>ACO 11 v tl. 50 mm v místě frézované vozovky</t>
  </si>
  <si>
    <t>3905m2=3 905,000 [A]</t>
  </si>
  <si>
    <t>46</t>
  </si>
  <si>
    <t>574C45</t>
  </si>
  <si>
    <t>ASFALTOVÝ BETON PRO LOŽNÍ VRSTVY ACL 16 TL. 50MM</t>
  </si>
  <si>
    <t>ACL 16 v tl. 50 mm v místě frézované vozovky</t>
  </si>
  <si>
    <t>3905m2*1,03koef.rozš.=4 022,150 [A]</t>
  </si>
  <si>
    <t>47</t>
  </si>
  <si>
    <t>574C56</t>
  </si>
  <si>
    <t>ASFALTOVÝ BETON PRO LOŽNÍ VRSTVY ACL 16+, 16S TL. 60MM</t>
  </si>
  <si>
    <t>ACL 16+ v tl. 60 mm v místě plné konstrukce</t>
  </si>
  <si>
    <t>16290m2*1,025koef.rozš.=16 697,250 [A]</t>
  </si>
  <si>
    <t>48</t>
  </si>
  <si>
    <t>574E46</t>
  </si>
  <si>
    <t>ASFALTOVÝ BETON PRO PODKLADNÍ VRSTVY ACP 16+, 16S TL. 50MM</t>
  </si>
  <si>
    <t>ACP 16+ v tl. 50 mm v místě plné konstrukce</t>
  </si>
  <si>
    <t>16290m2*1,05koef.rozš.=17 104,500 [A]</t>
  </si>
  <si>
    <t>49</t>
  </si>
  <si>
    <t>58212</t>
  </si>
  <si>
    <t>DLÁŽDĚNÉ KRYTY Z VELKÝCH KOSTEK DO LOŽE Z MC</t>
  </si>
  <si>
    <t>žulová dlažba - velká kostka, tl. 160 mm do lože MC25 tl. 40 mm, vyspárováno cem  
maltou MC25 XF4 s min. hloubkou spáry 100 mm</t>
  </si>
  <si>
    <t>42m2=42,000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</si>
  <si>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</si>
  <si>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</si>
  <si>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50</t>
  </si>
  <si>
    <t>89722</t>
  </si>
  <si>
    <t>VPUSŤ KANALIZAČNÍ HORSKÁ KOMPLETNÍ Z BETON DÍLCŮ</t>
  </si>
  <si>
    <t>Prefabrikovaná horská vpusť 1 500 x 900 mm</t>
  </si>
  <si>
    <t>4=4,000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</si>
  <si>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</si>
  <si>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51</t>
  </si>
  <si>
    <t>897624</t>
  </si>
  <si>
    <t>VPUSŤ ŠTĚRBINOVÝCH ŽLABŮ Z BETON DÍLCŮ SV. ŠÍŘKY DO 250MM</t>
  </si>
  <si>
    <t>Dílce uliční vpusti štěrbonového žlabu vč. kalového koše.</t>
  </si>
  <si>
    <t>položka zahrnuje dodávku a osazení předepsaného dílce včetně mříže  
nezahrnuje předepsané podkladní konstrukce</t>
  </si>
  <si>
    <t>52</t>
  </si>
  <si>
    <t>897726</t>
  </si>
  <si>
    <t>ČISTÍCÍ KUSY ŠTĚRBIN ŽLABŮ Z BETON DÍLCŮ SV. ŠÍŘKY DO 400MM</t>
  </si>
  <si>
    <t>Štěrbinový dílec čistící se spodním výtokem vč. litinového roštu (třída zatížení  
D400).</t>
  </si>
  <si>
    <t>položka zahrnuje dodávku a osazení předepsaného dílce  
nezahrnuje předepsané podkladní konstrukce</t>
  </si>
  <si>
    <t>53</t>
  </si>
  <si>
    <t>89921</t>
  </si>
  <si>
    <t>VÝŠKOVÁ ÚPRAVA POKLOPŮ</t>
  </si>
  <si>
    <t>49=49,000 [A]</t>
  </si>
  <si>
    <t>- položka výškové úpravy zahrnuje všechny nutné práce a materiály pro zvýšení nebo snížení zařízení (včetně nutné úpravy stávajícího povrchu vozovky nebo chodníku).</t>
  </si>
  <si>
    <t>54</t>
  </si>
  <si>
    <t>89922</t>
  </si>
  <si>
    <t>VÝŠKOVÁ ÚPRAVA MŘÍŽÍ</t>
  </si>
  <si>
    <t>13=13,000 [A]</t>
  </si>
  <si>
    <t>55</t>
  </si>
  <si>
    <t>89923</t>
  </si>
  <si>
    <t>VÝŠKOVÁ ÚPRAVA KRYCÍCH HRNCŮ</t>
  </si>
  <si>
    <t>42=42,000 [A]</t>
  </si>
  <si>
    <t>Ostatní konstrukce a práce</t>
  </si>
  <si>
    <t>56</t>
  </si>
  <si>
    <t>916622</t>
  </si>
  <si>
    <t>VODÍCÍ STĚNY Z DÍLCŮ BETON - MONTÁŽ S PŘESUNEM</t>
  </si>
  <si>
    <t>malé bet. svodidlo v KÚ, bez ohledu na vzdálenost</t>
  </si>
  <si>
    <t>30,0 m =30,000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</si>
  <si>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V položce se vykazují dočasné prefabrikované vodící betonové stěny výšky max. 60cm. Dočasné vodící stěny z prefabrikovaných betonových svodidel standardních výšek se vykazují v položkách 911**2.</t>
  </si>
  <si>
    <t>57</t>
  </si>
  <si>
    <t>916623</t>
  </si>
  <si>
    <t>VODÍCÍ STĚNY Z DÍLCŮ BETON - DEMONTÁŽ</t>
  </si>
  <si>
    <t>malé bet. svodidlo v KÚ</t>
  </si>
  <si>
    <t>30,0 m=30,000 [A]</t>
  </si>
  <si>
    <t>Položka zahrnuje odstranění, demontáž a odklizení zařízení s odvozem na předepsané místo. 
V položce se vykazují dočasné prefabrikované vodící betonové stěny výšky max. 60cm. Dočasné vodící stěny z prefabrikovaných betonových svodidel standardních výšek se vykazují v položkách 911**3.</t>
  </si>
  <si>
    <t>58</t>
  </si>
  <si>
    <t>917211</t>
  </si>
  <si>
    <t>ZÁHONOVÉ OBRUBY Z BETONOVÝCH OBRUBNÍKŮ ŠÍŘ 50MM</t>
  </si>
  <si>
    <t>záhonová obruba 1000/50/200 vč. betonového lože s opěrou tl. 100 mm z C20/25n - XF3</t>
  </si>
  <si>
    <t>24m=24,000 [A]</t>
  </si>
  <si>
    <t>Položka zahrnuje:  
dodání a pokládku betonových obrubníků o rozměrech předepsaných zadávací dokumentací  
betonové lože i boční betonovou opěrku.</t>
  </si>
  <si>
    <t>59</t>
  </si>
  <si>
    <t>917224</t>
  </si>
  <si>
    <t>SILNIČNÍ A CHODNÍKOVÉ OBRUBY Z BETONOVÝCH OBRUBNÍKŮ ŠÍŘ 150MM</t>
  </si>
  <si>
    <t>Silniční obrubník 150/250/1000 do bet. lože C20/25n - XF3 tl. min 0,10m. 
Výměna obrub na základě odsouhlasení TDI</t>
  </si>
  <si>
    <t>nové: 660m=660,000 [A] 
výměna: 50m=50,000 [B] 
Celkem: A+B=710,000 [C]</t>
  </si>
  <si>
    <t>60</t>
  </si>
  <si>
    <t>91725</t>
  </si>
  <si>
    <t>NÁSTUPIŠTNÍ OBRUBNÍKY BETONOVÉ</t>
  </si>
  <si>
    <t>Kasselský obrubník 400/330/1000 mm do bet. lože C20/25n XF3 tl. 0,15 m s  
nášlapem 20 cm včetně náběhů.</t>
  </si>
  <si>
    <t>17m=17,000 [A]</t>
  </si>
  <si>
    <t>61</t>
  </si>
  <si>
    <t>91781</t>
  </si>
  <si>
    <t>VÝŠKOVÁ ÚPRAVA OBRUBNÍKŮ BETONOVÝCH</t>
  </si>
  <si>
    <t>bude fakturováno dle skotečnosti</t>
  </si>
  <si>
    <t>předpoklad: 100 m =100,000 [A]</t>
  </si>
  <si>
    <t>Položka výšková úprava obrub zahrnuje jejich vytrhání, očištění, manipulaci, nové betonové lože a osazení. Případné nutné doplnění novými obrubami se uvede v položkách 9172 až 9177.</t>
  </si>
  <si>
    <t>62</t>
  </si>
  <si>
    <t>919111</t>
  </si>
  <si>
    <t>ŘEZÁNÍ ASFALTOVÉHO KRYTU VOZOVEK TL DO 50MM</t>
  </si>
  <si>
    <t>napojení starý/nový povrch, včetně likvidace vzniklého materiálu</t>
  </si>
  <si>
    <t>240m=240,000 [A]</t>
  </si>
  <si>
    <t>položka zahrnuje řezání vozovkové vrstvy v předepsané tloušťce, včetně spotřeby vody</t>
  </si>
  <si>
    <t>63</t>
  </si>
  <si>
    <t>931313</t>
  </si>
  <si>
    <t>TĚSNĚNÍ DILATAČ SPAR ASF ZÁLIVKOU PRŮŘ DO 300MM2</t>
  </si>
  <si>
    <t>Napojení na stávající povrch, podél obrub, zalití spáry pružnou zálivkou za horka dle ČSN 14188-1, typ N2,</t>
  </si>
  <si>
    <t>položka zahrnuje dodávku a osazení předepsaného materiálu, očištění ploch spáry před úpravou, očištění okolí spáry po úpravě  
nezahrnuje těsnící profil</t>
  </si>
  <si>
    <t>64</t>
  </si>
  <si>
    <t>935111</t>
  </si>
  <si>
    <t>ŠTĚRBINOVÉ ŽLABY Z BETONOVÝCH DÍLCŮ ŠÍŘ DO 400MM VÝŠ DO 500MM BEZ OBRUBY</t>
  </si>
  <si>
    <t>Štěrbinový žlab velký 400/500/4000mm do bet. lože  
MCB-10 nebo C16/20n - XF1 tl. 0,10m, malta M 25 - XF4  
na obou stranách žlabu spojovací nátěr dle ČSN 73 6129</t>
  </si>
  <si>
    <t>7,5m=7,500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</si>
  <si>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</si>
  <si>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65</t>
  </si>
  <si>
    <t>935212</t>
  </si>
  <si>
    <t>PŘÍKOPOVÉ ŽLABY Z BETON TVÁRNIC ŠÍŘ DO 600MM DO BETONU TL 100MM</t>
  </si>
  <si>
    <t>š. 0,60 m, do bet. lože C 20/25n - XF3 tl. min. 0,10 m</t>
  </si>
  <si>
    <t>1021m=1 021,000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</si>
  <si>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</si>
  <si>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66</t>
  </si>
  <si>
    <t>935822</t>
  </si>
  <si>
    <t>ŽLABY A RIGOLY DLÁŽDĚNÉ Z KOSTEK VELKÝCH DO BETONU TL 100MM</t>
  </si>
  <si>
    <t>z kostek 160 x 160 mm, včetně vyspárování maltou M25 XF4 v tl. do 2/3 výšky spáry  
do bet. lože C 20/25 - XF3 tl. min 0,10 m</t>
  </si>
  <si>
    <t>73m2=73,000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</si>
  <si>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</si>
  <si>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67</t>
  </si>
  <si>
    <t>966346</t>
  </si>
  <si>
    <t>BOURÁNÍ PROPUSTŮ Z TRUB DN DO 400MM</t>
  </si>
  <si>
    <t>vybourání stávajícího propustku v km 1,590 
včetně odvozu bez ohledu na vzdálenost (skládka zvolena zhotovitelem) a uložení na skládku a vč. poplatku za skládku.</t>
  </si>
  <si>
    <t>6,0 m=6,000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</si>
  <si>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</si>
  <si>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68</t>
  </si>
  <si>
    <t>96716</t>
  </si>
  <si>
    <t>VYBOURÁNÍ ČÁSTÍ KONSTRUKCÍ ŽELEZOBET</t>
  </si>
  <si>
    <t>vybourání stávajících čel propustku v km 1,590 
včetně odvozu bez ohledu na vzdálenost (skládka zvolena zhotovitelem), vč. uložení na skládku, poplatek za skládku vykázán v pol. č. 014101.b</t>
  </si>
  <si>
    <t>(1,5*0,7*1,5)*2=3,150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</si>
  <si>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</si>
  <si>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101.01</t>
  </si>
  <si>
    <t>Propustek v km 0,571</t>
  </si>
  <si>
    <t>(37,73m3-11,750m3)*1,8t/m3=46,764 [A]</t>
  </si>
  <si>
    <t>Pro potrubí, čela propustku, včetně odvozu bez ohledu na vzdálenost (skládka zvolena  
zhotovitelem), uložení na skládku je vykázáno v pol. č. 17120, zpětné využití materiálu, poplatek za skládku zbylého materiálu   
vykázán v pol. č. 014101</t>
  </si>
  <si>
    <t>1,85m2*9,80m=18,130 [A] 
4,2m2*2,0m=8,400 [B] 
5,6m2*2,0m=11,200 [C] 
Celkem: A+B+C=37,730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</si>
  <si>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</si>
  <si>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pro pol. č. 17511: 11,750m3=11,750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</si>
  <si>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</si>
  <si>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17120</t>
  </si>
  <si>
    <t>ULOŽENÍ SYPANINY DO NÁSYPŮ A NA SKLÁDKY BEZ ZHUTNĚNÍ</t>
  </si>
  <si>
    <t>uložení materiálu na skládku a mezideponii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</si>
  <si>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</si>
  <si>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</si>
  <si>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</t>
  </si>
  <si>
    <t>zemina dle ČSN 73 6133, materiál ze stavby</t>
  </si>
  <si>
    <t>1,0m2*9,80m=9,800 [A] 
1,3m2*1,5m=1,950 [B] 
Celkem: A+B=11,750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</si>
  <si>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</si>
  <si>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272314</t>
  </si>
  <si>
    <t>ZÁKLADY Z PROSTÉHO BETONU DO C25/30</t>
  </si>
  <si>
    <t>Základ propustku v místě vtoku a odtoku  
C 25/30 - XF4</t>
  </si>
  <si>
    <t>2*0,8m3=1,600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</si>
  <si>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</si>
  <si>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272315</t>
  </si>
  <si>
    <t>ZÁKLADY Z PROSTÉHO BETONU DO C30/37</t>
  </si>
  <si>
    <t>Bet. práh C30/37 - XF4</t>
  </si>
  <si>
    <t>(0,3m2*0,6m) + (2,0m2*0,6m)=1,380 [A]</t>
  </si>
  <si>
    <t>451312</t>
  </si>
  <si>
    <t>PODKLADNÍ A VÝPLŇOVÉ VRSTVY Z PROSTÉHO BETONU C12/15</t>
  </si>
  <si>
    <t>podkladní beton C12/15 pro uložení trouby a čela tl. min. 0,15 m,</t>
  </si>
  <si>
    <t>9,8m*0,15m*1,0m=1,470 [A] 
2*(0,8m*0,15m*1,0m)=0,240 [B] 
Celkem: A+B=1,710 [C]</t>
  </si>
  <si>
    <t>bet. lože z C25/30 - XF3 tl. 0,10m pod dlažbu z lomového kamene</t>
  </si>
  <si>
    <t>(3,0m*0,2m*1,9m) + (2,0m*0,2m*2,6m) =2,180 [A]</t>
  </si>
  <si>
    <t>podsyp pod troubou propustku, dlažbou z lomového kamene a čelem tl. 0,10m ze ŠP 0-4,</t>
  </si>
  <si>
    <t>9,8m*0,1m*1,0m=0,980 [A] 
2*(0,8m*0,1m*1,0m)=0,160 [B] 
(3,0m*0,1m*1,9m) + (2,0m*0,1m*2,6 m)=1,090 [C] 
Celkem: A+B+C=2,230 [D]</t>
  </si>
  <si>
    <t>465512</t>
  </si>
  <si>
    <t>DLAŽBY Z LOMOVÉHO KAMENE NA MC</t>
  </si>
  <si>
    <t>Odláždění z lomového kamene tl. 0,20 m, vyspárováno cem. maltou M25 - XF4  
minimálně do hl. min. 0,10 m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</si>
  <si>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</si>
  <si>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9111A1</t>
  </si>
  <si>
    <t>ZÁBRADLÍ SILNIČNÍ S VODOR MADLY - DODÁVKA A MONTÁŽ</t>
  </si>
  <si>
    <t>výšky 1,10 m, včetně povrchových úprav dle PD a upevňovacích prvků</t>
  </si>
  <si>
    <t>2*5,0m=10,000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</si>
  <si>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</si>
  <si>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9181D5</t>
  </si>
  <si>
    <t>ČELA PROPUSTU Z TRUB DN DO 600MM Z BETONU DO C 30/37</t>
  </si>
  <si>
    <t>dle PD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</si>
  <si>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</si>
  <si>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9183D2</t>
  </si>
  <si>
    <t>PROPUSTY Z TRUB DN 600MM ŽELEZOBETONOVÝCH</t>
  </si>
  <si>
    <t>9,80m=9,800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</si>
  <si>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</si>
  <si>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SO 101.02</t>
  </si>
  <si>
    <t>Propustek v km 0,977</t>
  </si>
  <si>
    <t>(47,025m3-17,375m3)*1,8t/m3=53,370 [A]</t>
  </si>
  <si>
    <t>Pro potrubí, čela propustku, jímky včetně odvozu bez ohledu na vzdálenost (skládka zvolena  
zhotovitelem), uložení na skládku je vykázáno v pol. č. 17120, zpětné využití materiálu, poplatek za skládku zbylého materiálu   
vykázán v pol. č. 014101</t>
  </si>
  <si>
    <t>2,0m2*8,5m=17,000 [A] 
5,75m2*3,5m=20,125 [B] 
4,5m2*2,2m=9,900 [C] 
Celkem: A+B+C=47,025 [D]</t>
  </si>
  <si>
    <t>pro pol. č. 17511: 17,375m3=17,375 [A]</t>
  </si>
  <si>
    <t>47,025m3=47,025 [A]</t>
  </si>
  <si>
    <t>1,0m2*10,0m=10,000 [A] 
1,25m2*4,5m=5,625 [B] 
0,7m2*2,5m=1,750 [C] 
Celkem: A+B+C=17,375 [D]</t>
  </si>
  <si>
    <t>Základ propustku v místě odtoku  
C 25/30 - XF4</t>
  </si>
  <si>
    <t>0,8m*1,0m*1,0m=0,800 [A]</t>
  </si>
  <si>
    <t>10,3m*0,15m*1,0m=1,545 [A] 
1,6m*2,0m*0,1m=0,320 [B] 
Celkem: A+B=1,865 [C]</t>
  </si>
  <si>
    <t>10,3m*0,1m*1,0m=1,030 [A] 
1,6m*2,0m*0,1m=0,320 [B] 
Celkem: A+B=1,350 [C]</t>
  </si>
  <si>
    <t>46251</t>
  </si>
  <si>
    <t>ZÁHOZ Z LOMOVÉHO KAMENE</t>
  </si>
  <si>
    <t>1,9m*1,9m*0,5m=1,805 [A]</t>
  </si>
  <si>
    <t>položka zahrnuje:  
- dodávku a zához lomového kamene předepsané frakce včetně mimostaveništní a vnitrostaveništní dopravy  
není-li v zadávací dokumentaci uvedeno jinak, jedná se o nakupovaný materiál</t>
  </si>
  <si>
    <t>899121</t>
  </si>
  <si>
    <t>MŘÍŽE OCELOVÉ SAMOSTATNÉ</t>
  </si>
  <si>
    <t>Mříž vtokové jímky</t>
  </si>
  <si>
    <t>Položka zahrnuje dodávku a osazení předepsané mříže včetně rámu</t>
  </si>
  <si>
    <t>9182D</t>
  </si>
  <si>
    <t>VTOKOVÉ JÍMKY BETONOVÉ VČETNĚ DLAŽBY PROPUSTU Z TRUB DN DO 600MM</t>
  </si>
  <si>
    <t>Vtoková jímka C 30/37 - XF3 opatřená dlažbou z lom. kamene tl. 150mm vč. vyspárování M25-XF4 a bet. lože tl. 100mm z C25/30n-XF3, včetně ochranných  
nátěrů dle PD,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</si>
  <si>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</si>
  <si>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10m=10,000 [A]</t>
  </si>
  <si>
    <t>SO 101.03</t>
  </si>
  <si>
    <t>Propustek v km 1,160</t>
  </si>
  <si>
    <t>(42,8m3-16,79m3)*1,8t/m3=46,818 [A]</t>
  </si>
  <si>
    <t>1,8m2*8,5m=15,300 [A] 
5,5m2*3,5m=19,250 [B] 
3,75m2*2,2m=8,250 [C] 
Celkem: A+B+C=42,800 [D]</t>
  </si>
  <si>
    <t>pro pol. č. 17511:16,79m3=16,790 [A]</t>
  </si>
  <si>
    <t>42,8m3=42,800 [A]</t>
  </si>
  <si>
    <t>1,0m2*10,0m=10,000 [A] 
1,5m2*3,5m=5,250 [B] 
0,7m2*2,2m=1,540 [C] 
Celkem: A+B+C=16,790 [D]</t>
  </si>
  <si>
    <t>10,0m=10,000 [A]</t>
  </si>
  <si>
    <t>SO 101.04</t>
  </si>
  <si>
    <t>Propustek v km 1,415</t>
  </si>
  <si>
    <t>(40,020m3-17,750m3)*1,8t/m3=40,086 [A]</t>
  </si>
  <si>
    <t>1,8m2*8,5m=15,300 [A] 
4,8m2*3,5m=16,800 [B] 
3,6m2*2,2m=7,920 [C] 
Celkem: A+B+C=40,020 [D]</t>
  </si>
  <si>
    <t>pro pol. č. 17511: 17,750m3=17,750 [A]</t>
  </si>
  <si>
    <t>40,020m3=40,020 [A]</t>
  </si>
  <si>
    <t>1,0m2*10m=10,000 [A] 
1,5m2*3,3m=4,950 [B] 
0,7m2*4m=2,800 [C] 
Celkem: A+B+C=17,750 [D]</t>
  </si>
  <si>
    <t>SO 101.05</t>
  </si>
  <si>
    <t>Propustek v km 2,615</t>
  </si>
  <si>
    <t>(58,025m3-19,150m3)*1,8t/m3=69,975 [A]</t>
  </si>
  <si>
    <t>1,85m2*8,5m=15,725 [A] 
8,5m2*3,8m=32,300 [B] 
4m2*2,5m=10,000 [C] 
Celkem: A+B+C=58,025 [D]</t>
  </si>
  <si>
    <t>pro pol. č. 17511: 19,150m3=19,150 [A]</t>
  </si>
  <si>
    <t>58,025m3=58,025 [A]</t>
  </si>
  <si>
    <t>1,0m2*10,0m=10,000 [A] 
1,85m2*4,0m=7,400 [B] 
0,7m2*2,5m=1,750 [C] 
Celkem: A+B+C=19,150 [D]</t>
  </si>
  <si>
    <t>SO 101.06</t>
  </si>
  <si>
    <t>Propustek v km 2,765</t>
  </si>
  <si>
    <t>(49,4m3-14,65m3)*1,8t/m3=62,550 [A]</t>
  </si>
  <si>
    <t>1,90m2*8,5m=16,150 [A] 
5,7m2*4,5m=25,650 [B] 
3,8m2*2,0m=7,600 [C] 
Celkem: A+B+C=49,400 [D]</t>
  </si>
  <si>
    <t>pro pol. č. 17511: 14,650m3=14,650 [A]</t>
  </si>
  <si>
    <t>49,4m3=49,400 [A]</t>
  </si>
  <si>
    <t>1,0m2*10,0m=10,000 [A] 
1,3m2*2,5m=3,250 [B] 
0,7m2*2,0m=1,400 [C] 
Celkem: A+B+C=14,650 [D]</t>
  </si>
  <si>
    <t>SO 101.07</t>
  </si>
  <si>
    <t>Propustek v km 2,8825</t>
  </si>
  <si>
    <t>(52,43m3-32,825m3)*1,8t/m3=35,289 [A]</t>
  </si>
  <si>
    <t>Pro potrubí, vývar a horskou vpusť, včetně odvozu bez ohledu na vzdálenost (skládka zvolena  
zhotovitelem), uložení na skládku je vykázáno v pol. č. 17120, zpětné využití materiálu, poplatek za skládku zbylého materiálu   
vykázán v pol. č. 014101</t>
  </si>
  <si>
    <t>4,6m2*1,8m=8,280 [A] 
7,2m2*2,0m=14,400 [B] 
3,5m2*8,5m=29,750 [C] 
Celkem: A+B+C=52,430 [D]</t>
  </si>
  <si>
    <t>pro pol. č. 17511: 32,825m3=32,825 [A]</t>
  </si>
  <si>
    <t>52,43m3=52,430 [A]</t>
  </si>
  <si>
    <t>(0,3m2+1,15m2)*3,5m=5,075 [A] 
0,75m2*3,0m=2,250 [B] 
3,0m2*8,5m=25,500 [C] 
Celkem: A+B+C=32,825 [D]</t>
  </si>
  <si>
    <t>Základ propustku v místě odtoku 
C 25/30 - XF4</t>
  </si>
  <si>
    <t>0,4m*1,0m*1,0m=0,400 [A]</t>
  </si>
  <si>
    <t>podkladní beton C12/15 pro uložení trouby a čela tl. min. 0,10 m,</t>
  </si>
  <si>
    <t>9,5m*0,6m*0,1m=0,570 [A] 
0,8m*0,65m*0,1m=0,052 [B] 
Celkem: A+B=0,622 [C]</t>
  </si>
  <si>
    <t>9,5m*0,1m*0,6m=0,570 [A] 
0,8m*0,65m*0,1m=0,052 [B] 
Celkem: A+B=0,622 [C]</t>
  </si>
  <si>
    <t>položka zahrnuje: 
- dodávku a zához lomového kamene předepsané frakce včetně mimostaveništní a vnitrostaveništní dopravy 
není-li v zadávací dokumentaci uvedeno jinak, jedná se o nakupovaný materiál</t>
  </si>
  <si>
    <t>Beton C30/37-XF4, rozměry dle PD</t>
  </si>
  <si>
    <t>9181A5</t>
  </si>
  <si>
    <t>ČELA PROPUSTU Z TRUB DN DO 300MM Z BETONU DO C 30/37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</si>
  <si>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</si>
  <si>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9183A2</t>
  </si>
  <si>
    <t>PROPUSTY Z TRUB DN 300MM ŽELEZOBETONOVÝCH</t>
  </si>
  <si>
    <t>10,6m=10,600 [A]</t>
  </si>
  <si>
    <t>SO 101.08</t>
  </si>
  <si>
    <t>Odvodnění komunikace v km 0,220</t>
  </si>
  <si>
    <t>položka č. 13173: (56,511 m3)*1,8t/m3=101,720 [A] 
položka č. 13273: (135,700 m3)*1,8t/m3=244,260 [B] 
Celkem: A+B=345,980 [C]</t>
  </si>
  <si>
    <t>kámen, předpoklad 2600 kg/m3, železobeton, předpoklad 2600 kg/m3, beton, předpoklad 2100 kg/m3,  
k fakturaci budou doloženy vážní lístky ze skládky a doklad o úhradě poplatku za  
skládku</t>
  </si>
  <si>
    <t>pol. č. 11332: 9 m3*2,2t/m3=19,800 [B]</t>
  </si>
  <si>
    <t>odstranění podkladních vrstev tl. 0,2 m</t>
  </si>
  <si>
    <t>(28+2)m*1,5m*0,2m=9,000 [A]</t>
  </si>
  <si>
    <t>frézování zpevněných asfaltových vrstev v tl. 0,1 m</t>
  </si>
  <si>
    <t>(28+2)m*1,5m*0,1m=4,500 [A]</t>
  </si>
  <si>
    <t>vykopávky na vozovkové vrstvy z R-materiálu</t>
  </si>
  <si>
    <t>1,2 m * 5,0 m* 0,1m=0,600 [A]</t>
  </si>
  <si>
    <t>13173</t>
  </si>
  <si>
    <t>HLOUBENÍ JAM ZAPAŽ I NEPAŽ TŘ. I</t>
  </si>
  <si>
    <t>Š1: (1,2m*1,3m * 1,3m)=2,028 [B] 
Š2: (2,7m*1,3m * 1,3m)=4,563 [C] 
Š3: (3,0m*1,3m * 1,3m)=5,070 [D] 
Vtoková jímka: (1,5 m * 1,5 m * 3,0 m) + (6,35 m2 * 6,0 m)=44,850 [E] 
Celkem: B+C+D+E=56,511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</si>
  <si>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</si>
  <si>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</si>
  <si>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</si>
  <si>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(6,0 m * 1,15 m * 2,0 m) + (28,0 m * 1,15 m * 2,5 m) + (12,0 m * 1,15 m * 3,0 m)=135,700 [A]</t>
  </si>
  <si>
    <t>14115</t>
  </si>
  <si>
    <t>PROTLAČOVÁNÍ OCELOVÉHO POTRUBÍ DN DO 600MM</t>
  </si>
  <si>
    <t>15,0 m =15,000 [A]</t>
  </si>
  <si>
    <t>položka zahrnuje dodávku protlačovaného potrubí a veškeré pomocné práce (startovací zařízení, startovací a cílová jáma, opěrné a vodící bloky a pod.)</t>
  </si>
  <si>
    <t>mezideponie z pol. 11372 a 11332 pro zpětné využití 
zhotovitel zváží využití přebytku na stavbě</t>
  </si>
  <si>
    <t>z pol 11332: 
9 m3=9,000 [A] 
z pol. 11372: 
4,5 m3=4,500 [B] 
Celkem: A+B=13,500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</si>
  <si>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</si>
  <si>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</si>
  <si>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</si>
  <si>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rýhy bude s ohledem na nutnost řádného zhutnění rýhy v silnici III/10140 a v místech  
vjezdů proveden rovněž kamenivem fr. 0-63 mm až do úrovně budoucí zemní pláně pod  
podkladní konstrukční vrstvy silnice. Zásyp rýhy bude prováděn s hutněním po vrstvách max.  
0,30 m na 95 % PS. Na pláni bude dosaženo Edef 2 min. 45 Mpa. Zhotovitel zajistí provedení  
dle požadavku správce statické (dynamické) zkoušky hutnění a za jeho přítomnosti a  
přítomnosti TDI a AD. V jednotlivých úsecích stok tyto zkoušky provede po max. vzdálenosti  
50,0 m s předáním tištěného výstupu a s následným doložením protokolu. Zásyp výkopu (nad  
zónou potrubí) pod komunikacemi dle ČSN 721006, TP170, TKP4 (MDS ČR).</t>
  </si>
  <si>
    <t>potrubí: 6,0 m * 2,05 m2 + 28,0 m * 2,55 m2 + 12,0 m * 2,85 m2=117,900 [B]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</si>
  <si>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</si>
  <si>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</si>
  <si>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</si>
  <si>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bude proveden s ohledem na doporučení výrobce trub a na zásady dodržování  
technologické kázně štěrkopískem zrnitosti 0-16 mm, ve vrstvě min. 0,10 m nad horním vrcholem trouby  
pak zrnitostí 0-40 mm. Obsyp bude proveden do zhutněné výšky 0,30 m nad horní vrchol potrubí s  
hutněním max. po 0,30 m na min. 95 % Proctor Standart. Obsypy a obsypový materiál budou odpovídat  
ČSN EN 13242 a ČSN 721512.</t>
  </si>
  <si>
    <t>potrubí: (12,0+28,0+6,0)m*0,71m2=32,660 [B] 
Š1: (2,05m*0,85m2)=1,743 [C] 
Š2: (2,55m*0,85m2)=2,168 [D] 
Š3: (2,85m*0,85m2)=2,423 [E] 
Vtoková jímka: (6,35 m2 * 6,0 m)=38,100 [F] 
Celkem: B+C+D+E+F=77,094 [G]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</si>
  <si>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</si>
  <si>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potrubí: (28+2)m*1,5m=45,000 [A] 
šachty: 2 * 1,45 m2=2,900 [B] 
Celkem: A+B=47,900 [C]</t>
  </si>
  <si>
    <t>bet. lože C12/15 X0 tl. min 0,15 m, výška  
betonového lože bude provedena do výšky při stěně rýhy v roznášecím úhlu 120°</t>
  </si>
  <si>
    <t>potrubí: (12,0+28,0+6,0) m*1,15m * 0,15m=7,935 [A] 
šachty: 3 ks * 0,225 m3/ks =0,675 [B] 
Celkem: A+B=8,610 [C]</t>
  </si>
  <si>
    <t>Podkladní beton pod dlažbu z lom. kamene C25/30-XF3; tl. 0,10 m</t>
  </si>
  <si>
    <t>2,0 m * 2,0 m * 0,1 m=0,400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</si>
  <si>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</si>
  <si>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Podsyp ze ŠP 0-4, pod dlažbu z lom. kamene</t>
  </si>
  <si>
    <t>položka zahrnuje dodávku předepsaného kameniva, mimostaveništní a vnitrostaveništní dopravu a jeho uložení 
není-li v zadávací dokumentaci uvedeno jinak, jedná se o nakupovaný materiál</t>
  </si>
  <si>
    <t>Zához za bet. prahem</t>
  </si>
  <si>
    <t>5,0 m3 =5,000 [A]</t>
  </si>
  <si>
    <t>Dlažba z lomového kamene tl. 200 mm; do 1/2 poloviny výšky čela propustku 
vyspárováno cem. maltou MC25-XF4 do hloubky 0,10 m</t>
  </si>
  <si>
    <t>2,0 m * 2,0 m * 0,2 m=0,800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</si>
  <si>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</si>
  <si>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467315</t>
  </si>
  <si>
    <t>STUPNĚ A PRAHY VODNÍCH KORYT Z PROSTÉHO BETONU C30/37</t>
  </si>
  <si>
    <t>Bet. práh C30/37-XF4</t>
  </si>
  <si>
    <t>0,35 m * 2,0 m * 1,0 m=0,700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</si>
  <si>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</si>
  <si>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87446</t>
  </si>
  <si>
    <t>POTRUBÍ Z TRUB PLASTOVÝCH ODPADNÍCH DN DO 400MM</t>
  </si>
  <si>
    <t>Potrubí bude provedeno z plastu s kruhovou pevnosti min. SN 16 v dimenzi DN 400</t>
  </si>
  <si>
    <t>12,0 m + 15,0 m + 28,0 m + 6,0 m =61,000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</si>
  <si>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</si>
  <si>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87837</t>
  </si>
  <si>
    <t>R</t>
  </si>
  <si>
    <t>NASUNUTÍ PLAST TRUB DN DO 400MM DO CHRÁNIČKY</t>
  </si>
  <si>
    <t>15 m =15,000 [A]</t>
  </si>
  <si>
    <t>položka zahrnuje: 
pojízdná sedla (objímky) 
případně předepsané utěsnění konců chráničky 
nezahrnuje dodávku potrubí</t>
  </si>
  <si>
    <t>894146</t>
  </si>
  <si>
    <t>ŠACHTY KANALIZAČNÍ Z BETON DÍLCŮ NA POTRUBÍ DN DO 400MM</t>
  </si>
  <si>
    <t>prefabrikovaná šachta s poklopem D400</t>
  </si>
  <si>
    <t>3=3,000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</si>
  <si>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</si>
  <si>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899662</t>
  </si>
  <si>
    <t>ZKOUŠKA VODOTĚSNOSTI POTRUBÍ DN DO 400MM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</si>
  <si>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</si>
  <si>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</si>
  <si>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</si>
  <si>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</si>
  <si>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Zábradlí na vtokové jímce</t>
  </si>
  <si>
    <t>6 m=6,000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</si>
  <si>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</si>
  <si>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9181B</t>
  </si>
  <si>
    <t>ČELA PROPUSTU Z TRUB DN DO 400MM Z BETONU</t>
  </si>
  <si>
    <t>Šikmé betonové čelo z betonu C30/37-XF3</t>
  </si>
  <si>
    <t>9182B</t>
  </si>
  <si>
    <t>VTOK JÍMKY BETONOVÉ VČET DLAŽBY PROPUSTU Z TRUB DN DO 400MM</t>
  </si>
  <si>
    <t>Vtoková jímka 1,5x1,5 m z betonu C30/37-XF4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</si>
  <si>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dodání a osazení výztuže, 
- dlažbu dna z lomového kamene, případně dokumentací předepsaný kamenný obklad stěn,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mříž a zábradlí.</t>
  </si>
  <si>
    <t>SO 101.09</t>
  </si>
  <si>
    <t>Podélné propustky</t>
  </si>
  <si>
    <t>(140,200 m3-74,700m3)*1,8t/m3=117,900 [A]</t>
  </si>
  <si>
    <t>pro pol. č. 17511: 74,700m3=74,700 [A]</t>
  </si>
  <si>
    <t>km 0,900: 11,0 m * 1,9 m2=20,900 [A] 
km 0,910: 11,0 m * 1,9 m2=20,900 [B] 
km 1,015: 8,0 m * 1,9 m2=15,200 [C] 
km 1,350: 6,0 m * 1,9 m2=11,400 [D] 
km 1,375: 4,0 m * 1,9 m2=7,600 [E]  
km 1,585: 10,0 m * 3,0 m2=30,000 [F] 
km 2,910: 14,0 m * 1,9 m2=26,600 [G] 
km 3,220: 4,0 m * 1,9 m2=7,600 [H] 
Celkem: A+B+C+D+E+F+G+H=140,200 [I]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</si>
  <si>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</si>
  <si>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km 0,900: 11,0 m * 1,0 m2=11,000 [A] 
km 0,910: 11,0 m * 1,0 m2=11,000 [B] 
km 1,015: 8,0 m * 1,0 m2=8,000 [C] 
km 1,350: 6,0 m * 1,0 m2=6,000 [D] 
km 1,375: 4,0 m * 1,0 m2=4,000 [E]  
km 1,585: 10,0 m * 1,67 m2=16,700 [F] 
km 2,910: 14,0 m * 1,0 m2=14,000 [G] 
km 3,220: 4,0 m * 1,0 m2=4,000 [H] 
Celkem: A+B+C+D+E+F+G+H=74,700 [I]</t>
  </si>
  <si>
    <t>DN400: 14,0 ks * (0,4 m * 0,8 m * 0,65 m)=2,912 [A] 
DN500: 2,0 ks * (0,4 m * 0,8 m * 0,9 m)=0,576 [B] 
Celkem: A+B=3,488 [C]</t>
  </si>
  <si>
    <t>272366</t>
  </si>
  <si>
    <t>VÝZTUŽ ZÁKLADŮ Z KARI SÍTÍ</t>
  </si>
  <si>
    <t>kari síť 100/100/5 do podkladního betonu pod propustek 
0003,08 kg/m2</t>
  </si>
  <si>
    <t>km 0,900: 11,0 m * 1,0 m2 * 0,00308 t/m2=0,034 [A] 
km 0,910: 11,0 m * 1,0 m2 * 0,00308 t/m2=0,034 [B] 
km 1,015: 8,0 m * 1,0 m2 * 0,00308 t/m2=0,025 [C] 
km 1,350: 6,0 m * 1,0 m2 * 0,00308 t/m2=0,018 [D] 
km 1,375: 4,0 m * 1,0 m2 * 0,00308 t/m2=0,012 [E]  
km 1,585: 10,0 m * 1,3 m2 * 0,00308 t/m2=0,040 [F] 
km 2,910: 14,0 m * 1,0 m2 * 0,00308 t/m2=0,043 [G] 
km 3,220: 4,0 m * 1,0 m2 * 0,00308 t/m2=0,012 [H] 
Celkem: A+B+C+D+E+F+G+H=0,218 [I]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</si>
  <si>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</si>
  <si>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 C12/15 pro uložení trouby tl. min. 0,10 a čela tl. min. 0,15 m,</t>
  </si>
  <si>
    <t>km 0,900: 11,0 m * 1,3 m * 0,1 m + 2* (0,8*0,65*0,15) m=1,586 [A] 
km 0,910: 11,0 m * 1,3 m * 0,1 m + 2* (0,8*0,65*0,15) m=1,586 [B] 
km 1,015: 8,0 m * 1,3 m * 0,1 m + 2* (0,8*0,65*0,15) m=1,196 [C] 
km 1,350: 6,0 m * 1,3 m * 0,1 m + 2* (0,8*0,65*0,15) m=0,936 [D] 
km 1,375: 4,0 m * 1,3 m * 0,1 m + 2* (0,8*0,65*0,15) m=0,676 [E]  
km 1,585: 10,0 m * 1,5 m * 0,1 m + 2* (0,8*0,9*0,15) m=1,716 [F] 
km 2,910: 14,0 m * 1,3 m * 0,1 m + 2* (0,8*0,65*0,15) m=1,976 [G] 
km 3,220: 4,0 m * 1,3 m * 0,1 m + 2* (0,8*0,65*0,15) m=0,676 [H] 
Celkem: A+B+C+D+E+F+G+H=10,348 [I]</t>
  </si>
  <si>
    <t>Podkladní beton pod dlažbu z lomového kamene C25/30-XF3 tl. 0,10 m 
Podkladní beton pod čelo propustku C25/30-XF3 tl. 0,15 m</t>
  </si>
  <si>
    <t>DN400: 14,0 ks * (1,0 m * 0,9 m * 0,1 m) + 14 ks * (0,8 m * 0,65 m * 0,15 m)=2,352 [A] 
DN500: 2,0 ks * (1,0 m * 1,3 m * 0,1 m) + 2 ks * (0,8 m * 0,9 m * 0,15 m)=0,476 [B] 
Celkem: A+B=2,828 [C]</t>
  </si>
  <si>
    <t>451324</t>
  </si>
  <si>
    <t>PODKL A VÝPLŇ VRSTVY ZE ŽELEZOBET DO C25/30</t>
  </si>
  <si>
    <t>Podkladní beton vyztužený kari sítí 100/100/5</t>
  </si>
  <si>
    <t>km 0,900: 11,0 m * 0,10 m2=1,100 [A] 
km 0,910: 11,0 m * 0,10 m2=1,100 [B] 
km 1,015: 8,0 m * 0,10 m2=0,800 [C] 
km 1,350: 6,0 m * 0,10 m2=0,600 [D] 
km 1,375: 4,0 m * 0,10 m2=0,400 [E]  
km 1,585: 10,0 m * 0,13 m2=1,300 [F] 
km 2,910: 14,0 m * 0,10 m2=1,400 [G] 
km 3,220: 4,0 m * 0,10 m2=0,400 [H] 
Celkem: A+B+C+D+E+F+G+H=7,100 [I]</t>
  </si>
  <si>
    <t>Podsyp ze ŠP 0-4, pod dlažbu z lom. kamene a pod čela propustku</t>
  </si>
  <si>
    <t>DN400: 14,0 ks * (1,0 m * 0,9 m * 0,1 m) + 14 ks * (0,8 m * 0,65 m * 0,1 m)=1,988 [A] 
DN500: 2,0 ks * (1,0 m * 1,3 m * 0,1 m) + 2 ks * (0,8 m * 0,9 m * 0,1 m)=0,404 [B] 
Celkem: A+B=2,392 [C]</t>
  </si>
  <si>
    <t>Dlažba z lomového kamene tl. 200 mm; ; do 1/2 poloviny výšky čela propustku 
vyspárováno cem. maltou MC25-XF4 do hloubky 0,10 m</t>
  </si>
  <si>
    <t>DN400: 14,0 ks * (1,0 m * 0,9 m * 0,2 m)=2,520 [A] 
DN500: 2,0 ks * (1,0 m * 1,3 m * 0,2 m)=0,520 [B] 
Celkem: A+B=3,040 [C]</t>
  </si>
  <si>
    <t>DN400: 14,0 ks * (0,3 m * 0,9 m * 0,6 m)=2,268 [A] 
DN500: 2,0 ks * (0,3 m * 1,3 m * 0,6 m)=0,468 [B] 
Celkem: A+B=2,736 [C]</t>
  </si>
  <si>
    <t>899574</t>
  </si>
  <si>
    <t>OBETONOVÁNÍ POTRUBÍ ZE ŽELEZOBETONU DO C25/30 VČETNĚ VÝZTUŽE</t>
  </si>
  <si>
    <t>Obetonování potrubí C25/30 nXF3; tl. 150 mm; včetně kari sítě 100/100/5</t>
  </si>
  <si>
    <t>km 0,900: 11,0 m * 0,42 m2=4,620 [A] 
km 0,910: 11,0 m * 0,42 m2=4,620 [B] 
km 1,015: 8,0 m * 0,42 m2=3,360 [C] 
km 1,350: 6,0 m * 0,42 m2=2,520 [D] 
km 1,375: 4,0 m * 0,42 m2=1,680 [E]  
km 1,585: 10,0 m * 0,60 m2=6,000 [F] 
km 2,910: 14,0 m * 0,42 m2=5,880 [G] 
km 3,220: 4,0 m * 0,42 m2=1,680 [H] 
Celkem: A+B+C+D+E+F+G+H=30,360 [I]</t>
  </si>
  <si>
    <t>9181B5</t>
  </si>
  <si>
    <t>ČELA PROPUSTU Z TRUB DN DO 400MM Z BETONU DO C 30/37</t>
  </si>
  <si>
    <t>km 0,900: 2=2,000 [A] 
km 0,910: 2=2,000 [B] 
km 1,015: 2=2,000 [C] 
km 1,350: 2=2,000 [D] 
km 1,375: 2=2,000 [E] 
km 2,910: 2=2,000 [F] 
km 3,220: 2=2,000 [G] 
Celkem: A+B+C+D+E+F+G=14,000 [H]</t>
  </si>
  <si>
    <t>km 1,585: 2=2,000 [A]</t>
  </si>
  <si>
    <t>9183B3</t>
  </si>
  <si>
    <t>PROPUSTY Z TRUB DN 400MM PLASTOVÝCH</t>
  </si>
  <si>
    <t>Propustek DN 400, min. SN 16</t>
  </si>
  <si>
    <t>km 0,900: 11,0=11,000 [A] 
km 0,910: 11,0=11,000 [B] 
km 1,015: 8,0=8,000 [C] 
km 1,350: 6,0=6,000 [D] 
km 1,375: 4,0=4,000 [E] 
km 2,910: 14,0=14,000 [F] 
km 3,220: 4=4,000 [G] 
Celkem: A+B+C+D+E+F+G=58,000 [H]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</si>
  <si>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</si>
  <si>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9183D3</t>
  </si>
  <si>
    <t>PROPUSTY Z TRUB DN 600MM PLASTOVÝCH</t>
  </si>
  <si>
    <t>km 1,585: 10=10,000 [A]</t>
  </si>
  <si>
    <t>SO 101.10</t>
  </si>
  <si>
    <t>Odvodnění komunikace v km 3,250</t>
  </si>
  <si>
    <t>položka č. 13173: (4,056 m3)*1,8t/m3=7,301 [A] 
položka č. 13273: (93,610 m3)*1,8t/m3=168,498 [B] 
Celkem: A+B=175,799 [C]</t>
  </si>
  <si>
    <t>(1,2m* 1,3 m * 1,3 m) * 2 ks=4,056 [B]</t>
  </si>
  <si>
    <t>1,85 m * 1,15 m * 44,0 m=93,610 [A]</t>
  </si>
  <si>
    <t>potrubí: 44,0 m * 1,0 m * 0,85 m=37,400 [B]</t>
  </si>
  <si>
    <t>potrubí: (15,0+18,0+11,0)m*0,71m2=31,240 [B] 
Šachty: (1,5m*1,3m2) * 2 ks=3,900 [C] 
Celkem: B+C=35,140 [D]</t>
  </si>
  <si>
    <t>potrubí: (15,0+18,0+11,0) m*1,15m * 0,15m=7,590 [A] 
šachty: 2 ks * 0,225 m3/ks =0,450 [B] 
Celkem: A+B=8,040 [C]</t>
  </si>
  <si>
    <t>87434</t>
  </si>
  <si>
    <t>POTRUBÍ Z TRUB PLASTOVÝCH ODPADNÍCH DN DO 200MM</t>
  </si>
  <si>
    <t>Potrubí bude provedeno z plastu s kruhovou pevnosti min. SN 16 v dimenzi DN 200</t>
  </si>
  <si>
    <t>15,0 m + 18,0 m + 11,0 m=44,000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</si>
  <si>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</si>
  <si>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89413</t>
  </si>
  <si>
    <t>ŠACHTY KANALIZAČNÍ Z BETON DÍLCŮ NA POTRUBÍ DN DO 200MM</t>
  </si>
  <si>
    <t>plný poklop: 1=1,000 [A] 
mříž: 1=1,000 [B] 
Celkem: A+B=2,000 [C]</t>
  </si>
  <si>
    <t>899642</t>
  </si>
  <si>
    <t>ZKOUŠKA VODOTĚSNOSTI POTRUBÍ DN DO 200MM</t>
  </si>
  <si>
    <t>15,0 + 18,0 + 11,0 =44,000 [A]</t>
  </si>
  <si>
    <t>96687</t>
  </si>
  <si>
    <t>VYBOURÁNÍ ULIČNÍCH VPUSTÍ KOMPLETNÍCH</t>
  </si>
  <si>
    <t>včetně odvozu bez ohledu na vzdálenost (skládka zvolena zhotovitelem) a uložení na skládku a vč. poplatku za skládku.</t>
  </si>
  <si>
    <t>1+1=2,000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</si>
  <si>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</si>
  <si>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969233</t>
  </si>
  <si>
    <t>VYBOURÁNÍ POTRUBÍ DN DO 150MM KANALIZAČ</t>
  </si>
  <si>
    <t>43,0 m =43,000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</si>
  <si>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</si>
  <si>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120</t>
  </si>
  <si>
    <t>Úprava chodníků Cvrčovice</t>
  </si>
  <si>
    <t>betonová dlažba, předpoklad 2300 kg/m3, podkladní vrstvy, předpoklad 1800 kg/m3 
k fakturaci budou doloženy vážní lístky ze skládky a doklad o úhradě poplatku za 
skládku</t>
  </si>
  <si>
    <t>z položky č. 11332: 47,250 m3 * 1,8 t/m3=85,050 [A] 
z položky č. 11348: 18,900 m3 * 2,3 t/m3=43,470 [B] 
Celkem: A+B=128,520 [C]</t>
  </si>
  <si>
    <t>odstranění podkladních vrstev z ŠD v tl. 0,15 m; předpoklad 30 % z celkové plochy</t>
  </si>
  <si>
    <t>315m2 * 0,15 m=47,250 [A]</t>
  </si>
  <si>
    <t>Betonová dlažba tl. 60 mm; předpoklad 30 % z celkové plochy 
včetně odvozu bez ohledu na vzdálenost (skládka zvolena zhotovitelem) a uložení na 
skládku, poplatek za skládku vykázán v pol. č. 014101.b</t>
  </si>
  <si>
    <t>315m2 * 0,06 m=18,900 [A]</t>
  </si>
  <si>
    <t>z položky č. 11332: 47,250=47,250 [A]</t>
  </si>
  <si>
    <t>20m2+1051m2+126m2=1 197,000 [A]</t>
  </si>
  <si>
    <t>56330</t>
  </si>
  <si>
    <t>VOZOVKOVÉ VRSTVY ZE ŠTĚRKODRTI</t>
  </si>
  <si>
    <t>Štěrkodrť ŠDb fr. 0-63 v tl. min. 150 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</si>
  <si>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</si>
  <si>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582611</t>
  </si>
  <si>
    <t>KRYTY Z BETON DLAŽDIC SE ZÁMKEM ŠEDÝCH TL 60MM DO LOŽE Z KAM</t>
  </si>
  <si>
    <t>do lože z ŠD 4-8 tl. 30mm,  předpoklad 30 % z celkové plochy</t>
  </si>
  <si>
    <t>587205</t>
  </si>
  <si>
    <t>PŘEDLÁŽDĚNÍ KRYTU Z BETONOVÝCH DLAŽDIC</t>
  </si>
  <si>
    <t>předláždění a výšková úprava plochy v km 0,044</t>
  </si>
  <si>
    <t>20m2=20,000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</si>
  <si>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</si>
  <si>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587206</t>
  </si>
  <si>
    <t>PŘEDLÁŽDĚNÍ KRYTU Z BETONOVÝCH DLAŽDIC SE ZÁMKEM</t>
  </si>
  <si>
    <t>úprava stávajících chodníků, předpoklad 30 % z celkové plochy bude doplněno novým materiálem,</t>
  </si>
  <si>
    <t>1040m2+6m2+5m2=1 051,000 [A]</t>
  </si>
  <si>
    <t>58740</t>
  </si>
  <si>
    <t>PŘEDLÁŽDĚNÍ KRYTU Z VEGETAČNÍCH DÍLCŮ (PANELŮ)</t>
  </si>
  <si>
    <t>předláždění a výšková úprava plochy pro parkování v km 0,060</t>
  </si>
  <si>
    <t>126m2=126,000 [A]</t>
  </si>
  <si>
    <t>Přidružená stavební výroba</t>
  </si>
  <si>
    <t>711117</t>
  </si>
  <si>
    <t>IZOLACE BĚŽNÝCH KONSTRUKCÍ PROTI ZEMNÍ VLHKOSTI Z PE FÓLIÍ</t>
  </si>
  <si>
    <t>nopová folie v místě stávající zdi</t>
  </si>
  <si>
    <t>0,5m*180m=90,000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</si>
  <si>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</si>
  <si>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SO 190</t>
  </si>
  <si>
    <t>Dopravní značení</t>
  </si>
  <si>
    <t>91228</t>
  </si>
  <si>
    <t>SMĚROVÉ SLOUPKY Z PLAST HMOT VČETNĚ ODRAZNÉHO PÁSKU</t>
  </si>
  <si>
    <t>Z11a, Z11b (červené sloupky)</t>
  </si>
  <si>
    <t>18=18,000 [A]</t>
  </si>
  <si>
    <t>položka zahrnuje:  
- dodání a osazení sloupku včetně nutných zemních prací  
- vnitrostaveništní a mimostaveništní doprava  
- odrazky plastové nebo z retroreflexní fólie</t>
  </si>
  <si>
    <t>bílé sloupky</t>
  </si>
  <si>
    <t>108=108,000 [A]</t>
  </si>
  <si>
    <t>91297</t>
  </si>
  <si>
    <t>DOPRAVNÍ ZRCADLO</t>
  </si>
  <si>
    <t>5=5,000 [A]</t>
  </si>
  <si>
    <t>položka zahrnuje: 
- dodání a osazení zrcadla včetně nutných zemních prací 
- předepsaná povrchová úprava 
- vnitrostaveništní a mimostaveništní doprava 
- odrazky plastové nebo z retroreflexní fólie.</t>
  </si>
  <si>
    <t>914131</t>
  </si>
  <si>
    <t>DOPRAVNÍ ZNAČKY ZÁKLADNÍ VELIKOSTI OCELOVÉ FÓLIE TŘ 2 - DODÁVKA A MONTÁŽ</t>
  </si>
  <si>
    <t>15xP4, 15xP2, 4xP1, 8xIP6, 5xP6, 7xB4, 4xE13, 1xA11, 1xA2b, 2xP7, 4xIJ4c, 4xIZ4a, 4xIZ4b, 4xE2b, 2xA10, 1xE7a, 1xE7b, 2xA12, 2xB20a, 1xP8, 2xA6a, 2xA32a, 2xA30, 2xA31a, 2xA31b, 2xA31c, 1xIS21c, 1xIS21a, 4xIS3c, 1xIS4c, 1xIS1b, 1xIS3d</t>
  </si>
  <si>
    <t>110=110,000 [A]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</si>
  <si>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</si>
  <si>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</si>
  <si>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</si>
  <si>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odvozu, uložení na skládku a poplatku za skládku</t>
  </si>
  <si>
    <t>99=99,000 [A]</t>
  </si>
  <si>
    <t>Položka zahrnuje odstranění, demontáž a odklizení materiálu s odvozem na předepsané místo</t>
  </si>
  <si>
    <t>914431</t>
  </si>
  <si>
    <t>DOPRAVNÍ ZNAČKY 100X150CM OCELOVÉ FÓLIE TŘ 2 - DODÁVKA A MONTÁŽ</t>
  </si>
  <si>
    <t>1xIZ8a, 1xIZ8b, IP19</t>
  </si>
  <si>
    <t>položka zahrnuje: 
- dodávku a montáž značek v požadovaném provedení</t>
  </si>
  <si>
    <t>914433</t>
  </si>
  <si>
    <t>DOPRAVNÍ ZNAČKY 100X150CM OCELOVÉ FÓLIE TŘ 2 - DEMONTÁŽ</t>
  </si>
  <si>
    <t>3x IZ8a, 3x IZ8b</t>
  </si>
  <si>
    <t>6=6,000 [A]</t>
  </si>
  <si>
    <t>914921</t>
  </si>
  <si>
    <t>SLOUPKY A STOJKY DOPRAVNÍCH ZNAČEK Z OCEL TRUBEK DO PATKY - DODÁVKA A MONTÁŽ</t>
  </si>
  <si>
    <t>z ocelových žárově zinkovaných trubek, včetně upevňovacího zařízení,  
betonového základu a zemních prací (včetně odvozu, uložení a poplatku za  
skládku)</t>
  </si>
  <si>
    <t>91=91,000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</si>
  <si>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</si>
  <si>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</si>
  <si>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</si>
  <si>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odstranění stávajících sloupků, betonového základu a zemních prací (včetně odvozu,  
uložení a poplatku za skládku)</t>
  </si>
  <si>
    <t>80=80,000 [A]</t>
  </si>
  <si>
    <t>915111</t>
  </si>
  <si>
    <t>VODOROVNÉ DOPRAVNÍ ZNAČENÍ BARVOU HLADKÉ - DODÁVKA A POKLÁDKA</t>
  </si>
  <si>
    <t>předznačení barvou</t>
  </si>
  <si>
    <t>V 2b (0,125): 142m*0,125m=17,750 [A] 
V 4 (0,125): 6335m*0,125m=791,875 [B] 
V 4 (0,25): 35m*0,25m=8,750 [C] 
V 5: 4m2=4,000 [D] 
V7: 45m2=45,000 [E] 
V 9a: 4,5m2=4,500 [F] 
V 10: 7,7m2=7,700 [G] 
V 11a: 17,75m2=17,750 [H] 
V 13: 9,65m2=9,650 [I] 
V 18: 16,5m2=16,500 [J] 
Celkem: A+B+C+D+E+F+G+H+I+J=923,475 [K]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</si>
  <si>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</si>
  <si>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</si>
  <si>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</si>
  <si>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s reflexní úpravou</t>
  </si>
  <si>
    <t>V 5: 4m2=4,000 [A] 
V 7: 45m2=45,000 [B] 
V 9a: 4,5m2=4,500 [C] 
V 11a: 17,75m2=17,750 [D] 
V 13: 9,65m2=9,650 [E] 
Celkem: A+B+C+D+E=80,900 [F]</t>
  </si>
  <si>
    <t>915221</t>
  </si>
  <si>
    <t>VODOR DOPRAV ZNAČ PLASTEM STRUKTURÁLNÍ NEHLUČNÉ - DOD A POKLÁDKA</t>
  </si>
  <si>
    <t>V 2b (0,125): 142m*0,125m=17,750 [A] 
V 4 (0,125): 6335m*0,125m=791,875 [B] 
V 4 (0,25): 35m*0,25m=8,750 [C] 
V 10: 7,7m2=7,700 [D] 
Celkem: A+B+C+D=826,075 [E]</t>
  </si>
  <si>
    <t>915231</t>
  </si>
  <si>
    <t>VODOR DOPRAV ZNAČ PLASTEM PROFIL ZVUČÍCÍ - DOD A POKLÁDKA</t>
  </si>
  <si>
    <t>V 18: 16,5m2=16,500 [A]</t>
  </si>
  <si>
    <t>91552</t>
  </si>
  <si>
    <t>VODOR DOPRAV ZNAČ - PÍSMENA</t>
  </si>
  <si>
    <t>V 11a: 24*2=48,000 [A]</t>
  </si>
  <si>
    <t>položka zahrnuje:  
- dodání a pokládku nátěrového materiálu  
- předznačení a reflexní úpravu</t>
  </si>
  <si>
    <t>SO 191</t>
  </si>
  <si>
    <t>Dopravně inženýrské opatření</t>
  </si>
  <si>
    <t>02720</t>
  </si>
  <si>
    <t>POMOC PRÁCE ZŘÍZ NEBO ZAJIŠŤ REGULACI A OCHRANU DOPRAVY</t>
  </si>
  <si>
    <t>Položka zahrnuje dopravně inženýrská opatření v průběhu celé stavby – pro všechny  
SO (dle schváleného plánu ZOV a vyjádření DI PČR), zahrnuje pronájem dopravního  
znační - tzn. osazení, přesuny a odvoz provizorního dopravního značení. Zahrnuje  
dočasné dopravní značení, SSZ, dopravní zařízení (např. citybloky, provizorní  
betonová a ocelová svodidla, světelné výstražné zařízení atd.) oplocení a všechny  
související práce po dobu trvání stavby. Včetně zasypání příkopů v případě potřeby při  
realizaci propustků po polovinách, bude využit vhodný materiál ze stavby, včetně  
odstranění, přemístění a uložení materiálu v  
rámci jednotlivých propustků, včetně dočasného zřízení případných provizorních cest.  
Součástí položky je i údržba a péče o dopravně inženýrská opatření v průběhu celé  
stavby. Součástí položky je vyřízení DIR včetně jeho projednání.</t>
  </si>
  <si>
    <t>SO 192</t>
  </si>
  <si>
    <t>Oprava objízdných tras</t>
  </si>
  <si>
    <t>předpoklad 1800 kg/m3 
k fakturaci budou doloženy vážní lístky ze skládky a doklad o úhradě poplatku za 
skládku</t>
  </si>
  <si>
    <t>pol. č. 12920: 255 m3*1,8t/m3=459,000 [B]</t>
  </si>
  <si>
    <t>113748</t>
  </si>
  <si>
    <t>FRÉZOVÁNÍ ZPEVNĚNÝCH PLOCH ASFALTOVÝCH TL. DO 150MM</t>
  </si>
  <si>
    <t>Rozsah oprav vozovky bude odsouhlasen zástupcem investora a TDI. Pochůzkou bude rozhodnuto o způsobu  
opravy, zda bude provedena pouze oprava obrusné vrstvy, nebo obrusné a ložní vrstvy. Objízdná trasa  
celkové délky 4,3 km a vede po silnicích II/101, III/10141 a III/00712. Předpoklad 20 % z celkové plochy komunikací.  
Odkup vyfrézovaného materiálu zhotovitelem.</t>
  </si>
  <si>
    <t>(4300m*5,5m)*0,20=4 730,000 [A]</t>
  </si>
  <si>
    <t>Čištění krajnic v tl. 0,10</t>
  </si>
  <si>
    <t>(1700 m * 0,75 m * 0,10 m) * 2=255,000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</si>
  <si>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</si>
  <si>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56361</t>
  </si>
  <si>
    <t>VOZOVKOVÉ VRSTVY Z RECYKLOVANÉHO MATERIÁLU TL DO 50MM</t>
  </si>
  <si>
    <t>Úprava objízdné trasy na Ferdinandku 
Zajištění přístupu z ulice Polní</t>
  </si>
  <si>
    <t>500,0 m * 3,0 m=1 500,000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</si>
  <si>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</si>
  <si>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Spojovací postřik katioaktivní emulzí PS-C 0,35 kg/m2. Objízdná trasa celkové délky 4,3 km a vede po silnicích II/101, III/10141 a III/00712. Předpoklad 20 % z celkové plochy komunikací.</t>
  </si>
  <si>
    <t>((4300m*5,5m)*0,20)*2=9 460,000 [A]</t>
  </si>
  <si>
    <t>574A44</t>
  </si>
  <si>
    <t>ASFALTOVÝ BETON PRO OBRUSNÉ VRSTVY ACO 11+, 11S TL. 50MM</t>
  </si>
  <si>
    <t>Objízdná trasa celkové délky 4,3 km a vede po silnicích II/101, III/10141 a III/00712. Předpoklad 20 % z celkové plochy komunikací.</t>
  </si>
  <si>
    <t>574C77</t>
  </si>
  <si>
    <t>ASFALTOVÝ BETON PRO LOŽNÍ VRSTVY ACL 22 TL. 80MM</t>
  </si>
  <si>
    <t>V4 0,25: (1700 m * 0,25 m) *2 =850,000 [A]</t>
  </si>
  <si>
    <t>položka zahrnuje: 
- dodání a pokládku nátěrového materiálu (měří se pouze natíraná plocha) 
- předznačení a reflexní úpravu</t>
  </si>
  <si>
    <t>93808</t>
  </si>
  <si>
    <t>OČIŠTĚNÍ VOZOVEK ZAMETENÍM</t>
  </si>
  <si>
    <t>Zametení a očištění opravených objízdných tras před předáním stavby investorovi, objízdná trasa celkové délky 4,3 km a vede po silnicích II/101, III/10141 a III/00712. Předpoklad 20 % z celkové plochy komunikací.</t>
  </si>
  <si>
    <t>položka zahrnuje očištění předepsaným způsobem včetně odklizení vzniklého odpadu</t>
  </si>
  <si>
    <t>SO 301</t>
  </si>
  <si>
    <t>Odvodnění komunikace</t>
  </si>
  <si>
    <t>(1814,681 m3)*1,8t/m3=3 266,426 [A]</t>
  </si>
  <si>
    <t>pol. č. 96711: 162,880m3*2,6t/m3=423,488 [A] 
pol. č. 11332: 221,830 m3*2,2t/m3=488,026 [B] 
Celkem: A+B=911,514 [C]</t>
  </si>
  <si>
    <t>02852</t>
  </si>
  <si>
    <t>PRŮZKUMNÉ PRÁCE DIAGNOSTIKY KONSTRUKCÍ V PODZEMÍ</t>
  </si>
  <si>
    <t>ověření průběhu kanalizační stoky a přípojek. 
předpokládaná délka 750 m</t>
  </si>
  <si>
    <t>02911</t>
  </si>
  <si>
    <t>OSTATNÍ POŽADAVKY - GEODETICKÉ ZAMĚŘENÍ</t>
  </si>
  <si>
    <t>HM</t>
  </si>
  <si>
    <t>zaměření stávající stoky a přípojek 
předpokládaná délka 750 m</t>
  </si>
  <si>
    <t>stoka D1: ((381)*1,95*0,2)+((15)*0,8*0,2)=150,990 [A] 
stoka D2: ((335)*1*0,2)+((24)*0,8*0,2)=70,840 [B] 
Celkem: A+B=221,830 [C]</t>
  </si>
  <si>
    <t>stoka D1: ((381)*1,95*0,1)+((15)*0,8*0,1)=75,495 [A] 
stoka D2: ((335)*1*0,1)+((24)*0,8*0,1)=35,420 [B] 
Celkem: A+B=110,915 [C]</t>
  </si>
  <si>
    <t>11511</t>
  </si>
  <si>
    <t>ČERPÁNÍ VODY DO 500 L/MIN</t>
  </si>
  <si>
    <t>HOD</t>
  </si>
  <si>
    <t>předpoklad 500 hodin</t>
  </si>
  <si>
    <t>500=500,000 [A]</t>
  </si>
  <si>
    <t>Položka čerpání vody na povrchu zahrnuje i potrubí, pohotovost záložní čerpací soupravy a zřízení čerpací jímky. Součástí položky je také následná demontáž a likvidace těchto zařízení</t>
  </si>
  <si>
    <t>110,915=110,915 [A]</t>
  </si>
  <si>
    <t>stoka D1 
UV: ((1,2*0,8*0,8)*5)=3,840 [A] 
DŠ: ((2,3*1,3*1,3)*13)=50,531 [B] 
stoka D2 
UV: ((1,2*0,8*0,8)*8)=6,144 [C] 
DŠ: ((2,3*1,3*1,3)*9)=34,983 [D] 
Celkem: A+B+C+D=95,498 [E]</t>
  </si>
  <si>
    <t>STOKA D1: ((381)*1,85*1,95)=1 374,458 [A] 
přípojky: ((15)*1,85*0,8)=22,200 [B] 
STOKA D2: ((335)*1,85*1)=619,750 [C] 
přípojky: ((24)*1,85*0,8)=35,520 [D] 
Celkem: A+B+C+D=2 051,928 [E]</t>
  </si>
  <si>
    <t>z pol 11332: 
221,830 m3=221,830 [A] 
z pol. 11372: 
110,915 m3=110,915 [B] 
Celkem: A+B=332,745 [C]</t>
  </si>
  <si>
    <t>STOKA D1: 381 m * 0,31 m2=118,110 [A] 
přípojky: 15 m * 0,8 m2=12,000 [B] 
STOKA D2: 335 m*0,83 m2=278,050 [C] 
přípojky: 24 m * 0,8 m2=19,200 [D] 
Celkem: A+B+C+D=427,360 [E]</t>
  </si>
  <si>
    <t>STOKA D1: 381 m * 1,76 m2=670,560 [A] 
přípojky: 15 m * 1,76 m2=26,400 [B] 
UV: 0,97 m3 * 2 ks=1,940 [C] 
DŠ: 0,85 m3 * 13 ks=11,050 [D] 
STOKA D2: 335 m * 0,56 m2=187,600 [E] 
přípojky: 24 m * 0,36 m2=8,640 [F] 
UV: 0,97 m3 * 7 ks=6,790 [G] 
DŠ: 0,85 m3 * 9 ks=7,650 [H] 
Celkem: A+B+C+D+E+F+G+H=920,630 [I]</t>
  </si>
  <si>
    <t>STOKA D1: 381 m * 1,95 m=742,950 [A] 
přípojky: 15 m * 0,8 m=12,000 [B] 
UV: 0,8 m *0,8 m * 2 ks=1,280 [C] 
DŠ: 1,3 m *1,3 m * 13 ks=21,970 [D] 
STOKA D2: 335 m * 1,0 m=335,000 [E] 
přípojky: 24 m * 0,8 m=19,200 [F] 
UV: 0,8 m *0,8 m * 7 ks=4,480 [G] 
DŠ: 1,3 m *1,3 m * 9 ks=15,210 [H] 
Celkem: A+B+C+D+E+F+G+H=1 152,090 [I]</t>
  </si>
  <si>
    <t>STOKA D1: 381 m * 0,29 m2=110,490 [A] 
přípojky: 15 m * 0,12 m2=1,800 [B] 
UV: 0,096 m3 * 2 ks=0,192 [C] 
DŠ: 0,225 m3 * 13 ks=2,925 [D] 
STOKA D2: 335 m * 0,15 m2=50,250 [E] 
přípojky: 24 m * 0,12 m2=2,880 [F] 
UV: 0,096 m3 * 7 ks=0,672 [G] 
DŠ: 0,225 m3 * 9 ks=2,025 [H] 
Celkem: A+B+C+D+E+F+G+H=171,234 [I]</t>
  </si>
  <si>
    <t>vozovkové vrstvy ze ŠD tl. 0,15 m</t>
  </si>
  <si>
    <t>stoka D1: (381*1,95)+(15*0,8)+((1,3*1,3)*13)+((0,8*0,8)*2)=778,200 [A] 
stoka D2: (335*1)+(24*0,8)+((1,3*1,3)*9)+((0,8*0,8)*7)=373,890 [B] 
Celkem: A+B=1 152,090 [C]</t>
  </si>
  <si>
    <t>56362</t>
  </si>
  <si>
    <t>VOZOVKOVÉ VRSTVY Z RECYKLOVANÉHO MATERIÁLU TL DO 100MM</t>
  </si>
  <si>
    <t>vozovkové vrstvy z R-materiálu v tl. 0,1 m</t>
  </si>
  <si>
    <t>574C46</t>
  </si>
  <si>
    <t>ASFALTOVÝ BETON PRO LOŽNÍ VRSTVY ACL 16+, 16S TL. 50MM</t>
  </si>
  <si>
    <t>ACL tl. 0,05 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</si>
  <si>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</si>
  <si>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82460</t>
  </si>
  <si>
    <t>POTRUBÍ Z TRUB ŽELEZOBETONOVÝCH DN DO 800MM</t>
  </si>
  <si>
    <t>STOKA D1: 381m=381,000 [A]</t>
  </si>
  <si>
    <t>87433</t>
  </si>
  <si>
    <t>POTRUBÍ Z TRUB PLASTOVÝCH ODPADNÍCH DN DO 150MM</t>
  </si>
  <si>
    <t>Přípojky PVC DN150 mm, min. SN16</t>
  </si>
  <si>
    <t>24,0 + 15,0=39,000 [A]</t>
  </si>
  <si>
    <t>Potrubí stoky bude provedeno z plastu s kruhovou pevnosti min. SN 16 v dimenzi DN 300</t>
  </si>
  <si>
    <t>STOKA D2: 335m=335,000 [B]</t>
  </si>
  <si>
    <t>Kanalizační revizní šachty budou typové, sestavené z betonových skruží prům. 1,0 s těsněním  
a stupadly např. KASI typ TBZ-Q PERFECT 300-1085 s výstelkou dna žlabu průtočného i  
připojovacího potrubí z kameninovou výstelkou (žlabem), dále ze skruží TBS-Q 1000/250/120-  
SP výšky 0,25 m, typ TBS-Q 1000/500/120-SP výšky 0,50 m a typ TBS-Q 1000/1000/120-SP  
výšky 1,0 m tloušťky stěn 120 mm osazené na betonové prefabrikované výše uvedené dno  
výšky 1000 mm. Po osazení přechodového kónusu typ TBR-Q 600/1000x625/120 SPK nebo  
přechodové zákrytové desky TZK-Q 200/120 T budou osazeny vyrovnávací prstence TBW- Q  
40 až TBW Q 120/625/120 a ve stoupáních vyrovnávací prstence se sklonem např. TBW-Q  
60-100/625/120 vždy uložené do maltové šachtové směsi např. ERGELIT SBM. Poklopy  
budou celolitinové třídy D 400 (40 tun) s celolitinovým rámem a zámkem a těsněním osazené  
na maltu např. ERGELIT Verguss superfix 35.  
Spadištní šachty budou upraveny s obložením protilehlé stěny do 1/2 průměru šachty přímo z  
výroby čedičovým obkladem dna a stěny a dle samostatného výkresu. Skluzové šachty budou  
vytvořeny žlabem ve dně tvaru S (vlnovka mezi přítokem a odtokem). Úhly vtoku a odtoku  
budou objednány dle úhlů přítokových a odtokových potrubí ze šachet.  Včetně lože z betonu tl. 0,10m a podsypu (vyrovnávky) ze štěrkopísku (štěrkodrti) fr. 0-32 tl. 0,15 m. Řešení kanalizačních revizních šachet a uličních vpustí jejich zpřesnění zkonzultuje zhotovitel  
a TDI s projektantem (AD) a budoucím vlastníkem a správcem před zadáním do výroby.</t>
  </si>
  <si>
    <t>9=9,000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</si>
  <si>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</si>
  <si>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89416</t>
  </si>
  <si>
    <t>ŠACHTY KANALIZAČ Z BETON DÍLCŮ NA POTRUBÍ DN DO 800MM</t>
  </si>
  <si>
    <t>89712</t>
  </si>
  <si>
    <t>VPUSŤ KANALIZAČNÍ ULIČNÍ KOMPLETNÍ Z BETONOVÝCH DÍLCŮ</t>
  </si>
  <si>
    <t>Budou napojeny do potrubí stok osazením odboček, nebo do vybetonovaných a kameninou  
vyložených kynet prefabrikovaného dna kanalizačních revizních šachet min. 100 mm nade  
dnem. Budou provedeny z prefabrikovaných dílců s litinovou mříží - viz výkres Uliční vpustvzorový  
výkres. Přípojky budou z plastových DN 150 SN 16. Potrubí přípojek od UV musí  
podcházet osatní inženýrské sítě vyjma splaškové kanalizace. Včetně lože z betonu tl. 0,10m a podsypu (vyrovnávky) ze štěrkopísku (štěrkodrti) fr. 0-32 tl. 0,15 m, včetně mříže.</t>
  </si>
  <si>
    <t>5+8=13,000 [A]</t>
  </si>
  <si>
    <t>899632</t>
  </si>
  <si>
    <t>ZKOUŠKA VODOTĚSNOSTI POTRUBÍ DN DO 150MM</t>
  </si>
  <si>
    <t>Přípojky</t>
  </si>
  <si>
    <t>15+24=39,000 [A]</t>
  </si>
  <si>
    <t>899682</t>
  </si>
  <si>
    <t>ZKOUŠKA VODOTĚSNOSTI POTRUBÍ DN DO 800MM</t>
  </si>
  <si>
    <t>prohlídka před stavbou - ověření profilů a zaústění 
předpokládaná délka 750 m</t>
  </si>
  <si>
    <t>750 m =750,000 [A]</t>
  </si>
  <si>
    <t>STOKA D1: 381m=381,000 [A] 
STOKA D2: 335m=335,000 [B] 
Celkem: A+B=716,000 [C]</t>
  </si>
  <si>
    <t>899901</t>
  </si>
  <si>
    <t>PŘEPOJENÍ PŘÍPOJEK</t>
  </si>
  <si>
    <t>vodovod 
bude fakturováno dle skutečnosti 
Fixní cena 6 970 Kč bez DPH/kus</t>
  </si>
  <si>
    <t>35=35,000 [A]</t>
  </si>
  <si>
    <t>položka zahrnuje řez na potrubí, dodání a osazení příslušných tvarovek a armatur</t>
  </si>
  <si>
    <t>kanalizace 
bude fakturováno dle skutečnosti 
Fixní cena 6 970 Kč bez DPH/kus</t>
  </si>
  <si>
    <t>c</t>
  </si>
  <si>
    <t>plyn 
bude fakturováno dle skutečnosti 
Fixní cena 6 970 Kč bez DPH/kus</t>
  </si>
  <si>
    <t>10=10,000 [A]</t>
  </si>
  <si>
    <t>Přesný počet UV bude stanoven vizuální prohlídkou za přítomnosti TDI a investora. Předpoklad 15ks (vč. přípojek). včetně odvozu bez ohledu na vzdálenost (skládka zvolena zhotovitelem) a uložení na skládku a vč. poplatku za skládku.</t>
  </si>
  <si>
    <t>15=15,000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</si>
  <si>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</si>
  <si>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</si>
  <si>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</si>
  <si>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Přesný počet šachet bude stanoven vizuální prohlídkou za přítomnosti TDI a investora. Předpoklad 20ks. včetně odvozu bez ohledu na vzdálenost (skládka zvolena zhotovitelem) a uložení na skládku a vč. poplatku za skládku.</t>
  </si>
  <si>
    <t>20=20,000 [A]</t>
  </si>
  <si>
    <t>96711</t>
  </si>
  <si>
    <t>VYBOURÁNÍ ČÁSTÍ KONSTRUKCÍ Z BETON DÍLCŮ</t>
  </si>
  <si>
    <t>Vybourání stávající dešťové kanalizace, poplatek za skládku vykázán v pol. č. 014101.b,</t>
  </si>
  <si>
    <t>STOKA D1: 381m*0,35m2=133,350 [A] 
STOKA D2: 335m*0,08m2=26,800 [B] 
Celkem: A+B=160,150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</si>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</sst>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SUM(C10:C26)</f>
      </c>
      <c r="D6" s="1"/>
      <c r="E6" s="1"/>
    </row>
    <row r="7" spans="1:5" ht="12.75" customHeight="1">
      <c r="A7" s="1"/>
      <c r="B7" s="4" t="s">
        <v>5</v>
      </c>
      <c r="C7" s="7">
        <f>SUM(E10:E26)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460</v>
      </c>
      <c r="B12" s="20" t="s">
        <v>461</v>
      </c>
      <c r="C12" s="21">
        <f>'SO 101.01'!I3</f>
      </c>
      <c r="D12" s="21">
        <f>'SO 101.01'!O2</f>
      </c>
      <c r="E12" s="21">
        <f>C12+D12</f>
      </c>
    </row>
    <row r="13" spans="1:5" ht="12.75" customHeight="1">
      <c r="A13" s="20" t="s">
        <v>511</v>
      </c>
      <c r="B13" s="20" t="s">
        <v>512</v>
      </c>
      <c r="C13" s="21">
        <f>'SO 101.02'!I3</f>
      </c>
      <c r="D13" s="21">
        <f>'SO 101.02'!O2</f>
      </c>
      <c r="E13" s="21">
        <f>C13+D13</f>
      </c>
    </row>
    <row r="14" spans="1:5" ht="12.75" customHeight="1">
      <c r="A14" s="20" t="s">
        <v>536</v>
      </c>
      <c r="B14" s="20" t="s">
        <v>537</v>
      </c>
      <c r="C14" s="21">
        <f>'SO 101.03'!I3</f>
      </c>
      <c r="D14" s="21">
        <f>'SO 101.03'!O2</f>
      </c>
      <c r="E14" s="21">
        <f>C14+D14</f>
      </c>
    </row>
    <row r="15" spans="1:5" ht="12.75" customHeight="1">
      <c r="A15" s="20" t="s">
        <v>544</v>
      </c>
      <c r="B15" s="20" t="s">
        <v>545</v>
      </c>
      <c r="C15" s="21">
        <f>'SO 101.04'!I3</f>
      </c>
      <c r="D15" s="21">
        <f>'SO 101.04'!O2</f>
      </c>
      <c r="E15" s="21">
        <f>C15+D15</f>
      </c>
    </row>
    <row r="16" spans="1:5" ht="12.75" customHeight="1">
      <c r="A16" s="20" t="s">
        <v>551</v>
      </c>
      <c r="B16" s="20" t="s">
        <v>552</v>
      </c>
      <c r="C16" s="21">
        <f>'SO 101.05'!I3</f>
      </c>
      <c r="D16" s="21">
        <f>'SO 101.05'!O2</f>
      </c>
      <c r="E16" s="21">
        <f>C16+D16</f>
      </c>
    </row>
    <row r="17" spans="1:5" ht="12.75" customHeight="1">
      <c r="A17" s="20" t="s">
        <v>558</v>
      </c>
      <c r="B17" s="20" t="s">
        <v>559</v>
      </c>
      <c r="C17" s="21">
        <f>'SO 101.06'!I3</f>
      </c>
      <c r="D17" s="21">
        <f>'SO 101.06'!O2</f>
      </c>
      <c r="E17" s="21">
        <f>C17+D17</f>
      </c>
    </row>
    <row r="18" spans="1:5" ht="12.75" customHeight="1">
      <c r="A18" s="20" t="s">
        <v>565</v>
      </c>
      <c r="B18" s="20" t="s">
        <v>566</v>
      </c>
      <c r="C18" s="21">
        <f>'SO 101.07'!I3</f>
      </c>
      <c r="D18" s="21">
        <f>'SO 101.07'!O2</f>
      </c>
      <c r="E18" s="21">
        <f>C18+D18</f>
      </c>
    </row>
    <row r="19" spans="1:5" ht="12.75" customHeight="1">
      <c r="A19" s="20" t="s">
        <v>586</v>
      </c>
      <c r="B19" s="20" t="s">
        <v>587</v>
      </c>
      <c r="C19" s="21">
        <f>'SO 101.08'!I3</f>
      </c>
      <c r="D19" s="21">
        <f>'SO 101.08'!O2</f>
      </c>
      <c r="E19" s="21">
        <f>C19+D19</f>
      </c>
    </row>
    <row r="20" spans="1:5" ht="12.75" customHeight="1">
      <c r="A20" s="20" t="s">
        <v>670</v>
      </c>
      <c r="B20" s="20" t="s">
        <v>671</v>
      </c>
      <c r="C20" s="21">
        <f>'SO 101.09'!I3</f>
      </c>
      <c r="D20" s="21">
        <f>'SO 101.09'!O2</f>
      </c>
      <c r="E20" s="21">
        <f>C20+D20</f>
      </c>
    </row>
    <row r="21" spans="1:5" ht="12.75" customHeight="1">
      <c r="A21" s="20" t="s">
        <v>712</v>
      </c>
      <c r="B21" s="20" t="s">
        <v>713</v>
      </c>
      <c r="C21" s="21">
        <f>'SO 101.10'!I3</f>
      </c>
      <c r="D21" s="21">
        <f>'SO 101.10'!O2</f>
      </c>
      <c r="E21" s="21">
        <f>C21+D21</f>
      </c>
    </row>
    <row r="22" spans="1:5" ht="12.75" customHeight="1">
      <c r="A22" s="20" t="s">
        <v>740</v>
      </c>
      <c r="B22" s="20" t="s">
        <v>741</v>
      </c>
      <c r="C22" s="21">
        <f>'SO 120'!I3</f>
      </c>
      <c r="D22" s="21">
        <f>'SO 120'!O2</f>
      </c>
      <c r="E22" s="21">
        <f>C22+D22</f>
      </c>
    </row>
    <row r="23" spans="1:5" ht="12.75" customHeight="1">
      <c r="A23" s="20" t="s">
        <v>776</v>
      </c>
      <c r="B23" s="20" t="s">
        <v>777</v>
      </c>
      <c r="C23" s="21">
        <f>'SO 190'!I3</f>
      </c>
      <c r="D23" s="21">
        <f>'SO 190'!O2</f>
      </c>
      <c r="E23" s="21">
        <f>C23+D23</f>
      </c>
    </row>
    <row r="24" spans="1:5" ht="12.75" customHeight="1">
      <c r="A24" s="20" t="s">
        <v>835</v>
      </c>
      <c r="B24" s="20" t="s">
        <v>836</v>
      </c>
      <c r="C24" s="21">
        <f>'SO 191'!I3</f>
      </c>
      <c r="D24" s="21">
        <f>'SO 191'!O2</f>
      </c>
      <c r="E24" s="21">
        <f>C24+D24</f>
      </c>
    </row>
    <row r="25" spans="1:5" ht="12.75" customHeight="1">
      <c r="A25" s="20" t="s">
        <v>840</v>
      </c>
      <c r="B25" s="20" t="s">
        <v>841</v>
      </c>
      <c r="C25" s="21">
        <f>'SO 192'!I3</f>
      </c>
      <c r="D25" s="21">
        <f>'SO 192'!O2</f>
      </c>
      <c r="E25" s="21">
        <f>C25+D25</f>
      </c>
    </row>
    <row r="26" spans="1:5" ht="12.75" customHeight="1">
      <c r="A26" s="20" t="s">
        <v>869</v>
      </c>
      <c r="B26" s="20" t="s">
        <v>870</v>
      </c>
      <c r="C26" s="21">
        <f>'SO 301'!I3</f>
      </c>
      <c r="D26" s="21">
        <f>'SO 301'!O2</f>
      </c>
      <c r="E26" s="21">
        <f>C26+D26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565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565</v>
      </c>
      <c r="D4" s="6"/>
      <c r="E4" s="18" t="s">
        <v>566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35.289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567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52.43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568</v>
      </c>
    </row>
    <row r="16" spans="1:5" ht="51">
      <c r="A16" s="36" t="s">
        <v>52</v>
      </c>
      <c r="E16" s="37" t="s">
        <v>569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32.825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570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52.43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571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32.825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572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573</v>
      </c>
    </row>
    <row r="33" spans="1:5" ht="12.75">
      <c r="A33" s="36" t="s">
        <v>52</v>
      </c>
      <c r="E33" s="37" t="s">
        <v>574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0.622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575</v>
      </c>
    </row>
    <row r="38" spans="1:5" ht="38.25">
      <c r="A38" s="36" t="s">
        <v>52</v>
      </c>
      <c r="E38" s="37" t="s">
        <v>576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0.622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577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(I44*0)/100</f>
      </c>
      <c r="P44" t="s">
        <v>27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578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356</v>
      </c>
      <c r="D49" s="25" t="s">
        <v>47</v>
      </c>
      <c r="E49" s="30" t="s">
        <v>357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579</v>
      </c>
    </row>
    <row r="51" spans="1:5" ht="12.75">
      <c r="A51" s="36" t="s">
        <v>52</v>
      </c>
      <c r="E51" s="37" t="s">
        <v>53</v>
      </c>
    </row>
    <row r="52" spans="1:5" ht="76.5">
      <c r="A52" t="s">
        <v>54</v>
      </c>
      <c r="E52" s="35" t="s">
        <v>360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89</v>
      </c>
      <c r="C54" s="29" t="s">
        <v>580</v>
      </c>
      <c r="D54" s="25" t="s">
        <v>47</v>
      </c>
      <c r="E54" s="30" t="s">
        <v>581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(I54*0)/100</f>
      </c>
      <c r="P54" t="s">
        <v>27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582</v>
      </c>
    </row>
    <row r="58" spans="1:16" ht="12.75">
      <c r="A58" s="25" t="s">
        <v>45</v>
      </c>
      <c r="B58" s="29" t="s">
        <v>147</v>
      </c>
      <c r="C58" s="29" t="s">
        <v>583</v>
      </c>
      <c r="D58" s="25" t="s">
        <v>47</v>
      </c>
      <c r="E58" s="30" t="s">
        <v>584</v>
      </c>
      <c r="F58" s="31" t="s">
        <v>150</v>
      </c>
      <c r="G58" s="32">
        <v>10.6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585</v>
      </c>
    </row>
    <row r="61" spans="1:5" ht="63.75">
      <c r="A61" t="s">
        <v>54</v>
      </c>
      <c r="E61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0+O8+O17+O58+O83+O104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586</v>
      </c>
      <c r="I3" s="38">
        <f>0+I8+I17+I58+I83+I104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586</v>
      </c>
      <c r="D4" s="6"/>
      <c r="E4" s="18" t="s">
        <v>587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345.98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38.25">
      <c r="A11" s="36" t="s">
        <v>52</v>
      </c>
      <c r="E11" s="37" t="s">
        <v>588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19.8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589</v>
      </c>
    </row>
    <row r="15" spans="1:5" ht="12.75">
      <c r="A15" s="36" t="s">
        <v>52</v>
      </c>
      <c r="E15" s="37" t="s">
        <v>590</v>
      </c>
    </row>
    <row r="16" spans="1:5" ht="25.5">
      <c r="A16" t="s">
        <v>54</v>
      </c>
      <c r="E16" s="35" t="s">
        <v>101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114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25.5">
      <c r="A18" s="25" t="s">
        <v>45</v>
      </c>
      <c r="B18" s="29" t="s">
        <v>22</v>
      </c>
      <c r="C18" s="29" t="s">
        <v>134</v>
      </c>
      <c r="D18" s="25" t="s">
        <v>47</v>
      </c>
      <c r="E18" s="30" t="s">
        <v>135</v>
      </c>
      <c r="F18" s="31" t="s">
        <v>110</v>
      </c>
      <c r="G18" s="32">
        <v>9</v>
      </c>
      <c r="H18" s="33">
        <v>0</v>
      </c>
      <c r="I18" s="33">
        <f>ROUND(ROUND(H18,2)*ROUND(G18,3),2)</f>
      </c>
      <c r="O18">
        <f>(I18*0)/100</f>
      </c>
      <c r="P18" t="s">
        <v>27</v>
      </c>
    </row>
    <row r="19" spans="1:5" ht="12.75">
      <c r="A19" s="34" t="s">
        <v>50</v>
      </c>
      <c r="E19" s="35" t="s">
        <v>591</v>
      </c>
    </row>
    <row r="20" spans="1:5" ht="12.75">
      <c r="A20" s="36" t="s">
        <v>52</v>
      </c>
      <c r="E20" s="37" t="s">
        <v>592</v>
      </c>
    </row>
    <row r="21" spans="1:5" ht="63.75">
      <c r="A21" t="s">
        <v>54</v>
      </c>
      <c r="E21" s="35" t="s">
        <v>138</v>
      </c>
    </row>
    <row r="22" spans="1:16" ht="12.75">
      <c r="A22" s="25" t="s">
        <v>45</v>
      </c>
      <c r="B22" s="29" t="s">
        <v>33</v>
      </c>
      <c r="C22" s="29" t="s">
        <v>158</v>
      </c>
      <c r="D22" s="25" t="s">
        <v>47</v>
      </c>
      <c r="E22" s="30" t="s">
        <v>159</v>
      </c>
      <c r="F22" s="31" t="s">
        <v>110</v>
      </c>
      <c r="G22" s="32">
        <v>4.5</v>
      </c>
      <c r="H22" s="33">
        <v>0</v>
      </c>
      <c r="I22" s="33">
        <f>ROUND(ROUND(H22,2)*ROUND(G22,3),2)</f>
      </c>
      <c r="O22">
        <f>(I22*0)/100</f>
      </c>
      <c r="P22" t="s">
        <v>27</v>
      </c>
    </row>
    <row r="23" spans="1:5" ht="12.75">
      <c r="A23" s="34" t="s">
        <v>50</v>
      </c>
      <c r="E23" s="35" t="s">
        <v>593</v>
      </c>
    </row>
    <row r="24" spans="1:5" ht="12.75">
      <c r="A24" s="36" t="s">
        <v>52</v>
      </c>
      <c r="E24" s="37" t="s">
        <v>594</v>
      </c>
    </row>
    <row r="25" spans="1:5" ht="63.75">
      <c r="A25" t="s">
        <v>54</v>
      </c>
      <c r="E25" s="35" t="s">
        <v>138</v>
      </c>
    </row>
    <row r="26" spans="1:16" ht="12.75">
      <c r="A26" s="25" t="s">
        <v>45</v>
      </c>
      <c r="B26" s="29" t="s">
        <v>35</v>
      </c>
      <c r="C26" s="29" t="s">
        <v>186</v>
      </c>
      <c r="D26" s="25" t="s">
        <v>47</v>
      </c>
      <c r="E26" s="30" t="s">
        <v>187</v>
      </c>
      <c r="F26" s="31" t="s">
        <v>110</v>
      </c>
      <c r="G26" s="32">
        <v>0.6</v>
      </c>
      <c r="H26" s="33">
        <v>0</v>
      </c>
      <c r="I26" s="33">
        <f>ROUND(ROUND(H26,2)*ROUND(G26,3),2)</f>
      </c>
      <c r="O26">
        <f>(I26*0)/100</f>
      </c>
      <c r="P26" t="s">
        <v>27</v>
      </c>
    </row>
    <row r="27" spans="1:5" ht="12.75">
      <c r="A27" s="34" t="s">
        <v>50</v>
      </c>
      <c r="E27" s="35" t="s">
        <v>595</v>
      </c>
    </row>
    <row r="28" spans="1:5" ht="12.75">
      <c r="A28" s="36" t="s">
        <v>52</v>
      </c>
      <c r="E28" s="37" t="s">
        <v>596</v>
      </c>
    </row>
    <row r="29" spans="1:5" ht="306">
      <c r="A29" t="s">
        <v>54</v>
      </c>
      <c r="E29" s="35" t="s">
        <v>189</v>
      </c>
    </row>
    <row r="30" spans="1:16" ht="12.75">
      <c r="A30" s="25" t="s">
        <v>45</v>
      </c>
      <c r="B30" s="29" t="s">
        <v>37</v>
      </c>
      <c r="C30" s="29" t="s">
        <v>597</v>
      </c>
      <c r="D30" s="25" t="s">
        <v>47</v>
      </c>
      <c r="E30" s="30" t="s">
        <v>598</v>
      </c>
      <c r="F30" s="31" t="s">
        <v>110</v>
      </c>
      <c r="G30" s="32">
        <v>56.511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38.25">
      <c r="A31" s="34" t="s">
        <v>50</v>
      </c>
      <c r="E31" s="35" t="s">
        <v>177</v>
      </c>
    </row>
    <row r="32" spans="1:5" ht="63.75">
      <c r="A32" s="36" t="s">
        <v>52</v>
      </c>
      <c r="E32" s="37" t="s">
        <v>599</v>
      </c>
    </row>
    <row r="33" spans="1:5" ht="318.75">
      <c r="A33" t="s">
        <v>54</v>
      </c>
      <c r="E33" s="35" t="s">
        <v>600</v>
      </c>
    </row>
    <row r="34" spans="1:16" ht="12.75">
      <c r="A34" s="25" t="s">
        <v>45</v>
      </c>
      <c r="B34" s="29" t="s">
        <v>74</v>
      </c>
      <c r="C34" s="29" t="s">
        <v>601</v>
      </c>
      <c r="D34" s="25" t="s">
        <v>47</v>
      </c>
      <c r="E34" s="30" t="s">
        <v>602</v>
      </c>
      <c r="F34" s="31" t="s">
        <v>110</v>
      </c>
      <c r="G34" s="32">
        <v>135.7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177</v>
      </c>
    </row>
    <row r="36" spans="1:5" ht="25.5">
      <c r="A36" s="36" t="s">
        <v>52</v>
      </c>
      <c r="E36" s="37" t="s">
        <v>603</v>
      </c>
    </row>
    <row r="37" spans="1:5" ht="318.75">
      <c r="A37" t="s">
        <v>54</v>
      </c>
      <c r="E37" s="35" t="s">
        <v>600</v>
      </c>
    </row>
    <row r="38" spans="1:16" ht="12.75">
      <c r="A38" s="25" t="s">
        <v>45</v>
      </c>
      <c r="B38" s="29" t="s">
        <v>78</v>
      </c>
      <c r="C38" s="29" t="s">
        <v>604</v>
      </c>
      <c r="D38" s="25" t="s">
        <v>47</v>
      </c>
      <c r="E38" s="30" t="s">
        <v>605</v>
      </c>
      <c r="F38" s="31" t="s">
        <v>150</v>
      </c>
      <c r="G38" s="32">
        <v>15</v>
      </c>
      <c r="H38" s="33">
        <v>0</v>
      </c>
      <c r="I38" s="33">
        <f>ROUND(ROUND(H38,2)*ROUND(G38,3),2)</f>
      </c>
      <c r="O38">
        <f>(I38*0)/100</f>
      </c>
      <c r="P38" t="s">
        <v>27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606</v>
      </c>
    </row>
    <row r="41" spans="1:5" ht="25.5">
      <c r="A41" t="s">
        <v>54</v>
      </c>
      <c r="E41" s="35" t="s">
        <v>607</v>
      </c>
    </row>
    <row r="42" spans="1:16" ht="12.75">
      <c r="A42" s="25" t="s">
        <v>45</v>
      </c>
      <c r="B42" s="29" t="s">
        <v>40</v>
      </c>
      <c r="C42" s="29" t="s">
        <v>468</v>
      </c>
      <c r="D42" s="25" t="s">
        <v>47</v>
      </c>
      <c r="E42" s="30" t="s">
        <v>469</v>
      </c>
      <c r="F42" s="31" t="s">
        <v>110</v>
      </c>
      <c r="G42" s="32">
        <v>13.5</v>
      </c>
      <c r="H42" s="33">
        <v>0</v>
      </c>
      <c r="I42" s="33">
        <f>ROUND(ROUND(H42,2)*ROUND(G42,3),2)</f>
      </c>
      <c r="O42">
        <f>(I42*0)/100</f>
      </c>
      <c r="P42" t="s">
        <v>27</v>
      </c>
    </row>
    <row r="43" spans="1:5" ht="25.5">
      <c r="A43" s="34" t="s">
        <v>50</v>
      </c>
      <c r="E43" s="35" t="s">
        <v>608</v>
      </c>
    </row>
    <row r="44" spans="1:5" ht="63.75">
      <c r="A44" s="36" t="s">
        <v>52</v>
      </c>
      <c r="E44" s="37" t="s">
        <v>609</v>
      </c>
    </row>
    <row r="45" spans="1:5" ht="191.25">
      <c r="A45" t="s">
        <v>54</v>
      </c>
      <c r="E45" s="35" t="s">
        <v>610</v>
      </c>
    </row>
    <row r="46" spans="1:16" ht="12.75">
      <c r="A46" s="25" t="s">
        <v>45</v>
      </c>
      <c r="B46" s="29" t="s">
        <v>42</v>
      </c>
      <c r="C46" s="29" t="s">
        <v>611</v>
      </c>
      <c r="D46" s="25" t="s">
        <v>47</v>
      </c>
      <c r="E46" s="30" t="s">
        <v>612</v>
      </c>
      <c r="F46" s="31" t="s">
        <v>110</v>
      </c>
      <c r="G46" s="32">
        <v>117.9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91.25">
      <c r="A47" s="34" t="s">
        <v>50</v>
      </c>
      <c r="E47" s="35" t="s">
        <v>613</v>
      </c>
    </row>
    <row r="48" spans="1:5" ht="12.75">
      <c r="A48" s="36" t="s">
        <v>52</v>
      </c>
      <c r="E48" s="37" t="s">
        <v>614</v>
      </c>
    </row>
    <row r="49" spans="1:5" ht="229.5">
      <c r="A49" t="s">
        <v>54</v>
      </c>
      <c r="E49" s="35" t="s">
        <v>615</v>
      </c>
    </row>
    <row r="50" spans="1:16" ht="12.75">
      <c r="A50" s="25" t="s">
        <v>45</v>
      </c>
      <c r="B50" s="29" t="s">
        <v>89</v>
      </c>
      <c r="C50" s="29" t="s">
        <v>616</v>
      </c>
      <c r="D50" s="25" t="s">
        <v>47</v>
      </c>
      <c r="E50" s="30" t="s">
        <v>617</v>
      </c>
      <c r="F50" s="31" t="s">
        <v>110</v>
      </c>
      <c r="G50" s="32">
        <v>77.094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14.75">
      <c r="A51" s="34" t="s">
        <v>50</v>
      </c>
      <c r="E51" s="35" t="s">
        <v>618</v>
      </c>
    </row>
    <row r="52" spans="1:5" ht="76.5">
      <c r="A52" s="36" t="s">
        <v>52</v>
      </c>
      <c r="E52" s="37" t="s">
        <v>619</v>
      </c>
    </row>
    <row r="53" spans="1:5" ht="293.25">
      <c r="A53" t="s">
        <v>54</v>
      </c>
      <c r="E53" s="35" t="s">
        <v>620</v>
      </c>
    </row>
    <row r="54" spans="1:16" ht="12.75">
      <c r="A54" s="25" t="s">
        <v>45</v>
      </c>
      <c r="B54" s="29" t="s">
        <v>147</v>
      </c>
      <c r="C54" s="29" t="s">
        <v>214</v>
      </c>
      <c r="D54" s="25" t="s">
        <v>47</v>
      </c>
      <c r="E54" s="30" t="s">
        <v>215</v>
      </c>
      <c r="F54" s="31" t="s">
        <v>117</v>
      </c>
      <c r="G54" s="32">
        <v>47.9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38.25">
      <c r="A56" s="36" t="s">
        <v>52</v>
      </c>
      <c r="E56" s="37" t="s">
        <v>621</v>
      </c>
    </row>
    <row r="57" spans="1:5" ht="25.5">
      <c r="A57" t="s">
        <v>54</v>
      </c>
      <c r="E57" s="35" t="s">
        <v>217</v>
      </c>
    </row>
    <row r="58" spans="1:18" ht="12.75" customHeight="1">
      <c r="A58" s="6" t="s">
        <v>43</v>
      </c>
      <c r="B58" s="6"/>
      <c r="C58" s="40" t="s">
        <v>33</v>
      </c>
      <c r="D58" s="6"/>
      <c r="E58" s="27" t="s">
        <v>260</v>
      </c>
      <c r="F58" s="6"/>
      <c r="G58" s="6"/>
      <c r="H58" s="6"/>
      <c r="I58" s="41">
        <f>0+Q58</f>
      </c>
      <c r="O58">
        <f>0+R58</f>
      </c>
      <c r="Q58">
        <f>0+I59+I63+I67+I71+I75+I79</f>
      </c>
      <c r="R58">
        <f>0+O59+O63+O67+O71+O75+O79</f>
      </c>
    </row>
    <row r="59" spans="1:16" ht="12.75">
      <c r="A59" s="25" t="s">
        <v>45</v>
      </c>
      <c r="B59" s="29" t="s">
        <v>153</v>
      </c>
      <c r="C59" s="29" t="s">
        <v>486</v>
      </c>
      <c r="D59" s="25" t="s">
        <v>47</v>
      </c>
      <c r="E59" s="30" t="s">
        <v>487</v>
      </c>
      <c r="F59" s="31" t="s">
        <v>110</v>
      </c>
      <c r="G59" s="32">
        <v>8.61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25.5">
      <c r="A60" s="34" t="s">
        <v>50</v>
      </c>
      <c r="E60" s="35" t="s">
        <v>622</v>
      </c>
    </row>
    <row r="61" spans="1:5" ht="38.25">
      <c r="A61" s="36" t="s">
        <v>52</v>
      </c>
      <c r="E61" s="37" t="s">
        <v>623</v>
      </c>
    </row>
    <row r="62" spans="1:5" ht="369.75">
      <c r="A62" t="s">
        <v>54</v>
      </c>
      <c r="E62" s="35" t="s">
        <v>266</v>
      </c>
    </row>
    <row r="63" spans="1:16" ht="12.75">
      <c r="A63" s="25" t="s">
        <v>45</v>
      </c>
      <c r="B63" s="29" t="s">
        <v>157</v>
      </c>
      <c r="C63" s="29" t="s">
        <v>262</v>
      </c>
      <c r="D63" s="25" t="s">
        <v>47</v>
      </c>
      <c r="E63" s="30" t="s">
        <v>263</v>
      </c>
      <c r="F63" s="31" t="s">
        <v>110</v>
      </c>
      <c r="G63" s="32">
        <v>0.4</v>
      </c>
      <c r="H63" s="33">
        <v>0</v>
      </c>
      <c r="I63" s="33">
        <f>ROUND(ROUND(H63,2)*ROUND(G63,3),2)</f>
      </c>
      <c r="O63">
        <f>(I63*0)/100</f>
      </c>
      <c r="P63" t="s">
        <v>27</v>
      </c>
    </row>
    <row r="64" spans="1:5" ht="12.75">
      <c r="A64" s="34" t="s">
        <v>50</v>
      </c>
      <c r="E64" s="35" t="s">
        <v>624</v>
      </c>
    </row>
    <row r="65" spans="1:5" ht="12.75">
      <c r="A65" s="36" t="s">
        <v>52</v>
      </c>
      <c r="E65" s="37" t="s">
        <v>625</v>
      </c>
    </row>
    <row r="66" spans="1:5" ht="369.75">
      <c r="A66" t="s">
        <v>54</v>
      </c>
      <c r="E66" s="35" t="s">
        <v>626</v>
      </c>
    </row>
    <row r="67" spans="1:16" ht="12.75">
      <c r="A67" s="25" t="s">
        <v>45</v>
      </c>
      <c r="B67" s="29" t="s">
        <v>162</v>
      </c>
      <c r="C67" s="29" t="s">
        <v>268</v>
      </c>
      <c r="D67" s="25" t="s">
        <v>47</v>
      </c>
      <c r="E67" s="30" t="s">
        <v>269</v>
      </c>
      <c r="F67" s="31" t="s">
        <v>110</v>
      </c>
      <c r="G67" s="32">
        <v>0.4</v>
      </c>
      <c r="H67" s="33">
        <v>0</v>
      </c>
      <c r="I67" s="33">
        <f>ROUND(ROUND(H67,2)*ROUND(G67,3),2)</f>
      </c>
      <c r="O67">
        <f>(I67*0)/100</f>
      </c>
      <c r="P67" t="s">
        <v>27</v>
      </c>
    </row>
    <row r="68" spans="1:5" ht="12.75">
      <c r="A68" s="34" t="s">
        <v>50</v>
      </c>
      <c r="E68" s="35" t="s">
        <v>627</v>
      </c>
    </row>
    <row r="69" spans="1:5" ht="12.75">
      <c r="A69" s="36" t="s">
        <v>52</v>
      </c>
      <c r="E69" s="37" t="s">
        <v>625</v>
      </c>
    </row>
    <row r="70" spans="1:5" ht="38.25">
      <c r="A70" t="s">
        <v>54</v>
      </c>
      <c r="E70" s="35" t="s">
        <v>628</v>
      </c>
    </row>
    <row r="71" spans="1:16" ht="12.75">
      <c r="A71" s="25" t="s">
        <v>45</v>
      </c>
      <c r="B71" s="29" t="s">
        <v>168</v>
      </c>
      <c r="C71" s="29" t="s">
        <v>523</v>
      </c>
      <c r="D71" s="25" t="s">
        <v>47</v>
      </c>
      <c r="E71" s="30" t="s">
        <v>524</v>
      </c>
      <c r="F71" s="31" t="s">
        <v>110</v>
      </c>
      <c r="G71" s="32">
        <v>5</v>
      </c>
      <c r="H71" s="33">
        <v>0</v>
      </c>
      <c r="I71" s="33">
        <f>ROUND(ROUND(H71,2)*ROUND(G71,3),2)</f>
      </c>
      <c r="O71">
        <f>(I71*0)/100</f>
      </c>
      <c r="P71" t="s">
        <v>27</v>
      </c>
    </row>
    <row r="72" spans="1:5" ht="12.75">
      <c r="A72" s="34" t="s">
        <v>50</v>
      </c>
      <c r="E72" s="35" t="s">
        <v>629</v>
      </c>
    </row>
    <row r="73" spans="1:5" ht="12.75">
      <c r="A73" s="36" t="s">
        <v>52</v>
      </c>
      <c r="E73" s="37" t="s">
        <v>630</v>
      </c>
    </row>
    <row r="74" spans="1:5" ht="51">
      <c r="A74" t="s">
        <v>54</v>
      </c>
      <c r="E74" s="35" t="s">
        <v>578</v>
      </c>
    </row>
    <row r="75" spans="1:16" ht="12.75">
      <c r="A75" s="25" t="s">
        <v>45</v>
      </c>
      <c r="B75" s="29" t="s">
        <v>174</v>
      </c>
      <c r="C75" s="29" t="s">
        <v>494</v>
      </c>
      <c r="D75" s="25" t="s">
        <v>47</v>
      </c>
      <c r="E75" s="30" t="s">
        <v>495</v>
      </c>
      <c r="F75" s="31" t="s">
        <v>110</v>
      </c>
      <c r="G75" s="32">
        <v>0.8</v>
      </c>
      <c r="H75" s="33">
        <v>0</v>
      </c>
      <c r="I75" s="33">
        <f>ROUND(ROUND(H75,2)*ROUND(G75,3),2)</f>
      </c>
      <c r="O75">
        <f>(I75*0)/100</f>
      </c>
      <c r="P75" t="s">
        <v>27</v>
      </c>
    </row>
    <row r="76" spans="1:5" ht="25.5">
      <c r="A76" s="34" t="s">
        <v>50</v>
      </c>
      <c r="E76" s="35" t="s">
        <v>631</v>
      </c>
    </row>
    <row r="77" spans="1:5" ht="12.75">
      <c r="A77" s="36" t="s">
        <v>52</v>
      </c>
      <c r="E77" s="37" t="s">
        <v>632</v>
      </c>
    </row>
    <row r="78" spans="1:5" ht="102">
      <c r="A78" t="s">
        <v>54</v>
      </c>
      <c r="E78" s="35" t="s">
        <v>633</v>
      </c>
    </row>
    <row r="79" spans="1:16" ht="12.75">
      <c r="A79" s="25" t="s">
        <v>45</v>
      </c>
      <c r="B79" s="29" t="s">
        <v>180</v>
      </c>
      <c r="C79" s="29" t="s">
        <v>634</v>
      </c>
      <c r="D79" s="25" t="s">
        <v>47</v>
      </c>
      <c r="E79" s="30" t="s">
        <v>635</v>
      </c>
      <c r="F79" s="31" t="s">
        <v>110</v>
      </c>
      <c r="G79" s="32">
        <v>0.7</v>
      </c>
      <c r="H79" s="33">
        <v>0</v>
      </c>
      <c r="I79" s="33">
        <f>ROUND(ROUND(H79,2)*ROUND(G79,3),2)</f>
      </c>
      <c r="O79">
        <f>(I79*0)/100</f>
      </c>
      <c r="P79" t="s">
        <v>27</v>
      </c>
    </row>
    <row r="80" spans="1:5" ht="12.75">
      <c r="A80" s="34" t="s">
        <v>50</v>
      </c>
      <c r="E80" s="35" t="s">
        <v>636</v>
      </c>
    </row>
    <row r="81" spans="1:5" ht="12.75">
      <c r="A81" s="36" t="s">
        <v>52</v>
      </c>
      <c r="E81" s="37" t="s">
        <v>637</v>
      </c>
    </row>
    <row r="82" spans="1:5" ht="357">
      <c r="A82" t="s">
        <v>54</v>
      </c>
      <c r="E82" s="35" t="s">
        <v>638</v>
      </c>
    </row>
    <row r="83" spans="1:18" ht="12.75" customHeight="1">
      <c r="A83" s="6" t="s">
        <v>43</v>
      </c>
      <c r="B83" s="6"/>
      <c r="C83" s="40" t="s">
        <v>78</v>
      </c>
      <c r="D83" s="6"/>
      <c r="E83" s="27" t="s">
        <v>354</v>
      </c>
      <c r="F83" s="6"/>
      <c r="G83" s="6"/>
      <c r="H83" s="6"/>
      <c r="I83" s="41">
        <f>0+Q83</f>
      </c>
      <c r="O83">
        <f>0+R83</f>
      </c>
      <c r="Q83">
        <f>0+I84+I88+I92+I96+I100</f>
      </c>
      <c r="R83">
        <f>0+O84+O88+O92+O96+O100</f>
      </c>
    </row>
    <row r="84" spans="1:16" ht="12.75">
      <c r="A84" s="25" t="s">
        <v>45</v>
      </c>
      <c r="B84" s="29" t="s">
        <v>185</v>
      </c>
      <c r="C84" s="29" t="s">
        <v>639</v>
      </c>
      <c r="D84" s="25" t="s">
        <v>47</v>
      </c>
      <c r="E84" s="30" t="s">
        <v>640</v>
      </c>
      <c r="F84" s="31" t="s">
        <v>150</v>
      </c>
      <c r="G84" s="32">
        <v>61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641</v>
      </c>
    </row>
    <row r="86" spans="1:5" ht="12.75">
      <c r="A86" s="36" t="s">
        <v>52</v>
      </c>
      <c r="E86" s="37" t="s">
        <v>642</v>
      </c>
    </row>
    <row r="87" spans="1:5" ht="255">
      <c r="A87" t="s">
        <v>54</v>
      </c>
      <c r="E87" s="35" t="s">
        <v>643</v>
      </c>
    </row>
    <row r="88" spans="1:16" ht="12.75">
      <c r="A88" s="25" t="s">
        <v>45</v>
      </c>
      <c r="B88" s="29" t="s">
        <v>190</v>
      </c>
      <c r="C88" s="29" t="s">
        <v>644</v>
      </c>
      <c r="D88" s="25" t="s">
        <v>645</v>
      </c>
      <c r="E88" s="30" t="s">
        <v>646</v>
      </c>
      <c r="F88" s="31" t="s">
        <v>150</v>
      </c>
      <c r="G88" s="32">
        <v>15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52</v>
      </c>
      <c r="E90" s="37" t="s">
        <v>647</v>
      </c>
    </row>
    <row r="91" spans="1:5" ht="51">
      <c r="A91" t="s">
        <v>54</v>
      </c>
      <c r="E91" s="35" t="s">
        <v>648</v>
      </c>
    </row>
    <row r="92" spans="1:16" ht="12.75">
      <c r="A92" s="25" t="s">
        <v>45</v>
      </c>
      <c r="B92" s="29" t="s">
        <v>196</v>
      </c>
      <c r="C92" s="29" t="s">
        <v>649</v>
      </c>
      <c r="D92" s="25" t="s">
        <v>47</v>
      </c>
      <c r="E92" s="30" t="s">
        <v>650</v>
      </c>
      <c r="F92" s="31" t="s">
        <v>123</v>
      </c>
      <c r="G92" s="32">
        <v>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651</v>
      </c>
    </row>
    <row r="94" spans="1:5" ht="12.75">
      <c r="A94" s="36" t="s">
        <v>52</v>
      </c>
      <c r="E94" s="37" t="s">
        <v>652</v>
      </c>
    </row>
    <row r="95" spans="1:5" ht="242.25">
      <c r="A95" t="s">
        <v>54</v>
      </c>
      <c r="E95" s="35" t="s">
        <v>653</v>
      </c>
    </row>
    <row r="96" spans="1:16" ht="12.75">
      <c r="A96" s="25" t="s">
        <v>45</v>
      </c>
      <c r="B96" s="29" t="s">
        <v>201</v>
      </c>
      <c r="C96" s="29" t="s">
        <v>654</v>
      </c>
      <c r="D96" s="25" t="s">
        <v>47</v>
      </c>
      <c r="E96" s="30" t="s">
        <v>655</v>
      </c>
      <c r="F96" s="31" t="s">
        <v>150</v>
      </c>
      <c r="G96" s="32">
        <v>61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47</v>
      </c>
    </row>
    <row r="98" spans="1:5" ht="12.75">
      <c r="A98" s="36" t="s">
        <v>52</v>
      </c>
      <c r="E98" s="37" t="s">
        <v>642</v>
      </c>
    </row>
    <row r="99" spans="1:5" ht="51">
      <c r="A99" t="s">
        <v>54</v>
      </c>
      <c r="E99" s="35" t="s">
        <v>656</v>
      </c>
    </row>
    <row r="100" spans="1:16" ht="12.75">
      <c r="A100" s="25" t="s">
        <v>45</v>
      </c>
      <c r="B100" s="29" t="s">
        <v>207</v>
      </c>
      <c r="C100" s="29" t="s">
        <v>657</v>
      </c>
      <c r="D100" s="25" t="s">
        <v>68</v>
      </c>
      <c r="E100" s="30" t="s">
        <v>658</v>
      </c>
      <c r="F100" s="31" t="s">
        <v>150</v>
      </c>
      <c r="G100" s="32">
        <v>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12.75">
      <c r="A102" s="36" t="s">
        <v>52</v>
      </c>
      <c r="E102" s="37" t="s">
        <v>642</v>
      </c>
    </row>
    <row r="103" spans="1:5" ht="25.5">
      <c r="A103" t="s">
        <v>54</v>
      </c>
      <c r="E103" s="35" t="s">
        <v>659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384</v>
      </c>
      <c r="F104" s="6"/>
      <c r="G104" s="6"/>
      <c r="H104" s="6"/>
      <c r="I104" s="41">
        <f>0+Q104</f>
      </c>
      <c r="O104">
        <f>0+R104</f>
      </c>
      <c r="Q104">
        <f>0+I105+I109+I113</f>
      </c>
      <c r="R104">
        <f>0+O105+O109+O113</f>
      </c>
    </row>
    <row r="105" spans="1:16" ht="12.75">
      <c r="A105" s="25" t="s">
        <v>45</v>
      </c>
      <c r="B105" s="29" t="s">
        <v>213</v>
      </c>
      <c r="C105" s="29" t="s">
        <v>498</v>
      </c>
      <c r="D105" s="25" t="s">
        <v>47</v>
      </c>
      <c r="E105" s="30" t="s">
        <v>499</v>
      </c>
      <c r="F105" s="31" t="s">
        <v>150</v>
      </c>
      <c r="G105" s="32">
        <v>6</v>
      </c>
      <c r="H105" s="33">
        <v>0</v>
      </c>
      <c r="I105" s="33">
        <f>ROUND(ROUND(H105,2)*ROUND(G105,3),2)</f>
      </c>
      <c r="O105">
        <f>(I105*0)/100</f>
      </c>
      <c r="P105" t="s">
        <v>27</v>
      </c>
    </row>
    <row r="106" spans="1:5" ht="12.75">
      <c r="A106" s="34" t="s">
        <v>50</v>
      </c>
      <c r="E106" s="35" t="s">
        <v>660</v>
      </c>
    </row>
    <row r="107" spans="1:5" ht="12.75">
      <c r="A107" s="36" t="s">
        <v>52</v>
      </c>
      <c r="E107" s="37" t="s">
        <v>661</v>
      </c>
    </row>
    <row r="108" spans="1:5" ht="63.75">
      <c r="A108" t="s">
        <v>54</v>
      </c>
      <c r="E108" s="35" t="s">
        <v>662</v>
      </c>
    </row>
    <row r="109" spans="1:16" ht="12.75">
      <c r="A109" s="25" t="s">
        <v>45</v>
      </c>
      <c r="B109" s="29" t="s">
        <v>218</v>
      </c>
      <c r="C109" s="29" t="s">
        <v>663</v>
      </c>
      <c r="D109" s="25" t="s">
        <v>47</v>
      </c>
      <c r="E109" s="30" t="s">
        <v>664</v>
      </c>
      <c r="F109" s="31" t="s">
        <v>123</v>
      </c>
      <c r="G109" s="32">
        <v>1</v>
      </c>
      <c r="H109" s="33">
        <v>0</v>
      </c>
      <c r="I109" s="33">
        <f>ROUND(ROUND(H109,2)*ROUND(G109,3),2)</f>
      </c>
      <c r="O109">
        <f>(I109*0)/100</f>
      </c>
      <c r="P109" t="s">
        <v>27</v>
      </c>
    </row>
    <row r="110" spans="1:5" ht="12.75">
      <c r="A110" s="34" t="s">
        <v>50</v>
      </c>
      <c r="E110" s="35" t="s">
        <v>665</v>
      </c>
    </row>
    <row r="111" spans="1:5" ht="12.75">
      <c r="A111" s="36" t="s">
        <v>52</v>
      </c>
      <c r="E111" s="37" t="s">
        <v>53</v>
      </c>
    </row>
    <row r="112" spans="1:5" ht="409.5">
      <c r="A112" t="s">
        <v>54</v>
      </c>
      <c r="E112" s="35" t="s">
        <v>582</v>
      </c>
    </row>
    <row r="113" spans="1:16" ht="12.75">
      <c r="A113" s="25" t="s">
        <v>45</v>
      </c>
      <c r="B113" s="29" t="s">
        <v>224</v>
      </c>
      <c r="C113" s="29" t="s">
        <v>666</v>
      </c>
      <c r="D113" s="25" t="s">
        <v>47</v>
      </c>
      <c r="E113" s="30" t="s">
        <v>667</v>
      </c>
      <c r="F113" s="31" t="s">
        <v>123</v>
      </c>
      <c r="G113" s="32">
        <v>1</v>
      </c>
      <c r="H113" s="33">
        <v>0</v>
      </c>
      <c r="I113" s="33">
        <f>ROUND(ROUND(H113,2)*ROUND(G113,3),2)</f>
      </c>
      <c r="O113">
        <f>(I113*0)/100</f>
      </c>
      <c r="P113" t="s">
        <v>27</v>
      </c>
    </row>
    <row r="114" spans="1:5" ht="12.75">
      <c r="A114" s="34" t="s">
        <v>50</v>
      </c>
      <c r="E114" s="35" t="s">
        <v>668</v>
      </c>
    </row>
    <row r="115" spans="1:5" ht="12.75">
      <c r="A115" s="36" t="s">
        <v>52</v>
      </c>
      <c r="E115" s="37" t="s">
        <v>53</v>
      </c>
    </row>
    <row r="116" spans="1:5" ht="409.5">
      <c r="A116" t="s">
        <v>54</v>
      </c>
      <c r="E116" s="35" t="s">
        <v>669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0+O8+O13+O26+O35+O60+O69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670</v>
      </c>
      <c r="I3" s="38">
        <f>0+I8+I13+I26+I35+I60+I69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670</v>
      </c>
      <c r="D4" s="6"/>
      <c r="E4" s="18" t="s">
        <v>671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117.9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672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</f>
      </c>
      <c r="R13">
        <f>0+O14+O18+O22</f>
      </c>
    </row>
    <row r="14" spans="1:16" ht="12.75">
      <c r="A14" s="25" t="s">
        <v>45</v>
      </c>
      <c r="B14" s="29" t="s">
        <v>23</v>
      </c>
      <c r="C14" s="29" t="s">
        <v>186</v>
      </c>
      <c r="D14" s="25" t="s">
        <v>47</v>
      </c>
      <c r="E14" s="30" t="s">
        <v>187</v>
      </c>
      <c r="F14" s="31" t="s">
        <v>110</v>
      </c>
      <c r="G14" s="32">
        <v>74.7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12.75">
      <c r="A16" s="36" t="s">
        <v>52</v>
      </c>
      <c r="E16" s="37" t="s">
        <v>673</v>
      </c>
    </row>
    <row r="17" spans="1:5" ht="306">
      <c r="A17" t="s">
        <v>54</v>
      </c>
      <c r="E17" s="35" t="s">
        <v>467</v>
      </c>
    </row>
    <row r="18" spans="1:16" ht="12.75">
      <c r="A18" s="25" t="s">
        <v>45</v>
      </c>
      <c r="B18" s="29" t="s">
        <v>22</v>
      </c>
      <c r="C18" s="29" t="s">
        <v>601</v>
      </c>
      <c r="D18" s="25" t="s">
        <v>47</v>
      </c>
      <c r="E18" s="30" t="s">
        <v>602</v>
      </c>
      <c r="F18" s="31" t="s">
        <v>110</v>
      </c>
      <c r="G18" s="32">
        <v>140.2</v>
      </c>
      <c r="H18" s="33">
        <v>0</v>
      </c>
      <c r="I18" s="33">
        <f>ROUND(ROUND(H18,2)*ROUND(G18,3),2)</f>
      </c>
      <c r="O18">
        <f>(I18*0)/100</f>
      </c>
      <c r="P18" t="s">
        <v>27</v>
      </c>
    </row>
    <row r="19" spans="1:5" ht="38.25">
      <c r="A19" s="34" t="s">
        <v>50</v>
      </c>
      <c r="E19" s="35" t="s">
        <v>177</v>
      </c>
    </row>
    <row r="20" spans="1:5" ht="114.75">
      <c r="A20" s="36" t="s">
        <v>52</v>
      </c>
      <c r="E20" s="37" t="s">
        <v>674</v>
      </c>
    </row>
    <row r="21" spans="1:5" ht="318.75">
      <c r="A21" t="s">
        <v>54</v>
      </c>
      <c r="E21" s="35" t="s">
        <v>675</v>
      </c>
    </row>
    <row r="22" spans="1:16" ht="12.75">
      <c r="A22" s="25" t="s">
        <v>45</v>
      </c>
      <c r="B22" s="29" t="s">
        <v>33</v>
      </c>
      <c r="C22" s="29" t="s">
        <v>472</v>
      </c>
      <c r="D22" s="25" t="s">
        <v>47</v>
      </c>
      <c r="E22" s="30" t="s">
        <v>473</v>
      </c>
      <c r="F22" s="31" t="s">
        <v>110</v>
      </c>
      <c r="G22" s="32">
        <v>74.7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474</v>
      </c>
    </row>
    <row r="24" spans="1:5" ht="114.75">
      <c r="A24" s="36" t="s">
        <v>52</v>
      </c>
      <c r="E24" s="37" t="s">
        <v>676</v>
      </c>
    </row>
    <row r="25" spans="1:5" ht="280.5">
      <c r="A25" t="s">
        <v>54</v>
      </c>
      <c r="E25" s="35" t="s">
        <v>476</v>
      </c>
    </row>
    <row r="26" spans="1:18" ht="12.75" customHeight="1">
      <c r="A26" s="6" t="s">
        <v>43</v>
      </c>
      <c r="B26" s="6"/>
      <c r="C26" s="40" t="s">
        <v>23</v>
      </c>
      <c r="D26" s="6"/>
      <c r="E26" s="27" t="s">
        <v>247</v>
      </c>
      <c r="F26" s="6"/>
      <c r="G26" s="6"/>
      <c r="H26" s="6"/>
      <c r="I26" s="41">
        <f>0+Q26</f>
      </c>
      <c r="O26">
        <f>0+R26</f>
      </c>
      <c r="Q26">
        <f>0+I27+I31</f>
      </c>
      <c r="R26">
        <f>0+O27+O31</f>
      </c>
    </row>
    <row r="27" spans="1:16" ht="12.75">
      <c r="A27" s="25" t="s">
        <v>45</v>
      </c>
      <c r="B27" s="29" t="s">
        <v>35</v>
      </c>
      <c r="C27" s="29" t="s">
        <v>477</v>
      </c>
      <c r="D27" s="25" t="s">
        <v>47</v>
      </c>
      <c r="E27" s="30" t="s">
        <v>478</v>
      </c>
      <c r="F27" s="31" t="s">
        <v>110</v>
      </c>
      <c r="G27" s="32">
        <v>3.488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573</v>
      </c>
    </row>
    <row r="29" spans="1:5" ht="38.25">
      <c r="A29" s="36" t="s">
        <v>52</v>
      </c>
      <c r="E29" s="37" t="s">
        <v>677</v>
      </c>
    </row>
    <row r="30" spans="1:5" ht="369.75">
      <c r="A30" t="s">
        <v>54</v>
      </c>
      <c r="E30" s="35" t="s">
        <v>481</v>
      </c>
    </row>
    <row r="31" spans="1:16" ht="12.75">
      <c r="A31" s="25" t="s">
        <v>45</v>
      </c>
      <c r="B31" s="29" t="s">
        <v>37</v>
      </c>
      <c r="C31" s="29" t="s">
        <v>678</v>
      </c>
      <c r="D31" s="25" t="s">
        <v>47</v>
      </c>
      <c r="E31" s="30" t="s">
        <v>679</v>
      </c>
      <c r="F31" s="31" t="s">
        <v>98</v>
      </c>
      <c r="G31" s="32">
        <v>0.218</v>
      </c>
      <c r="H31" s="33">
        <v>0</v>
      </c>
      <c r="I31" s="33">
        <f>ROUND(ROUND(H31,2)*ROUND(G31,3),2)</f>
      </c>
      <c r="O31">
        <f>(I31*0)/100</f>
      </c>
      <c r="P31" t="s">
        <v>27</v>
      </c>
    </row>
    <row r="32" spans="1:5" ht="25.5">
      <c r="A32" s="34" t="s">
        <v>50</v>
      </c>
      <c r="E32" s="35" t="s">
        <v>680</v>
      </c>
    </row>
    <row r="33" spans="1:5" ht="114.75">
      <c r="A33" s="36" t="s">
        <v>52</v>
      </c>
      <c r="E33" s="37" t="s">
        <v>681</v>
      </c>
    </row>
    <row r="34" spans="1:5" ht="267.75">
      <c r="A34" t="s">
        <v>54</v>
      </c>
      <c r="E34" s="35" t="s">
        <v>682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0+I36+I40+I44+I48+I52+I56</f>
      </c>
      <c r="R35">
        <f>0+O36+O40+O44+O48+O52+O56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10.348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683</v>
      </c>
    </row>
    <row r="38" spans="1:5" ht="114.75">
      <c r="A38" s="36" t="s">
        <v>52</v>
      </c>
      <c r="E38" s="37" t="s">
        <v>684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262</v>
      </c>
      <c r="D40" s="25" t="s">
        <v>47</v>
      </c>
      <c r="E40" s="30" t="s">
        <v>263</v>
      </c>
      <c r="F40" s="31" t="s">
        <v>110</v>
      </c>
      <c r="G40" s="32">
        <v>2.828</v>
      </c>
      <c r="H40" s="33">
        <v>0</v>
      </c>
      <c r="I40" s="33">
        <f>ROUND(ROUND(H40,2)*ROUND(G40,3),2)</f>
      </c>
      <c r="O40">
        <f>(I40*0)/100</f>
      </c>
      <c r="P40" t="s">
        <v>27</v>
      </c>
    </row>
    <row r="41" spans="1:5" ht="25.5">
      <c r="A41" s="34" t="s">
        <v>50</v>
      </c>
      <c r="E41" s="35" t="s">
        <v>685</v>
      </c>
    </row>
    <row r="42" spans="1:5" ht="51">
      <c r="A42" s="36" t="s">
        <v>52</v>
      </c>
      <c r="E42" s="37" t="s">
        <v>686</v>
      </c>
    </row>
    <row r="43" spans="1:5" ht="369.75">
      <c r="A43" t="s">
        <v>54</v>
      </c>
      <c r="E43" s="35" t="s">
        <v>626</v>
      </c>
    </row>
    <row r="44" spans="1:16" ht="12.75">
      <c r="A44" s="25" t="s">
        <v>45</v>
      </c>
      <c r="B44" s="29" t="s">
        <v>40</v>
      </c>
      <c r="C44" s="29" t="s">
        <v>687</v>
      </c>
      <c r="D44" s="25" t="s">
        <v>47</v>
      </c>
      <c r="E44" s="30" t="s">
        <v>688</v>
      </c>
      <c r="F44" s="31" t="s">
        <v>110</v>
      </c>
      <c r="G44" s="32">
        <v>7.1</v>
      </c>
      <c r="H44" s="33">
        <v>0</v>
      </c>
      <c r="I44" s="33">
        <f>ROUND(ROUND(H44,2)*ROUND(G44,3),2)</f>
      </c>
      <c r="O44">
        <f>(I44*0)/100</f>
      </c>
      <c r="P44" t="s">
        <v>27</v>
      </c>
    </row>
    <row r="45" spans="1:5" ht="12.75">
      <c r="A45" s="34" t="s">
        <v>50</v>
      </c>
      <c r="E45" s="35" t="s">
        <v>689</v>
      </c>
    </row>
    <row r="46" spans="1:5" ht="114.75">
      <c r="A46" s="36" t="s">
        <v>52</v>
      </c>
      <c r="E46" s="37" t="s">
        <v>690</v>
      </c>
    </row>
    <row r="47" spans="1:5" ht="369.75">
      <c r="A47" t="s">
        <v>54</v>
      </c>
      <c r="E47" s="35" t="s">
        <v>626</v>
      </c>
    </row>
    <row r="48" spans="1:16" ht="12.75">
      <c r="A48" s="25" t="s">
        <v>45</v>
      </c>
      <c r="B48" s="29" t="s">
        <v>42</v>
      </c>
      <c r="C48" s="29" t="s">
        <v>268</v>
      </c>
      <c r="D48" s="25" t="s">
        <v>47</v>
      </c>
      <c r="E48" s="30" t="s">
        <v>269</v>
      </c>
      <c r="F48" s="31" t="s">
        <v>110</v>
      </c>
      <c r="G48" s="32">
        <v>2.392</v>
      </c>
      <c r="H48" s="33">
        <v>0</v>
      </c>
      <c r="I48" s="33">
        <f>ROUND(ROUND(H48,2)*ROUND(G48,3),2)</f>
      </c>
      <c r="O48">
        <f>(I48*0)/100</f>
      </c>
      <c r="P48" t="s">
        <v>27</v>
      </c>
    </row>
    <row r="49" spans="1:5" ht="12.75">
      <c r="A49" s="34" t="s">
        <v>50</v>
      </c>
      <c r="E49" s="35" t="s">
        <v>691</v>
      </c>
    </row>
    <row r="50" spans="1:5" ht="51">
      <c r="A50" s="36" t="s">
        <v>52</v>
      </c>
      <c r="E50" s="37" t="s">
        <v>692</v>
      </c>
    </row>
    <row r="51" spans="1:5" ht="38.25">
      <c r="A51" t="s">
        <v>54</v>
      </c>
      <c r="E51" s="35" t="s">
        <v>628</v>
      </c>
    </row>
    <row r="52" spans="1:16" ht="12.75">
      <c r="A52" s="25" t="s">
        <v>45</v>
      </c>
      <c r="B52" s="29" t="s">
        <v>89</v>
      </c>
      <c r="C52" s="29" t="s">
        <v>494</v>
      </c>
      <c r="D52" s="25" t="s">
        <v>47</v>
      </c>
      <c r="E52" s="30" t="s">
        <v>495</v>
      </c>
      <c r="F52" s="31" t="s">
        <v>110</v>
      </c>
      <c r="G52" s="32">
        <v>3.04</v>
      </c>
      <c r="H52" s="33">
        <v>0</v>
      </c>
      <c r="I52" s="33">
        <f>ROUND(ROUND(H52,2)*ROUND(G52,3),2)</f>
      </c>
      <c r="O52">
        <f>(I52*0)/100</f>
      </c>
      <c r="P52" t="s">
        <v>27</v>
      </c>
    </row>
    <row r="53" spans="1:5" ht="25.5">
      <c r="A53" s="34" t="s">
        <v>50</v>
      </c>
      <c r="E53" s="35" t="s">
        <v>693</v>
      </c>
    </row>
    <row r="54" spans="1:5" ht="38.25">
      <c r="A54" s="36" t="s">
        <v>52</v>
      </c>
      <c r="E54" s="37" t="s">
        <v>694</v>
      </c>
    </row>
    <row r="55" spans="1:5" ht="102">
      <c r="A55" t="s">
        <v>54</v>
      </c>
      <c r="E55" s="35" t="s">
        <v>633</v>
      </c>
    </row>
    <row r="56" spans="1:16" ht="12.75">
      <c r="A56" s="25" t="s">
        <v>45</v>
      </c>
      <c r="B56" s="29" t="s">
        <v>147</v>
      </c>
      <c r="C56" s="29" t="s">
        <v>634</v>
      </c>
      <c r="D56" s="25" t="s">
        <v>47</v>
      </c>
      <c r="E56" s="30" t="s">
        <v>635</v>
      </c>
      <c r="F56" s="31" t="s">
        <v>110</v>
      </c>
      <c r="G56" s="32">
        <v>2.736</v>
      </c>
      <c r="H56" s="33">
        <v>0</v>
      </c>
      <c r="I56" s="33">
        <f>ROUND(ROUND(H56,2)*ROUND(G56,3),2)</f>
      </c>
      <c r="O56">
        <f>(I56*0)/100</f>
      </c>
      <c r="P56" t="s">
        <v>27</v>
      </c>
    </row>
    <row r="57" spans="1:5" ht="12.75">
      <c r="A57" s="34" t="s">
        <v>50</v>
      </c>
      <c r="E57" s="35" t="s">
        <v>636</v>
      </c>
    </row>
    <row r="58" spans="1:5" ht="38.25">
      <c r="A58" s="36" t="s">
        <v>52</v>
      </c>
      <c r="E58" s="37" t="s">
        <v>695</v>
      </c>
    </row>
    <row r="59" spans="1:5" ht="357">
      <c r="A59" t="s">
        <v>54</v>
      </c>
      <c r="E59" s="35" t="s">
        <v>638</v>
      </c>
    </row>
    <row r="60" spans="1:18" ht="12.75" customHeight="1">
      <c r="A60" s="6" t="s">
        <v>43</v>
      </c>
      <c r="B60" s="6"/>
      <c r="C60" s="40" t="s">
        <v>78</v>
      </c>
      <c r="D60" s="6"/>
      <c r="E60" s="27" t="s">
        <v>354</v>
      </c>
      <c r="F60" s="6"/>
      <c r="G60" s="6"/>
      <c r="H60" s="6"/>
      <c r="I60" s="41">
        <f>0+Q60</f>
      </c>
      <c r="O60">
        <f>0+R60</f>
      </c>
      <c r="Q60">
        <f>0+I61+I65</f>
      </c>
      <c r="R60">
        <f>0+O61+O65</f>
      </c>
    </row>
    <row r="61" spans="1:16" ht="12.75">
      <c r="A61" s="25" t="s">
        <v>45</v>
      </c>
      <c r="B61" s="29" t="s">
        <v>153</v>
      </c>
      <c r="C61" s="29" t="s">
        <v>356</v>
      </c>
      <c r="D61" s="25" t="s">
        <v>47</v>
      </c>
      <c r="E61" s="30" t="s">
        <v>357</v>
      </c>
      <c r="F61" s="31" t="s">
        <v>123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579</v>
      </c>
    </row>
    <row r="63" spans="1:5" ht="12.75">
      <c r="A63" s="36" t="s">
        <v>52</v>
      </c>
      <c r="E63" s="37" t="s">
        <v>53</v>
      </c>
    </row>
    <row r="64" spans="1:5" ht="76.5">
      <c r="A64" t="s">
        <v>54</v>
      </c>
      <c r="E64" s="35" t="s">
        <v>360</v>
      </c>
    </row>
    <row r="65" spans="1:16" ht="12.75">
      <c r="A65" s="25" t="s">
        <v>45</v>
      </c>
      <c r="B65" s="29" t="s">
        <v>157</v>
      </c>
      <c r="C65" s="29" t="s">
        <v>696</v>
      </c>
      <c r="D65" s="25" t="s">
        <v>47</v>
      </c>
      <c r="E65" s="30" t="s">
        <v>697</v>
      </c>
      <c r="F65" s="31" t="s">
        <v>110</v>
      </c>
      <c r="G65" s="32">
        <v>30.36</v>
      </c>
      <c r="H65" s="33">
        <v>0</v>
      </c>
      <c r="I65" s="33">
        <f>ROUND(ROUND(H65,2)*ROUND(G65,3),2)</f>
      </c>
      <c r="O65">
        <f>(I65*0)/100</f>
      </c>
      <c r="P65" t="s">
        <v>27</v>
      </c>
    </row>
    <row r="66" spans="1:5" ht="12.75">
      <c r="A66" s="34" t="s">
        <v>50</v>
      </c>
      <c r="E66" s="35" t="s">
        <v>698</v>
      </c>
    </row>
    <row r="67" spans="1:5" ht="114.75">
      <c r="A67" s="36" t="s">
        <v>52</v>
      </c>
      <c r="E67" s="37" t="s">
        <v>699</v>
      </c>
    </row>
    <row r="68" spans="1:5" ht="369.75">
      <c r="A68" t="s">
        <v>54</v>
      </c>
      <c r="E68" s="35" t="s">
        <v>626</v>
      </c>
    </row>
    <row r="69" spans="1:18" ht="12.75" customHeight="1">
      <c r="A69" s="6" t="s">
        <v>43</v>
      </c>
      <c r="B69" s="6"/>
      <c r="C69" s="40" t="s">
        <v>40</v>
      </c>
      <c r="D69" s="6"/>
      <c r="E69" s="27" t="s">
        <v>384</v>
      </c>
      <c r="F69" s="6"/>
      <c r="G69" s="6"/>
      <c r="H69" s="6"/>
      <c r="I69" s="41">
        <f>0+Q69</f>
      </c>
      <c r="O69">
        <f>0+R69</f>
      </c>
      <c r="Q69">
        <f>0+I70+I74+I78+I82</f>
      </c>
      <c r="R69">
        <f>0+O70+O74+O78+O82</f>
      </c>
    </row>
    <row r="70" spans="1:16" ht="12.75">
      <c r="A70" s="25" t="s">
        <v>45</v>
      </c>
      <c r="B70" s="29" t="s">
        <v>162</v>
      </c>
      <c r="C70" s="29" t="s">
        <v>700</v>
      </c>
      <c r="D70" s="25" t="s">
        <v>47</v>
      </c>
      <c r="E70" s="30" t="s">
        <v>701</v>
      </c>
      <c r="F70" s="31" t="s">
        <v>123</v>
      </c>
      <c r="G70" s="32">
        <v>14</v>
      </c>
      <c r="H70" s="33">
        <v>0</v>
      </c>
      <c r="I70" s="33">
        <f>ROUND(ROUND(H70,2)*ROUND(G70,3),2)</f>
      </c>
      <c r="O70">
        <f>(I70*0)/100</f>
      </c>
      <c r="P70" t="s">
        <v>27</v>
      </c>
    </row>
    <row r="71" spans="1:5" ht="12.75">
      <c r="A71" s="34" t="s">
        <v>50</v>
      </c>
      <c r="E71" s="35" t="s">
        <v>665</v>
      </c>
    </row>
    <row r="72" spans="1:5" ht="102">
      <c r="A72" s="36" t="s">
        <v>52</v>
      </c>
      <c r="E72" s="37" t="s">
        <v>702</v>
      </c>
    </row>
    <row r="73" spans="1:5" ht="409.5">
      <c r="A73" t="s">
        <v>54</v>
      </c>
      <c r="E73" s="35" t="s">
        <v>582</v>
      </c>
    </row>
    <row r="74" spans="1:16" ht="12.75">
      <c r="A74" s="25" t="s">
        <v>45</v>
      </c>
      <c r="B74" s="29" t="s">
        <v>168</v>
      </c>
      <c r="C74" s="29" t="s">
        <v>503</v>
      </c>
      <c r="D74" s="25" t="s">
        <v>47</v>
      </c>
      <c r="E74" s="30" t="s">
        <v>504</v>
      </c>
      <c r="F74" s="31" t="s">
        <v>123</v>
      </c>
      <c r="G74" s="32">
        <v>2</v>
      </c>
      <c r="H74" s="33">
        <v>0</v>
      </c>
      <c r="I74" s="33">
        <f>ROUND(ROUND(H74,2)*ROUND(G74,3),2)</f>
      </c>
      <c r="O74">
        <f>(I74*0)/100</f>
      </c>
      <c r="P74" t="s">
        <v>27</v>
      </c>
    </row>
    <row r="75" spans="1:5" ht="12.75">
      <c r="A75" s="34" t="s">
        <v>50</v>
      </c>
      <c r="E75" s="35" t="s">
        <v>665</v>
      </c>
    </row>
    <row r="76" spans="1:5" ht="12.75">
      <c r="A76" s="36" t="s">
        <v>52</v>
      </c>
      <c r="E76" s="37" t="s">
        <v>703</v>
      </c>
    </row>
    <row r="77" spans="1:5" ht="409.5">
      <c r="A77" t="s">
        <v>54</v>
      </c>
      <c r="E77" s="35" t="s">
        <v>582</v>
      </c>
    </row>
    <row r="78" spans="1:16" ht="12.75">
      <c r="A78" s="25" t="s">
        <v>45</v>
      </c>
      <c r="B78" s="29" t="s">
        <v>174</v>
      </c>
      <c r="C78" s="29" t="s">
        <v>704</v>
      </c>
      <c r="D78" s="25" t="s">
        <v>47</v>
      </c>
      <c r="E78" s="30" t="s">
        <v>705</v>
      </c>
      <c r="F78" s="31" t="s">
        <v>150</v>
      </c>
      <c r="G78" s="32">
        <v>58</v>
      </c>
      <c r="H78" s="33">
        <v>0</v>
      </c>
      <c r="I78" s="33">
        <f>ROUND(ROUND(H78,2)*ROUND(G78,3),2)</f>
      </c>
      <c r="O78">
        <f>(I78*0)/100</f>
      </c>
      <c r="P78" t="s">
        <v>27</v>
      </c>
    </row>
    <row r="79" spans="1:5" ht="12.75">
      <c r="A79" s="34" t="s">
        <v>50</v>
      </c>
      <c r="E79" s="35" t="s">
        <v>706</v>
      </c>
    </row>
    <row r="80" spans="1:5" ht="102">
      <c r="A80" s="36" t="s">
        <v>52</v>
      </c>
      <c r="E80" s="37" t="s">
        <v>707</v>
      </c>
    </row>
    <row r="81" spans="1:5" ht="63.75">
      <c r="A81" t="s">
        <v>54</v>
      </c>
      <c r="E81" s="35" t="s">
        <v>708</v>
      </c>
    </row>
    <row r="82" spans="1:16" ht="12.75">
      <c r="A82" s="25" t="s">
        <v>45</v>
      </c>
      <c r="B82" s="29" t="s">
        <v>180</v>
      </c>
      <c r="C82" s="29" t="s">
        <v>709</v>
      </c>
      <c r="D82" s="25" t="s">
        <v>47</v>
      </c>
      <c r="E82" s="30" t="s">
        <v>710</v>
      </c>
      <c r="F82" s="31" t="s">
        <v>150</v>
      </c>
      <c r="G82" s="32">
        <v>10</v>
      </c>
      <c r="H82" s="33">
        <v>0</v>
      </c>
      <c r="I82" s="33">
        <f>ROUND(ROUND(H82,2)*ROUND(G82,3),2)</f>
      </c>
      <c r="O82">
        <f>(I82*0)/100</f>
      </c>
      <c r="P82" t="s">
        <v>27</v>
      </c>
    </row>
    <row r="83" spans="1:5" ht="12.75">
      <c r="A83" s="34" t="s">
        <v>50</v>
      </c>
      <c r="E83" s="35" t="s">
        <v>706</v>
      </c>
    </row>
    <row r="84" spans="1:5" ht="12.75">
      <c r="A84" s="36" t="s">
        <v>52</v>
      </c>
      <c r="E84" s="37" t="s">
        <v>711</v>
      </c>
    </row>
    <row r="85" spans="1:5" ht="63.75">
      <c r="A85" t="s">
        <v>54</v>
      </c>
      <c r="E85" s="35" t="s">
        <v>708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712</v>
      </c>
      <c r="I3" s="38">
        <f>0+I8+I13+I30+I35+I52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712</v>
      </c>
      <c r="D4" s="6"/>
      <c r="E4" s="18" t="s">
        <v>713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175.799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38.25">
      <c r="A11" s="36" t="s">
        <v>52</v>
      </c>
      <c r="E11" s="37" t="s">
        <v>714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597</v>
      </c>
      <c r="D14" s="25" t="s">
        <v>47</v>
      </c>
      <c r="E14" s="30" t="s">
        <v>598</v>
      </c>
      <c r="F14" s="31" t="s">
        <v>110</v>
      </c>
      <c r="G14" s="32">
        <v>4.056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38.25">
      <c r="A15" s="34" t="s">
        <v>50</v>
      </c>
      <c r="E15" s="35" t="s">
        <v>177</v>
      </c>
    </row>
    <row r="16" spans="1:5" ht="12.75">
      <c r="A16" s="36" t="s">
        <v>52</v>
      </c>
      <c r="E16" s="37" t="s">
        <v>715</v>
      </c>
    </row>
    <row r="17" spans="1:5" ht="318.75">
      <c r="A17" t="s">
        <v>54</v>
      </c>
      <c r="E17" s="35" t="s">
        <v>600</v>
      </c>
    </row>
    <row r="18" spans="1:16" ht="12.75">
      <c r="A18" s="25" t="s">
        <v>45</v>
      </c>
      <c r="B18" s="29" t="s">
        <v>22</v>
      </c>
      <c r="C18" s="29" t="s">
        <v>601</v>
      </c>
      <c r="D18" s="25" t="s">
        <v>47</v>
      </c>
      <c r="E18" s="30" t="s">
        <v>602</v>
      </c>
      <c r="F18" s="31" t="s">
        <v>110</v>
      </c>
      <c r="G18" s="32">
        <v>93.61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177</v>
      </c>
    </row>
    <row r="20" spans="1:5" ht="12.75">
      <c r="A20" s="36" t="s">
        <v>52</v>
      </c>
      <c r="E20" s="37" t="s">
        <v>716</v>
      </c>
    </row>
    <row r="21" spans="1:5" ht="318.75">
      <c r="A21" t="s">
        <v>54</v>
      </c>
      <c r="E21" s="35" t="s">
        <v>600</v>
      </c>
    </row>
    <row r="22" spans="1:16" ht="12.75">
      <c r="A22" s="25" t="s">
        <v>45</v>
      </c>
      <c r="B22" s="29" t="s">
        <v>33</v>
      </c>
      <c r="C22" s="29" t="s">
        <v>611</v>
      </c>
      <c r="D22" s="25" t="s">
        <v>47</v>
      </c>
      <c r="E22" s="30" t="s">
        <v>612</v>
      </c>
      <c r="F22" s="31" t="s">
        <v>110</v>
      </c>
      <c r="G22" s="32">
        <v>37.4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91.25">
      <c r="A23" s="34" t="s">
        <v>50</v>
      </c>
      <c r="E23" s="35" t="s">
        <v>613</v>
      </c>
    </row>
    <row r="24" spans="1:5" ht="12.75">
      <c r="A24" s="36" t="s">
        <v>52</v>
      </c>
      <c r="E24" s="37" t="s">
        <v>717</v>
      </c>
    </row>
    <row r="25" spans="1:5" ht="229.5">
      <c r="A25" t="s">
        <v>54</v>
      </c>
      <c r="E25" s="35" t="s">
        <v>615</v>
      </c>
    </row>
    <row r="26" spans="1:16" ht="12.75">
      <c r="A26" s="25" t="s">
        <v>45</v>
      </c>
      <c r="B26" s="29" t="s">
        <v>35</v>
      </c>
      <c r="C26" s="29" t="s">
        <v>616</v>
      </c>
      <c r="D26" s="25" t="s">
        <v>47</v>
      </c>
      <c r="E26" s="30" t="s">
        <v>617</v>
      </c>
      <c r="F26" s="31" t="s">
        <v>110</v>
      </c>
      <c r="G26" s="32">
        <v>35.14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14.75">
      <c r="A27" s="34" t="s">
        <v>50</v>
      </c>
      <c r="E27" s="35" t="s">
        <v>618</v>
      </c>
    </row>
    <row r="28" spans="1:5" ht="38.25">
      <c r="A28" s="36" t="s">
        <v>52</v>
      </c>
      <c r="E28" s="37" t="s">
        <v>718</v>
      </c>
    </row>
    <row r="29" spans="1:5" ht="293.25">
      <c r="A29" t="s">
        <v>54</v>
      </c>
      <c r="E29" s="35" t="s">
        <v>620</v>
      </c>
    </row>
    <row r="30" spans="1:18" ht="12.75" customHeight="1">
      <c r="A30" s="6" t="s">
        <v>43</v>
      </c>
      <c r="B30" s="6"/>
      <c r="C30" s="40" t="s">
        <v>33</v>
      </c>
      <c r="D30" s="6"/>
      <c r="E30" s="27" t="s">
        <v>260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486</v>
      </c>
      <c r="D31" s="25" t="s">
        <v>47</v>
      </c>
      <c r="E31" s="30" t="s">
        <v>487</v>
      </c>
      <c r="F31" s="31" t="s">
        <v>110</v>
      </c>
      <c r="G31" s="32">
        <v>8.04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622</v>
      </c>
    </row>
    <row r="33" spans="1:5" ht="38.25">
      <c r="A33" s="36" t="s">
        <v>52</v>
      </c>
      <c r="E33" s="37" t="s">
        <v>719</v>
      </c>
    </row>
    <row r="34" spans="1:5" ht="369.75">
      <c r="A34" t="s">
        <v>54</v>
      </c>
      <c r="E34" s="35" t="s">
        <v>266</v>
      </c>
    </row>
    <row r="35" spans="1:18" ht="12.75" customHeight="1">
      <c r="A35" s="6" t="s">
        <v>43</v>
      </c>
      <c r="B35" s="6"/>
      <c r="C35" s="40" t="s">
        <v>78</v>
      </c>
      <c r="D35" s="6"/>
      <c r="E35" s="27" t="s">
        <v>354</v>
      </c>
      <c r="F35" s="6"/>
      <c r="G35" s="6"/>
      <c r="H35" s="6"/>
      <c r="I35" s="41">
        <f>0+Q35</f>
      </c>
      <c r="O35">
        <f>0+R35</f>
      </c>
      <c r="Q35">
        <f>0+I36+I40+I44+I48</f>
      </c>
      <c r="R35">
        <f>0+O36+O40+O44+O48</f>
      </c>
    </row>
    <row r="36" spans="1:16" ht="12.75">
      <c r="A36" s="25" t="s">
        <v>45</v>
      </c>
      <c r="B36" s="29" t="s">
        <v>74</v>
      </c>
      <c r="C36" s="29" t="s">
        <v>720</v>
      </c>
      <c r="D36" s="25" t="s">
        <v>47</v>
      </c>
      <c r="E36" s="30" t="s">
        <v>721</v>
      </c>
      <c r="F36" s="31" t="s">
        <v>150</v>
      </c>
      <c r="G36" s="32">
        <v>44</v>
      </c>
      <c r="H36" s="33">
        <v>0</v>
      </c>
      <c r="I36" s="33">
        <f>ROUND(ROUND(H36,2)*ROUND(G36,3),2)</f>
      </c>
      <c r="O36">
        <f>(I36*0)/100</f>
      </c>
      <c r="P36" t="s">
        <v>27</v>
      </c>
    </row>
    <row r="37" spans="1:5" ht="12.75">
      <c r="A37" s="34" t="s">
        <v>50</v>
      </c>
      <c r="E37" s="35" t="s">
        <v>722</v>
      </c>
    </row>
    <row r="38" spans="1:5" ht="12.75">
      <c r="A38" s="36" t="s">
        <v>52</v>
      </c>
      <c r="E38" s="37" t="s">
        <v>723</v>
      </c>
    </row>
    <row r="39" spans="1:5" ht="255">
      <c r="A39" t="s">
        <v>54</v>
      </c>
      <c r="E39" s="35" t="s">
        <v>724</v>
      </c>
    </row>
    <row r="40" spans="1:16" ht="12.75">
      <c r="A40" s="25" t="s">
        <v>45</v>
      </c>
      <c r="B40" s="29" t="s">
        <v>78</v>
      </c>
      <c r="C40" s="29" t="s">
        <v>725</v>
      </c>
      <c r="D40" s="25" t="s">
        <v>47</v>
      </c>
      <c r="E40" s="30" t="s">
        <v>726</v>
      </c>
      <c r="F40" s="31" t="s">
        <v>123</v>
      </c>
      <c r="G40" s="32">
        <v>2</v>
      </c>
      <c r="H40" s="33">
        <v>0</v>
      </c>
      <c r="I40" s="33">
        <f>ROUND(ROUND(H40,2)*ROUND(G40,3),2)</f>
      </c>
      <c r="O40">
        <f>(I40*0)/100</f>
      </c>
      <c r="P40" t="s">
        <v>27</v>
      </c>
    </row>
    <row r="41" spans="1:5" ht="12.75">
      <c r="A41" s="34" t="s">
        <v>50</v>
      </c>
      <c r="E41" s="35" t="s">
        <v>651</v>
      </c>
    </row>
    <row r="42" spans="1:5" ht="38.25">
      <c r="A42" s="36" t="s">
        <v>52</v>
      </c>
      <c r="E42" s="37" t="s">
        <v>727</v>
      </c>
    </row>
    <row r="43" spans="1:5" ht="242.25">
      <c r="A43" t="s">
        <v>54</v>
      </c>
      <c r="E43" s="35" t="s">
        <v>653</v>
      </c>
    </row>
    <row r="44" spans="1:16" ht="12.75">
      <c r="A44" s="25" t="s">
        <v>45</v>
      </c>
      <c r="B44" s="29" t="s">
        <v>40</v>
      </c>
      <c r="C44" s="29" t="s">
        <v>728</v>
      </c>
      <c r="D44" s="25" t="s">
        <v>47</v>
      </c>
      <c r="E44" s="30" t="s">
        <v>729</v>
      </c>
      <c r="F44" s="31" t="s">
        <v>150</v>
      </c>
      <c r="G44" s="32">
        <v>44</v>
      </c>
      <c r="H44" s="33">
        <v>0</v>
      </c>
      <c r="I44" s="33">
        <f>ROUND(ROUND(H44,2)*ROUND(G44,3),2)</f>
      </c>
      <c r="O44">
        <f>(I44*0)/100</f>
      </c>
      <c r="P44" t="s">
        <v>27</v>
      </c>
    </row>
    <row r="45" spans="1:5" ht="12.75">
      <c r="A45" s="34" t="s">
        <v>50</v>
      </c>
      <c r="E45" s="35" t="s">
        <v>47</v>
      </c>
    </row>
    <row r="46" spans="1:5" ht="12.75">
      <c r="A46" s="36" t="s">
        <v>52</v>
      </c>
      <c r="E46" s="37" t="s">
        <v>723</v>
      </c>
    </row>
    <row r="47" spans="1:5" ht="51">
      <c r="A47" t="s">
        <v>54</v>
      </c>
      <c r="E47" s="35" t="s">
        <v>656</v>
      </c>
    </row>
    <row r="48" spans="1:16" ht="12.75">
      <c r="A48" s="25" t="s">
        <v>45</v>
      </c>
      <c r="B48" s="29" t="s">
        <v>42</v>
      </c>
      <c r="C48" s="29" t="s">
        <v>657</v>
      </c>
      <c r="D48" s="25" t="s">
        <v>68</v>
      </c>
      <c r="E48" s="30" t="s">
        <v>658</v>
      </c>
      <c r="F48" s="31" t="s">
        <v>150</v>
      </c>
      <c r="G48" s="32">
        <v>44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47</v>
      </c>
    </row>
    <row r="50" spans="1:5" ht="12.75">
      <c r="A50" s="36" t="s">
        <v>52</v>
      </c>
      <c r="E50" s="37" t="s">
        <v>730</v>
      </c>
    </row>
    <row r="51" spans="1:5" ht="25.5">
      <c r="A51" t="s">
        <v>54</v>
      </c>
      <c r="E51" s="35" t="s">
        <v>659</v>
      </c>
    </row>
    <row r="52" spans="1:18" ht="12.75" customHeight="1">
      <c r="A52" s="6" t="s">
        <v>43</v>
      </c>
      <c r="B52" s="6"/>
      <c r="C52" s="40" t="s">
        <v>40</v>
      </c>
      <c r="D52" s="6"/>
      <c r="E52" s="27" t="s">
        <v>384</v>
      </c>
      <c r="F52" s="6"/>
      <c r="G52" s="6"/>
      <c r="H52" s="6"/>
      <c r="I52" s="41">
        <f>0+Q52</f>
      </c>
      <c r="O52">
        <f>0+R52</f>
      </c>
      <c r="Q52">
        <f>0+I53+I57</f>
      </c>
      <c r="R52">
        <f>0+O53+O57</f>
      </c>
    </row>
    <row r="53" spans="1:16" ht="12.75">
      <c r="A53" s="25" t="s">
        <v>45</v>
      </c>
      <c r="B53" s="29" t="s">
        <v>89</v>
      </c>
      <c r="C53" s="29" t="s">
        <v>731</v>
      </c>
      <c r="D53" s="25" t="s">
        <v>47</v>
      </c>
      <c r="E53" s="30" t="s">
        <v>732</v>
      </c>
      <c r="F53" s="31" t="s">
        <v>123</v>
      </c>
      <c r="G53" s="32">
        <v>2</v>
      </c>
      <c r="H53" s="33">
        <v>0</v>
      </c>
      <c r="I53" s="33">
        <f>ROUND(ROUND(H53,2)*ROUND(G53,3),2)</f>
      </c>
      <c r="O53">
        <f>(I53*0)/100</f>
      </c>
      <c r="P53" t="s">
        <v>27</v>
      </c>
    </row>
    <row r="54" spans="1:5" ht="25.5">
      <c r="A54" s="34" t="s">
        <v>50</v>
      </c>
      <c r="E54" s="35" t="s">
        <v>733</v>
      </c>
    </row>
    <row r="55" spans="1:5" ht="12.75">
      <c r="A55" s="36" t="s">
        <v>52</v>
      </c>
      <c r="E55" s="37" t="s">
        <v>734</v>
      </c>
    </row>
    <row r="56" spans="1:5" ht="89.25">
      <c r="A56" t="s">
        <v>54</v>
      </c>
      <c r="E56" s="35" t="s">
        <v>735</v>
      </c>
    </row>
    <row r="57" spans="1:16" ht="12.75">
      <c r="A57" s="25" t="s">
        <v>45</v>
      </c>
      <c r="B57" s="29" t="s">
        <v>147</v>
      </c>
      <c r="C57" s="29" t="s">
        <v>736</v>
      </c>
      <c r="D57" s="25" t="s">
        <v>47</v>
      </c>
      <c r="E57" s="30" t="s">
        <v>737</v>
      </c>
      <c r="F57" s="31" t="s">
        <v>150</v>
      </c>
      <c r="G57" s="32">
        <v>43</v>
      </c>
      <c r="H57" s="33">
        <v>0</v>
      </c>
      <c r="I57" s="33">
        <f>ROUND(ROUND(H57,2)*ROUND(G57,3),2)</f>
      </c>
      <c r="O57">
        <f>(I57*0)/100</f>
      </c>
      <c r="P57" t="s">
        <v>27</v>
      </c>
    </row>
    <row r="58" spans="1:5" ht="25.5">
      <c r="A58" s="34" t="s">
        <v>50</v>
      </c>
      <c r="E58" s="35" t="s">
        <v>733</v>
      </c>
    </row>
    <row r="59" spans="1:5" ht="12.75">
      <c r="A59" s="36" t="s">
        <v>52</v>
      </c>
      <c r="E59" s="37" t="s">
        <v>738</v>
      </c>
    </row>
    <row r="60" spans="1:5" ht="76.5">
      <c r="A60" t="s">
        <v>54</v>
      </c>
      <c r="E60" s="35" t="s">
        <v>739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740</v>
      </c>
      <c r="I3" s="38">
        <f>0+I8+I13+I30+I51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740</v>
      </c>
      <c r="D4" s="6"/>
      <c r="E4" s="18" t="s">
        <v>741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68</v>
      </c>
      <c r="E9" s="30" t="s">
        <v>97</v>
      </c>
      <c r="F9" s="31" t="s">
        <v>98</v>
      </c>
      <c r="G9" s="32">
        <v>128.52</v>
      </c>
      <c r="H9" s="33">
        <v>0</v>
      </c>
      <c r="I9" s="33">
        <f>ROUND(ROUND(H9,2)*ROUND(G9,3),2)</f>
      </c>
      <c r="O9">
        <f>(I9*0)/100</f>
      </c>
      <c r="P9" t="s">
        <v>27</v>
      </c>
    </row>
    <row r="10" spans="1:5" ht="38.25">
      <c r="A10" s="34" t="s">
        <v>50</v>
      </c>
      <c r="E10" s="35" t="s">
        <v>742</v>
      </c>
    </row>
    <row r="11" spans="1:5" ht="38.25">
      <c r="A11" s="36" t="s">
        <v>52</v>
      </c>
      <c r="E11" s="37" t="s">
        <v>743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25.5">
      <c r="A14" s="25" t="s">
        <v>45</v>
      </c>
      <c r="B14" s="29" t="s">
        <v>23</v>
      </c>
      <c r="C14" s="29" t="s">
        <v>134</v>
      </c>
      <c r="D14" s="25" t="s">
        <v>47</v>
      </c>
      <c r="E14" s="30" t="s">
        <v>135</v>
      </c>
      <c r="F14" s="31" t="s">
        <v>110</v>
      </c>
      <c r="G14" s="32">
        <v>47.25</v>
      </c>
      <c r="H14" s="33">
        <v>0</v>
      </c>
      <c r="I14" s="33">
        <f>ROUND(ROUND(H14,2)*ROUND(G14,3),2)</f>
      </c>
      <c r="O14">
        <f>(I14*0)/100</f>
      </c>
      <c r="P14" t="s">
        <v>27</v>
      </c>
    </row>
    <row r="15" spans="1:5" ht="12.75">
      <c r="A15" s="34" t="s">
        <v>50</v>
      </c>
      <c r="E15" s="35" t="s">
        <v>744</v>
      </c>
    </row>
    <row r="16" spans="1:5" ht="12.75">
      <c r="A16" s="36" t="s">
        <v>52</v>
      </c>
      <c r="E16" s="37" t="s">
        <v>745</v>
      </c>
    </row>
    <row r="17" spans="1:5" ht="63.75">
      <c r="A17" t="s">
        <v>54</v>
      </c>
      <c r="E17" s="35" t="s">
        <v>138</v>
      </c>
    </row>
    <row r="18" spans="1:16" ht="12.75">
      <c r="A18" s="25" t="s">
        <v>45</v>
      </c>
      <c r="B18" s="29" t="s">
        <v>22</v>
      </c>
      <c r="C18" s="29" t="s">
        <v>143</v>
      </c>
      <c r="D18" s="25" t="s">
        <v>47</v>
      </c>
      <c r="E18" s="30" t="s">
        <v>144</v>
      </c>
      <c r="F18" s="31" t="s">
        <v>110</v>
      </c>
      <c r="G18" s="32">
        <v>18.9</v>
      </c>
      <c r="H18" s="33">
        <v>0</v>
      </c>
      <c r="I18" s="33">
        <f>ROUND(ROUND(H18,2)*ROUND(G18,3),2)</f>
      </c>
      <c r="O18">
        <f>(I18*0)/100</f>
      </c>
      <c r="P18" t="s">
        <v>27</v>
      </c>
    </row>
    <row r="19" spans="1:5" ht="38.25">
      <c r="A19" s="34" t="s">
        <v>50</v>
      </c>
      <c r="E19" s="35" t="s">
        <v>746</v>
      </c>
    </row>
    <row r="20" spans="1:5" ht="12.75">
      <c r="A20" s="36" t="s">
        <v>52</v>
      </c>
      <c r="E20" s="37" t="s">
        <v>747</v>
      </c>
    </row>
    <row r="21" spans="1:5" ht="63.75">
      <c r="A21" t="s">
        <v>54</v>
      </c>
      <c r="E21" s="35" t="s">
        <v>138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47.25</v>
      </c>
      <c r="H22" s="33">
        <v>0</v>
      </c>
      <c r="I22" s="33">
        <f>ROUND(ROUND(H22,2)*ROUND(G22,3),2)</f>
      </c>
      <c r="O22">
        <f>(I22*0)/100</f>
      </c>
      <c r="P22" t="s">
        <v>27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748</v>
      </c>
    </row>
    <row r="25" spans="1:5" ht="191.25">
      <c r="A25" t="s">
        <v>54</v>
      </c>
      <c r="E25" s="35" t="s">
        <v>610</v>
      </c>
    </row>
    <row r="26" spans="1:16" ht="12.75">
      <c r="A26" s="25" t="s">
        <v>45</v>
      </c>
      <c r="B26" s="29" t="s">
        <v>35</v>
      </c>
      <c r="C26" s="29" t="s">
        <v>214</v>
      </c>
      <c r="D26" s="25" t="s">
        <v>47</v>
      </c>
      <c r="E26" s="30" t="s">
        <v>215</v>
      </c>
      <c r="F26" s="31" t="s">
        <v>117</v>
      </c>
      <c r="G26" s="32">
        <v>1197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52</v>
      </c>
      <c r="E28" s="37" t="s">
        <v>749</v>
      </c>
    </row>
    <row r="29" spans="1:5" ht="25.5">
      <c r="A29" t="s">
        <v>54</v>
      </c>
      <c r="E29" s="35" t="s">
        <v>217</v>
      </c>
    </row>
    <row r="30" spans="1:18" ht="12.75" customHeight="1">
      <c r="A30" s="6" t="s">
        <v>43</v>
      </c>
      <c r="B30" s="6"/>
      <c r="C30" s="40" t="s">
        <v>35</v>
      </c>
      <c r="D30" s="6"/>
      <c r="E30" s="27" t="s">
        <v>278</v>
      </c>
      <c r="F30" s="6"/>
      <c r="G30" s="6"/>
      <c r="H30" s="6"/>
      <c r="I30" s="41">
        <f>0+Q30</f>
      </c>
      <c r="O30">
        <f>0+R30</f>
      </c>
      <c r="Q30">
        <f>0+I31+I35+I39+I43+I47</f>
      </c>
      <c r="R30">
        <f>0+O31+O35+O39+O43+O47</f>
      </c>
    </row>
    <row r="31" spans="1:16" ht="12.75">
      <c r="A31" s="25" t="s">
        <v>45</v>
      </c>
      <c r="B31" s="29" t="s">
        <v>37</v>
      </c>
      <c r="C31" s="29" t="s">
        <v>750</v>
      </c>
      <c r="D31" s="25" t="s">
        <v>47</v>
      </c>
      <c r="E31" s="30" t="s">
        <v>751</v>
      </c>
      <c r="F31" s="31" t="s">
        <v>110</v>
      </c>
      <c r="G31" s="32">
        <v>47.25</v>
      </c>
      <c r="H31" s="33">
        <v>0</v>
      </c>
      <c r="I31" s="33">
        <f>ROUND(ROUND(H31,2)*ROUND(G31,3),2)</f>
      </c>
      <c r="O31">
        <f>(I31*0)/100</f>
      </c>
      <c r="P31" t="s">
        <v>27</v>
      </c>
    </row>
    <row r="32" spans="1:5" ht="12.75">
      <c r="A32" s="34" t="s">
        <v>50</v>
      </c>
      <c r="E32" s="35" t="s">
        <v>752</v>
      </c>
    </row>
    <row r="33" spans="1:5" ht="12.75">
      <c r="A33" s="36" t="s">
        <v>52</v>
      </c>
      <c r="E33" s="37" t="s">
        <v>745</v>
      </c>
    </row>
    <row r="34" spans="1:5" ht="51">
      <c r="A34" t="s">
        <v>54</v>
      </c>
      <c r="E34" s="35" t="s">
        <v>753</v>
      </c>
    </row>
    <row r="35" spans="1:16" ht="12.75">
      <c r="A35" s="25" t="s">
        <v>45</v>
      </c>
      <c r="B35" s="29" t="s">
        <v>74</v>
      </c>
      <c r="C35" s="29" t="s">
        <v>754</v>
      </c>
      <c r="D35" s="25" t="s">
        <v>47</v>
      </c>
      <c r="E35" s="30" t="s">
        <v>755</v>
      </c>
      <c r="F35" s="31" t="s">
        <v>117</v>
      </c>
      <c r="G35" s="32">
        <v>315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756</v>
      </c>
    </row>
    <row r="37" spans="1:5" ht="12.75">
      <c r="A37" s="36" t="s">
        <v>52</v>
      </c>
      <c r="E37" s="37" t="s">
        <v>276</v>
      </c>
    </row>
    <row r="38" spans="1:5" ht="153">
      <c r="A38" t="s">
        <v>54</v>
      </c>
      <c r="E38" s="35" t="s">
        <v>353</v>
      </c>
    </row>
    <row r="39" spans="1:16" ht="12.75">
      <c r="A39" s="25" t="s">
        <v>45</v>
      </c>
      <c r="B39" s="29" t="s">
        <v>78</v>
      </c>
      <c r="C39" s="29" t="s">
        <v>757</v>
      </c>
      <c r="D39" s="25" t="s">
        <v>47</v>
      </c>
      <c r="E39" s="30" t="s">
        <v>758</v>
      </c>
      <c r="F39" s="31" t="s">
        <v>117</v>
      </c>
      <c r="G39" s="32">
        <v>20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759</v>
      </c>
    </row>
    <row r="41" spans="1:5" ht="12.75">
      <c r="A41" s="36" t="s">
        <v>52</v>
      </c>
      <c r="E41" s="37" t="s">
        <v>760</v>
      </c>
    </row>
    <row r="42" spans="1:5" ht="89.25">
      <c r="A42" t="s">
        <v>54</v>
      </c>
      <c r="E42" s="35" t="s">
        <v>761</v>
      </c>
    </row>
    <row r="43" spans="1:16" ht="12.75">
      <c r="A43" s="25" t="s">
        <v>45</v>
      </c>
      <c r="B43" s="29" t="s">
        <v>40</v>
      </c>
      <c r="C43" s="29" t="s">
        <v>762</v>
      </c>
      <c r="D43" s="25" t="s">
        <v>47</v>
      </c>
      <c r="E43" s="30" t="s">
        <v>763</v>
      </c>
      <c r="F43" s="31" t="s">
        <v>117</v>
      </c>
      <c r="G43" s="32">
        <v>1051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25.5">
      <c r="A44" s="34" t="s">
        <v>50</v>
      </c>
      <c r="E44" s="35" t="s">
        <v>764</v>
      </c>
    </row>
    <row r="45" spans="1:5" ht="12.75">
      <c r="A45" s="36" t="s">
        <v>52</v>
      </c>
      <c r="E45" s="37" t="s">
        <v>765</v>
      </c>
    </row>
    <row r="46" spans="1:5" ht="89.25">
      <c r="A46" t="s">
        <v>54</v>
      </c>
      <c r="E46" s="35" t="s">
        <v>761</v>
      </c>
    </row>
    <row r="47" spans="1:16" ht="12.75">
      <c r="A47" s="25" t="s">
        <v>45</v>
      </c>
      <c r="B47" s="29" t="s">
        <v>42</v>
      </c>
      <c r="C47" s="29" t="s">
        <v>766</v>
      </c>
      <c r="D47" s="25" t="s">
        <v>47</v>
      </c>
      <c r="E47" s="30" t="s">
        <v>767</v>
      </c>
      <c r="F47" s="31" t="s">
        <v>117</v>
      </c>
      <c r="G47" s="32">
        <v>126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768</v>
      </c>
    </row>
    <row r="49" spans="1:5" ht="12.75">
      <c r="A49" s="36" t="s">
        <v>52</v>
      </c>
      <c r="E49" s="37" t="s">
        <v>769</v>
      </c>
    </row>
    <row r="50" spans="1:5" ht="89.25">
      <c r="A50" t="s">
        <v>54</v>
      </c>
      <c r="E50" s="35" t="s">
        <v>761</v>
      </c>
    </row>
    <row r="51" spans="1:18" ht="12.75" customHeight="1">
      <c r="A51" s="6" t="s">
        <v>43</v>
      </c>
      <c r="B51" s="6"/>
      <c r="C51" s="40" t="s">
        <v>74</v>
      </c>
      <c r="D51" s="6"/>
      <c r="E51" s="27" t="s">
        <v>770</v>
      </c>
      <c r="F51" s="6"/>
      <c r="G51" s="6"/>
      <c r="H51" s="6"/>
      <c r="I51" s="41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89</v>
      </c>
      <c r="C52" s="29" t="s">
        <v>771</v>
      </c>
      <c r="D52" s="25" t="s">
        <v>47</v>
      </c>
      <c r="E52" s="30" t="s">
        <v>772</v>
      </c>
      <c r="F52" s="31" t="s">
        <v>117</v>
      </c>
      <c r="G52" s="32">
        <v>90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773</v>
      </c>
    </row>
    <row r="54" spans="1:5" ht="12.75">
      <c r="A54" s="36" t="s">
        <v>52</v>
      </c>
      <c r="E54" s="37" t="s">
        <v>774</v>
      </c>
    </row>
    <row r="55" spans="1:5" ht="191.25">
      <c r="A55" t="s">
        <v>54</v>
      </c>
      <c r="E55" s="35" t="s">
        <v>775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776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776</v>
      </c>
      <c r="D4" s="6"/>
      <c r="E4" s="18" t="s">
        <v>777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384</v>
      </c>
      <c r="F8" s="19"/>
      <c r="G8" s="19"/>
      <c r="H8" s="19"/>
      <c r="I8" s="28">
        <f>0+Q8</f>
      </c>
      <c r="O8">
        <f>0+R8</f>
      </c>
      <c r="Q8">
        <f>0+I9+I13+I17+I21+I25+I29+I33+I37+I41+I45+I49+I53+I57+I61</f>
      </c>
      <c r="R8">
        <f>0+O9+O13+O17+O21+O25+O29+O33+O37+O41+O45+O49+O53+O57+O61</f>
      </c>
    </row>
    <row r="9" spans="1:16" ht="12.75">
      <c r="A9" s="25" t="s">
        <v>45</v>
      </c>
      <c r="B9" s="29" t="s">
        <v>29</v>
      </c>
      <c r="C9" s="29" t="s">
        <v>778</v>
      </c>
      <c r="D9" s="25" t="s">
        <v>64</v>
      </c>
      <c r="E9" s="30" t="s">
        <v>779</v>
      </c>
      <c r="F9" s="31" t="s">
        <v>123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780</v>
      </c>
    </row>
    <row r="11" spans="1:5" ht="12.75">
      <c r="A11" s="36" t="s">
        <v>52</v>
      </c>
      <c r="E11" s="37" t="s">
        <v>781</v>
      </c>
    </row>
    <row r="12" spans="1:5" ht="51">
      <c r="A12" t="s">
        <v>54</v>
      </c>
      <c r="E12" s="35" t="s">
        <v>782</v>
      </c>
    </row>
    <row r="13" spans="1:16" ht="12.75">
      <c r="A13" s="25" t="s">
        <v>45</v>
      </c>
      <c r="B13" s="29" t="s">
        <v>23</v>
      </c>
      <c r="C13" s="29" t="s">
        <v>778</v>
      </c>
      <c r="D13" s="25" t="s">
        <v>68</v>
      </c>
      <c r="E13" s="30" t="s">
        <v>779</v>
      </c>
      <c r="F13" s="31" t="s">
        <v>123</v>
      </c>
      <c r="G13" s="32">
        <v>108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783</v>
      </c>
    </row>
    <row r="15" spans="1:5" ht="12.75">
      <c r="A15" s="36" t="s">
        <v>52</v>
      </c>
      <c r="E15" s="37" t="s">
        <v>784</v>
      </c>
    </row>
    <row r="16" spans="1:5" ht="51">
      <c r="A16" t="s">
        <v>54</v>
      </c>
      <c r="E16" s="35" t="s">
        <v>782</v>
      </c>
    </row>
    <row r="17" spans="1:16" ht="12.75">
      <c r="A17" s="25" t="s">
        <v>45</v>
      </c>
      <c r="B17" s="29" t="s">
        <v>22</v>
      </c>
      <c r="C17" s="29" t="s">
        <v>785</v>
      </c>
      <c r="D17" s="25" t="s">
        <v>47</v>
      </c>
      <c r="E17" s="30" t="s">
        <v>786</v>
      </c>
      <c r="F17" s="31" t="s">
        <v>123</v>
      </c>
      <c r="G17" s="32">
        <v>5</v>
      </c>
      <c r="H17" s="33">
        <v>0</v>
      </c>
      <c r="I17" s="33">
        <f>ROUND(ROUND(H17,2)*ROUND(G17,3),2)</f>
      </c>
      <c r="O17">
        <f>(I17*0)/100</f>
      </c>
      <c r="P17" t="s">
        <v>27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787</v>
      </c>
    </row>
    <row r="20" spans="1:5" ht="63.75">
      <c r="A20" t="s">
        <v>54</v>
      </c>
      <c r="E20" s="35" t="s">
        <v>788</v>
      </c>
    </row>
    <row r="21" spans="1:16" ht="25.5">
      <c r="A21" s="25" t="s">
        <v>45</v>
      </c>
      <c r="B21" s="29" t="s">
        <v>33</v>
      </c>
      <c r="C21" s="29" t="s">
        <v>789</v>
      </c>
      <c r="D21" s="25" t="s">
        <v>47</v>
      </c>
      <c r="E21" s="30" t="s">
        <v>790</v>
      </c>
      <c r="F21" s="31" t="s">
        <v>123</v>
      </c>
      <c r="G21" s="32">
        <v>110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51">
      <c r="A22" s="34" t="s">
        <v>50</v>
      </c>
      <c r="E22" s="35" t="s">
        <v>791</v>
      </c>
    </row>
    <row r="23" spans="1:5" ht="12.75">
      <c r="A23" s="36" t="s">
        <v>52</v>
      </c>
      <c r="E23" s="37" t="s">
        <v>792</v>
      </c>
    </row>
    <row r="24" spans="1:5" ht="25.5">
      <c r="A24" t="s">
        <v>54</v>
      </c>
      <c r="E24" s="35" t="s">
        <v>793</v>
      </c>
    </row>
    <row r="25" spans="1:16" ht="12.75">
      <c r="A25" s="25" t="s">
        <v>45</v>
      </c>
      <c r="B25" s="29" t="s">
        <v>35</v>
      </c>
      <c r="C25" s="29" t="s">
        <v>794</v>
      </c>
      <c r="D25" s="25" t="s">
        <v>47</v>
      </c>
      <c r="E25" s="30" t="s">
        <v>795</v>
      </c>
      <c r="F25" s="31" t="s">
        <v>123</v>
      </c>
      <c r="G25" s="32">
        <v>99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796</v>
      </c>
    </row>
    <row r="27" spans="1:5" ht="12.75">
      <c r="A27" s="36" t="s">
        <v>52</v>
      </c>
      <c r="E27" s="37" t="s">
        <v>797</v>
      </c>
    </row>
    <row r="28" spans="1:5" ht="25.5">
      <c r="A28" t="s">
        <v>54</v>
      </c>
      <c r="E28" s="35" t="s">
        <v>798</v>
      </c>
    </row>
    <row r="29" spans="1:16" ht="12.75">
      <c r="A29" s="25" t="s">
        <v>45</v>
      </c>
      <c r="B29" s="29" t="s">
        <v>37</v>
      </c>
      <c r="C29" s="29" t="s">
        <v>799</v>
      </c>
      <c r="D29" s="25" t="s">
        <v>47</v>
      </c>
      <c r="E29" s="30" t="s">
        <v>800</v>
      </c>
      <c r="F29" s="31" t="s">
        <v>123</v>
      </c>
      <c r="G29" s="32">
        <v>3</v>
      </c>
      <c r="H29" s="33">
        <v>0</v>
      </c>
      <c r="I29" s="33">
        <f>ROUND(ROUND(H29,2)*ROUND(G29,3),2)</f>
      </c>
      <c r="O29">
        <f>(I29*0)/100</f>
      </c>
      <c r="P29" t="s">
        <v>27</v>
      </c>
    </row>
    <row r="30" spans="1:5" ht="12.75">
      <c r="A30" s="34" t="s">
        <v>50</v>
      </c>
      <c r="E30" s="35" t="s">
        <v>801</v>
      </c>
    </row>
    <row r="31" spans="1:5" ht="12.75">
      <c r="A31" s="36" t="s">
        <v>52</v>
      </c>
      <c r="E31" s="37" t="s">
        <v>652</v>
      </c>
    </row>
    <row r="32" spans="1:5" ht="25.5">
      <c r="A32" t="s">
        <v>54</v>
      </c>
      <c r="E32" s="35" t="s">
        <v>802</v>
      </c>
    </row>
    <row r="33" spans="1:16" ht="12.75">
      <c r="A33" s="25" t="s">
        <v>45</v>
      </c>
      <c r="B33" s="29" t="s">
        <v>74</v>
      </c>
      <c r="C33" s="29" t="s">
        <v>803</v>
      </c>
      <c r="D33" s="25" t="s">
        <v>47</v>
      </c>
      <c r="E33" s="30" t="s">
        <v>804</v>
      </c>
      <c r="F33" s="31" t="s">
        <v>123</v>
      </c>
      <c r="G33" s="32">
        <v>6</v>
      </c>
      <c r="H33" s="33">
        <v>0</v>
      </c>
      <c r="I33" s="33">
        <f>ROUND(ROUND(H33,2)*ROUND(G33,3),2)</f>
      </c>
      <c r="O33">
        <f>(I33*0)/100</f>
      </c>
      <c r="P33" t="s">
        <v>27</v>
      </c>
    </row>
    <row r="34" spans="1:5" ht="12.75">
      <c r="A34" s="34" t="s">
        <v>50</v>
      </c>
      <c r="E34" s="35" t="s">
        <v>805</v>
      </c>
    </row>
    <row r="35" spans="1:5" ht="12.75">
      <c r="A35" s="36" t="s">
        <v>52</v>
      </c>
      <c r="E35" s="37" t="s">
        <v>806</v>
      </c>
    </row>
    <row r="36" spans="1:5" ht="25.5">
      <c r="A36" t="s">
        <v>54</v>
      </c>
      <c r="E36" s="35" t="s">
        <v>798</v>
      </c>
    </row>
    <row r="37" spans="1:16" ht="25.5">
      <c r="A37" s="25" t="s">
        <v>45</v>
      </c>
      <c r="B37" s="29" t="s">
        <v>78</v>
      </c>
      <c r="C37" s="29" t="s">
        <v>807</v>
      </c>
      <c r="D37" s="25" t="s">
        <v>47</v>
      </c>
      <c r="E37" s="30" t="s">
        <v>808</v>
      </c>
      <c r="F37" s="31" t="s">
        <v>123</v>
      </c>
      <c r="G37" s="32">
        <v>91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38.25">
      <c r="A38" s="34" t="s">
        <v>50</v>
      </c>
      <c r="E38" s="35" t="s">
        <v>809</v>
      </c>
    </row>
    <row r="39" spans="1:5" ht="12.75">
      <c r="A39" s="36" t="s">
        <v>52</v>
      </c>
      <c r="E39" s="37" t="s">
        <v>810</v>
      </c>
    </row>
    <row r="40" spans="1:5" ht="25.5">
      <c r="A40" t="s">
        <v>54</v>
      </c>
      <c r="E40" s="35" t="s">
        <v>811</v>
      </c>
    </row>
    <row r="41" spans="1:16" ht="12.75">
      <c r="A41" s="25" t="s">
        <v>45</v>
      </c>
      <c r="B41" s="29" t="s">
        <v>40</v>
      </c>
      <c r="C41" s="29" t="s">
        <v>812</v>
      </c>
      <c r="D41" s="25" t="s">
        <v>47</v>
      </c>
      <c r="E41" s="30" t="s">
        <v>813</v>
      </c>
      <c r="F41" s="31" t="s">
        <v>123</v>
      </c>
      <c r="G41" s="32">
        <v>80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814</v>
      </c>
    </row>
    <row r="43" spans="1:5" ht="12.75">
      <c r="A43" s="36" t="s">
        <v>52</v>
      </c>
      <c r="E43" s="37" t="s">
        <v>815</v>
      </c>
    </row>
    <row r="44" spans="1:5" ht="25.5">
      <c r="A44" t="s">
        <v>54</v>
      </c>
      <c r="E44" s="35" t="s">
        <v>798</v>
      </c>
    </row>
    <row r="45" spans="1:16" ht="25.5">
      <c r="A45" s="25" t="s">
        <v>45</v>
      </c>
      <c r="B45" s="29" t="s">
        <v>42</v>
      </c>
      <c r="C45" s="29" t="s">
        <v>816</v>
      </c>
      <c r="D45" s="25" t="s">
        <v>47</v>
      </c>
      <c r="E45" s="30" t="s">
        <v>817</v>
      </c>
      <c r="F45" s="31" t="s">
        <v>117</v>
      </c>
      <c r="G45" s="32">
        <v>923.475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818</v>
      </c>
    </row>
    <row r="47" spans="1:5" ht="140.25">
      <c r="A47" s="36" t="s">
        <v>52</v>
      </c>
      <c r="E47" s="37" t="s">
        <v>819</v>
      </c>
    </row>
    <row r="48" spans="1:5" ht="38.25">
      <c r="A48" t="s">
        <v>54</v>
      </c>
      <c r="E48" s="35" t="s">
        <v>820</v>
      </c>
    </row>
    <row r="49" spans="1:16" ht="25.5">
      <c r="A49" s="25" t="s">
        <v>45</v>
      </c>
      <c r="B49" s="29" t="s">
        <v>89</v>
      </c>
      <c r="C49" s="29" t="s">
        <v>821</v>
      </c>
      <c r="D49" s="25" t="s">
        <v>47</v>
      </c>
      <c r="E49" s="30" t="s">
        <v>822</v>
      </c>
      <c r="F49" s="31" t="s">
        <v>117</v>
      </c>
      <c r="G49" s="32">
        <v>80.9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823</v>
      </c>
    </row>
    <row r="51" spans="1:5" ht="76.5">
      <c r="A51" s="36" t="s">
        <v>52</v>
      </c>
      <c r="E51" s="37" t="s">
        <v>824</v>
      </c>
    </row>
    <row r="52" spans="1:5" ht="38.25">
      <c r="A52" t="s">
        <v>54</v>
      </c>
      <c r="E52" s="35" t="s">
        <v>820</v>
      </c>
    </row>
    <row r="53" spans="1:16" ht="25.5">
      <c r="A53" s="25" t="s">
        <v>45</v>
      </c>
      <c r="B53" s="29" t="s">
        <v>147</v>
      </c>
      <c r="C53" s="29" t="s">
        <v>825</v>
      </c>
      <c r="D53" s="25" t="s">
        <v>47</v>
      </c>
      <c r="E53" s="30" t="s">
        <v>826</v>
      </c>
      <c r="F53" s="31" t="s">
        <v>117</v>
      </c>
      <c r="G53" s="32">
        <v>826.075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823</v>
      </c>
    </row>
    <row r="55" spans="1:5" ht="63.75">
      <c r="A55" s="36" t="s">
        <v>52</v>
      </c>
      <c r="E55" s="37" t="s">
        <v>827</v>
      </c>
    </row>
    <row r="56" spans="1:5" ht="38.25">
      <c r="A56" t="s">
        <v>54</v>
      </c>
      <c r="E56" s="35" t="s">
        <v>820</v>
      </c>
    </row>
    <row r="57" spans="1:16" ht="12.75">
      <c r="A57" s="25" t="s">
        <v>45</v>
      </c>
      <c r="B57" s="29" t="s">
        <v>153</v>
      </c>
      <c r="C57" s="29" t="s">
        <v>828</v>
      </c>
      <c r="D57" s="25" t="s">
        <v>47</v>
      </c>
      <c r="E57" s="30" t="s">
        <v>829</v>
      </c>
      <c r="F57" s="31" t="s">
        <v>117</v>
      </c>
      <c r="G57" s="32">
        <v>16.5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823</v>
      </c>
    </row>
    <row r="59" spans="1:5" ht="12.75">
      <c r="A59" s="36" t="s">
        <v>52</v>
      </c>
      <c r="E59" s="37" t="s">
        <v>830</v>
      </c>
    </row>
    <row r="60" spans="1:5" ht="38.25">
      <c r="A60" t="s">
        <v>54</v>
      </c>
      <c r="E60" s="35" t="s">
        <v>820</v>
      </c>
    </row>
    <row r="61" spans="1:16" ht="12.75">
      <c r="A61" s="25" t="s">
        <v>45</v>
      </c>
      <c r="B61" s="29" t="s">
        <v>157</v>
      </c>
      <c r="C61" s="29" t="s">
        <v>831</v>
      </c>
      <c r="D61" s="25" t="s">
        <v>47</v>
      </c>
      <c r="E61" s="30" t="s">
        <v>832</v>
      </c>
      <c r="F61" s="31" t="s">
        <v>123</v>
      </c>
      <c r="G61" s="32">
        <v>48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823</v>
      </c>
    </row>
    <row r="63" spans="1:5" ht="12.75">
      <c r="A63" s="36" t="s">
        <v>52</v>
      </c>
      <c r="E63" s="37" t="s">
        <v>833</v>
      </c>
    </row>
    <row r="64" spans="1:5" ht="38.25">
      <c r="A64" t="s">
        <v>54</v>
      </c>
      <c r="E64" s="35" t="s">
        <v>834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835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835</v>
      </c>
      <c r="D4" s="6"/>
      <c r="E4" s="18" t="s">
        <v>836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837</v>
      </c>
      <c r="D9" s="25" t="s">
        <v>47</v>
      </c>
      <c r="E9" s="30" t="s">
        <v>838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78.5">
      <c r="A10" s="34" t="s">
        <v>50</v>
      </c>
      <c r="E10" s="35" t="s">
        <v>839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0+O8+O13+O22+O39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840</v>
      </c>
      <c r="I3" s="38">
        <f>0+I8+I13+I22+I39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840</v>
      </c>
      <c r="D4" s="6"/>
      <c r="E4" s="18" t="s">
        <v>841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459</v>
      </c>
      <c r="H9" s="33">
        <v>0</v>
      </c>
      <c r="I9" s="33">
        <f>ROUND(ROUND(H9,2)*ROUND(G9,3),2)</f>
      </c>
      <c r="O9">
        <f>(I9*0)/100</f>
      </c>
      <c r="P9" t="s">
        <v>27</v>
      </c>
    </row>
    <row r="10" spans="1:5" ht="38.25">
      <c r="A10" s="34" t="s">
        <v>50</v>
      </c>
      <c r="E10" s="35" t="s">
        <v>842</v>
      </c>
    </row>
    <row r="11" spans="1:5" ht="12.75">
      <c r="A11" s="36" t="s">
        <v>52</v>
      </c>
      <c r="E11" s="37" t="s">
        <v>843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844</v>
      </c>
      <c r="D14" s="25" t="s">
        <v>47</v>
      </c>
      <c r="E14" s="30" t="s">
        <v>845</v>
      </c>
      <c r="F14" s="31" t="s">
        <v>117</v>
      </c>
      <c r="G14" s="32">
        <v>4730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89.25">
      <c r="A15" s="34" t="s">
        <v>50</v>
      </c>
      <c r="E15" s="35" t="s">
        <v>846</v>
      </c>
    </row>
    <row r="16" spans="1:5" ht="12.75">
      <c r="A16" s="36" t="s">
        <v>52</v>
      </c>
      <c r="E16" s="37" t="s">
        <v>847</v>
      </c>
    </row>
    <row r="17" spans="1:5" ht="63.75">
      <c r="A17" t="s">
        <v>54</v>
      </c>
      <c r="E17" s="35" t="s">
        <v>138</v>
      </c>
    </row>
    <row r="18" spans="1:16" ht="12.75">
      <c r="A18" s="25" t="s">
        <v>45</v>
      </c>
      <c r="B18" s="29" t="s">
        <v>22</v>
      </c>
      <c r="C18" s="29" t="s">
        <v>191</v>
      </c>
      <c r="D18" s="25" t="s">
        <v>47</v>
      </c>
      <c r="E18" s="30" t="s">
        <v>192</v>
      </c>
      <c r="F18" s="31" t="s">
        <v>110</v>
      </c>
      <c r="G18" s="32">
        <v>255</v>
      </c>
      <c r="H18" s="33">
        <v>0</v>
      </c>
      <c r="I18" s="33">
        <f>ROUND(ROUND(H18,2)*ROUND(G18,3),2)</f>
      </c>
      <c r="O18">
        <f>(I18*0)/100</f>
      </c>
      <c r="P18" t="s">
        <v>27</v>
      </c>
    </row>
    <row r="19" spans="1:5" ht="12.75">
      <c r="A19" s="34" t="s">
        <v>50</v>
      </c>
      <c r="E19" s="35" t="s">
        <v>848</v>
      </c>
    </row>
    <row r="20" spans="1:5" ht="12.75">
      <c r="A20" s="36" t="s">
        <v>52</v>
      </c>
      <c r="E20" s="37" t="s">
        <v>849</v>
      </c>
    </row>
    <row r="21" spans="1:5" ht="63.75">
      <c r="A21" t="s">
        <v>54</v>
      </c>
      <c r="E21" s="35" t="s">
        <v>850</v>
      </c>
    </row>
    <row r="22" spans="1:18" ht="12.75" customHeight="1">
      <c r="A22" s="6" t="s">
        <v>43</v>
      </c>
      <c r="B22" s="6"/>
      <c r="C22" s="40" t="s">
        <v>35</v>
      </c>
      <c r="D22" s="6"/>
      <c r="E22" s="27" t="s">
        <v>278</v>
      </c>
      <c r="F22" s="6"/>
      <c r="G22" s="6"/>
      <c r="H22" s="6"/>
      <c r="I22" s="41">
        <f>0+Q22</f>
      </c>
      <c r="O22">
        <f>0+R22</f>
      </c>
      <c r="Q22">
        <f>0+I23+I27+I31+I35</f>
      </c>
      <c r="R22">
        <f>0+O23+O27+O31+O35</f>
      </c>
    </row>
    <row r="23" spans="1:16" ht="12.75">
      <c r="A23" s="25" t="s">
        <v>45</v>
      </c>
      <c r="B23" s="29" t="s">
        <v>33</v>
      </c>
      <c r="C23" s="29" t="s">
        <v>851</v>
      </c>
      <c r="D23" s="25" t="s">
        <v>47</v>
      </c>
      <c r="E23" s="30" t="s">
        <v>852</v>
      </c>
      <c r="F23" s="31" t="s">
        <v>117</v>
      </c>
      <c r="G23" s="32">
        <v>1500</v>
      </c>
      <c r="H23" s="33">
        <v>0</v>
      </c>
      <c r="I23" s="33">
        <f>ROUND(ROUND(H23,2)*ROUND(G23,3),2)</f>
      </c>
      <c r="O23">
        <f>(I23*0)/100</f>
      </c>
      <c r="P23" t="s">
        <v>27</v>
      </c>
    </row>
    <row r="24" spans="1:5" ht="25.5">
      <c r="A24" s="34" t="s">
        <v>50</v>
      </c>
      <c r="E24" s="35" t="s">
        <v>853</v>
      </c>
    </row>
    <row r="25" spans="1:5" ht="12.75">
      <c r="A25" s="36" t="s">
        <v>52</v>
      </c>
      <c r="E25" s="37" t="s">
        <v>854</v>
      </c>
    </row>
    <row r="26" spans="1:5" ht="102">
      <c r="A26" t="s">
        <v>54</v>
      </c>
      <c r="E26" s="35" t="s">
        <v>855</v>
      </c>
    </row>
    <row r="27" spans="1:16" ht="12.75">
      <c r="A27" s="25" t="s">
        <v>45</v>
      </c>
      <c r="B27" s="29" t="s">
        <v>35</v>
      </c>
      <c r="C27" s="29" t="s">
        <v>318</v>
      </c>
      <c r="D27" s="25" t="s">
        <v>47</v>
      </c>
      <c r="E27" s="30" t="s">
        <v>319</v>
      </c>
      <c r="F27" s="31" t="s">
        <v>117</v>
      </c>
      <c r="G27" s="32">
        <v>9460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38.25">
      <c r="A28" s="34" t="s">
        <v>50</v>
      </c>
      <c r="E28" s="35" t="s">
        <v>856</v>
      </c>
    </row>
    <row r="29" spans="1:5" ht="12.75">
      <c r="A29" s="36" t="s">
        <v>52</v>
      </c>
      <c r="E29" s="37" t="s">
        <v>857</v>
      </c>
    </row>
    <row r="30" spans="1:5" ht="51">
      <c r="A30" t="s">
        <v>54</v>
      </c>
      <c r="E30" s="35" t="s">
        <v>316</v>
      </c>
    </row>
    <row r="31" spans="1:16" ht="12.75">
      <c r="A31" s="25" t="s">
        <v>45</v>
      </c>
      <c r="B31" s="29" t="s">
        <v>37</v>
      </c>
      <c r="C31" s="29" t="s">
        <v>858</v>
      </c>
      <c r="D31" s="25" t="s">
        <v>47</v>
      </c>
      <c r="E31" s="30" t="s">
        <v>859</v>
      </c>
      <c r="F31" s="31" t="s">
        <v>117</v>
      </c>
      <c r="G31" s="32">
        <v>4730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860</v>
      </c>
    </row>
    <row r="33" spans="1:5" ht="12.75">
      <c r="A33" s="36" t="s">
        <v>52</v>
      </c>
      <c r="E33" s="37" t="s">
        <v>847</v>
      </c>
    </row>
    <row r="34" spans="1:5" ht="140.25">
      <c r="A34" t="s">
        <v>54</v>
      </c>
      <c r="E34" s="35" t="s">
        <v>327</v>
      </c>
    </row>
    <row r="35" spans="1:16" ht="12.75">
      <c r="A35" s="25" t="s">
        <v>45</v>
      </c>
      <c r="B35" s="29" t="s">
        <v>74</v>
      </c>
      <c r="C35" s="29" t="s">
        <v>861</v>
      </c>
      <c r="D35" s="25" t="s">
        <v>47</v>
      </c>
      <c r="E35" s="30" t="s">
        <v>862</v>
      </c>
      <c r="F35" s="31" t="s">
        <v>117</v>
      </c>
      <c r="G35" s="32">
        <v>4730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860</v>
      </c>
    </row>
    <row r="37" spans="1:5" ht="12.75">
      <c r="A37" s="36" t="s">
        <v>52</v>
      </c>
      <c r="E37" s="37" t="s">
        <v>847</v>
      </c>
    </row>
    <row r="38" spans="1:5" ht="140.25">
      <c r="A38" t="s">
        <v>54</v>
      </c>
      <c r="E38" s="35" t="s">
        <v>327</v>
      </c>
    </row>
    <row r="39" spans="1:18" ht="12.75" customHeight="1">
      <c r="A39" s="6" t="s">
        <v>43</v>
      </c>
      <c r="B39" s="6"/>
      <c r="C39" s="40" t="s">
        <v>40</v>
      </c>
      <c r="D39" s="6"/>
      <c r="E39" s="27" t="s">
        <v>384</v>
      </c>
      <c r="F39" s="6"/>
      <c r="G39" s="6"/>
      <c r="H39" s="6"/>
      <c r="I39" s="41">
        <f>0+Q39</f>
      </c>
      <c r="O39">
        <f>0+R39</f>
      </c>
      <c r="Q39">
        <f>0+I40+I44+I48</f>
      </c>
      <c r="R39">
        <f>0+O40+O44+O48</f>
      </c>
    </row>
    <row r="40" spans="1:16" ht="25.5">
      <c r="A40" s="25" t="s">
        <v>45</v>
      </c>
      <c r="B40" s="29" t="s">
        <v>78</v>
      </c>
      <c r="C40" s="29" t="s">
        <v>816</v>
      </c>
      <c r="D40" s="25" t="s">
        <v>47</v>
      </c>
      <c r="E40" s="30" t="s">
        <v>817</v>
      </c>
      <c r="F40" s="31" t="s">
        <v>117</v>
      </c>
      <c r="G40" s="32">
        <v>850</v>
      </c>
      <c r="H40" s="33">
        <v>0</v>
      </c>
      <c r="I40" s="33">
        <f>ROUND(ROUND(H40,2)*ROUND(G40,3),2)</f>
      </c>
      <c r="O40">
        <f>(I40*0)/100</f>
      </c>
      <c r="P40" t="s">
        <v>27</v>
      </c>
    </row>
    <row r="41" spans="1:5" ht="12.75">
      <c r="A41" s="34" t="s">
        <v>50</v>
      </c>
      <c r="E41" s="35" t="s">
        <v>818</v>
      </c>
    </row>
    <row r="42" spans="1:5" ht="12.75">
      <c r="A42" s="36" t="s">
        <v>52</v>
      </c>
      <c r="E42" s="37" t="s">
        <v>863</v>
      </c>
    </row>
    <row r="43" spans="1:5" ht="38.25">
      <c r="A43" t="s">
        <v>54</v>
      </c>
      <c r="E43" s="35" t="s">
        <v>864</v>
      </c>
    </row>
    <row r="44" spans="1:16" ht="25.5">
      <c r="A44" s="25" t="s">
        <v>45</v>
      </c>
      <c r="B44" s="29" t="s">
        <v>40</v>
      </c>
      <c r="C44" s="29" t="s">
        <v>825</v>
      </c>
      <c r="D44" s="25" t="s">
        <v>47</v>
      </c>
      <c r="E44" s="30" t="s">
        <v>826</v>
      </c>
      <c r="F44" s="31" t="s">
        <v>117</v>
      </c>
      <c r="G44" s="32">
        <v>850</v>
      </c>
      <c r="H44" s="33">
        <v>0</v>
      </c>
      <c r="I44" s="33">
        <f>ROUND(ROUND(H44,2)*ROUND(G44,3),2)</f>
      </c>
      <c r="O44">
        <f>(I44*0)/100</f>
      </c>
      <c r="P44" t="s">
        <v>27</v>
      </c>
    </row>
    <row r="45" spans="1:5" ht="12.75">
      <c r="A45" s="34" t="s">
        <v>50</v>
      </c>
      <c r="E45" s="35" t="s">
        <v>823</v>
      </c>
    </row>
    <row r="46" spans="1:5" ht="12.75">
      <c r="A46" s="36" t="s">
        <v>52</v>
      </c>
      <c r="E46" s="37" t="s">
        <v>863</v>
      </c>
    </row>
    <row r="47" spans="1:5" ht="38.25">
      <c r="A47" t="s">
        <v>54</v>
      </c>
      <c r="E47" s="35" t="s">
        <v>864</v>
      </c>
    </row>
    <row r="48" spans="1:16" ht="12.75">
      <c r="A48" s="25" t="s">
        <v>45</v>
      </c>
      <c r="B48" s="29" t="s">
        <v>42</v>
      </c>
      <c r="C48" s="29" t="s">
        <v>865</v>
      </c>
      <c r="D48" s="25" t="s">
        <v>47</v>
      </c>
      <c r="E48" s="30" t="s">
        <v>866</v>
      </c>
      <c r="F48" s="31" t="s">
        <v>117</v>
      </c>
      <c r="G48" s="32">
        <v>4730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38.25">
      <c r="A49" s="34" t="s">
        <v>50</v>
      </c>
      <c r="E49" s="35" t="s">
        <v>867</v>
      </c>
    </row>
    <row r="50" spans="1:5" ht="12.75">
      <c r="A50" s="36" t="s">
        <v>52</v>
      </c>
      <c r="E50" s="37" t="s">
        <v>847</v>
      </c>
    </row>
    <row r="51" spans="1:5" ht="25.5">
      <c r="A51" t="s">
        <v>54</v>
      </c>
      <c r="E51" s="35" t="s">
        <v>868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0+O8+O25+O66+O71+O84+O141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869</v>
      </c>
      <c r="I3" s="38">
        <f>0+I8+I25+I66+I71+I84+I141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869</v>
      </c>
      <c r="D4" s="6"/>
      <c r="E4" s="18" t="s">
        <v>870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3266.426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871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911.514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589</v>
      </c>
    </row>
    <row r="15" spans="1:5" ht="38.25">
      <c r="A15" s="36" t="s">
        <v>52</v>
      </c>
      <c r="E15" s="37" t="s">
        <v>872</v>
      </c>
    </row>
    <row r="16" spans="1:5" ht="25.5">
      <c r="A16" t="s">
        <v>54</v>
      </c>
      <c r="E16" s="35" t="s">
        <v>101</v>
      </c>
    </row>
    <row r="17" spans="1:16" ht="12.75">
      <c r="A17" s="25" t="s">
        <v>45</v>
      </c>
      <c r="B17" s="29" t="s">
        <v>22</v>
      </c>
      <c r="C17" s="29" t="s">
        <v>873</v>
      </c>
      <c r="D17" s="25" t="s">
        <v>47</v>
      </c>
      <c r="E17" s="30" t="s">
        <v>874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(I17*0)/100</f>
      </c>
      <c r="P17" t="s">
        <v>27</v>
      </c>
    </row>
    <row r="18" spans="1:5" ht="25.5">
      <c r="A18" s="34" t="s">
        <v>50</v>
      </c>
      <c r="E18" s="35" t="s">
        <v>875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876</v>
      </c>
      <c r="D21" s="25" t="s">
        <v>47</v>
      </c>
      <c r="E21" s="30" t="s">
        <v>877</v>
      </c>
      <c r="F21" s="31" t="s">
        <v>878</v>
      </c>
      <c r="G21" s="32">
        <v>1</v>
      </c>
      <c r="H21" s="33">
        <v>0</v>
      </c>
      <c r="I21" s="33">
        <f>ROUND(ROUND(H21,2)*ROUND(G21,3),2)</f>
      </c>
      <c r="O21">
        <f>(I21*0)/100</f>
      </c>
      <c r="P21" t="s">
        <v>27</v>
      </c>
    </row>
    <row r="22" spans="1:5" ht="25.5">
      <c r="A22" s="34" t="s">
        <v>50</v>
      </c>
      <c r="E22" s="35" t="s">
        <v>879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62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114</v>
      </c>
      <c r="F25" s="6"/>
      <c r="G25" s="6"/>
      <c r="H25" s="6"/>
      <c r="I25" s="41">
        <f>0+Q25</f>
      </c>
      <c r="O25">
        <f>0+R25</f>
      </c>
      <c r="Q25">
        <f>0+I26+I30+I34+I38+I42+I46+I50+I54+I58+I62</f>
      </c>
      <c r="R25">
        <f>0+O26+O30+O34+O38+O42+O46+O50+O54+O58+O62</f>
      </c>
    </row>
    <row r="26" spans="1:16" ht="25.5">
      <c r="A26" s="25" t="s">
        <v>45</v>
      </c>
      <c r="B26" s="29" t="s">
        <v>35</v>
      </c>
      <c r="C26" s="29" t="s">
        <v>134</v>
      </c>
      <c r="D26" s="25" t="s">
        <v>47</v>
      </c>
      <c r="E26" s="30" t="s">
        <v>135</v>
      </c>
      <c r="F26" s="31" t="s">
        <v>110</v>
      </c>
      <c r="G26" s="32">
        <v>221.83</v>
      </c>
      <c r="H26" s="33">
        <v>0</v>
      </c>
      <c r="I26" s="33">
        <f>ROUND(ROUND(H26,2)*ROUND(G26,3),2)</f>
      </c>
      <c r="O26">
        <f>(I26*0)/100</f>
      </c>
      <c r="P26" t="s">
        <v>27</v>
      </c>
    </row>
    <row r="27" spans="1:5" ht="12.75">
      <c r="A27" s="34" t="s">
        <v>50</v>
      </c>
      <c r="E27" s="35" t="s">
        <v>591</v>
      </c>
    </row>
    <row r="28" spans="1:5" ht="38.25">
      <c r="A28" s="36" t="s">
        <v>52</v>
      </c>
      <c r="E28" s="37" t="s">
        <v>880</v>
      </c>
    </row>
    <row r="29" spans="1:5" ht="63.75">
      <c r="A29" t="s">
        <v>54</v>
      </c>
      <c r="E29" s="35" t="s">
        <v>138</v>
      </c>
    </row>
    <row r="30" spans="1:16" ht="12.75">
      <c r="A30" s="25" t="s">
        <v>45</v>
      </c>
      <c r="B30" s="29" t="s">
        <v>37</v>
      </c>
      <c r="C30" s="29" t="s">
        <v>158</v>
      </c>
      <c r="D30" s="25" t="s">
        <v>47</v>
      </c>
      <c r="E30" s="30" t="s">
        <v>159</v>
      </c>
      <c r="F30" s="31" t="s">
        <v>110</v>
      </c>
      <c r="G30" s="32">
        <v>110.915</v>
      </c>
      <c r="H30" s="33">
        <v>0</v>
      </c>
      <c r="I30" s="33">
        <f>ROUND(ROUND(H30,2)*ROUND(G30,3),2)</f>
      </c>
      <c r="O30">
        <f>(I30*0)/100</f>
      </c>
      <c r="P30" t="s">
        <v>27</v>
      </c>
    </row>
    <row r="31" spans="1:5" ht="12.75">
      <c r="A31" s="34" t="s">
        <v>50</v>
      </c>
      <c r="E31" s="35" t="s">
        <v>593</v>
      </c>
    </row>
    <row r="32" spans="1:5" ht="38.25">
      <c r="A32" s="36" t="s">
        <v>52</v>
      </c>
      <c r="E32" s="37" t="s">
        <v>881</v>
      </c>
    </row>
    <row r="33" spans="1:5" ht="63.75">
      <c r="A33" t="s">
        <v>54</v>
      </c>
      <c r="E33" s="35" t="s">
        <v>138</v>
      </c>
    </row>
    <row r="34" spans="1:16" ht="12.75">
      <c r="A34" s="25" t="s">
        <v>45</v>
      </c>
      <c r="B34" s="29" t="s">
        <v>74</v>
      </c>
      <c r="C34" s="29" t="s">
        <v>882</v>
      </c>
      <c r="D34" s="25" t="s">
        <v>47</v>
      </c>
      <c r="E34" s="30" t="s">
        <v>883</v>
      </c>
      <c r="F34" s="31" t="s">
        <v>884</v>
      </c>
      <c r="G34" s="32">
        <v>500</v>
      </c>
      <c r="H34" s="33">
        <v>0</v>
      </c>
      <c r="I34" s="33">
        <f>ROUND(ROUND(H34,2)*ROUND(G34,3),2)</f>
      </c>
      <c r="O34">
        <f>(I34*0)/100</f>
      </c>
      <c r="P34" t="s">
        <v>27</v>
      </c>
    </row>
    <row r="35" spans="1:5" ht="12.75">
      <c r="A35" s="34" t="s">
        <v>50</v>
      </c>
      <c r="E35" s="35" t="s">
        <v>885</v>
      </c>
    </row>
    <row r="36" spans="1:5" ht="12.75">
      <c r="A36" s="36" t="s">
        <v>52</v>
      </c>
      <c r="E36" s="37" t="s">
        <v>886</v>
      </c>
    </row>
    <row r="37" spans="1:5" ht="38.25">
      <c r="A37" t="s">
        <v>54</v>
      </c>
      <c r="E37" s="35" t="s">
        <v>887</v>
      </c>
    </row>
    <row r="38" spans="1:16" ht="12.75">
      <c r="A38" s="25" t="s">
        <v>45</v>
      </c>
      <c r="B38" s="29" t="s">
        <v>78</v>
      </c>
      <c r="C38" s="29" t="s">
        <v>186</v>
      </c>
      <c r="D38" s="25" t="s">
        <v>47</v>
      </c>
      <c r="E38" s="30" t="s">
        <v>187</v>
      </c>
      <c r="F38" s="31" t="s">
        <v>110</v>
      </c>
      <c r="G38" s="32">
        <v>110.915</v>
      </c>
      <c r="H38" s="33">
        <v>0</v>
      </c>
      <c r="I38" s="33">
        <f>ROUND(ROUND(H38,2)*ROUND(G38,3),2)</f>
      </c>
      <c r="O38">
        <f>(I38*0)/100</f>
      </c>
      <c r="P38" t="s">
        <v>27</v>
      </c>
    </row>
    <row r="39" spans="1:5" ht="12.75">
      <c r="A39" s="34" t="s">
        <v>50</v>
      </c>
      <c r="E39" s="35" t="s">
        <v>595</v>
      </c>
    </row>
    <row r="40" spans="1:5" ht="12.75">
      <c r="A40" s="36" t="s">
        <v>52</v>
      </c>
      <c r="E40" s="37" t="s">
        <v>888</v>
      </c>
    </row>
    <row r="41" spans="1:5" ht="306">
      <c r="A41" t="s">
        <v>54</v>
      </c>
      <c r="E41" s="35" t="s">
        <v>189</v>
      </c>
    </row>
    <row r="42" spans="1:16" ht="12.75">
      <c r="A42" s="25" t="s">
        <v>45</v>
      </c>
      <c r="B42" s="29" t="s">
        <v>40</v>
      </c>
      <c r="C42" s="29" t="s">
        <v>597</v>
      </c>
      <c r="D42" s="25" t="s">
        <v>47</v>
      </c>
      <c r="E42" s="30" t="s">
        <v>598</v>
      </c>
      <c r="F42" s="31" t="s">
        <v>110</v>
      </c>
      <c r="G42" s="32">
        <v>95.498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38.25">
      <c r="A43" s="34" t="s">
        <v>50</v>
      </c>
      <c r="E43" s="35" t="s">
        <v>177</v>
      </c>
    </row>
    <row r="44" spans="1:5" ht="89.25">
      <c r="A44" s="36" t="s">
        <v>52</v>
      </c>
      <c r="E44" s="37" t="s">
        <v>889</v>
      </c>
    </row>
    <row r="45" spans="1:5" ht="318.75">
      <c r="A45" t="s">
        <v>54</v>
      </c>
      <c r="E45" s="35" t="s">
        <v>600</v>
      </c>
    </row>
    <row r="46" spans="1:16" ht="12.75">
      <c r="A46" s="25" t="s">
        <v>45</v>
      </c>
      <c r="B46" s="29" t="s">
        <v>42</v>
      </c>
      <c r="C46" s="29" t="s">
        <v>601</v>
      </c>
      <c r="D46" s="25" t="s">
        <v>47</v>
      </c>
      <c r="E46" s="30" t="s">
        <v>602</v>
      </c>
      <c r="F46" s="31" t="s">
        <v>110</v>
      </c>
      <c r="G46" s="32">
        <v>2051.928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177</v>
      </c>
    </row>
    <row r="48" spans="1:5" ht="63.75">
      <c r="A48" s="36" t="s">
        <v>52</v>
      </c>
      <c r="E48" s="37" t="s">
        <v>890</v>
      </c>
    </row>
    <row r="49" spans="1:5" ht="318.75">
      <c r="A49" t="s">
        <v>54</v>
      </c>
      <c r="E49" s="35" t="s">
        <v>600</v>
      </c>
    </row>
    <row r="50" spans="1:16" ht="12.75">
      <c r="A50" s="25" t="s">
        <v>45</v>
      </c>
      <c r="B50" s="29" t="s">
        <v>89</v>
      </c>
      <c r="C50" s="29" t="s">
        <v>468</v>
      </c>
      <c r="D50" s="25" t="s">
        <v>47</v>
      </c>
      <c r="E50" s="30" t="s">
        <v>469</v>
      </c>
      <c r="F50" s="31" t="s">
        <v>110</v>
      </c>
      <c r="G50" s="32">
        <v>332.745</v>
      </c>
      <c r="H50" s="33">
        <v>0</v>
      </c>
      <c r="I50" s="33">
        <f>ROUND(ROUND(H50,2)*ROUND(G50,3),2)</f>
      </c>
      <c r="O50">
        <f>(I50*0)/100</f>
      </c>
      <c r="P50" t="s">
        <v>27</v>
      </c>
    </row>
    <row r="51" spans="1:5" ht="25.5">
      <c r="A51" s="34" t="s">
        <v>50</v>
      </c>
      <c r="E51" s="35" t="s">
        <v>608</v>
      </c>
    </row>
    <row r="52" spans="1:5" ht="76.5">
      <c r="A52" s="36" t="s">
        <v>52</v>
      </c>
      <c r="E52" s="37" t="s">
        <v>891</v>
      </c>
    </row>
    <row r="53" spans="1:5" ht="191.25">
      <c r="A53" t="s">
        <v>54</v>
      </c>
      <c r="E53" s="35" t="s">
        <v>610</v>
      </c>
    </row>
    <row r="54" spans="1:16" ht="12.75">
      <c r="A54" s="25" t="s">
        <v>45</v>
      </c>
      <c r="B54" s="29" t="s">
        <v>147</v>
      </c>
      <c r="C54" s="29" t="s">
        <v>611</v>
      </c>
      <c r="D54" s="25" t="s">
        <v>47</v>
      </c>
      <c r="E54" s="30" t="s">
        <v>612</v>
      </c>
      <c r="F54" s="31" t="s">
        <v>110</v>
      </c>
      <c r="G54" s="32">
        <v>427.36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91.25">
      <c r="A55" s="34" t="s">
        <v>50</v>
      </c>
      <c r="E55" s="35" t="s">
        <v>613</v>
      </c>
    </row>
    <row r="56" spans="1:5" ht="63.75">
      <c r="A56" s="36" t="s">
        <v>52</v>
      </c>
      <c r="E56" s="37" t="s">
        <v>892</v>
      </c>
    </row>
    <row r="57" spans="1:5" ht="229.5">
      <c r="A57" t="s">
        <v>54</v>
      </c>
      <c r="E57" s="35" t="s">
        <v>615</v>
      </c>
    </row>
    <row r="58" spans="1:16" ht="12.75">
      <c r="A58" s="25" t="s">
        <v>45</v>
      </c>
      <c r="B58" s="29" t="s">
        <v>153</v>
      </c>
      <c r="C58" s="29" t="s">
        <v>616</v>
      </c>
      <c r="D58" s="25" t="s">
        <v>47</v>
      </c>
      <c r="E58" s="30" t="s">
        <v>617</v>
      </c>
      <c r="F58" s="31" t="s">
        <v>110</v>
      </c>
      <c r="G58" s="32">
        <v>920.63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14.75">
      <c r="A59" s="34" t="s">
        <v>50</v>
      </c>
      <c r="E59" s="35" t="s">
        <v>618</v>
      </c>
    </row>
    <row r="60" spans="1:5" ht="114.75">
      <c r="A60" s="36" t="s">
        <v>52</v>
      </c>
      <c r="E60" s="37" t="s">
        <v>893</v>
      </c>
    </row>
    <row r="61" spans="1:5" ht="293.25">
      <c r="A61" t="s">
        <v>54</v>
      </c>
      <c r="E61" s="35" t="s">
        <v>620</v>
      </c>
    </row>
    <row r="62" spans="1:16" ht="12.75">
      <c r="A62" s="25" t="s">
        <v>45</v>
      </c>
      <c r="B62" s="29" t="s">
        <v>157</v>
      </c>
      <c r="C62" s="29" t="s">
        <v>214</v>
      </c>
      <c r="D62" s="25" t="s">
        <v>47</v>
      </c>
      <c r="E62" s="30" t="s">
        <v>215</v>
      </c>
      <c r="F62" s="31" t="s">
        <v>117</v>
      </c>
      <c r="G62" s="32">
        <v>1152.09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14.75">
      <c r="A64" s="36" t="s">
        <v>52</v>
      </c>
      <c r="E64" s="37" t="s">
        <v>894</v>
      </c>
    </row>
    <row r="65" spans="1:5" ht="25.5">
      <c r="A65" t="s">
        <v>54</v>
      </c>
      <c r="E65" s="35" t="s">
        <v>217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162</v>
      </c>
      <c r="C67" s="29" t="s">
        <v>486</v>
      </c>
      <c r="D67" s="25" t="s">
        <v>47</v>
      </c>
      <c r="E67" s="30" t="s">
        <v>487</v>
      </c>
      <c r="F67" s="31" t="s">
        <v>110</v>
      </c>
      <c r="G67" s="32">
        <v>171.234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25.5">
      <c r="A68" s="34" t="s">
        <v>50</v>
      </c>
      <c r="E68" s="35" t="s">
        <v>622</v>
      </c>
    </row>
    <row r="69" spans="1:5" ht="114.75">
      <c r="A69" s="36" t="s">
        <v>52</v>
      </c>
      <c r="E69" s="37" t="s">
        <v>895</v>
      </c>
    </row>
    <row r="70" spans="1:5" ht="369.75">
      <c r="A70" t="s">
        <v>54</v>
      </c>
      <c r="E70" s="35" t="s">
        <v>266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278</v>
      </c>
      <c r="F71" s="6"/>
      <c r="G71" s="6"/>
      <c r="H71" s="6"/>
      <c r="I71" s="41">
        <f>0+Q71</f>
      </c>
      <c r="O71">
        <f>0+R71</f>
      </c>
      <c r="Q71">
        <f>0+I72+I76+I80</f>
      </c>
      <c r="R71">
        <f>0+O72+O76+O80</f>
      </c>
    </row>
    <row r="72" spans="1:16" ht="12.75">
      <c r="A72" s="25" t="s">
        <v>45</v>
      </c>
      <c r="B72" s="29" t="s">
        <v>168</v>
      </c>
      <c r="C72" s="29" t="s">
        <v>286</v>
      </c>
      <c r="D72" s="25" t="s">
        <v>47</v>
      </c>
      <c r="E72" s="30" t="s">
        <v>287</v>
      </c>
      <c r="F72" s="31" t="s">
        <v>117</v>
      </c>
      <c r="G72" s="32">
        <v>1152.09</v>
      </c>
      <c r="H72" s="33">
        <v>0</v>
      </c>
      <c r="I72" s="33">
        <f>ROUND(ROUND(H72,2)*ROUND(G72,3),2)</f>
      </c>
      <c r="O72">
        <f>(I72*0)/100</f>
      </c>
      <c r="P72" t="s">
        <v>27</v>
      </c>
    </row>
    <row r="73" spans="1:5" ht="12.75">
      <c r="A73" s="34" t="s">
        <v>50</v>
      </c>
      <c r="E73" s="35" t="s">
        <v>896</v>
      </c>
    </row>
    <row r="74" spans="1:5" ht="38.25">
      <c r="A74" s="36" t="s">
        <v>52</v>
      </c>
      <c r="E74" s="37" t="s">
        <v>897</v>
      </c>
    </row>
    <row r="75" spans="1:5" ht="51">
      <c r="A75" t="s">
        <v>54</v>
      </c>
      <c r="E75" s="35" t="s">
        <v>753</v>
      </c>
    </row>
    <row r="76" spans="1:16" ht="12.75">
      <c r="A76" s="25" t="s">
        <v>45</v>
      </c>
      <c r="B76" s="29" t="s">
        <v>174</v>
      </c>
      <c r="C76" s="29" t="s">
        <v>898</v>
      </c>
      <c r="D76" s="25" t="s">
        <v>47</v>
      </c>
      <c r="E76" s="30" t="s">
        <v>899</v>
      </c>
      <c r="F76" s="31" t="s">
        <v>117</v>
      </c>
      <c r="G76" s="32">
        <v>1152.09</v>
      </c>
      <c r="H76" s="33">
        <v>0</v>
      </c>
      <c r="I76" s="33">
        <f>ROUND(ROUND(H76,2)*ROUND(G76,3),2)</f>
      </c>
      <c r="O76">
        <f>(I76*0)/100</f>
      </c>
      <c r="P76" t="s">
        <v>27</v>
      </c>
    </row>
    <row r="77" spans="1:5" ht="12.75">
      <c r="A77" s="34" t="s">
        <v>50</v>
      </c>
      <c r="E77" s="35" t="s">
        <v>900</v>
      </c>
    </row>
    <row r="78" spans="1:5" ht="38.25">
      <c r="A78" s="36" t="s">
        <v>52</v>
      </c>
      <c r="E78" s="37" t="s">
        <v>897</v>
      </c>
    </row>
    <row r="79" spans="1:5" ht="102">
      <c r="A79" t="s">
        <v>54</v>
      </c>
      <c r="E79" s="35" t="s">
        <v>855</v>
      </c>
    </row>
    <row r="80" spans="1:16" ht="12.75">
      <c r="A80" s="25" t="s">
        <v>45</v>
      </c>
      <c r="B80" s="29" t="s">
        <v>180</v>
      </c>
      <c r="C80" s="29" t="s">
        <v>901</v>
      </c>
      <c r="D80" s="25" t="s">
        <v>47</v>
      </c>
      <c r="E80" s="30" t="s">
        <v>902</v>
      </c>
      <c r="F80" s="31" t="s">
        <v>117</v>
      </c>
      <c r="G80" s="32">
        <v>1152.09</v>
      </c>
      <c r="H80" s="33">
        <v>0</v>
      </c>
      <c r="I80" s="33">
        <f>ROUND(ROUND(H80,2)*ROUND(G80,3),2)</f>
      </c>
      <c r="O80">
        <f>(I80*0)/100</f>
      </c>
      <c r="P80" t="s">
        <v>27</v>
      </c>
    </row>
    <row r="81" spans="1:5" ht="12.75">
      <c r="A81" s="34" t="s">
        <v>50</v>
      </c>
      <c r="E81" s="35" t="s">
        <v>903</v>
      </c>
    </row>
    <row r="82" spans="1:5" ht="38.25">
      <c r="A82" s="36" t="s">
        <v>52</v>
      </c>
      <c r="E82" s="37" t="s">
        <v>897</v>
      </c>
    </row>
    <row r="83" spans="1:5" ht="140.25">
      <c r="A83" t="s">
        <v>54</v>
      </c>
      <c r="E83" s="35" t="s">
        <v>904</v>
      </c>
    </row>
    <row r="84" spans="1:18" ht="12.75" customHeight="1">
      <c r="A84" s="6" t="s">
        <v>43</v>
      </c>
      <c r="B84" s="6"/>
      <c r="C84" s="40" t="s">
        <v>78</v>
      </c>
      <c r="D84" s="6"/>
      <c r="E84" s="27" t="s">
        <v>354</v>
      </c>
      <c r="F84" s="6"/>
      <c r="G84" s="6"/>
      <c r="H84" s="6"/>
      <c r="I84" s="41">
        <f>0+Q84</f>
      </c>
      <c r="O84">
        <f>0+R84</f>
      </c>
      <c r="Q84">
        <f>0+I85+I89+I93+I97+I101+I105+I109+I113+I117+I121+I125+I129+I133+I137</f>
      </c>
      <c r="R84">
        <f>0+O85+O89+O93+O97+O101+O105+O109+O113+O117+O121+O125+O129+O133+O137</f>
      </c>
    </row>
    <row r="85" spans="1:16" ht="12.75">
      <c r="A85" s="25" t="s">
        <v>45</v>
      </c>
      <c r="B85" s="29" t="s">
        <v>185</v>
      </c>
      <c r="C85" s="29" t="s">
        <v>905</v>
      </c>
      <c r="D85" s="25" t="s">
        <v>47</v>
      </c>
      <c r="E85" s="30" t="s">
        <v>906</v>
      </c>
      <c r="F85" s="31" t="s">
        <v>150</v>
      </c>
      <c r="G85" s="32">
        <v>381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907</v>
      </c>
    </row>
    <row r="88" spans="1:5" ht="255">
      <c r="A88" t="s">
        <v>54</v>
      </c>
      <c r="E88" s="35" t="s">
        <v>643</v>
      </c>
    </row>
    <row r="89" spans="1:16" ht="12.75">
      <c r="A89" s="25" t="s">
        <v>45</v>
      </c>
      <c r="B89" s="29" t="s">
        <v>190</v>
      </c>
      <c r="C89" s="29" t="s">
        <v>908</v>
      </c>
      <c r="D89" s="25" t="s">
        <v>47</v>
      </c>
      <c r="E89" s="30" t="s">
        <v>909</v>
      </c>
      <c r="F89" s="31" t="s">
        <v>150</v>
      </c>
      <c r="G89" s="32">
        <v>39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910</v>
      </c>
    </row>
    <row r="91" spans="1:5" ht="12.75">
      <c r="A91" s="36" t="s">
        <v>52</v>
      </c>
      <c r="E91" s="37" t="s">
        <v>911</v>
      </c>
    </row>
    <row r="92" spans="1:5" ht="255">
      <c r="A92" t="s">
        <v>54</v>
      </c>
      <c r="E92" s="35" t="s">
        <v>643</v>
      </c>
    </row>
    <row r="93" spans="1:16" ht="12.75">
      <c r="A93" s="25" t="s">
        <v>45</v>
      </c>
      <c r="B93" s="29" t="s">
        <v>196</v>
      </c>
      <c r="C93" s="29" t="s">
        <v>639</v>
      </c>
      <c r="D93" s="25" t="s">
        <v>47</v>
      </c>
      <c r="E93" s="30" t="s">
        <v>640</v>
      </c>
      <c r="F93" s="31" t="s">
        <v>150</v>
      </c>
      <c r="G93" s="32">
        <v>335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25.5">
      <c r="A94" s="34" t="s">
        <v>50</v>
      </c>
      <c r="E94" s="35" t="s">
        <v>912</v>
      </c>
    </row>
    <row r="95" spans="1:5" ht="12.75">
      <c r="A95" s="36" t="s">
        <v>52</v>
      </c>
      <c r="E95" s="37" t="s">
        <v>913</v>
      </c>
    </row>
    <row r="96" spans="1:5" ht="255">
      <c r="A96" t="s">
        <v>54</v>
      </c>
      <c r="E96" s="35" t="s">
        <v>643</v>
      </c>
    </row>
    <row r="97" spans="1:16" ht="12.75">
      <c r="A97" s="25" t="s">
        <v>45</v>
      </c>
      <c r="B97" s="29" t="s">
        <v>201</v>
      </c>
      <c r="C97" s="29" t="s">
        <v>649</v>
      </c>
      <c r="D97" s="25" t="s">
        <v>47</v>
      </c>
      <c r="E97" s="30" t="s">
        <v>650</v>
      </c>
      <c r="F97" s="31" t="s">
        <v>123</v>
      </c>
      <c r="G97" s="32">
        <v>9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409.5">
      <c r="A98" s="34" t="s">
        <v>50</v>
      </c>
      <c r="E98" s="35" t="s">
        <v>914</v>
      </c>
    </row>
    <row r="99" spans="1:5" ht="12.75">
      <c r="A99" s="36" t="s">
        <v>52</v>
      </c>
      <c r="E99" s="37" t="s">
        <v>915</v>
      </c>
    </row>
    <row r="100" spans="1:5" ht="242.25">
      <c r="A100" t="s">
        <v>54</v>
      </c>
      <c r="E100" s="35" t="s">
        <v>916</v>
      </c>
    </row>
    <row r="101" spans="1:16" ht="12.75">
      <c r="A101" s="25" t="s">
        <v>45</v>
      </c>
      <c r="B101" s="29" t="s">
        <v>207</v>
      </c>
      <c r="C101" s="29" t="s">
        <v>917</v>
      </c>
      <c r="D101" s="25" t="s">
        <v>47</v>
      </c>
      <c r="E101" s="30" t="s">
        <v>918</v>
      </c>
      <c r="F101" s="31" t="s">
        <v>123</v>
      </c>
      <c r="G101" s="32">
        <v>13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409.5">
      <c r="A102" s="34" t="s">
        <v>50</v>
      </c>
      <c r="E102" s="35" t="s">
        <v>914</v>
      </c>
    </row>
    <row r="103" spans="1:5" ht="12.75">
      <c r="A103" s="36" t="s">
        <v>52</v>
      </c>
      <c r="E103" s="37" t="s">
        <v>379</v>
      </c>
    </row>
    <row r="104" spans="1:5" ht="242.25">
      <c r="A104" t="s">
        <v>54</v>
      </c>
      <c r="E104" s="35" t="s">
        <v>916</v>
      </c>
    </row>
    <row r="105" spans="1:16" ht="12.75">
      <c r="A105" s="25" t="s">
        <v>45</v>
      </c>
      <c r="B105" s="29" t="s">
        <v>213</v>
      </c>
      <c r="C105" s="29" t="s">
        <v>919</v>
      </c>
      <c r="D105" s="25" t="s">
        <v>47</v>
      </c>
      <c r="E105" s="30" t="s">
        <v>920</v>
      </c>
      <c r="F105" s="31" t="s">
        <v>123</v>
      </c>
      <c r="G105" s="32">
        <v>13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7.5">
      <c r="A106" s="34" t="s">
        <v>50</v>
      </c>
      <c r="E106" s="35" t="s">
        <v>921</v>
      </c>
    </row>
    <row r="107" spans="1:5" ht="12.75">
      <c r="A107" s="36" t="s">
        <v>52</v>
      </c>
      <c r="E107" s="37" t="s">
        <v>922</v>
      </c>
    </row>
    <row r="108" spans="1:5" ht="76.5">
      <c r="A108" t="s">
        <v>54</v>
      </c>
      <c r="E108" s="35" t="s">
        <v>360</v>
      </c>
    </row>
    <row r="109" spans="1:16" ht="12.75">
      <c r="A109" s="25" t="s">
        <v>45</v>
      </c>
      <c r="B109" s="29" t="s">
        <v>218</v>
      </c>
      <c r="C109" s="29" t="s">
        <v>923</v>
      </c>
      <c r="D109" s="25" t="s">
        <v>47</v>
      </c>
      <c r="E109" s="30" t="s">
        <v>924</v>
      </c>
      <c r="F109" s="31" t="s">
        <v>150</v>
      </c>
      <c r="G109" s="32">
        <v>39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925</v>
      </c>
    </row>
    <row r="111" spans="1:5" ht="12.75">
      <c r="A111" s="36" t="s">
        <v>52</v>
      </c>
      <c r="E111" s="37" t="s">
        <v>926</v>
      </c>
    </row>
    <row r="112" spans="1:5" ht="51">
      <c r="A112" t="s">
        <v>54</v>
      </c>
      <c r="E112" s="35" t="s">
        <v>656</v>
      </c>
    </row>
    <row r="113" spans="1:16" ht="12.75">
      <c r="A113" s="25" t="s">
        <v>45</v>
      </c>
      <c r="B113" s="29" t="s">
        <v>224</v>
      </c>
      <c r="C113" s="29" t="s">
        <v>654</v>
      </c>
      <c r="D113" s="25" t="s">
        <v>47</v>
      </c>
      <c r="E113" s="30" t="s">
        <v>655</v>
      </c>
      <c r="F113" s="31" t="s">
        <v>150</v>
      </c>
      <c r="G113" s="32">
        <v>335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6" t="s">
        <v>52</v>
      </c>
      <c r="E115" s="37" t="s">
        <v>913</v>
      </c>
    </row>
    <row r="116" spans="1:5" ht="51">
      <c r="A116" t="s">
        <v>54</v>
      </c>
      <c r="E116" s="35" t="s">
        <v>656</v>
      </c>
    </row>
    <row r="117" spans="1:16" ht="12.75">
      <c r="A117" s="25" t="s">
        <v>45</v>
      </c>
      <c r="B117" s="29" t="s">
        <v>229</v>
      </c>
      <c r="C117" s="29" t="s">
        <v>927</v>
      </c>
      <c r="D117" s="25" t="s">
        <v>47</v>
      </c>
      <c r="E117" s="30" t="s">
        <v>928</v>
      </c>
      <c r="F117" s="31" t="s">
        <v>150</v>
      </c>
      <c r="G117" s="32">
        <v>381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47</v>
      </c>
    </row>
    <row r="119" spans="1:5" ht="12.75">
      <c r="A119" s="36" t="s">
        <v>52</v>
      </c>
      <c r="E119" s="37" t="s">
        <v>907</v>
      </c>
    </row>
    <row r="120" spans="1:5" ht="51">
      <c r="A120" t="s">
        <v>54</v>
      </c>
      <c r="E120" s="35" t="s">
        <v>656</v>
      </c>
    </row>
    <row r="121" spans="1:16" ht="12.75">
      <c r="A121" s="25" t="s">
        <v>45</v>
      </c>
      <c r="B121" s="29" t="s">
        <v>235</v>
      </c>
      <c r="C121" s="29" t="s">
        <v>657</v>
      </c>
      <c r="D121" s="25" t="s">
        <v>64</v>
      </c>
      <c r="E121" s="30" t="s">
        <v>658</v>
      </c>
      <c r="F121" s="31" t="s">
        <v>150</v>
      </c>
      <c r="G121" s="32">
        <v>750</v>
      </c>
      <c r="H121" s="33">
        <v>0</v>
      </c>
      <c r="I121" s="33">
        <f>ROUND(ROUND(H121,2)*ROUND(G121,3),2)</f>
      </c>
      <c r="O121">
        <f>(I121*0)/100</f>
      </c>
      <c r="P121" t="s">
        <v>27</v>
      </c>
    </row>
    <row r="122" spans="1:5" ht="25.5">
      <c r="A122" s="34" t="s">
        <v>50</v>
      </c>
      <c r="E122" s="35" t="s">
        <v>929</v>
      </c>
    </row>
    <row r="123" spans="1:5" ht="12.75">
      <c r="A123" s="36" t="s">
        <v>52</v>
      </c>
      <c r="E123" s="37" t="s">
        <v>930</v>
      </c>
    </row>
    <row r="124" spans="1:5" ht="25.5">
      <c r="A124" t="s">
        <v>54</v>
      </c>
      <c r="E124" s="35" t="s">
        <v>659</v>
      </c>
    </row>
    <row r="125" spans="1:16" ht="12.75">
      <c r="A125" s="25" t="s">
        <v>45</v>
      </c>
      <c r="B125" s="29" t="s">
        <v>239</v>
      </c>
      <c r="C125" s="29" t="s">
        <v>657</v>
      </c>
      <c r="D125" s="25" t="s">
        <v>68</v>
      </c>
      <c r="E125" s="30" t="s">
        <v>658</v>
      </c>
      <c r="F125" s="31" t="s">
        <v>150</v>
      </c>
      <c r="G125" s="32">
        <v>716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47</v>
      </c>
    </row>
    <row r="127" spans="1:5" ht="38.25">
      <c r="A127" s="36" t="s">
        <v>52</v>
      </c>
      <c r="E127" s="37" t="s">
        <v>931</v>
      </c>
    </row>
    <row r="128" spans="1:5" ht="25.5">
      <c r="A128" t="s">
        <v>54</v>
      </c>
      <c r="E128" s="35" t="s">
        <v>659</v>
      </c>
    </row>
    <row r="129" spans="1:16" ht="12.75">
      <c r="A129" s="25" t="s">
        <v>45</v>
      </c>
      <c r="B129" s="29" t="s">
        <v>243</v>
      </c>
      <c r="C129" s="29" t="s">
        <v>932</v>
      </c>
      <c r="D129" s="25" t="s">
        <v>64</v>
      </c>
      <c r="E129" s="30" t="s">
        <v>933</v>
      </c>
      <c r="F129" s="31" t="s">
        <v>123</v>
      </c>
      <c r="G129" s="32">
        <v>35</v>
      </c>
      <c r="H129" s="33">
        <v>0</v>
      </c>
      <c r="I129" s="33">
        <f>ROUND(ROUND(H129,2)*ROUND(G129,3),2)</f>
      </c>
      <c r="O129">
        <f>(I129*0)/100</f>
      </c>
      <c r="P129" t="s">
        <v>27</v>
      </c>
    </row>
    <row r="130" spans="1:5" ht="38.25">
      <c r="A130" s="34" t="s">
        <v>50</v>
      </c>
      <c r="E130" s="35" t="s">
        <v>934</v>
      </c>
    </row>
    <row r="131" spans="1:5" ht="12.75">
      <c r="A131" s="36" t="s">
        <v>52</v>
      </c>
      <c r="E131" s="37" t="s">
        <v>935</v>
      </c>
    </row>
    <row r="132" spans="1:5" ht="12.75">
      <c r="A132" t="s">
        <v>54</v>
      </c>
      <c r="E132" s="35" t="s">
        <v>936</v>
      </c>
    </row>
    <row r="133" spans="1:16" ht="12.75">
      <c r="A133" s="25" t="s">
        <v>45</v>
      </c>
      <c r="B133" s="29" t="s">
        <v>248</v>
      </c>
      <c r="C133" s="29" t="s">
        <v>932</v>
      </c>
      <c r="D133" s="25" t="s">
        <v>68</v>
      </c>
      <c r="E133" s="30" t="s">
        <v>933</v>
      </c>
      <c r="F133" s="31" t="s">
        <v>123</v>
      </c>
      <c r="G133" s="32">
        <v>35</v>
      </c>
      <c r="H133" s="33">
        <v>0</v>
      </c>
      <c r="I133" s="33">
        <f>ROUND(ROUND(H133,2)*ROUND(G133,3),2)</f>
      </c>
      <c r="O133">
        <f>(I133*0)/100</f>
      </c>
      <c r="P133" t="s">
        <v>27</v>
      </c>
    </row>
    <row r="134" spans="1:5" ht="38.25">
      <c r="A134" s="34" t="s">
        <v>50</v>
      </c>
      <c r="E134" s="35" t="s">
        <v>937</v>
      </c>
    </row>
    <row r="135" spans="1:5" ht="12.75">
      <c r="A135" s="36" t="s">
        <v>52</v>
      </c>
      <c r="E135" s="37" t="s">
        <v>935</v>
      </c>
    </row>
    <row r="136" spans="1:5" ht="12.75">
      <c r="A136" t="s">
        <v>54</v>
      </c>
      <c r="E136" s="35" t="s">
        <v>936</v>
      </c>
    </row>
    <row r="137" spans="1:16" ht="12.75">
      <c r="A137" s="25" t="s">
        <v>45</v>
      </c>
      <c r="B137" s="29" t="s">
        <v>254</v>
      </c>
      <c r="C137" s="29" t="s">
        <v>932</v>
      </c>
      <c r="D137" s="25" t="s">
        <v>938</v>
      </c>
      <c r="E137" s="30" t="s">
        <v>933</v>
      </c>
      <c r="F137" s="31" t="s">
        <v>123</v>
      </c>
      <c r="G137" s="32">
        <v>10</v>
      </c>
      <c r="H137" s="33">
        <v>0</v>
      </c>
      <c r="I137" s="33">
        <f>ROUND(ROUND(H137,2)*ROUND(G137,3),2)</f>
      </c>
      <c r="O137">
        <f>(I137*0)/100</f>
      </c>
      <c r="P137" t="s">
        <v>27</v>
      </c>
    </row>
    <row r="138" spans="1:5" ht="38.25">
      <c r="A138" s="34" t="s">
        <v>50</v>
      </c>
      <c r="E138" s="35" t="s">
        <v>939</v>
      </c>
    </row>
    <row r="139" spans="1:5" ht="12.75">
      <c r="A139" s="36" t="s">
        <v>52</v>
      </c>
      <c r="E139" s="37" t="s">
        <v>940</v>
      </c>
    </row>
    <row r="140" spans="1:5" ht="12.75">
      <c r="A140" t="s">
        <v>54</v>
      </c>
      <c r="E140" s="35" t="s">
        <v>936</v>
      </c>
    </row>
    <row r="141" spans="1:18" ht="12.75" customHeight="1">
      <c r="A141" s="6" t="s">
        <v>43</v>
      </c>
      <c r="B141" s="6"/>
      <c r="C141" s="40" t="s">
        <v>40</v>
      </c>
      <c r="D141" s="6"/>
      <c r="E141" s="27" t="s">
        <v>384</v>
      </c>
      <c r="F141" s="6"/>
      <c r="G141" s="6"/>
      <c r="H141" s="6"/>
      <c r="I141" s="41">
        <f>0+Q141</f>
      </c>
      <c r="O141">
        <f>0+R141</f>
      </c>
      <c r="Q141">
        <f>0+I142+I146+I150</f>
      </c>
      <c r="R141">
        <f>0+O142+O146+O150</f>
      </c>
    </row>
    <row r="142" spans="1:16" ht="12.75">
      <c r="A142" s="25" t="s">
        <v>45</v>
      </c>
      <c r="B142" s="29" t="s">
        <v>261</v>
      </c>
      <c r="C142" s="29" t="s">
        <v>731</v>
      </c>
      <c r="D142" s="25" t="s">
        <v>47</v>
      </c>
      <c r="E142" s="30" t="s">
        <v>732</v>
      </c>
      <c r="F142" s="31" t="s">
        <v>123</v>
      </c>
      <c r="G142" s="32">
        <v>15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941</v>
      </c>
    </row>
    <row r="144" spans="1:5" ht="12.75">
      <c r="A144" s="36" t="s">
        <v>52</v>
      </c>
      <c r="E144" s="37" t="s">
        <v>942</v>
      </c>
    </row>
    <row r="145" spans="1:5" ht="89.25">
      <c r="A145" t="s">
        <v>54</v>
      </c>
      <c r="E145" s="35" t="s">
        <v>943</v>
      </c>
    </row>
    <row r="146" spans="1:16" ht="12.75">
      <c r="A146" s="25" t="s">
        <v>45</v>
      </c>
      <c r="B146" s="29" t="s">
        <v>267</v>
      </c>
      <c r="C146" s="29" t="s">
        <v>944</v>
      </c>
      <c r="D146" s="25" t="s">
        <v>47</v>
      </c>
      <c r="E146" s="30" t="s">
        <v>945</v>
      </c>
      <c r="F146" s="31" t="s">
        <v>123</v>
      </c>
      <c r="G146" s="32">
        <v>20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38.25">
      <c r="A147" s="34" t="s">
        <v>50</v>
      </c>
      <c r="E147" s="35" t="s">
        <v>946</v>
      </c>
    </row>
    <row r="148" spans="1:5" ht="12.75">
      <c r="A148" s="36" t="s">
        <v>52</v>
      </c>
      <c r="E148" s="37" t="s">
        <v>947</v>
      </c>
    </row>
    <row r="149" spans="1:5" ht="89.25">
      <c r="A149" t="s">
        <v>54</v>
      </c>
      <c r="E149" s="35" t="s">
        <v>943</v>
      </c>
    </row>
    <row r="150" spans="1:16" ht="12.75">
      <c r="A150" s="25" t="s">
        <v>45</v>
      </c>
      <c r="B150" s="29" t="s">
        <v>273</v>
      </c>
      <c r="C150" s="29" t="s">
        <v>948</v>
      </c>
      <c r="D150" s="25" t="s">
        <v>47</v>
      </c>
      <c r="E150" s="30" t="s">
        <v>949</v>
      </c>
      <c r="F150" s="31" t="s">
        <v>110</v>
      </c>
      <c r="G150" s="32">
        <v>160.15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25.5">
      <c r="A151" s="34" t="s">
        <v>50</v>
      </c>
      <c r="E151" s="35" t="s">
        <v>950</v>
      </c>
    </row>
    <row r="152" spans="1:5" ht="38.25">
      <c r="A152" s="36" t="s">
        <v>52</v>
      </c>
      <c r="E152" s="37" t="s">
        <v>951</v>
      </c>
    </row>
    <row r="153" spans="1:5" ht="76.5">
      <c r="A153" t="s">
        <v>54</v>
      </c>
      <c r="E153" s="35" t="s">
        <v>952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64</v>
      </c>
      <c r="E21" s="30" t="s">
        <v>65</v>
      </c>
      <c r="F21" s="31" t="s">
        <v>66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06">
      <c r="A22" s="34" t="s">
        <v>50</v>
      </c>
      <c r="E22" s="35" t="s">
        <v>67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62</v>
      </c>
    </row>
    <row r="25" spans="1:16" ht="12.75">
      <c r="A25" s="25" t="s">
        <v>45</v>
      </c>
      <c r="B25" s="29" t="s">
        <v>35</v>
      </c>
      <c r="C25" s="29" t="s">
        <v>63</v>
      </c>
      <c r="D25" s="25" t="s">
        <v>68</v>
      </c>
      <c r="E25" s="30" t="s">
        <v>65</v>
      </c>
      <c r="F25" s="31" t="s">
        <v>66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29.5">
      <c r="A26" s="34" t="s">
        <v>50</v>
      </c>
      <c r="E26" s="35" t="s">
        <v>69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62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47</v>
      </c>
      <c r="E29" s="30" t="s">
        <v>71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63.75">
      <c r="A30" s="34" t="s">
        <v>50</v>
      </c>
      <c r="E30" s="35" t="s">
        <v>72</v>
      </c>
    </row>
    <row r="31" spans="1:5" ht="12.75">
      <c r="A31" s="36" t="s">
        <v>52</v>
      </c>
      <c r="E31" s="37" t="s">
        <v>53</v>
      </c>
    </row>
    <row r="32" spans="1:5" ht="38.25">
      <c r="A32" t="s">
        <v>54</v>
      </c>
      <c r="E32" s="35" t="s">
        <v>73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7.5">
      <c r="A34" s="34" t="s">
        <v>50</v>
      </c>
      <c r="E34" s="35" t="s">
        <v>77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62</v>
      </c>
    </row>
    <row r="37" spans="1:16" ht="12.75">
      <c r="A37" s="25" t="s">
        <v>45</v>
      </c>
      <c r="B37" s="29" t="s">
        <v>78</v>
      </c>
      <c r="C37" s="29" t="s">
        <v>79</v>
      </c>
      <c r="D37" s="25" t="s">
        <v>47</v>
      </c>
      <c r="E37" s="30" t="s">
        <v>80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81</v>
      </c>
    </row>
    <row r="39" spans="1:5" ht="12.75">
      <c r="A39" s="36" t="s">
        <v>52</v>
      </c>
      <c r="E39" s="37" t="s">
        <v>53</v>
      </c>
    </row>
    <row r="40" spans="1:5" ht="12.75">
      <c r="A40" t="s">
        <v>54</v>
      </c>
      <c r="E40" s="35" t="s">
        <v>62</v>
      </c>
    </row>
    <row r="41" spans="1:16" ht="12.75">
      <c r="A41" s="25" t="s">
        <v>45</v>
      </c>
      <c r="B41" s="29" t="s">
        <v>40</v>
      </c>
      <c r="C41" s="29" t="s">
        <v>82</v>
      </c>
      <c r="D41" s="25" t="s">
        <v>47</v>
      </c>
      <c r="E41" s="30" t="s">
        <v>83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7.5">
      <c r="A42" s="34" t="s">
        <v>50</v>
      </c>
      <c r="E42" s="35" t="s">
        <v>84</v>
      </c>
    </row>
    <row r="43" spans="1:5" ht="12.75">
      <c r="A43" s="36" t="s">
        <v>52</v>
      </c>
      <c r="E43" s="37" t="s">
        <v>53</v>
      </c>
    </row>
    <row r="44" spans="1:5" ht="76.5">
      <c r="A44" t="s">
        <v>54</v>
      </c>
      <c r="E44" s="35" t="s">
        <v>85</v>
      </c>
    </row>
    <row r="45" spans="1:16" ht="12.75">
      <c r="A45" s="25" t="s">
        <v>45</v>
      </c>
      <c r="B45" s="29" t="s">
        <v>42</v>
      </c>
      <c r="C45" s="29" t="s">
        <v>86</v>
      </c>
      <c r="D45" s="25" t="s">
        <v>47</v>
      </c>
      <c r="E45" s="30" t="s">
        <v>87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88</v>
      </c>
    </row>
    <row r="47" spans="1:5" ht="12.75">
      <c r="A47" s="36" t="s">
        <v>52</v>
      </c>
      <c r="E47" s="37" t="s">
        <v>53</v>
      </c>
    </row>
    <row r="48" spans="1:5" ht="12.75">
      <c r="A48" t="s">
        <v>54</v>
      </c>
      <c r="E48" s="35" t="s">
        <v>62</v>
      </c>
    </row>
    <row r="49" spans="1:16" ht="12.75">
      <c r="A49" s="25" t="s">
        <v>45</v>
      </c>
      <c r="B49" s="29" t="s">
        <v>89</v>
      </c>
      <c r="C49" s="29" t="s">
        <v>90</v>
      </c>
      <c r="D49" s="25" t="s">
        <v>47</v>
      </c>
      <c r="E49" s="30" t="s">
        <v>91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91.25">
      <c r="A50" s="34" t="s">
        <v>50</v>
      </c>
      <c r="E50" s="35" t="s">
        <v>92</v>
      </c>
    </row>
    <row r="51" spans="1:5" ht="12.75">
      <c r="A51" s="36" t="s">
        <v>52</v>
      </c>
      <c r="E51" s="37" t="s">
        <v>53</v>
      </c>
    </row>
    <row r="52" spans="1:5" ht="25.5">
      <c r="A52" t="s">
        <v>54</v>
      </c>
      <c r="E52" s="35" t="s">
        <v>93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0+O8+O25+O130+O139+O152+O209+O234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0+I8+I25+I130+I139+I152+I209+I234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64</v>
      </c>
      <c r="E9" s="30" t="s">
        <v>97</v>
      </c>
      <c r="F9" s="31" t="s">
        <v>98</v>
      </c>
      <c r="G9" s="32">
        <v>5760.72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63.75">
      <c r="A11" s="36" t="s">
        <v>52</v>
      </c>
      <c r="E11" s="37" t="s">
        <v>100</v>
      </c>
    </row>
    <row r="12" spans="1:5" ht="25.5">
      <c r="A12" t="s">
        <v>54</v>
      </c>
      <c r="E12" s="35" t="s">
        <v>101</v>
      </c>
    </row>
    <row r="13" spans="1:16" ht="12.75">
      <c r="A13" s="25" t="s">
        <v>45</v>
      </c>
      <c r="B13" s="29" t="s">
        <v>23</v>
      </c>
      <c r="C13" s="29" t="s">
        <v>96</v>
      </c>
      <c r="D13" s="25" t="s">
        <v>68</v>
      </c>
      <c r="E13" s="30" t="s">
        <v>97</v>
      </c>
      <c r="F13" s="31" t="s">
        <v>98</v>
      </c>
      <c r="G13" s="32">
        <v>12117.51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63.75">
      <c r="A14" s="34" t="s">
        <v>50</v>
      </c>
      <c r="E14" s="35" t="s">
        <v>102</v>
      </c>
    </row>
    <row r="15" spans="1:5" ht="89.25">
      <c r="A15" s="36" t="s">
        <v>52</v>
      </c>
      <c r="E15" s="37" t="s">
        <v>103</v>
      </c>
    </row>
    <row r="16" spans="1:5" ht="25.5">
      <c r="A16" t="s">
        <v>54</v>
      </c>
      <c r="E16" s="35" t="s">
        <v>101</v>
      </c>
    </row>
    <row r="17" spans="1:16" ht="12.75">
      <c r="A17" s="25" t="s">
        <v>45</v>
      </c>
      <c r="B17" s="29" t="s">
        <v>22</v>
      </c>
      <c r="C17" s="29" t="s">
        <v>104</v>
      </c>
      <c r="D17" s="25" t="s">
        <v>47</v>
      </c>
      <c r="E17" s="30" t="s">
        <v>105</v>
      </c>
      <c r="F17" s="31" t="s">
        <v>98</v>
      </c>
      <c r="G17" s="32">
        <v>26</v>
      </c>
      <c r="H17" s="33">
        <v>0</v>
      </c>
      <c r="I17" s="33">
        <f>ROUND(ROUND(H17,2)*ROUND(G17,3),2)</f>
      </c>
      <c r="O17">
        <f>(I17*0)/100</f>
      </c>
      <c r="P17" t="s">
        <v>27</v>
      </c>
    </row>
    <row r="18" spans="1:5" ht="12.75">
      <c r="A18" s="34" t="s">
        <v>50</v>
      </c>
      <c r="E18" s="35" t="s">
        <v>106</v>
      </c>
    </row>
    <row r="19" spans="1:5" ht="12.75">
      <c r="A19" s="36" t="s">
        <v>52</v>
      </c>
      <c r="E19" s="37" t="s">
        <v>107</v>
      </c>
    </row>
    <row r="20" spans="1:5" ht="25.5">
      <c r="A20" t="s">
        <v>54</v>
      </c>
      <c r="E20" s="35" t="s">
        <v>101</v>
      </c>
    </row>
    <row r="21" spans="1:16" ht="12.75">
      <c r="A21" s="25" t="s">
        <v>45</v>
      </c>
      <c r="B21" s="29" t="s">
        <v>33</v>
      </c>
      <c r="C21" s="29" t="s">
        <v>108</v>
      </c>
      <c r="D21" s="25" t="s">
        <v>47</v>
      </c>
      <c r="E21" s="30" t="s">
        <v>109</v>
      </c>
      <c r="F21" s="31" t="s">
        <v>110</v>
      </c>
      <c r="G21" s="32">
        <v>155.99</v>
      </c>
      <c r="H21" s="33">
        <v>0</v>
      </c>
      <c r="I21" s="33">
        <f>ROUND(ROUND(H21,2)*ROUND(G21,3),2)</f>
      </c>
      <c r="O21">
        <f>(I21*0)/100</f>
      </c>
      <c r="P21" t="s">
        <v>27</v>
      </c>
    </row>
    <row r="22" spans="1:5" ht="12.75">
      <c r="A22" s="34" t="s">
        <v>50</v>
      </c>
      <c r="E22" s="35" t="s">
        <v>111</v>
      </c>
    </row>
    <row r="23" spans="1:5" ht="12.75">
      <c r="A23" s="36" t="s">
        <v>52</v>
      </c>
      <c r="E23" s="37" t="s">
        <v>112</v>
      </c>
    </row>
    <row r="24" spans="1:5" ht="25.5">
      <c r="A24" t="s">
        <v>54</v>
      </c>
      <c r="E24" s="35" t="s">
        <v>113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114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0+I26+I30+I34+I38+I42+I46+I50+I54+I58+I62+I66+I70+I74+I78+I82+I86+I90+I94+I98+I102+I106+I110+I114+I118+I122+I126</f>
      </c>
      <c r="R25">
        <f>0+O26+O30+O34+O38+O42+O46+O50+O54+O58+O62+O66+O70+O74+O78+O82+O86+O90+O94+O98+O102+O106+O110+O114+O118+O122+O126</f>
      </c>
    </row>
    <row r="26" spans="1:16" ht="12.75">
      <c r="A26" s="25" t="s">
        <v>45</v>
      </c>
      <c r="B26" s="29" t="s">
        <v>35</v>
      </c>
      <c r="C26" s="29" t="s">
        <v>115</v>
      </c>
      <c r="D26" s="25" t="s">
        <v>47</v>
      </c>
      <c r="E26" s="30" t="s">
        <v>116</v>
      </c>
      <c r="F26" s="31" t="s">
        <v>117</v>
      </c>
      <c r="G26" s="32">
        <v>330</v>
      </c>
      <c r="H26" s="33">
        <v>0</v>
      </c>
      <c r="I26" s="33">
        <f>ROUND(ROUND(H26,2)*ROUND(G26,3),2)</f>
      </c>
      <c r="O26">
        <f>(I26*0)/100</f>
      </c>
      <c r="P26" t="s">
        <v>27</v>
      </c>
    </row>
    <row r="27" spans="1:5" ht="12.75">
      <c r="A27" s="34" t="s">
        <v>50</v>
      </c>
      <c r="E27" s="35" t="s">
        <v>118</v>
      </c>
    </row>
    <row r="28" spans="1:5" ht="12.75">
      <c r="A28" s="36" t="s">
        <v>52</v>
      </c>
      <c r="E28" s="37" t="s">
        <v>119</v>
      </c>
    </row>
    <row r="29" spans="1:5" ht="38.25">
      <c r="A29" t="s">
        <v>54</v>
      </c>
      <c r="E29" s="35" t="s">
        <v>120</v>
      </c>
    </row>
    <row r="30" spans="1:16" ht="12.75">
      <c r="A30" s="25" t="s">
        <v>45</v>
      </c>
      <c r="B30" s="29" t="s">
        <v>37</v>
      </c>
      <c r="C30" s="29" t="s">
        <v>121</v>
      </c>
      <c r="D30" s="25" t="s">
        <v>47</v>
      </c>
      <c r="E30" s="30" t="s">
        <v>122</v>
      </c>
      <c r="F30" s="31" t="s">
        <v>123</v>
      </c>
      <c r="G30" s="32">
        <v>15</v>
      </c>
      <c r="H30" s="33">
        <v>0</v>
      </c>
      <c r="I30" s="33">
        <f>ROUND(ROUND(H30,2)*ROUND(G30,3),2)</f>
      </c>
      <c r="O30">
        <f>(I30*0)/100</f>
      </c>
      <c r="P30" t="s">
        <v>27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124</v>
      </c>
    </row>
    <row r="33" spans="1:5" ht="165.75">
      <c r="A33" t="s">
        <v>54</v>
      </c>
      <c r="E33" s="35" t="s">
        <v>125</v>
      </c>
    </row>
    <row r="34" spans="1:16" ht="12.75">
      <c r="A34" s="25" t="s">
        <v>45</v>
      </c>
      <c r="B34" s="29" t="s">
        <v>74</v>
      </c>
      <c r="C34" s="29" t="s">
        <v>126</v>
      </c>
      <c r="D34" s="25" t="s">
        <v>47</v>
      </c>
      <c r="E34" s="30" t="s">
        <v>127</v>
      </c>
      <c r="F34" s="31" t="s">
        <v>123</v>
      </c>
      <c r="G34" s="32">
        <v>2</v>
      </c>
      <c r="H34" s="33">
        <v>0</v>
      </c>
      <c r="I34" s="33">
        <f>ROUND(ROUND(H34,2)*ROUND(G34,3),2)</f>
      </c>
      <c r="O34">
        <f>(I34*0)/100</f>
      </c>
      <c r="P34" t="s">
        <v>27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128</v>
      </c>
    </row>
    <row r="37" spans="1:5" ht="114.75">
      <c r="A37" t="s">
        <v>54</v>
      </c>
      <c r="E37" s="35" t="s">
        <v>129</v>
      </c>
    </row>
    <row r="38" spans="1:16" ht="12.75">
      <c r="A38" s="25" t="s">
        <v>45</v>
      </c>
      <c r="B38" s="29" t="s">
        <v>78</v>
      </c>
      <c r="C38" s="29" t="s">
        <v>130</v>
      </c>
      <c r="D38" s="25" t="s">
        <v>47</v>
      </c>
      <c r="E38" s="30" t="s">
        <v>131</v>
      </c>
      <c r="F38" s="31" t="s">
        <v>123</v>
      </c>
      <c r="G38" s="32">
        <v>30</v>
      </c>
      <c r="H38" s="33">
        <v>0</v>
      </c>
      <c r="I38" s="33">
        <f>ROUND(ROUND(H38,2)*ROUND(G38,3),2)</f>
      </c>
      <c r="O38">
        <f>(I38*0)/100</f>
      </c>
      <c r="P38" t="s">
        <v>27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132</v>
      </c>
    </row>
    <row r="41" spans="1:5" ht="76.5">
      <c r="A41" t="s">
        <v>54</v>
      </c>
      <c r="E41" s="35" t="s">
        <v>133</v>
      </c>
    </row>
    <row r="42" spans="1:16" ht="25.5">
      <c r="A42" s="25" t="s">
        <v>45</v>
      </c>
      <c r="B42" s="29" t="s">
        <v>40</v>
      </c>
      <c r="C42" s="29" t="s">
        <v>134</v>
      </c>
      <c r="D42" s="25" t="s">
        <v>47</v>
      </c>
      <c r="E42" s="30" t="s">
        <v>135</v>
      </c>
      <c r="F42" s="31" t="s">
        <v>110</v>
      </c>
      <c r="G42" s="32">
        <v>3380.4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51">
      <c r="A43" s="34" t="s">
        <v>50</v>
      </c>
      <c r="E43" s="35" t="s">
        <v>136</v>
      </c>
    </row>
    <row r="44" spans="1:5" ht="38.25">
      <c r="A44" s="36" t="s">
        <v>52</v>
      </c>
      <c r="E44" s="37" t="s">
        <v>137</v>
      </c>
    </row>
    <row r="45" spans="1:5" ht="63.75">
      <c r="A45" t="s">
        <v>54</v>
      </c>
      <c r="E45" s="35" t="s">
        <v>138</v>
      </c>
    </row>
    <row r="46" spans="1:16" ht="12.75">
      <c r="A46" s="25" t="s">
        <v>45</v>
      </c>
      <c r="B46" s="29" t="s">
        <v>42</v>
      </c>
      <c r="C46" s="29" t="s">
        <v>139</v>
      </c>
      <c r="D46" s="25" t="s">
        <v>47</v>
      </c>
      <c r="E46" s="30" t="s">
        <v>140</v>
      </c>
      <c r="F46" s="31" t="s">
        <v>110</v>
      </c>
      <c r="G46" s="32">
        <v>2117.7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141</v>
      </c>
    </row>
    <row r="48" spans="1:5" ht="12.75">
      <c r="A48" s="36" t="s">
        <v>52</v>
      </c>
      <c r="E48" s="37" t="s">
        <v>142</v>
      </c>
    </row>
    <row r="49" spans="1:5" ht="63.75">
      <c r="A49" t="s">
        <v>54</v>
      </c>
      <c r="E49" s="35" t="s">
        <v>138</v>
      </c>
    </row>
    <row r="50" spans="1:16" ht="12.75">
      <c r="A50" s="25" t="s">
        <v>45</v>
      </c>
      <c r="B50" s="29" t="s">
        <v>89</v>
      </c>
      <c r="C50" s="29" t="s">
        <v>143</v>
      </c>
      <c r="D50" s="25" t="s">
        <v>47</v>
      </c>
      <c r="E50" s="30" t="s">
        <v>144</v>
      </c>
      <c r="F50" s="31" t="s">
        <v>110</v>
      </c>
      <c r="G50" s="32">
        <v>2.34</v>
      </c>
      <c r="H50" s="33">
        <v>0</v>
      </c>
      <c r="I50" s="33">
        <f>ROUND(ROUND(H50,2)*ROUND(G50,3),2)</f>
      </c>
      <c r="O50">
        <f>(I50*0)/100</f>
      </c>
      <c r="P50" t="s">
        <v>27</v>
      </c>
    </row>
    <row r="51" spans="1:5" ht="51">
      <c r="A51" s="34" t="s">
        <v>50</v>
      </c>
      <c r="E51" s="35" t="s">
        <v>145</v>
      </c>
    </row>
    <row r="52" spans="1:5" ht="12.75">
      <c r="A52" s="36" t="s">
        <v>52</v>
      </c>
      <c r="E52" s="37" t="s">
        <v>146</v>
      </c>
    </row>
    <row r="53" spans="1:5" ht="63.75">
      <c r="A53" t="s">
        <v>54</v>
      </c>
      <c r="E53" s="35" t="s">
        <v>138</v>
      </c>
    </row>
    <row r="54" spans="1:16" ht="12.75">
      <c r="A54" s="25" t="s">
        <v>45</v>
      </c>
      <c r="B54" s="29" t="s">
        <v>147</v>
      </c>
      <c r="C54" s="29" t="s">
        <v>148</v>
      </c>
      <c r="D54" s="25" t="s">
        <v>47</v>
      </c>
      <c r="E54" s="30" t="s">
        <v>149</v>
      </c>
      <c r="F54" s="31" t="s">
        <v>150</v>
      </c>
      <c r="G54" s="32">
        <v>25</v>
      </c>
      <c r="H54" s="33">
        <v>0</v>
      </c>
      <c r="I54" s="33">
        <f>ROUND(ROUND(H54,2)*ROUND(G54,3),2)</f>
      </c>
      <c r="O54">
        <f>(I54*0)/100</f>
      </c>
      <c r="P54" t="s">
        <v>27</v>
      </c>
    </row>
    <row r="55" spans="1:5" ht="25.5">
      <c r="A55" s="34" t="s">
        <v>50</v>
      </c>
      <c r="E55" s="35" t="s">
        <v>151</v>
      </c>
    </row>
    <row r="56" spans="1:5" ht="12.75">
      <c r="A56" s="36" t="s">
        <v>52</v>
      </c>
      <c r="E56" s="37" t="s">
        <v>152</v>
      </c>
    </row>
    <row r="57" spans="1:5" ht="63.75">
      <c r="A57" t="s">
        <v>54</v>
      </c>
      <c r="E57" s="35" t="s">
        <v>138</v>
      </c>
    </row>
    <row r="58" spans="1:16" ht="12.75">
      <c r="A58" s="25" t="s">
        <v>45</v>
      </c>
      <c r="B58" s="29" t="s">
        <v>153</v>
      </c>
      <c r="C58" s="29" t="s">
        <v>154</v>
      </c>
      <c r="D58" s="25" t="s">
        <v>47</v>
      </c>
      <c r="E58" s="30" t="s">
        <v>155</v>
      </c>
      <c r="F58" s="31" t="s">
        <v>150</v>
      </c>
      <c r="G58" s="32">
        <v>113</v>
      </c>
      <c r="H58" s="33">
        <v>0</v>
      </c>
      <c r="I58" s="33">
        <f>ROUND(ROUND(H58,2)*ROUND(G58,3),2)</f>
      </c>
      <c r="O58">
        <f>(I58*0)/100</f>
      </c>
      <c r="P58" t="s">
        <v>27</v>
      </c>
    </row>
    <row r="59" spans="1:5" ht="25.5">
      <c r="A59" s="34" t="s">
        <v>50</v>
      </c>
      <c r="E59" s="35" t="s">
        <v>151</v>
      </c>
    </row>
    <row r="60" spans="1:5" ht="51">
      <c r="A60" s="36" t="s">
        <v>52</v>
      </c>
      <c r="E60" s="37" t="s">
        <v>156</v>
      </c>
    </row>
    <row r="61" spans="1:5" ht="63.75">
      <c r="A61" t="s">
        <v>54</v>
      </c>
      <c r="E61" s="35" t="s">
        <v>138</v>
      </c>
    </row>
    <row r="62" spans="1:16" ht="12.75">
      <c r="A62" s="25" t="s">
        <v>45</v>
      </c>
      <c r="B62" s="29" t="s">
        <v>157</v>
      </c>
      <c r="C62" s="29" t="s">
        <v>158</v>
      </c>
      <c r="D62" s="25" t="s">
        <v>47</v>
      </c>
      <c r="E62" s="30" t="s">
        <v>159</v>
      </c>
      <c r="F62" s="31" t="s">
        <v>110</v>
      </c>
      <c r="G62" s="32">
        <v>2150.05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160</v>
      </c>
    </row>
    <row r="64" spans="1:5" ht="38.25">
      <c r="A64" s="36" t="s">
        <v>52</v>
      </c>
      <c r="E64" s="37" t="s">
        <v>161</v>
      </c>
    </row>
    <row r="65" spans="1:5" ht="63.75">
      <c r="A65" t="s">
        <v>54</v>
      </c>
      <c r="E65" s="35" t="s">
        <v>138</v>
      </c>
    </row>
    <row r="66" spans="1:16" ht="12.75">
      <c r="A66" s="25" t="s">
        <v>45</v>
      </c>
      <c r="B66" s="29" t="s">
        <v>162</v>
      </c>
      <c r="C66" s="29" t="s">
        <v>163</v>
      </c>
      <c r="D66" s="25" t="s">
        <v>47</v>
      </c>
      <c r="E66" s="30" t="s">
        <v>164</v>
      </c>
      <c r="F66" s="31" t="s">
        <v>150</v>
      </c>
      <c r="G66" s="32">
        <v>1760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165</v>
      </c>
    </row>
    <row r="68" spans="1:5" ht="12.75">
      <c r="A68" s="36" t="s">
        <v>52</v>
      </c>
      <c r="E68" s="37" t="s">
        <v>166</v>
      </c>
    </row>
    <row r="69" spans="1:5" ht="25.5">
      <c r="A69" t="s">
        <v>54</v>
      </c>
      <c r="E69" s="35" t="s">
        <v>167</v>
      </c>
    </row>
    <row r="70" spans="1:16" ht="12.75">
      <c r="A70" s="25" t="s">
        <v>45</v>
      </c>
      <c r="B70" s="29" t="s">
        <v>168</v>
      </c>
      <c r="C70" s="29" t="s">
        <v>169</v>
      </c>
      <c r="D70" s="25" t="s">
        <v>47</v>
      </c>
      <c r="E70" s="30" t="s">
        <v>170</v>
      </c>
      <c r="F70" s="31" t="s">
        <v>110</v>
      </c>
      <c r="G70" s="32">
        <v>1914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171</v>
      </c>
    </row>
    <row r="72" spans="1:5" ht="12.75">
      <c r="A72" s="36" t="s">
        <v>52</v>
      </c>
      <c r="E72" s="37" t="s">
        <v>172</v>
      </c>
    </row>
    <row r="73" spans="1:5" ht="38.25">
      <c r="A73" t="s">
        <v>54</v>
      </c>
      <c r="E73" s="35" t="s">
        <v>173</v>
      </c>
    </row>
    <row r="74" spans="1:16" ht="12.75">
      <c r="A74" s="25" t="s">
        <v>45</v>
      </c>
      <c r="B74" s="29" t="s">
        <v>174</v>
      </c>
      <c r="C74" s="29" t="s">
        <v>175</v>
      </c>
      <c r="D74" s="25" t="s">
        <v>47</v>
      </c>
      <c r="E74" s="30" t="s">
        <v>176</v>
      </c>
      <c r="F74" s="31" t="s">
        <v>110</v>
      </c>
      <c r="G74" s="32">
        <v>46</v>
      </c>
      <c r="H74" s="33">
        <v>0</v>
      </c>
      <c r="I74" s="33">
        <f>ROUND(ROUND(H74,2)*ROUND(G74,3),2)</f>
      </c>
      <c r="O74">
        <f>(I74*0)/100</f>
      </c>
      <c r="P74" t="s">
        <v>27</v>
      </c>
    </row>
    <row r="75" spans="1:5" ht="38.25">
      <c r="A75" s="34" t="s">
        <v>50</v>
      </c>
      <c r="E75" s="35" t="s">
        <v>177</v>
      </c>
    </row>
    <row r="76" spans="1:5" ht="12.75">
      <c r="A76" s="36" t="s">
        <v>52</v>
      </c>
      <c r="E76" s="37" t="s">
        <v>178</v>
      </c>
    </row>
    <row r="77" spans="1:5" ht="369.75">
      <c r="A77" t="s">
        <v>54</v>
      </c>
      <c r="E77" s="35" t="s">
        <v>179</v>
      </c>
    </row>
    <row r="78" spans="1:16" ht="12.75">
      <c r="A78" s="25" t="s">
        <v>45</v>
      </c>
      <c r="B78" s="29" t="s">
        <v>180</v>
      </c>
      <c r="C78" s="29" t="s">
        <v>181</v>
      </c>
      <c r="D78" s="25" t="s">
        <v>47</v>
      </c>
      <c r="E78" s="30" t="s">
        <v>182</v>
      </c>
      <c r="F78" s="31" t="s">
        <v>110</v>
      </c>
      <c r="G78" s="32">
        <v>1507.5</v>
      </c>
      <c r="H78" s="33">
        <v>0</v>
      </c>
      <c r="I78" s="33">
        <f>ROUND(ROUND(H78,2)*ROUND(G78,3),2)</f>
      </c>
      <c r="O78">
        <f>(I78*0)/100</f>
      </c>
      <c r="P78" t="s">
        <v>27</v>
      </c>
    </row>
    <row r="79" spans="1:5" ht="76.5">
      <c r="A79" s="34" t="s">
        <v>50</v>
      </c>
      <c r="E79" s="35" t="s">
        <v>183</v>
      </c>
    </row>
    <row r="80" spans="1:5" ht="51">
      <c r="A80" s="36" t="s">
        <v>52</v>
      </c>
      <c r="E80" s="37" t="s">
        <v>184</v>
      </c>
    </row>
    <row r="81" spans="1:5" ht="369.75">
      <c r="A81" t="s">
        <v>54</v>
      </c>
      <c r="E81" s="35" t="s">
        <v>179</v>
      </c>
    </row>
    <row r="82" spans="1:16" ht="12.75">
      <c r="A82" s="25" t="s">
        <v>45</v>
      </c>
      <c r="B82" s="29" t="s">
        <v>185</v>
      </c>
      <c r="C82" s="29" t="s">
        <v>186</v>
      </c>
      <c r="D82" s="25" t="s">
        <v>47</v>
      </c>
      <c r="E82" s="30" t="s">
        <v>187</v>
      </c>
      <c r="F82" s="31" t="s">
        <v>110</v>
      </c>
      <c r="G82" s="32">
        <v>1914</v>
      </c>
      <c r="H82" s="33">
        <v>0</v>
      </c>
      <c r="I82" s="33">
        <f>ROUND(ROUND(H82,2)*ROUND(G82,3),2)</f>
      </c>
      <c r="O82">
        <f>(I82*0)/100</f>
      </c>
      <c r="P82" t="s">
        <v>27</v>
      </c>
    </row>
    <row r="83" spans="1:5" ht="12.75">
      <c r="A83" s="34" t="s">
        <v>50</v>
      </c>
      <c r="E83" s="35" t="s">
        <v>47</v>
      </c>
    </row>
    <row r="84" spans="1:5" ht="38.25">
      <c r="A84" s="36" t="s">
        <v>52</v>
      </c>
      <c r="E84" s="37" t="s">
        <v>188</v>
      </c>
    </row>
    <row r="85" spans="1:5" ht="306">
      <c r="A85" t="s">
        <v>54</v>
      </c>
      <c r="E85" s="35" t="s">
        <v>189</v>
      </c>
    </row>
    <row r="86" spans="1:16" ht="12.75">
      <c r="A86" s="25" t="s">
        <v>45</v>
      </c>
      <c r="B86" s="29" t="s">
        <v>190</v>
      </c>
      <c r="C86" s="29" t="s">
        <v>191</v>
      </c>
      <c r="D86" s="25" t="s">
        <v>47</v>
      </c>
      <c r="E86" s="30" t="s">
        <v>192</v>
      </c>
      <c r="F86" s="31" t="s">
        <v>110</v>
      </c>
      <c r="G86" s="32">
        <v>188.4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38.25">
      <c r="A87" s="34" t="s">
        <v>50</v>
      </c>
      <c r="E87" s="35" t="s">
        <v>193</v>
      </c>
    </row>
    <row r="88" spans="1:5" ht="12.75">
      <c r="A88" s="36" t="s">
        <v>52</v>
      </c>
      <c r="E88" s="37" t="s">
        <v>194</v>
      </c>
    </row>
    <row r="89" spans="1:5" ht="63.75">
      <c r="A89" t="s">
        <v>54</v>
      </c>
      <c r="E89" s="35" t="s">
        <v>195</v>
      </c>
    </row>
    <row r="90" spans="1:16" ht="12.75">
      <c r="A90" s="25" t="s">
        <v>45</v>
      </c>
      <c r="B90" s="29" t="s">
        <v>196</v>
      </c>
      <c r="C90" s="29" t="s">
        <v>197</v>
      </c>
      <c r="D90" s="25" t="s">
        <v>47</v>
      </c>
      <c r="E90" s="30" t="s">
        <v>198</v>
      </c>
      <c r="F90" s="31" t="s">
        <v>150</v>
      </c>
      <c r="G90" s="32">
        <v>2917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38.25">
      <c r="A91" s="34" t="s">
        <v>50</v>
      </c>
      <c r="E91" s="35" t="s">
        <v>199</v>
      </c>
    </row>
    <row r="92" spans="1:5" ht="12.75">
      <c r="A92" s="36" t="s">
        <v>52</v>
      </c>
      <c r="E92" s="37" t="s">
        <v>200</v>
      </c>
    </row>
    <row r="93" spans="1:5" ht="63.75">
      <c r="A93" t="s">
        <v>54</v>
      </c>
      <c r="E93" s="35" t="s">
        <v>195</v>
      </c>
    </row>
    <row r="94" spans="1:16" ht="12.75">
      <c r="A94" s="25" t="s">
        <v>45</v>
      </c>
      <c r="B94" s="29" t="s">
        <v>201</v>
      </c>
      <c r="C94" s="29" t="s">
        <v>202</v>
      </c>
      <c r="D94" s="25" t="s">
        <v>47</v>
      </c>
      <c r="E94" s="30" t="s">
        <v>203</v>
      </c>
      <c r="F94" s="31" t="s">
        <v>110</v>
      </c>
      <c r="G94" s="32">
        <v>1507.5</v>
      </c>
      <c r="H94" s="33">
        <v>0</v>
      </c>
      <c r="I94" s="33">
        <f>ROUND(ROUND(H94,2)*ROUND(G94,3),2)</f>
      </c>
      <c r="O94">
        <f>(I94*0)/100</f>
      </c>
      <c r="P94" t="s">
        <v>27</v>
      </c>
    </row>
    <row r="95" spans="1:5" ht="12.75">
      <c r="A95" s="34" t="s">
        <v>50</v>
      </c>
      <c r="E95" s="35" t="s">
        <v>204</v>
      </c>
    </row>
    <row r="96" spans="1:5" ht="12.75">
      <c r="A96" s="36" t="s">
        <v>52</v>
      </c>
      <c r="E96" s="37" t="s">
        <v>205</v>
      </c>
    </row>
    <row r="97" spans="1:5" ht="280.5">
      <c r="A97" t="s">
        <v>54</v>
      </c>
      <c r="E97" s="35" t="s">
        <v>206</v>
      </c>
    </row>
    <row r="98" spans="1:16" ht="12.75">
      <c r="A98" s="25" t="s">
        <v>45</v>
      </c>
      <c r="B98" s="29" t="s">
        <v>207</v>
      </c>
      <c r="C98" s="29" t="s">
        <v>208</v>
      </c>
      <c r="D98" s="25" t="s">
        <v>47</v>
      </c>
      <c r="E98" s="30" t="s">
        <v>209</v>
      </c>
      <c r="F98" s="31" t="s">
        <v>110</v>
      </c>
      <c r="G98" s="32">
        <v>155.99</v>
      </c>
      <c r="H98" s="33">
        <v>0</v>
      </c>
      <c r="I98" s="33">
        <f>ROUND(ROUND(H98,2)*ROUND(G98,3),2)</f>
      </c>
      <c r="O98">
        <f>(I98*0)/100</f>
      </c>
      <c r="P98" t="s">
        <v>27</v>
      </c>
    </row>
    <row r="99" spans="1:5" ht="38.25">
      <c r="A99" s="34" t="s">
        <v>50</v>
      </c>
      <c r="E99" s="35" t="s">
        <v>210</v>
      </c>
    </row>
    <row r="100" spans="1:5" ht="25.5">
      <c r="A100" s="36" t="s">
        <v>52</v>
      </c>
      <c r="E100" s="37" t="s">
        <v>211</v>
      </c>
    </row>
    <row r="101" spans="1:5" ht="242.25">
      <c r="A101" t="s">
        <v>54</v>
      </c>
      <c r="E101" s="35" t="s">
        <v>212</v>
      </c>
    </row>
    <row r="102" spans="1:16" ht="12.75">
      <c r="A102" s="25" t="s">
        <v>45</v>
      </c>
      <c r="B102" s="29" t="s">
        <v>213</v>
      </c>
      <c r="C102" s="29" t="s">
        <v>214</v>
      </c>
      <c r="D102" s="25" t="s">
        <v>47</v>
      </c>
      <c r="E102" s="30" t="s">
        <v>215</v>
      </c>
      <c r="F102" s="31" t="s">
        <v>117</v>
      </c>
      <c r="G102" s="32">
        <v>21178.5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12.75">
      <c r="A104" s="36" t="s">
        <v>52</v>
      </c>
      <c r="E104" s="37" t="s">
        <v>216</v>
      </c>
    </row>
    <row r="105" spans="1:5" ht="25.5">
      <c r="A105" t="s">
        <v>54</v>
      </c>
      <c r="E105" s="35" t="s">
        <v>217</v>
      </c>
    </row>
    <row r="106" spans="1:16" ht="12.75">
      <c r="A106" s="25" t="s">
        <v>45</v>
      </c>
      <c r="B106" s="29" t="s">
        <v>218</v>
      </c>
      <c r="C106" s="29" t="s">
        <v>219</v>
      </c>
      <c r="D106" s="25" t="s">
        <v>47</v>
      </c>
      <c r="E106" s="30" t="s">
        <v>220</v>
      </c>
      <c r="F106" s="31" t="s">
        <v>110</v>
      </c>
      <c r="G106" s="32">
        <v>1839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221</v>
      </c>
    </row>
    <row r="108" spans="1:5" ht="12.75">
      <c r="A108" s="36" t="s">
        <v>52</v>
      </c>
      <c r="E108" s="37" t="s">
        <v>222</v>
      </c>
    </row>
    <row r="109" spans="1:5" ht="38.25">
      <c r="A109" t="s">
        <v>54</v>
      </c>
      <c r="E109" s="35" t="s">
        <v>223</v>
      </c>
    </row>
    <row r="110" spans="1:16" ht="12.75">
      <c r="A110" s="25" t="s">
        <v>45</v>
      </c>
      <c r="B110" s="29" t="s">
        <v>224</v>
      </c>
      <c r="C110" s="29" t="s">
        <v>225</v>
      </c>
      <c r="D110" s="25" t="s">
        <v>47</v>
      </c>
      <c r="E110" s="30" t="s">
        <v>226</v>
      </c>
      <c r="F110" s="31" t="s">
        <v>110</v>
      </c>
      <c r="G110" s="32">
        <v>75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221</v>
      </c>
    </row>
    <row r="112" spans="1:5" ht="12.75">
      <c r="A112" s="36" t="s">
        <v>52</v>
      </c>
      <c r="E112" s="37" t="s">
        <v>227</v>
      </c>
    </row>
    <row r="113" spans="1:5" ht="38.25">
      <c r="A113" t="s">
        <v>54</v>
      </c>
      <c r="E113" s="35" t="s">
        <v>228</v>
      </c>
    </row>
    <row r="114" spans="1:16" ht="12.75">
      <c r="A114" s="25" t="s">
        <v>45</v>
      </c>
      <c r="B114" s="29" t="s">
        <v>229</v>
      </c>
      <c r="C114" s="29" t="s">
        <v>230</v>
      </c>
      <c r="D114" s="25" t="s">
        <v>47</v>
      </c>
      <c r="E114" s="30" t="s">
        <v>231</v>
      </c>
      <c r="F114" s="31" t="s">
        <v>117</v>
      </c>
      <c r="G114" s="32">
        <v>12760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232</v>
      </c>
    </row>
    <row r="116" spans="1:5" ht="12.75">
      <c r="A116" s="36" t="s">
        <v>52</v>
      </c>
      <c r="E116" s="37" t="s">
        <v>233</v>
      </c>
    </row>
    <row r="117" spans="1:5" ht="25.5">
      <c r="A117" t="s">
        <v>54</v>
      </c>
      <c r="E117" s="35" t="s">
        <v>234</v>
      </c>
    </row>
    <row r="118" spans="1:16" ht="12.75">
      <c r="A118" s="25" t="s">
        <v>45</v>
      </c>
      <c r="B118" s="29" t="s">
        <v>235</v>
      </c>
      <c r="C118" s="29" t="s">
        <v>236</v>
      </c>
      <c r="D118" s="25" t="s">
        <v>47</v>
      </c>
      <c r="E118" s="30" t="s">
        <v>237</v>
      </c>
      <c r="F118" s="31" t="s">
        <v>117</v>
      </c>
      <c r="G118" s="32">
        <v>12760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12.75">
      <c r="A120" s="36" t="s">
        <v>52</v>
      </c>
      <c r="E120" s="37" t="s">
        <v>233</v>
      </c>
    </row>
    <row r="121" spans="1:5" ht="38.25">
      <c r="A121" t="s">
        <v>54</v>
      </c>
      <c r="E121" s="35" t="s">
        <v>238</v>
      </c>
    </row>
    <row r="122" spans="1:16" ht="12.75">
      <c r="A122" s="25" t="s">
        <v>45</v>
      </c>
      <c r="B122" s="29" t="s">
        <v>239</v>
      </c>
      <c r="C122" s="29" t="s">
        <v>240</v>
      </c>
      <c r="D122" s="25" t="s">
        <v>47</v>
      </c>
      <c r="E122" s="30" t="s">
        <v>241</v>
      </c>
      <c r="F122" s="31" t="s">
        <v>117</v>
      </c>
      <c r="G122" s="32">
        <v>12760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12.75">
      <c r="A124" s="36" t="s">
        <v>52</v>
      </c>
      <c r="E124" s="37" t="s">
        <v>233</v>
      </c>
    </row>
    <row r="125" spans="1:5" ht="25.5">
      <c r="A125" t="s">
        <v>54</v>
      </c>
      <c r="E125" s="35" t="s">
        <v>242</v>
      </c>
    </row>
    <row r="126" spans="1:16" ht="12.75">
      <c r="A126" s="25" t="s">
        <v>45</v>
      </c>
      <c r="B126" s="29" t="s">
        <v>243</v>
      </c>
      <c r="C126" s="29" t="s">
        <v>244</v>
      </c>
      <c r="D126" s="25" t="s">
        <v>47</v>
      </c>
      <c r="E126" s="30" t="s">
        <v>245</v>
      </c>
      <c r="F126" s="31" t="s">
        <v>110</v>
      </c>
      <c r="G126" s="32">
        <v>1914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47</v>
      </c>
    </row>
    <row r="128" spans="1:5" ht="12.75">
      <c r="A128" s="36" t="s">
        <v>52</v>
      </c>
      <c r="E128" s="37" t="s">
        <v>172</v>
      </c>
    </row>
    <row r="129" spans="1:5" ht="51">
      <c r="A129" t="s">
        <v>54</v>
      </c>
      <c r="E129" s="35" t="s">
        <v>246</v>
      </c>
    </row>
    <row r="130" spans="1:18" ht="12.75" customHeight="1">
      <c r="A130" s="6" t="s">
        <v>43</v>
      </c>
      <c r="B130" s="6"/>
      <c r="C130" s="40" t="s">
        <v>23</v>
      </c>
      <c r="D130" s="6"/>
      <c r="E130" s="27" t="s">
        <v>247</v>
      </c>
      <c r="F130" s="6"/>
      <c r="G130" s="6"/>
      <c r="H130" s="6"/>
      <c r="I130" s="41">
        <f>0+Q130</f>
      </c>
      <c r="O130">
        <f>0+R130</f>
      </c>
      <c r="Q130">
        <f>0+I131+I135</f>
      </c>
      <c r="R130">
        <f>0+O131+O135</f>
      </c>
    </row>
    <row r="131" spans="1:16" ht="12.75">
      <c r="A131" s="25" t="s">
        <v>45</v>
      </c>
      <c r="B131" s="29" t="s">
        <v>248</v>
      </c>
      <c r="C131" s="29" t="s">
        <v>249</v>
      </c>
      <c r="D131" s="25" t="s">
        <v>47</v>
      </c>
      <c r="E131" s="30" t="s">
        <v>250</v>
      </c>
      <c r="F131" s="31" t="s">
        <v>117</v>
      </c>
      <c r="G131" s="32">
        <v>1870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251</v>
      </c>
    </row>
    <row r="133" spans="1:5" ht="12.75">
      <c r="A133" s="36" t="s">
        <v>52</v>
      </c>
      <c r="E133" s="37" t="s">
        <v>252</v>
      </c>
    </row>
    <row r="134" spans="1:5" ht="25.5">
      <c r="A134" t="s">
        <v>54</v>
      </c>
      <c r="E134" s="35" t="s">
        <v>253</v>
      </c>
    </row>
    <row r="135" spans="1:16" ht="12.75">
      <c r="A135" s="25" t="s">
        <v>45</v>
      </c>
      <c r="B135" s="29" t="s">
        <v>254</v>
      </c>
      <c r="C135" s="29" t="s">
        <v>255</v>
      </c>
      <c r="D135" s="25" t="s">
        <v>47</v>
      </c>
      <c r="E135" s="30" t="s">
        <v>256</v>
      </c>
      <c r="F135" s="31" t="s">
        <v>150</v>
      </c>
      <c r="G135" s="32">
        <v>850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63.75">
      <c r="A136" s="34" t="s">
        <v>50</v>
      </c>
      <c r="E136" s="35" t="s">
        <v>257</v>
      </c>
    </row>
    <row r="137" spans="1:5" ht="12.75">
      <c r="A137" s="36" t="s">
        <v>52</v>
      </c>
      <c r="E137" s="37" t="s">
        <v>258</v>
      </c>
    </row>
    <row r="138" spans="1:5" ht="165.75">
      <c r="A138" t="s">
        <v>54</v>
      </c>
      <c r="E138" s="35" t="s">
        <v>259</v>
      </c>
    </row>
    <row r="139" spans="1:18" ht="12.75" customHeight="1">
      <c r="A139" s="6" t="s">
        <v>43</v>
      </c>
      <c r="B139" s="6"/>
      <c r="C139" s="40" t="s">
        <v>33</v>
      </c>
      <c r="D139" s="6"/>
      <c r="E139" s="27" t="s">
        <v>260</v>
      </c>
      <c r="F139" s="6"/>
      <c r="G139" s="6"/>
      <c r="H139" s="6"/>
      <c r="I139" s="41">
        <f>0+Q139</f>
      </c>
      <c r="O139">
        <f>0+R139</f>
      </c>
      <c r="Q139">
        <f>0+I140+I144+I148</f>
      </c>
      <c r="R139">
        <f>0+O140+O144+O148</f>
      </c>
    </row>
    <row r="140" spans="1:16" ht="12.75">
      <c r="A140" s="25" t="s">
        <v>45</v>
      </c>
      <c r="B140" s="29" t="s">
        <v>261</v>
      </c>
      <c r="C140" s="29" t="s">
        <v>262</v>
      </c>
      <c r="D140" s="25" t="s">
        <v>47</v>
      </c>
      <c r="E140" s="30" t="s">
        <v>263</v>
      </c>
      <c r="F140" s="31" t="s">
        <v>110</v>
      </c>
      <c r="G140" s="32">
        <v>2.5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264</v>
      </c>
    </row>
    <row r="142" spans="1:5" ht="12.75">
      <c r="A142" s="36" t="s">
        <v>52</v>
      </c>
      <c r="E142" s="37" t="s">
        <v>265</v>
      </c>
    </row>
    <row r="143" spans="1:5" ht="369.75">
      <c r="A143" t="s">
        <v>54</v>
      </c>
      <c r="E143" s="35" t="s">
        <v>266</v>
      </c>
    </row>
    <row r="144" spans="1:16" ht="12.75">
      <c r="A144" s="25" t="s">
        <v>45</v>
      </c>
      <c r="B144" s="29" t="s">
        <v>267</v>
      </c>
      <c r="C144" s="29" t="s">
        <v>268</v>
      </c>
      <c r="D144" s="25" t="s">
        <v>47</v>
      </c>
      <c r="E144" s="30" t="s">
        <v>269</v>
      </c>
      <c r="F144" s="31" t="s">
        <v>110</v>
      </c>
      <c r="G144" s="32">
        <v>73.86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25.5">
      <c r="A145" s="34" t="s">
        <v>50</v>
      </c>
      <c r="E145" s="35" t="s">
        <v>270</v>
      </c>
    </row>
    <row r="146" spans="1:5" ht="38.25">
      <c r="A146" s="36" t="s">
        <v>52</v>
      </c>
      <c r="E146" s="37" t="s">
        <v>271</v>
      </c>
    </row>
    <row r="147" spans="1:5" ht="38.25">
      <c r="A147" t="s">
        <v>54</v>
      </c>
      <c r="E147" s="35" t="s">
        <v>272</v>
      </c>
    </row>
    <row r="148" spans="1:16" ht="12.75">
      <c r="A148" s="25" t="s">
        <v>45</v>
      </c>
      <c r="B148" s="29" t="s">
        <v>273</v>
      </c>
      <c r="C148" s="29" t="s">
        <v>274</v>
      </c>
      <c r="D148" s="25" t="s">
        <v>47</v>
      </c>
      <c r="E148" s="30" t="s">
        <v>275</v>
      </c>
      <c r="F148" s="31" t="s">
        <v>117</v>
      </c>
      <c r="G148" s="32">
        <v>315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47</v>
      </c>
    </row>
    <row r="150" spans="1:5" ht="12.75">
      <c r="A150" s="36" t="s">
        <v>52</v>
      </c>
      <c r="E150" s="37" t="s">
        <v>276</v>
      </c>
    </row>
    <row r="151" spans="1:5" ht="127.5">
      <c r="A151" t="s">
        <v>54</v>
      </c>
      <c r="E151" s="35" t="s">
        <v>277</v>
      </c>
    </row>
    <row r="152" spans="1:18" ht="12.75" customHeight="1">
      <c r="A152" s="6" t="s">
        <v>43</v>
      </c>
      <c r="B152" s="6"/>
      <c r="C152" s="40" t="s">
        <v>35</v>
      </c>
      <c r="D152" s="6"/>
      <c r="E152" s="27" t="s">
        <v>278</v>
      </c>
      <c r="F152" s="6"/>
      <c r="G152" s="6"/>
      <c r="H152" s="6"/>
      <c r="I152" s="41">
        <f>0+Q152</f>
      </c>
      <c r="O152">
        <f>0+R152</f>
      </c>
      <c r="Q152">
        <f>0+I153+I157+I161+I165+I169+I173+I177+I181+I185+I189+I193+I197+I201+I205</f>
      </c>
      <c r="R152">
        <f>0+O153+O157+O161+O165+O169+O173+O177+O181+O185+O189+O193+O197+O201+O205</f>
      </c>
    </row>
    <row r="153" spans="1:16" ht="12.75">
      <c r="A153" s="25" t="s">
        <v>45</v>
      </c>
      <c r="B153" s="29" t="s">
        <v>279</v>
      </c>
      <c r="C153" s="29" t="s">
        <v>280</v>
      </c>
      <c r="D153" s="25" t="s">
        <v>47</v>
      </c>
      <c r="E153" s="30" t="s">
        <v>281</v>
      </c>
      <c r="F153" s="31" t="s">
        <v>117</v>
      </c>
      <c r="G153" s="32">
        <v>225</v>
      </c>
      <c r="H153" s="33">
        <v>0</v>
      </c>
      <c r="I153" s="33">
        <f>ROUND(ROUND(H153,2)*ROUND(G153,3),2)</f>
      </c>
      <c r="O153">
        <f>(I153*0)/100</f>
      </c>
      <c r="P153" t="s">
        <v>27</v>
      </c>
    </row>
    <row r="154" spans="1:5" ht="12.75">
      <c r="A154" s="34" t="s">
        <v>50</v>
      </c>
      <c r="E154" s="35" t="s">
        <v>282</v>
      </c>
    </row>
    <row r="155" spans="1:5" ht="12.75">
      <c r="A155" s="36" t="s">
        <v>52</v>
      </c>
      <c r="E155" s="37" t="s">
        <v>283</v>
      </c>
    </row>
    <row r="156" spans="1:5" ht="127.5">
      <c r="A156" t="s">
        <v>54</v>
      </c>
      <c r="E156" s="35" t="s">
        <v>284</v>
      </c>
    </row>
    <row r="157" spans="1:16" ht="12.75">
      <c r="A157" s="25" t="s">
        <v>45</v>
      </c>
      <c r="B157" s="29" t="s">
        <v>285</v>
      </c>
      <c r="C157" s="29" t="s">
        <v>286</v>
      </c>
      <c r="D157" s="25" t="s">
        <v>64</v>
      </c>
      <c r="E157" s="30" t="s">
        <v>287</v>
      </c>
      <c r="F157" s="31" t="s">
        <v>117</v>
      </c>
      <c r="G157" s="32">
        <v>20362.5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288</v>
      </c>
    </row>
    <row r="159" spans="1:5" ht="12.75">
      <c r="A159" s="36" t="s">
        <v>52</v>
      </c>
      <c r="E159" s="37" t="s">
        <v>289</v>
      </c>
    </row>
    <row r="160" spans="1:5" ht="51">
      <c r="A160" t="s">
        <v>54</v>
      </c>
      <c r="E160" s="35" t="s">
        <v>290</v>
      </c>
    </row>
    <row r="161" spans="1:16" ht="12.75">
      <c r="A161" s="25" t="s">
        <v>45</v>
      </c>
      <c r="B161" s="29" t="s">
        <v>291</v>
      </c>
      <c r="C161" s="29" t="s">
        <v>286</v>
      </c>
      <c r="D161" s="25" t="s">
        <v>68</v>
      </c>
      <c r="E161" s="30" t="s">
        <v>287</v>
      </c>
      <c r="F161" s="31" t="s">
        <v>117</v>
      </c>
      <c r="G161" s="32">
        <v>18735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292</v>
      </c>
    </row>
    <row r="163" spans="1:5" ht="38.25">
      <c r="A163" s="36" t="s">
        <v>52</v>
      </c>
      <c r="E163" s="37" t="s">
        <v>293</v>
      </c>
    </row>
    <row r="164" spans="1:5" ht="51">
      <c r="A164" t="s">
        <v>54</v>
      </c>
      <c r="E164" s="35" t="s">
        <v>290</v>
      </c>
    </row>
    <row r="165" spans="1:16" ht="12.75">
      <c r="A165" s="25" t="s">
        <v>45</v>
      </c>
      <c r="B165" s="29" t="s">
        <v>294</v>
      </c>
      <c r="C165" s="29" t="s">
        <v>295</v>
      </c>
      <c r="D165" s="25" t="s">
        <v>47</v>
      </c>
      <c r="E165" s="30" t="s">
        <v>296</v>
      </c>
      <c r="F165" s="31" t="s">
        <v>117</v>
      </c>
      <c r="G165" s="32">
        <v>816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297</v>
      </c>
    </row>
    <row r="167" spans="1:5" ht="12.75">
      <c r="A167" s="36" t="s">
        <v>52</v>
      </c>
      <c r="E167" s="37" t="s">
        <v>298</v>
      </c>
    </row>
    <row r="168" spans="1:5" ht="102">
      <c r="A168" t="s">
        <v>54</v>
      </c>
      <c r="E168" s="35" t="s">
        <v>299</v>
      </c>
    </row>
    <row r="169" spans="1:16" ht="12.75">
      <c r="A169" s="25" t="s">
        <v>45</v>
      </c>
      <c r="B169" s="29" t="s">
        <v>300</v>
      </c>
      <c r="C169" s="29" t="s">
        <v>301</v>
      </c>
      <c r="D169" s="25" t="s">
        <v>47</v>
      </c>
      <c r="E169" s="30" t="s">
        <v>302</v>
      </c>
      <c r="F169" s="31" t="s">
        <v>117</v>
      </c>
      <c r="G169" s="32">
        <v>1320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25.5">
      <c r="A170" s="34" t="s">
        <v>50</v>
      </c>
      <c r="E170" s="35" t="s">
        <v>303</v>
      </c>
    </row>
    <row r="171" spans="1:5" ht="12.75">
      <c r="A171" s="36" t="s">
        <v>52</v>
      </c>
      <c r="E171" s="37" t="s">
        <v>304</v>
      </c>
    </row>
    <row r="172" spans="1:5" ht="76.5">
      <c r="A172" t="s">
        <v>54</v>
      </c>
      <c r="E172" s="35" t="s">
        <v>305</v>
      </c>
    </row>
    <row r="173" spans="1:16" ht="12.75">
      <c r="A173" s="25" t="s">
        <v>45</v>
      </c>
      <c r="B173" s="29" t="s">
        <v>306</v>
      </c>
      <c r="C173" s="29" t="s">
        <v>307</v>
      </c>
      <c r="D173" s="25" t="s">
        <v>47</v>
      </c>
      <c r="E173" s="30" t="s">
        <v>308</v>
      </c>
      <c r="F173" s="31" t="s">
        <v>117</v>
      </c>
      <c r="G173" s="32">
        <v>3307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25.5">
      <c r="A174" s="34" t="s">
        <v>50</v>
      </c>
      <c r="E174" s="35" t="s">
        <v>309</v>
      </c>
    </row>
    <row r="175" spans="1:5" ht="12.75">
      <c r="A175" s="36" t="s">
        <v>52</v>
      </c>
      <c r="E175" s="37" t="s">
        <v>310</v>
      </c>
    </row>
    <row r="176" spans="1:5" ht="102">
      <c r="A176" t="s">
        <v>54</v>
      </c>
      <c r="E176" s="35" t="s">
        <v>299</v>
      </c>
    </row>
    <row r="177" spans="1:16" ht="12.75">
      <c r="A177" s="25" t="s">
        <v>45</v>
      </c>
      <c r="B177" s="29" t="s">
        <v>311</v>
      </c>
      <c r="C177" s="29" t="s">
        <v>312</v>
      </c>
      <c r="D177" s="25" t="s">
        <v>47</v>
      </c>
      <c r="E177" s="30" t="s">
        <v>313</v>
      </c>
      <c r="F177" s="31" t="s">
        <v>117</v>
      </c>
      <c r="G177" s="32">
        <v>17104.5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12.75">
      <c r="A178" s="34" t="s">
        <v>50</v>
      </c>
      <c r="E178" s="35" t="s">
        <v>314</v>
      </c>
    </row>
    <row r="179" spans="1:5" ht="12.75">
      <c r="A179" s="36" t="s">
        <v>52</v>
      </c>
      <c r="E179" s="37" t="s">
        <v>315</v>
      </c>
    </row>
    <row r="180" spans="1:5" ht="51">
      <c r="A180" t="s">
        <v>54</v>
      </c>
      <c r="E180" s="35" t="s">
        <v>316</v>
      </c>
    </row>
    <row r="181" spans="1:16" ht="12.75">
      <c r="A181" s="25" t="s">
        <v>45</v>
      </c>
      <c r="B181" s="29" t="s">
        <v>317</v>
      </c>
      <c r="C181" s="29" t="s">
        <v>318</v>
      </c>
      <c r="D181" s="25" t="s">
        <v>47</v>
      </c>
      <c r="E181" s="30" t="s">
        <v>319</v>
      </c>
      <c r="F181" s="31" t="s">
        <v>117</v>
      </c>
      <c r="G181" s="32">
        <v>40914.4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320</v>
      </c>
    </row>
    <row r="183" spans="1:5" ht="38.25">
      <c r="A183" s="36" t="s">
        <v>52</v>
      </c>
      <c r="E183" s="37" t="s">
        <v>321</v>
      </c>
    </row>
    <row r="184" spans="1:5" ht="51">
      <c r="A184" t="s">
        <v>54</v>
      </c>
      <c r="E184" s="35" t="s">
        <v>316</v>
      </c>
    </row>
    <row r="185" spans="1:16" ht="12.75">
      <c r="A185" s="25" t="s">
        <v>45</v>
      </c>
      <c r="B185" s="29" t="s">
        <v>322</v>
      </c>
      <c r="C185" s="29" t="s">
        <v>323</v>
      </c>
      <c r="D185" s="25" t="s">
        <v>47</v>
      </c>
      <c r="E185" s="30" t="s">
        <v>324</v>
      </c>
      <c r="F185" s="31" t="s">
        <v>117</v>
      </c>
      <c r="G185" s="32">
        <v>16290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325</v>
      </c>
    </row>
    <row r="187" spans="1:5" ht="12.75">
      <c r="A187" s="36" t="s">
        <v>52</v>
      </c>
      <c r="E187" s="37" t="s">
        <v>326</v>
      </c>
    </row>
    <row r="188" spans="1:5" ht="140.25">
      <c r="A188" t="s">
        <v>54</v>
      </c>
      <c r="E188" s="35" t="s">
        <v>327</v>
      </c>
    </row>
    <row r="189" spans="1:16" ht="12.75">
      <c r="A189" s="25" t="s">
        <v>45</v>
      </c>
      <c r="B189" s="29" t="s">
        <v>328</v>
      </c>
      <c r="C189" s="29" t="s">
        <v>329</v>
      </c>
      <c r="D189" s="25" t="s">
        <v>47</v>
      </c>
      <c r="E189" s="30" t="s">
        <v>330</v>
      </c>
      <c r="F189" s="31" t="s">
        <v>117</v>
      </c>
      <c r="G189" s="32">
        <v>3905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331</v>
      </c>
    </row>
    <row r="191" spans="1:5" ht="12.75">
      <c r="A191" s="36" t="s">
        <v>52</v>
      </c>
      <c r="E191" s="37" t="s">
        <v>332</v>
      </c>
    </row>
    <row r="192" spans="1:5" ht="140.25">
      <c r="A192" t="s">
        <v>54</v>
      </c>
      <c r="E192" s="35" t="s">
        <v>327</v>
      </c>
    </row>
    <row r="193" spans="1:16" ht="12.75">
      <c r="A193" s="25" t="s">
        <v>45</v>
      </c>
      <c r="B193" s="29" t="s">
        <v>333</v>
      </c>
      <c r="C193" s="29" t="s">
        <v>334</v>
      </c>
      <c r="D193" s="25" t="s">
        <v>47</v>
      </c>
      <c r="E193" s="30" t="s">
        <v>335</v>
      </c>
      <c r="F193" s="31" t="s">
        <v>117</v>
      </c>
      <c r="G193" s="32">
        <v>4022.15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336</v>
      </c>
    </row>
    <row r="195" spans="1:5" ht="12.75">
      <c r="A195" s="36" t="s">
        <v>52</v>
      </c>
      <c r="E195" s="37" t="s">
        <v>337</v>
      </c>
    </row>
    <row r="196" spans="1:5" ht="140.25">
      <c r="A196" t="s">
        <v>54</v>
      </c>
      <c r="E196" s="35" t="s">
        <v>327</v>
      </c>
    </row>
    <row r="197" spans="1:16" ht="12.75">
      <c r="A197" s="25" t="s">
        <v>45</v>
      </c>
      <c r="B197" s="29" t="s">
        <v>338</v>
      </c>
      <c r="C197" s="29" t="s">
        <v>339</v>
      </c>
      <c r="D197" s="25" t="s">
        <v>47</v>
      </c>
      <c r="E197" s="30" t="s">
        <v>340</v>
      </c>
      <c r="F197" s="31" t="s">
        <v>117</v>
      </c>
      <c r="G197" s="32">
        <v>16697.25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341</v>
      </c>
    </row>
    <row r="199" spans="1:5" ht="12.75">
      <c r="A199" s="36" t="s">
        <v>52</v>
      </c>
      <c r="E199" s="37" t="s">
        <v>342</v>
      </c>
    </row>
    <row r="200" spans="1:5" ht="140.25">
      <c r="A200" t="s">
        <v>54</v>
      </c>
      <c r="E200" s="35" t="s">
        <v>327</v>
      </c>
    </row>
    <row r="201" spans="1:16" ht="12.75">
      <c r="A201" s="25" t="s">
        <v>45</v>
      </c>
      <c r="B201" s="29" t="s">
        <v>343</v>
      </c>
      <c r="C201" s="29" t="s">
        <v>344</v>
      </c>
      <c r="D201" s="25" t="s">
        <v>47</v>
      </c>
      <c r="E201" s="30" t="s">
        <v>345</v>
      </c>
      <c r="F201" s="31" t="s">
        <v>117</v>
      </c>
      <c r="G201" s="32">
        <v>17104.5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346</v>
      </c>
    </row>
    <row r="203" spans="1:5" ht="12.75">
      <c r="A203" s="36" t="s">
        <v>52</v>
      </c>
      <c r="E203" s="37" t="s">
        <v>347</v>
      </c>
    </row>
    <row r="204" spans="1:5" ht="140.25">
      <c r="A204" t="s">
        <v>54</v>
      </c>
      <c r="E204" s="35" t="s">
        <v>327</v>
      </c>
    </row>
    <row r="205" spans="1:16" ht="12.75">
      <c r="A205" s="25" t="s">
        <v>45</v>
      </c>
      <c r="B205" s="29" t="s">
        <v>348</v>
      </c>
      <c r="C205" s="29" t="s">
        <v>349</v>
      </c>
      <c r="D205" s="25" t="s">
        <v>47</v>
      </c>
      <c r="E205" s="30" t="s">
        <v>350</v>
      </c>
      <c r="F205" s="31" t="s">
        <v>117</v>
      </c>
      <c r="G205" s="32">
        <v>42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25.5">
      <c r="A206" s="34" t="s">
        <v>50</v>
      </c>
      <c r="E206" s="35" t="s">
        <v>351</v>
      </c>
    </row>
    <row r="207" spans="1:5" ht="12.75">
      <c r="A207" s="36" t="s">
        <v>52</v>
      </c>
      <c r="E207" s="37" t="s">
        <v>352</v>
      </c>
    </row>
    <row r="208" spans="1:5" ht="153">
      <c r="A208" t="s">
        <v>54</v>
      </c>
      <c r="E208" s="35" t="s">
        <v>353</v>
      </c>
    </row>
    <row r="209" spans="1:18" ht="12.75" customHeight="1">
      <c r="A209" s="6" t="s">
        <v>43</v>
      </c>
      <c r="B209" s="6"/>
      <c r="C209" s="40" t="s">
        <v>78</v>
      </c>
      <c r="D209" s="6"/>
      <c r="E209" s="27" t="s">
        <v>354</v>
      </c>
      <c r="F209" s="6"/>
      <c r="G209" s="6"/>
      <c r="H209" s="6"/>
      <c r="I209" s="41">
        <f>0+Q209</f>
      </c>
      <c r="O209">
        <f>0+R209</f>
      </c>
      <c r="Q209">
        <f>0+I210+I214+I218+I222+I226+I230</f>
      </c>
      <c r="R209">
        <f>0+O210+O214+O218+O222+O226+O230</f>
      </c>
    </row>
    <row r="210" spans="1:16" ht="12.75">
      <c r="A210" s="25" t="s">
        <v>45</v>
      </c>
      <c r="B210" s="29" t="s">
        <v>355</v>
      </c>
      <c r="C210" s="29" t="s">
        <v>356</v>
      </c>
      <c r="D210" s="25" t="s">
        <v>47</v>
      </c>
      <c r="E210" s="30" t="s">
        <v>357</v>
      </c>
      <c r="F210" s="31" t="s">
        <v>123</v>
      </c>
      <c r="G210" s="32">
        <v>4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358</v>
      </c>
    </row>
    <row r="212" spans="1:5" ht="12.75">
      <c r="A212" s="36" t="s">
        <v>52</v>
      </c>
      <c r="E212" s="37" t="s">
        <v>359</v>
      </c>
    </row>
    <row r="213" spans="1:5" ht="76.5">
      <c r="A213" t="s">
        <v>54</v>
      </c>
      <c r="E213" s="35" t="s">
        <v>360</v>
      </c>
    </row>
    <row r="214" spans="1:16" ht="12.75">
      <c r="A214" s="25" t="s">
        <v>45</v>
      </c>
      <c r="B214" s="29" t="s">
        <v>361</v>
      </c>
      <c r="C214" s="29" t="s">
        <v>362</v>
      </c>
      <c r="D214" s="25" t="s">
        <v>47</v>
      </c>
      <c r="E214" s="30" t="s">
        <v>363</v>
      </c>
      <c r="F214" s="31" t="s">
        <v>123</v>
      </c>
      <c r="G214" s="32">
        <v>1</v>
      </c>
      <c r="H214" s="33">
        <v>0</v>
      </c>
      <c r="I214" s="33">
        <f>ROUND(ROUND(H214,2)*ROUND(G214,3),2)</f>
      </c>
      <c r="O214">
        <f>(I214*21)/100</f>
      </c>
      <c r="P214" t="s">
        <v>23</v>
      </c>
    </row>
    <row r="215" spans="1:5" ht="12.75">
      <c r="A215" s="34" t="s">
        <v>50</v>
      </c>
      <c r="E215" s="35" t="s">
        <v>364</v>
      </c>
    </row>
    <row r="216" spans="1:5" ht="12.75">
      <c r="A216" s="36" t="s">
        <v>52</v>
      </c>
      <c r="E216" s="37" t="s">
        <v>53</v>
      </c>
    </row>
    <row r="217" spans="1:5" ht="25.5">
      <c r="A217" t="s">
        <v>54</v>
      </c>
      <c r="E217" s="35" t="s">
        <v>365</v>
      </c>
    </row>
    <row r="218" spans="1:16" ht="12.75">
      <c r="A218" s="25" t="s">
        <v>45</v>
      </c>
      <c r="B218" s="29" t="s">
        <v>366</v>
      </c>
      <c r="C218" s="29" t="s">
        <v>367</v>
      </c>
      <c r="D218" s="25" t="s">
        <v>47</v>
      </c>
      <c r="E218" s="30" t="s">
        <v>368</v>
      </c>
      <c r="F218" s="31" t="s">
        <v>123</v>
      </c>
      <c r="G218" s="32">
        <v>1</v>
      </c>
      <c r="H218" s="33">
        <v>0</v>
      </c>
      <c r="I218" s="33">
        <f>ROUND(ROUND(H218,2)*ROUND(G218,3),2)</f>
      </c>
      <c r="O218">
        <f>(I218*21)/100</f>
      </c>
      <c r="P218" t="s">
        <v>23</v>
      </c>
    </row>
    <row r="219" spans="1:5" ht="25.5">
      <c r="A219" s="34" t="s">
        <v>50</v>
      </c>
      <c r="E219" s="35" t="s">
        <v>369</v>
      </c>
    </row>
    <row r="220" spans="1:5" ht="12.75">
      <c r="A220" s="36" t="s">
        <v>52</v>
      </c>
      <c r="E220" s="37" t="s">
        <v>53</v>
      </c>
    </row>
    <row r="221" spans="1:5" ht="25.5">
      <c r="A221" t="s">
        <v>54</v>
      </c>
      <c r="E221" s="35" t="s">
        <v>370</v>
      </c>
    </row>
    <row r="222" spans="1:16" ht="12.75">
      <c r="A222" s="25" t="s">
        <v>45</v>
      </c>
      <c r="B222" s="29" t="s">
        <v>371</v>
      </c>
      <c r="C222" s="29" t="s">
        <v>372</v>
      </c>
      <c r="D222" s="25" t="s">
        <v>47</v>
      </c>
      <c r="E222" s="30" t="s">
        <v>373</v>
      </c>
      <c r="F222" s="31" t="s">
        <v>123</v>
      </c>
      <c r="G222" s="32">
        <v>49</v>
      </c>
      <c r="H222" s="33">
        <v>0</v>
      </c>
      <c r="I222" s="33">
        <f>ROUND(ROUND(H222,2)*ROUND(G222,3),2)</f>
      </c>
      <c r="O222">
        <f>(I222*0)/100</f>
      </c>
      <c r="P222" t="s">
        <v>27</v>
      </c>
    </row>
    <row r="223" spans="1:5" ht="12.75">
      <c r="A223" s="34" t="s">
        <v>50</v>
      </c>
      <c r="E223" s="35" t="s">
        <v>47</v>
      </c>
    </row>
    <row r="224" spans="1:5" ht="12.75">
      <c r="A224" s="36" t="s">
        <v>52</v>
      </c>
      <c r="E224" s="37" t="s">
        <v>374</v>
      </c>
    </row>
    <row r="225" spans="1:5" ht="25.5">
      <c r="A225" t="s">
        <v>54</v>
      </c>
      <c r="E225" s="35" t="s">
        <v>375</v>
      </c>
    </row>
    <row r="226" spans="1:16" ht="12.75">
      <c r="A226" s="25" t="s">
        <v>45</v>
      </c>
      <c r="B226" s="29" t="s">
        <v>376</v>
      </c>
      <c r="C226" s="29" t="s">
        <v>377</v>
      </c>
      <c r="D226" s="25" t="s">
        <v>47</v>
      </c>
      <c r="E226" s="30" t="s">
        <v>378</v>
      </c>
      <c r="F226" s="31" t="s">
        <v>123</v>
      </c>
      <c r="G226" s="32">
        <v>13</v>
      </c>
      <c r="H226" s="33">
        <v>0</v>
      </c>
      <c r="I226" s="33">
        <f>ROUND(ROUND(H226,2)*ROUND(G226,3),2)</f>
      </c>
      <c r="O226">
        <f>(I226*0)/100</f>
      </c>
      <c r="P226" t="s">
        <v>27</v>
      </c>
    </row>
    <row r="227" spans="1:5" ht="12.75">
      <c r="A227" s="34" t="s">
        <v>50</v>
      </c>
      <c r="E227" s="35" t="s">
        <v>47</v>
      </c>
    </row>
    <row r="228" spans="1:5" ht="12.75">
      <c r="A228" s="36" t="s">
        <v>52</v>
      </c>
      <c r="E228" s="37" t="s">
        <v>379</v>
      </c>
    </row>
    <row r="229" spans="1:5" ht="25.5">
      <c r="A229" t="s">
        <v>54</v>
      </c>
      <c r="E229" s="35" t="s">
        <v>375</v>
      </c>
    </row>
    <row r="230" spans="1:16" ht="12.75">
      <c r="A230" s="25" t="s">
        <v>45</v>
      </c>
      <c r="B230" s="29" t="s">
        <v>380</v>
      </c>
      <c r="C230" s="29" t="s">
        <v>381</v>
      </c>
      <c r="D230" s="25" t="s">
        <v>47</v>
      </c>
      <c r="E230" s="30" t="s">
        <v>382</v>
      </c>
      <c r="F230" s="31" t="s">
        <v>123</v>
      </c>
      <c r="G230" s="32">
        <v>42</v>
      </c>
      <c r="H230" s="33">
        <v>0</v>
      </c>
      <c r="I230" s="33">
        <f>ROUND(ROUND(H230,2)*ROUND(G230,3),2)</f>
      </c>
      <c r="O230">
        <f>(I230*0)/100</f>
      </c>
      <c r="P230" t="s">
        <v>27</v>
      </c>
    </row>
    <row r="231" spans="1:5" ht="12.75">
      <c r="A231" s="34" t="s">
        <v>50</v>
      </c>
      <c r="E231" s="35" t="s">
        <v>47</v>
      </c>
    </row>
    <row r="232" spans="1:5" ht="12.75">
      <c r="A232" s="36" t="s">
        <v>52</v>
      </c>
      <c r="E232" s="37" t="s">
        <v>383</v>
      </c>
    </row>
    <row r="233" spans="1:5" ht="25.5">
      <c r="A233" t="s">
        <v>54</v>
      </c>
      <c r="E233" s="35" t="s">
        <v>375</v>
      </c>
    </row>
    <row r="234" spans="1:18" ht="12.75" customHeight="1">
      <c r="A234" s="6" t="s">
        <v>43</v>
      </c>
      <c r="B234" s="6"/>
      <c r="C234" s="40" t="s">
        <v>40</v>
      </c>
      <c r="D234" s="6"/>
      <c r="E234" s="27" t="s">
        <v>384</v>
      </c>
      <c r="F234" s="6"/>
      <c r="G234" s="6"/>
      <c r="H234" s="6"/>
      <c r="I234" s="41">
        <f>0+Q234</f>
      </c>
      <c r="O234">
        <f>0+R234</f>
      </c>
      <c r="Q234">
        <f>0+I235+I239+I243+I247+I251+I255+I259+I263+I267+I271+I275+I279+I283</f>
      </c>
      <c r="R234">
        <f>0+O235+O239+O243+O247+O251+O255+O259+O263+O267+O271+O275+O279+O283</f>
      </c>
    </row>
    <row r="235" spans="1:16" ht="12.75">
      <c r="A235" s="25" t="s">
        <v>45</v>
      </c>
      <c r="B235" s="29" t="s">
        <v>385</v>
      </c>
      <c r="C235" s="29" t="s">
        <v>386</v>
      </c>
      <c r="D235" s="25" t="s">
        <v>47</v>
      </c>
      <c r="E235" s="30" t="s">
        <v>387</v>
      </c>
      <c r="F235" s="31" t="s">
        <v>150</v>
      </c>
      <c r="G235" s="32">
        <v>30</v>
      </c>
      <c r="H235" s="33">
        <v>0</v>
      </c>
      <c r="I235" s="33">
        <f>ROUND(ROUND(H235,2)*ROUND(G235,3),2)</f>
      </c>
      <c r="O235">
        <f>(I235*0)/100</f>
      </c>
      <c r="P235" t="s">
        <v>27</v>
      </c>
    </row>
    <row r="236" spans="1:5" ht="12.75">
      <c r="A236" s="34" t="s">
        <v>50</v>
      </c>
      <c r="E236" s="35" t="s">
        <v>388</v>
      </c>
    </row>
    <row r="237" spans="1:5" ht="12.75">
      <c r="A237" s="36" t="s">
        <v>52</v>
      </c>
      <c r="E237" s="37" t="s">
        <v>389</v>
      </c>
    </row>
    <row r="238" spans="1:5" ht="102">
      <c r="A238" t="s">
        <v>54</v>
      </c>
      <c r="E238" s="35" t="s">
        <v>390</v>
      </c>
    </row>
    <row r="239" spans="1:16" ht="12.75">
      <c r="A239" s="25" t="s">
        <v>45</v>
      </c>
      <c r="B239" s="29" t="s">
        <v>391</v>
      </c>
      <c r="C239" s="29" t="s">
        <v>392</v>
      </c>
      <c r="D239" s="25" t="s">
        <v>47</v>
      </c>
      <c r="E239" s="30" t="s">
        <v>393</v>
      </c>
      <c r="F239" s="31" t="s">
        <v>150</v>
      </c>
      <c r="G239" s="32">
        <v>30</v>
      </c>
      <c r="H239" s="33">
        <v>0</v>
      </c>
      <c r="I239" s="33">
        <f>ROUND(ROUND(H239,2)*ROUND(G239,3),2)</f>
      </c>
      <c r="O239">
        <f>(I239*0)/100</f>
      </c>
      <c r="P239" t="s">
        <v>27</v>
      </c>
    </row>
    <row r="240" spans="1:5" ht="12.75">
      <c r="A240" s="34" t="s">
        <v>50</v>
      </c>
      <c r="E240" s="35" t="s">
        <v>394</v>
      </c>
    </row>
    <row r="241" spans="1:5" ht="12.75">
      <c r="A241" s="36" t="s">
        <v>52</v>
      </c>
      <c r="E241" s="37" t="s">
        <v>395</v>
      </c>
    </row>
    <row r="242" spans="1:5" ht="63.75">
      <c r="A242" t="s">
        <v>54</v>
      </c>
      <c r="E242" s="35" t="s">
        <v>396</v>
      </c>
    </row>
    <row r="243" spans="1:16" ht="12.75">
      <c r="A243" s="25" t="s">
        <v>45</v>
      </c>
      <c r="B243" s="29" t="s">
        <v>397</v>
      </c>
      <c r="C243" s="29" t="s">
        <v>398</v>
      </c>
      <c r="D243" s="25" t="s">
        <v>47</v>
      </c>
      <c r="E243" s="30" t="s">
        <v>399</v>
      </c>
      <c r="F243" s="31" t="s">
        <v>150</v>
      </c>
      <c r="G243" s="32">
        <v>24</v>
      </c>
      <c r="H243" s="33">
        <v>0</v>
      </c>
      <c r="I243" s="33">
        <f>ROUND(ROUND(H243,2)*ROUND(G243,3),2)</f>
      </c>
      <c r="O243">
        <f>(I243*21)/100</f>
      </c>
      <c r="P243" t="s">
        <v>23</v>
      </c>
    </row>
    <row r="244" spans="1:5" ht="25.5">
      <c r="A244" s="34" t="s">
        <v>50</v>
      </c>
      <c r="E244" s="35" t="s">
        <v>400</v>
      </c>
    </row>
    <row r="245" spans="1:5" ht="12.75">
      <c r="A245" s="36" t="s">
        <v>52</v>
      </c>
      <c r="E245" s="37" t="s">
        <v>401</v>
      </c>
    </row>
    <row r="246" spans="1:5" ht="51">
      <c r="A246" t="s">
        <v>54</v>
      </c>
      <c r="E246" s="35" t="s">
        <v>402</v>
      </c>
    </row>
    <row r="247" spans="1:16" ht="12.75">
      <c r="A247" s="25" t="s">
        <v>45</v>
      </c>
      <c r="B247" s="29" t="s">
        <v>403</v>
      </c>
      <c r="C247" s="29" t="s">
        <v>404</v>
      </c>
      <c r="D247" s="25" t="s">
        <v>47</v>
      </c>
      <c r="E247" s="30" t="s">
        <v>405</v>
      </c>
      <c r="F247" s="31" t="s">
        <v>150</v>
      </c>
      <c r="G247" s="32">
        <v>710</v>
      </c>
      <c r="H247" s="33">
        <v>0</v>
      </c>
      <c r="I247" s="33">
        <f>ROUND(ROUND(H247,2)*ROUND(G247,3),2)</f>
      </c>
      <c r="O247">
        <f>(I247*21)/100</f>
      </c>
      <c r="P247" t="s">
        <v>23</v>
      </c>
    </row>
    <row r="248" spans="1:5" ht="25.5">
      <c r="A248" s="34" t="s">
        <v>50</v>
      </c>
      <c r="E248" s="35" t="s">
        <v>406</v>
      </c>
    </row>
    <row r="249" spans="1:5" ht="38.25">
      <c r="A249" s="36" t="s">
        <v>52</v>
      </c>
      <c r="E249" s="37" t="s">
        <v>407</v>
      </c>
    </row>
    <row r="250" spans="1:5" ht="51">
      <c r="A250" t="s">
        <v>54</v>
      </c>
      <c r="E250" s="35" t="s">
        <v>402</v>
      </c>
    </row>
    <row r="251" spans="1:16" ht="12.75">
      <c r="A251" s="25" t="s">
        <v>45</v>
      </c>
      <c r="B251" s="29" t="s">
        <v>408</v>
      </c>
      <c r="C251" s="29" t="s">
        <v>409</v>
      </c>
      <c r="D251" s="25" t="s">
        <v>47</v>
      </c>
      <c r="E251" s="30" t="s">
        <v>410</v>
      </c>
      <c r="F251" s="31" t="s">
        <v>150</v>
      </c>
      <c r="G251" s="32">
        <v>17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25.5">
      <c r="A252" s="34" t="s">
        <v>50</v>
      </c>
      <c r="E252" s="35" t="s">
        <v>411</v>
      </c>
    </row>
    <row r="253" spans="1:5" ht="12.75">
      <c r="A253" s="36" t="s">
        <v>52</v>
      </c>
      <c r="E253" s="37" t="s">
        <v>412</v>
      </c>
    </row>
    <row r="254" spans="1:5" ht="51">
      <c r="A254" t="s">
        <v>54</v>
      </c>
      <c r="E254" s="35" t="s">
        <v>402</v>
      </c>
    </row>
    <row r="255" spans="1:16" ht="12.75">
      <c r="A255" s="25" t="s">
        <v>45</v>
      </c>
      <c r="B255" s="29" t="s">
        <v>413</v>
      </c>
      <c r="C255" s="29" t="s">
        <v>414</v>
      </c>
      <c r="D255" s="25" t="s">
        <v>47</v>
      </c>
      <c r="E255" s="30" t="s">
        <v>415</v>
      </c>
      <c r="F255" s="31" t="s">
        <v>150</v>
      </c>
      <c r="G255" s="32">
        <v>100</v>
      </c>
      <c r="H255" s="33">
        <v>0</v>
      </c>
      <c r="I255" s="33">
        <f>ROUND(ROUND(H255,2)*ROUND(G255,3),2)</f>
      </c>
      <c r="O255">
        <f>(I255*0)/100</f>
      </c>
      <c r="P255" t="s">
        <v>27</v>
      </c>
    </row>
    <row r="256" spans="1:5" ht="12.75">
      <c r="A256" s="34" t="s">
        <v>50</v>
      </c>
      <c r="E256" s="35" t="s">
        <v>416</v>
      </c>
    </row>
    <row r="257" spans="1:5" ht="12.75">
      <c r="A257" s="36" t="s">
        <v>52</v>
      </c>
      <c r="E257" s="37" t="s">
        <v>417</v>
      </c>
    </row>
    <row r="258" spans="1:5" ht="38.25">
      <c r="A258" t="s">
        <v>54</v>
      </c>
      <c r="E258" s="35" t="s">
        <v>418</v>
      </c>
    </row>
    <row r="259" spans="1:16" ht="12.75">
      <c r="A259" s="25" t="s">
        <v>45</v>
      </c>
      <c r="B259" s="29" t="s">
        <v>419</v>
      </c>
      <c r="C259" s="29" t="s">
        <v>420</v>
      </c>
      <c r="D259" s="25" t="s">
        <v>47</v>
      </c>
      <c r="E259" s="30" t="s">
        <v>421</v>
      </c>
      <c r="F259" s="31" t="s">
        <v>150</v>
      </c>
      <c r="G259" s="32">
        <v>240</v>
      </c>
      <c r="H259" s="33">
        <v>0</v>
      </c>
      <c r="I259" s="33">
        <f>ROUND(ROUND(H259,2)*ROUND(G259,3),2)</f>
      </c>
      <c r="O259">
        <f>(I259*21)/100</f>
      </c>
      <c r="P259" t="s">
        <v>23</v>
      </c>
    </row>
    <row r="260" spans="1:5" ht="12.75">
      <c r="A260" s="34" t="s">
        <v>50</v>
      </c>
      <c r="E260" s="35" t="s">
        <v>422</v>
      </c>
    </row>
    <row r="261" spans="1:5" ht="12.75">
      <c r="A261" s="36" t="s">
        <v>52</v>
      </c>
      <c r="E261" s="37" t="s">
        <v>423</v>
      </c>
    </row>
    <row r="262" spans="1:5" ht="25.5">
      <c r="A262" t="s">
        <v>54</v>
      </c>
      <c r="E262" s="35" t="s">
        <v>424</v>
      </c>
    </row>
    <row r="263" spans="1:16" ht="12.75">
      <c r="A263" s="25" t="s">
        <v>45</v>
      </c>
      <c r="B263" s="29" t="s">
        <v>425</v>
      </c>
      <c r="C263" s="29" t="s">
        <v>426</v>
      </c>
      <c r="D263" s="25" t="s">
        <v>47</v>
      </c>
      <c r="E263" s="30" t="s">
        <v>427</v>
      </c>
      <c r="F263" s="31" t="s">
        <v>150</v>
      </c>
      <c r="G263" s="32">
        <v>1760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428</v>
      </c>
    </row>
    <row r="265" spans="1:5" ht="12.75">
      <c r="A265" s="36" t="s">
        <v>52</v>
      </c>
      <c r="E265" s="37" t="s">
        <v>166</v>
      </c>
    </row>
    <row r="266" spans="1:5" ht="38.25">
      <c r="A266" t="s">
        <v>54</v>
      </c>
      <c r="E266" s="35" t="s">
        <v>429</v>
      </c>
    </row>
    <row r="267" spans="1:16" ht="25.5">
      <c r="A267" s="25" t="s">
        <v>45</v>
      </c>
      <c r="B267" s="29" t="s">
        <v>430</v>
      </c>
      <c r="C267" s="29" t="s">
        <v>431</v>
      </c>
      <c r="D267" s="25" t="s">
        <v>47</v>
      </c>
      <c r="E267" s="30" t="s">
        <v>432</v>
      </c>
      <c r="F267" s="31" t="s">
        <v>150</v>
      </c>
      <c r="G267" s="32">
        <v>7.5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38.25">
      <c r="A268" s="34" t="s">
        <v>50</v>
      </c>
      <c r="E268" s="35" t="s">
        <v>433</v>
      </c>
    </row>
    <row r="269" spans="1:5" ht="12.75">
      <c r="A269" s="36" t="s">
        <v>52</v>
      </c>
      <c r="E269" s="37" t="s">
        <v>434</v>
      </c>
    </row>
    <row r="270" spans="1:5" ht="76.5">
      <c r="A270" t="s">
        <v>54</v>
      </c>
      <c r="E270" s="35" t="s">
        <v>435</v>
      </c>
    </row>
    <row r="271" spans="1:16" ht="12.75">
      <c r="A271" s="25" t="s">
        <v>45</v>
      </c>
      <c r="B271" s="29" t="s">
        <v>436</v>
      </c>
      <c r="C271" s="29" t="s">
        <v>437</v>
      </c>
      <c r="D271" s="25" t="s">
        <v>47</v>
      </c>
      <c r="E271" s="30" t="s">
        <v>438</v>
      </c>
      <c r="F271" s="31" t="s">
        <v>150</v>
      </c>
      <c r="G271" s="32">
        <v>1021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12.75">
      <c r="A272" s="34" t="s">
        <v>50</v>
      </c>
      <c r="E272" s="35" t="s">
        <v>439</v>
      </c>
    </row>
    <row r="273" spans="1:5" ht="12.75">
      <c r="A273" s="36" t="s">
        <v>52</v>
      </c>
      <c r="E273" s="37" t="s">
        <v>440</v>
      </c>
    </row>
    <row r="274" spans="1:5" ht="89.25">
      <c r="A274" t="s">
        <v>54</v>
      </c>
      <c r="E274" s="35" t="s">
        <v>441</v>
      </c>
    </row>
    <row r="275" spans="1:16" ht="12.75">
      <c r="A275" s="25" t="s">
        <v>45</v>
      </c>
      <c r="B275" s="29" t="s">
        <v>442</v>
      </c>
      <c r="C275" s="29" t="s">
        <v>443</v>
      </c>
      <c r="D275" s="25" t="s">
        <v>47</v>
      </c>
      <c r="E275" s="30" t="s">
        <v>444</v>
      </c>
      <c r="F275" s="31" t="s">
        <v>117</v>
      </c>
      <c r="G275" s="32">
        <v>73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38.25">
      <c r="A276" s="34" t="s">
        <v>50</v>
      </c>
      <c r="E276" s="35" t="s">
        <v>445</v>
      </c>
    </row>
    <row r="277" spans="1:5" ht="12.75">
      <c r="A277" s="36" t="s">
        <v>52</v>
      </c>
      <c r="E277" s="37" t="s">
        <v>446</v>
      </c>
    </row>
    <row r="278" spans="1:5" ht="102">
      <c r="A278" t="s">
        <v>54</v>
      </c>
      <c r="E278" s="35" t="s">
        <v>447</v>
      </c>
    </row>
    <row r="279" spans="1:16" ht="12.75">
      <c r="A279" s="25" t="s">
        <v>45</v>
      </c>
      <c r="B279" s="29" t="s">
        <v>448</v>
      </c>
      <c r="C279" s="29" t="s">
        <v>449</v>
      </c>
      <c r="D279" s="25" t="s">
        <v>47</v>
      </c>
      <c r="E279" s="30" t="s">
        <v>450</v>
      </c>
      <c r="F279" s="31" t="s">
        <v>150</v>
      </c>
      <c r="G279" s="32">
        <v>6</v>
      </c>
      <c r="H279" s="33">
        <v>0</v>
      </c>
      <c r="I279" s="33">
        <f>ROUND(ROUND(H279,2)*ROUND(G279,3),2)</f>
      </c>
      <c r="O279">
        <f>(I279*0)/100</f>
      </c>
      <c r="P279" t="s">
        <v>27</v>
      </c>
    </row>
    <row r="280" spans="1:5" ht="38.25">
      <c r="A280" s="34" t="s">
        <v>50</v>
      </c>
      <c r="E280" s="35" t="s">
        <v>451</v>
      </c>
    </row>
    <row r="281" spans="1:5" ht="12.75">
      <c r="A281" s="36" t="s">
        <v>52</v>
      </c>
      <c r="E281" s="37" t="s">
        <v>452</v>
      </c>
    </row>
    <row r="282" spans="1:5" ht="114.75">
      <c r="A282" t="s">
        <v>54</v>
      </c>
      <c r="E282" s="35" t="s">
        <v>453</v>
      </c>
    </row>
    <row r="283" spans="1:16" ht="12.75">
      <c r="A283" s="25" t="s">
        <v>45</v>
      </c>
      <c r="B283" s="29" t="s">
        <v>454</v>
      </c>
      <c r="C283" s="29" t="s">
        <v>455</v>
      </c>
      <c r="D283" s="25" t="s">
        <v>47</v>
      </c>
      <c r="E283" s="30" t="s">
        <v>456</v>
      </c>
      <c r="F283" s="31" t="s">
        <v>110</v>
      </c>
      <c r="G283" s="32">
        <v>3.15</v>
      </c>
      <c r="H283" s="33">
        <v>0</v>
      </c>
      <c r="I283" s="33">
        <f>ROUND(ROUND(H283,2)*ROUND(G283,3),2)</f>
      </c>
      <c r="O283">
        <f>(I283*0)/100</f>
      </c>
      <c r="P283" t="s">
        <v>27</v>
      </c>
    </row>
    <row r="284" spans="1:5" ht="38.25">
      <c r="A284" s="34" t="s">
        <v>50</v>
      </c>
      <c r="E284" s="35" t="s">
        <v>457</v>
      </c>
    </row>
    <row r="285" spans="1:5" ht="12.75">
      <c r="A285" s="36" t="s">
        <v>52</v>
      </c>
      <c r="E285" s="37" t="s">
        <v>458</v>
      </c>
    </row>
    <row r="286" spans="1:5" ht="76.5">
      <c r="A286" t="s">
        <v>54</v>
      </c>
      <c r="E286" s="35" t="s">
        <v>459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0+O8+O13+O30+O39+O56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460</v>
      </c>
      <c r="I3" s="38">
        <f>0+I8+I13+I30+I39+I56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460</v>
      </c>
      <c r="D4" s="6"/>
      <c r="E4" s="18" t="s">
        <v>461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46.764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462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37.73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463</v>
      </c>
    </row>
    <row r="16" spans="1:5" ht="51">
      <c r="A16" s="36" t="s">
        <v>52</v>
      </c>
      <c r="E16" s="37" t="s">
        <v>464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11.75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466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37.73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51">
      <c r="A24" s="36" t="s">
        <v>52</v>
      </c>
      <c r="E24" s="37" t="s">
        <v>464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11.75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38.25">
      <c r="A28" s="36" t="s">
        <v>52</v>
      </c>
      <c r="E28" s="37" t="s">
        <v>475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0+I31+I35</f>
      </c>
      <c r="R30">
        <f>0+O31+O35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1.6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479</v>
      </c>
    </row>
    <row r="33" spans="1:5" ht="12.75">
      <c r="A33" s="36" t="s">
        <v>52</v>
      </c>
      <c r="E33" s="37" t="s">
        <v>480</v>
      </c>
    </row>
    <row r="34" spans="1:5" ht="369.75">
      <c r="A34" t="s">
        <v>54</v>
      </c>
      <c r="E34" s="35" t="s">
        <v>481</v>
      </c>
    </row>
    <row r="35" spans="1:16" ht="12.75">
      <c r="A35" s="25" t="s">
        <v>45</v>
      </c>
      <c r="B35" s="29" t="s">
        <v>74</v>
      </c>
      <c r="C35" s="29" t="s">
        <v>482</v>
      </c>
      <c r="D35" s="25" t="s">
        <v>47</v>
      </c>
      <c r="E35" s="30" t="s">
        <v>483</v>
      </c>
      <c r="F35" s="31" t="s">
        <v>110</v>
      </c>
      <c r="G35" s="32">
        <v>1.38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484</v>
      </c>
    </row>
    <row r="37" spans="1:5" ht="12.75">
      <c r="A37" s="36" t="s">
        <v>52</v>
      </c>
      <c r="E37" s="37" t="s">
        <v>485</v>
      </c>
    </row>
    <row r="38" spans="1:5" ht="369.75">
      <c r="A38" t="s">
        <v>54</v>
      </c>
      <c r="E38" s="35" t="s">
        <v>481</v>
      </c>
    </row>
    <row r="39" spans="1:18" ht="12.75" customHeight="1">
      <c r="A39" s="6" t="s">
        <v>43</v>
      </c>
      <c r="B39" s="6"/>
      <c r="C39" s="40" t="s">
        <v>33</v>
      </c>
      <c r="D39" s="6"/>
      <c r="E39" s="27" t="s">
        <v>260</v>
      </c>
      <c r="F39" s="6"/>
      <c r="G39" s="6"/>
      <c r="H39" s="6"/>
      <c r="I39" s="41">
        <f>0+Q39</f>
      </c>
      <c r="O39">
        <f>0+R39</f>
      </c>
      <c r="Q39">
        <f>0+I40+I44+I48+I52</f>
      </c>
      <c r="R39">
        <f>0+O40+O44+O48+O52</f>
      </c>
    </row>
    <row r="40" spans="1:16" ht="12.75">
      <c r="A40" s="25" t="s">
        <v>45</v>
      </c>
      <c r="B40" s="29" t="s">
        <v>78</v>
      </c>
      <c r="C40" s="29" t="s">
        <v>486</v>
      </c>
      <c r="D40" s="25" t="s">
        <v>47</v>
      </c>
      <c r="E40" s="30" t="s">
        <v>487</v>
      </c>
      <c r="F40" s="31" t="s">
        <v>110</v>
      </c>
      <c r="G40" s="32">
        <v>1.71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488</v>
      </c>
    </row>
    <row r="42" spans="1:5" ht="38.25">
      <c r="A42" s="36" t="s">
        <v>52</v>
      </c>
      <c r="E42" s="37" t="s">
        <v>489</v>
      </c>
    </row>
    <row r="43" spans="1:5" ht="369.75">
      <c r="A43" t="s">
        <v>54</v>
      </c>
      <c r="E43" s="35" t="s">
        <v>266</v>
      </c>
    </row>
    <row r="44" spans="1:16" ht="12.75">
      <c r="A44" s="25" t="s">
        <v>45</v>
      </c>
      <c r="B44" s="29" t="s">
        <v>40</v>
      </c>
      <c r="C44" s="29" t="s">
        <v>262</v>
      </c>
      <c r="D44" s="25" t="s">
        <v>47</v>
      </c>
      <c r="E44" s="30" t="s">
        <v>263</v>
      </c>
      <c r="F44" s="31" t="s">
        <v>110</v>
      </c>
      <c r="G44" s="32">
        <v>2.18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490</v>
      </c>
    </row>
    <row r="46" spans="1:5" ht="12.75">
      <c r="A46" s="36" t="s">
        <v>52</v>
      </c>
      <c r="E46" s="37" t="s">
        <v>491</v>
      </c>
    </row>
    <row r="47" spans="1:5" ht="369.75">
      <c r="A47" t="s">
        <v>54</v>
      </c>
      <c r="E47" s="35" t="s">
        <v>266</v>
      </c>
    </row>
    <row r="48" spans="1:16" ht="12.75">
      <c r="A48" s="25" t="s">
        <v>45</v>
      </c>
      <c r="B48" s="29" t="s">
        <v>42</v>
      </c>
      <c r="C48" s="29" t="s">
        <v>268</v>
      </c>
      <c r="D48" s="25" t="s">
        <v>47</v>
      </c>
      <c r="E48" s="30" t="s">
        <v>269</v>
      </c>
      <c r="F48" s="31" t="s">
        <v>110</v>
      </c>
      <c r="G48" s="32">
        <v>2.23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492</v>
      </c>
    </row>
    <row r="50" spans="1:5" ht="51">
      <c r="A50" s="36" t="s">
        <v>52</v>
      </c>
      <c r="E50" s="37" t="s">
        <v>493</v>
      </c>
    </row>
    <row r="51" spans="1:5" ht="38.25">
      <c r="A51" t="s">
        <v>54</v>
      </c>
      <c r="E51" s="35" t="s">
        <v>272</v>
      </c>
    </row>
    <row r="52" spans="1:16" ht="12.75">
      <c r="A52" s="25" t="s">
        <v>45</v>
      </c>
      <c r="B52" s="29" t="s">
        <v>89</v>
      </c>
      <c r="C52" s="29" t="s">
        <v>494</v>
      </c>
      <c r="D52" s="25" t="s">
        <v>47</v>
      </c>
      <c r="E52" s="30" t="s">
        <v>495</v>
      </c>
      <c r="F52" s="31" t="s">
        <v>110</v>
      </c>
      <c r="G52" s="32">
        <v>2.18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25.5">
      <c r="A53" s="34" t="s">
        <v>50</v>
      </c>
      <c r="E53" s="35" t="s">
        <v>496</v>
      </c>
    </row>
    <row r="54" spans="1:5" ht="12.75">
      <c r="A54" s="36" t="s">
        <v>52</v>
      </c>
      <c r="E54" s="37" t="s">
        <v>491</v>
      </c>
    </row>
    <row r="55" spans="1:5" ht="102">
      <c r="A55" t="s">
        <v>54</v>
      </c>
      <c r="E55" s="35" t="s">
        <v>497</v>
      </c>
    </row>
    <row r="56" spans="1:18" ht="12.75" customHeight="1">
      <c r="A56" s="6" t="s">
        <v>43</v>
      </c>
      <c r="B56" s="6"/>
      <c r="C56" s="40" t="s">
        <v>40</v>
      </c>
      <c r="D56" s="6"/>
      <c r="E56" s="27" t="s">
        <v>384</v>
      </c>
      <c r="F56" s="6"/>
      <c r="G56" s="6"/>
      <c r="H56" s="6"/>
      <c r="I56" s="41">
        <f>0+Q56</f>
      </c>
      <c r="O56">
        <f>0+R56</f>
      </c>
      <c r="Q56">
        <f>0+I57+I61+I65</f>
      </c>
      <c r="R56">
        <f>0+O57+O61+O65</f>
      </c>
    </row>
    <row r="57" spans="1:16" ht="12.75">
      <c r="A57" s="25" t="s">
        <v>45</v>
      </c>
      <c r="B57" s="29" t="s">
        <v>147</v>
      </c>
      <c r="C57" s="29" t="s">
        <v>498</v>
      </c>
      <c r="D57" s="25" t="s">
        <v>47</v>
      </c>
      <c r="E57" s="30" t="s">
        <v>499</v>
      </c>
      <c r="F57" s="31" t="s">
        <v>150</v>
      </c>
      <c r="G57" s="32">
        <v>10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500</v>
      </c>
    </row>
    <row r="59" spans="1:5" ht="12.75">
      <c r="A59" s="36" t="s">
        <v>52</v>
      </c>
      <c r="E59" s="37" t="s">
        <v>501</v>
      </c>
    </row>
    <row r="60" spans="1:5" ht="63.75">
      <c r="A60" t="s">
        <v>54</v>
      </c>
      <c r="E60" s="35" t="s">
        <v>502</v>
      </c>
    </row>
    <row r="61" spans="1:16" ht="12.75">
      <c r="A61" s="25" t="s">
        <v>45</v>
      </c>
      <c r="B61" s="29" t="s">
        <v>153</v>
      </c>
      <c r="C61" s="29" t="s">
        <v>503</v>
      </c>
      <c r="D61" s="25" t="s">
        <v>47</v>
      </c>
      <c r="E61" s="30" t="s">
        <v>504</v>
      </c>
      <c r="F61" s="31" t="s">
        <v>123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505</v>
      </c>
    </row>
    <row r="63" spans="1:5" ht="12.75">
      <c r="A63" s="36" t="s">
        <v>52</v>
      </c>
      <c r="E63" s="37" t="s">
        <v>128</v>
      </c>
    </row>
    <row r="64" spans="1:5" ht="409.5">
      <c r="A64" t="s">
        <v>54</v>
      </c>
      <c r="E64" s="35" t="s">
        <v>506</v>
      </c>
    </row>
    <row r="65" spans="1:16" ht="12.75">
      <c r="A65" s="25" t="s">
        <v>45</v>
      </c>
      <c r="B65" s="29" t="s">
        <v>157</v>
      </c>
      <c r="C65" s="29" t="s">
        <v>507</v>
      </c>
      <c r="D65" s="25" t="s">
        <v>47</v>
      </c>
      <c r="E65" s="30" t="s">
        <v>508</v>
      </c>
      <c r="F65" s="31" t="s">
        <v>150</v>
      </c>
      <c r="G65" s="32">
        <v>9.8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52</v>
      </c>
      <c r="E67" s="37" t="s">
        <v>509</v>
      </c>
    </row>
    <row r="68" spans="1:5" ht="63.75">
      <c r="A68" t="s">
        <v>54</v>
      </c>
      <c r="E68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511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511</v>
      </c>
      <c r="D4" s="6"/>
      <c r="E4" s="18" t="s">
        <v>512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53.37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513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47.025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515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17.375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516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47.025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517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17.375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518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(I49*0)/100</f>
      </c>
      <c r="P49" t="s">
        <v>27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535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536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536</v>
      </c>
      <c r="D4" s="6"/>
      <c r="E4" s="18" t="s">
        <v>537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46.818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538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42.8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539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16.79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540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42.8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541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16.79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542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(I49*0)/100</f>
      </c>
      <c r="P49" t="s">
        <v>27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544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544</v>
      </c>
      <c r="D4" s="6"/>
      <c r="E4" s="18" t="s">
        <v>545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40.086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546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40.02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547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17.75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548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40.02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549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17.75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550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(I49*0)/100</f>
      </c>
      <c r="P49" t="s">
        <v>27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551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551</v>
      </c>
      <c r="D4" s="6"/>
      <c r="E4" s="18" t="s">
        <v>552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69.975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553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58.025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554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19.15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555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58.025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556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19.15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557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(I49*0)/100</f>
      </c>
      <c r="P49" t="s">
        <v>27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558</v>
      </c>
      <c r="I3" s="38">
        <f>0+I8+I13+I30+I35+I48+I53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558</v>
      </c>
      <c r="D4" s="6"/>
      <c r="E4" s="18" t="s">
        <v>559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96</v>
      </c>
      <c r="D9" s="25" t="s">
        <v>47</v>
      </c>
      <c r="E9" s="30" t="s">
        <v>97</v>
      </c>
      <c r="F9" s="31" t="s">
        <v>98</v>
      </c>
      <c r="G9" s="32">
        <v>62.55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99</v>
      </c>
    </row>
    <row r="11" spans="1:5" ht="12.75">
      <c r="A11" s="36" t="s">
        <v>52</v>
      </c>
      <c r="E11" s="37" t="s">
        <v>560</v>
      </c>
    </row>
    <row r="12" spans="1:5" ht="25.5">
      <c r="A12" t="s">
        <v>54</v>
      </c>
      <c r="E12" s="35" t="s">
        <v>101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114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181</v>
      </c>
      <c r="D14" s="25" t="s">
        <v>47</v>
      </c>
      <c r="E14" s="30" t="s">
        <v>182</v>
      </c>
      <c r="F14" s="31" t="s">
        <v>110</v>
      </c>
      <c r="G14" s="32">
        <v>49.4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63.75">
      <c r="A15" s="34" t="s">
        <v>50</v>
      </c>
      <c r="E15" s="35" t="s">
        <v>514</v>
      </c>
    </row>
    <row r="16" spans="1:5" ht="51">
      <c r="A16" s="36" t="s">
        <v>52</v>
      </c>
      <c r="E16" s="37" t="s">
        <v>561</v>
      </c>
    </row>
    <row r="17" spans="1:5" ht="369.75">
      <c r="A17" t="s">
        <v>54</v>
      </c>
      <c r="E17" s="35" t="s">
        <v>465</v>
      </c>
    </row>
    <row r="18" spans="1:16" ht="12.75">
      <c r="A18" s="25" t="s">
        <v>45</v>
      </c>
      <c r="B18" s="29" t="s">
        <v>22</v>
      </c>
      <c r="C18" s="29" t="s">
        <v>186</v>
      </c>
      <c r="D18" s="25" t="s">
        <v>47</v>
      </c>
      <c r="E18" s="30" t="s">
        <v>187</v>
      </c>
      <c r="F18" s="31" t="s">
        <v>110</v>
      </c>
      <c r="G18" s="32">
        <v>14.65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562</v>
      </c>
    </row>
    <row r="21" spans="1:5" ht="306">
      <c r="A21" t="s">
        <v>54</v>
      </c>
      <c r="E21" s="35" t="s">
        <v>467</v>
      </c>
    </row>
    <row r="22" spans="1:16" ht="12.75">
      <c r="A22" s="25" t="s">
        <v>45</v>
      </c>
      <c r="B22" s="29" t="s">
        <v>33</v>
      </c>
      <c r="C22" s="29" t="s">
        <v>468</v>
      </c>
      <c r="D22" s="25" t="s">
        <v>47</v>
      </c>
      <c r="E22" s="30" t="s">
        <v>469</v>
      </c>
      <c r="F22" s="31" t="s">
        <v>110</v>
      </c>
      <c r="G22" s="32">
        <v>49.4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470</v>
      </c>
    </row>
    <row r="24" spans="1:5" ht="12.75">
      <c r="A24" s="36" t="s">
        <v>52</v>
      </c>
      <c r="E24" s="37" t="s">
        <v>563</v>
      </c>
    </row>
    <row r="25" spans="1:5" ht="191.25">
      <c r="A25" t="s">
        <v>54</v>
      </c>
      <c r="E25" s="35" t="s">
        <v>471</v>
      </c>
    </row>
    <row r="26" spans="1:16" ht="12.75">
      <c r="A26" s="25" t="s">
        <v>45</v>
      </c>
      <c r="B26" s="29" t="s">
        <v>35</v>
      </c>
      <c r="C26" s="29" t="s">
        <v>472</v>
      </c>
      <c r="D26" s="25" t="s">
        <v>47</v>
      </c>
      <c r="E26" s="30" t="s">
        <v>473</v>
      </c>
      <c r="F26" s="31" t="s">
        <v>110</v>
      </c>
      <c r="G26" s="32">
        <v>14.65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474</v>
      </c>
    </row>
    <row r="28" spans="1:5" ht="51">
      <c r="A28" s="36" t="s">
        <v>52</v>
      </c>
      <c r="E28" s="37" t="s">
        <v>564</v>
      </c>
    </row>
    <row r="29" spans="1:5" ht="280.5">
      <c r="A29" t="s">
        <v>54</v>
      </c>
      <c r="E29" s="35" t="s">
        <v>476</v>
      </c>
    </row>
    <row r="30" spans="1:18" ht="12.75" customHeight="1">
      <c r="A30" s="6" t="s">
        <v>43</v>
      </c>
      <c r="B30" s="6"/>
      <c r="C30" s="40" t="s">
        <v>23</v>
      </c>
      <c r="D30" s="6"/>
      <c r="E30" s="27" t="s">
        <v>247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5" t="s">
        <v>45</v>
      </c>
      <c r="B31" s="29" t="s">
        <v>37</v>
      </c>
      <c r="C31" s="29" t="s">
        <v>477</v>
      </c>
      <c r="D31" s="25" t="s">
        <v>47</v>
      </c>
      <c r="E31" s="30" t="s">
        <v>478</v>
      </c>
      <c r="F31" s="31" t="s">
        <v>110</v>
      </c>
      <c r="G31" s="32">
        <v>0.8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519</v>
      </c>
    </row>
    <row r="33" spans="1:5" ht="12.75">
      <c r="A33" s="36" t="s">
        <v>52</v>
      </c>
      <c r="E33" s="37" t="s">
        <v>520</v>
      </c>
    </row>
    <row r="34" spans="1:5" ht="369.75">
      <c r="A34" t="s">
        <v>54</v>
      </c>
      <c r="E34" s="35" t="s">
        <v>481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260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5" t="s">
        <v>45</v>
      </c>
      <c r="B36" s="29" t="s">
        <v>74</v>
      </c>
      <c r="C36" s="29" t="s">
        <v>486</v>
      </c>
      <c r="D36" s="25" t="s">
        <v>47</v>
      </c>
      <c r="E36" s="30" t="s">
        <v>487</v>
      </c>
      <c r="F36" s="31" t="s">
        <v>110</v>
      </c>
      <c r="G36" s="32">
        <v>1.865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488</v>
      </c>
    </row>
    <row r="38" spans="1:5" ht="38.25">
      <c r="A38" s="36" t="s">
        <v>52</v>
      </c>
      <c r="E38" s="37" t="s">
        <v>521</v>
      </c>
    </row>
    <row r="39" spans="1:5" ht="369.75">
      <c r="A39" t="s">
        <v>54</v>
      </c>
      <c r="E39" s="35" t="s">
        <v>266</v>
      </c>
    </row>
    <row r="40" spans="1:16" ht="12.75">
      <c r="A40" s="25" t="s">
        <v>45</v>
      </c>
      <c r="B40" s="29" t="s">
        <v>78</v>
      </c>
      <c r="C40" s="29" t="s">
        <v>268</v>
      </c>
      <c r="D40" s="25" t="s">
        <v>47</v>
      </c>
      <c r="E40" s="30" t="s">
        <v>269</v>
      </c>
      <c r="F40" s="31" t="s">
        <v>110</v>
      </c>
      <c r="G40" s="32">
        <v>1.35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492</v>
      </c>
    </row>
    <row r="42" spans="1:5" ht="38.25">
      <c r="A42" s="36" t="s">
        <v>52</v>
      </c>
      <c r="E42" s="37" t="s">
        <v>522</v>
      </c>
    </row>
    <row r="43" spans="1:5" ht="38.25">
      <c r="A43" t="s">
        <v>54</v>
      </c>
      <c r="E43" s="35" t="s">
        <v>272</v>
      </c>
    </row>
    <row r="44" spans="1:16" ht="12.75">
      <c r="A44" s="25" t="s">
        <v>45</v>
      </c>
      <c r="B44" s="29" t="s">
        <v>40</v>
      </c>
      <c r="C44" s="29" t="s">
        <v>523</v>
      </c>
      <c r="D44" s="25" t="s">
        <v>47</v>
      </c>
      <c r="E44" s="30" t="s">
        <v>524</v>
      </c>
      <c r="F44" s="31" t="s">
        <v>110</v>
      </c>
      <c r="G44" s="32">
        <v>1.805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505</v>
      </c>
    </row>
    <row r="46" spans="1:5" ht="12.75">
      <c r="A46" s="36" t="s">
        <v>52</v>
      </c>
      <c r="E46" s="37" t="s">
        <v>525</v>
      </c>
    </row>
    <row r="47" spans="1:5" ht="51">
      <c r="A47" t="s">
        <v>54</v>
      </c>
      <c r="E47" s="35" t="s">
        <v>526</v>
      </c>
    </row>
    <row r="48" spans="1:18" ht="12.75" customHeight="1">
      <c r="A48" s="6" t="s">
        <v>43</v>
      </c>
      <c r="B48" s="6"/>
      <c r="C48" s="40" t="s">
        <v>78</v>
      </c>
      <c r="D48" s="6"/>
      <c r="E48" s="27" t="s">
        <v>354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42</v>
      </c>
      <c r="C49" s="29" t="s">
        <v>527</v>
      </c>
      <c r="D49" s="25" t="s">
        <v>47</v>
      </c>
      <c r="E49" s="30" t="s">
        <v>528</v>
      </c>
      <c r="F49" s="31" t="s">
        <v>123</v>
      </c>
      <c r="G49" s="32">
        <v>1</v>
      </c>
      <c r="H49" s="33">
        <v>0</v>
      </c>
      <c r="I49" s="33">
        <f>ROUND(ROUND(H49,2)*ROUND(G49,3),2)</f>
      </c>
      <c r="O49">
        <f>(I49*0)/100</f>
      </c>
      <c r="P49" t="s">
        <v>27</v>
      </c>
    </row>
    <row r="50" spans="1:5" ht="12.75">
      <c r="A50" s="34" t="s">
        <v>50</v>
      </c>
      <c r="E50" s="35" t="s">
        <v>529</v>
      </c>
    </row>
    <row r="51" spans="1:5" ht="12.75">
      <c r="A51" s="36" t="s">
        <v>52</v>
      </c>
      <c r="E51" s="37" t="s">
        <v>53</v>
      </c>
    </row>
    <row r="52" spans="1:5" ht="12.75">
      <c r="A52" t="s">
        <v>54</v>
      </c>
      <c r="E52" s="35" t="s">
        <v>530</v>
      </c>
    </row>
    <row r="53" spans="1:18" ht="12.75" customHeight="1">
      <c r="A53" s="6" t="s">
        <v>43</v>
      </c>
      <c r="B53" s="6"/>
      <c r="C53" s="40" t="s">
        <v>40</v>
      </c>
      <c r="D53" s="6"/>
      <c r="E53" s="27" t="s">
        <v>384</v>
      </c>
      <c r="F53" s="6"/>
      <c r="G53" s="6"/>
      <c r="H53" s="6"/>
      <c r="I53" s="41">
        <f>0+Q53</f>
      </c>
      <c r="O53">
        <f>0+R53</f>
      </c>
      <c r="Q53">
        <f>0+I54+I58+I62</f>
      </c>
      <c r="R53">
        <f>0+O54+O58+O62</f>
      </c>
    </row>
    <row r="54" spans="1:16" ht="12.75">
      <c r="A54" s="25" t="s">
        <v>45</v>
      </c>
      <c r="B54" s="29" t="s">
        <v>89</v>
      </c>
      <c r="C54" s="29" t="s">
        <v>503</v>
      </c>
      <c r="D54" s="25" t="s">
        <v>47</v>
      </c>
      <c r="E54" s="30" t="s">
        <v>504</v>
      </c>
      <c r="F54" s="31" t="s">
        <v>123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505</v>
      </c>
    </row>
    <row r="56" spans="1:5" ht="12.75">
      <c r="A56" s="36" t="s">
        <v>52</v>
      </c>
      <c r="E56" s="37" t="s">
        <v>53</v>
      </c>
    </row>
    <row r="57" spans="1:5" ht="409.5">
      <c r="A57" t="s">
        <v>54</v>
      </c>
      <c r="E57" s="35" t="s">
        <v>506</v>
      </c>
    </row>
    <row r="58" spans="1:16" ht="25.5">
      <c r="A58" s="25" t="s">
        <v>45</v>
      </c>
      <c r="B58" s="29" t="s">
        <v>147</v>
      </c>
      <c r="C58" s="29" t="s">
        <v>531</v>
      </c>
      <c r="D58" s="25" t="s">
        <v>47</v>
      </c>
      <c r="E58" s="30" t="s">
        <v>532</v>
      </c>
      <c r="F58" s="31" t="s">
        <v>123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533</v>
      </c>
    </row>
    <row r="60" spans="1:5" ht="12.75">
      <c r="A60" s="36" t="s">
        <v>52</v>
      </c>
      <c r="E60" s="37" t="s">
        <v>53</v>
      </c>
    </row>
    <row r="61" spans="1:5" ht="409.5">
      <c r="A61" t="s">
        <v>54</v>
      </c>
      <c r="E61" s="35" t="s">
        <v>534</v>
      </c>
    </row>
    <row r="62" spans="1:16" ht="12.75">
      <c r="A62" s="25" t="s">
        <v>45</v>
      </c>
      <c r="B62" s="29" t="s">
        <v>153</v>
      </c>
      <c r="C62" s="29" t="s">
        <v>507</v>
      </c>
      <c r="D62" s="25" t="s">
        <v>47</v>
      </c>
      <c r="E62" s="30" t="s">
        <v>508</v>
      </c>
      <c r="F62" s="31" t="s">
        <v>150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543</v>
      </c>
    </row>
    <row r="65" spans="1:5" ht="63.75">
      <c r="A65" t="s">
        <v>54</v>
      </c>
      <c r="E65" s="35" t="s">
        <v>510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