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75" windowWidth="28515" windowHeight="123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'Rekapitulace'!$G$49</definedName>
    <definedName name="Dodavka0">'Položky'!#REF!</definedName>
    <definedName name="HSV">'Rekapitulace'!$E$49</definedName>
    <definedName name="HSV0">'Položky'!#REF!</definedName>
    <definedName name="HZS">'Rekapitulace'!$I$49</definedName>
    <definedName name="HZS0">'Položky'!#REF!</definedName>
    <definedName name="JKSO">'Krycí list'!$G$2</definedName>
    <definedName name="MJ">'Krycí list'!$G$5</definedName>
    <definedName name="Mont">'Rekapitulace'!$H$49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'Položky'!$A$1:$G$1535</definedName>
    <definedName name="_xlnm.Print_Area" localSheetId="1">'Rekapitulace'!$A$1:$I$63</definedName>
    <definedName name="PocetMJ">'Krycí list'!$G$6</definedName>
    <definedName name="Poznamka">'Krycí list'!$B$37</definedName>
    <definedName name="Projektant">'Krycí list'!$C$8</definedName>
    <definedName name="PSV">'Rekapitulace'!$F$49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'Rekapitulace'!$H$62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<sst xmlns="http://schemas.openxmlformats.org/spreadsheetml/2006/main" count="3532" uniqueCount="1657">
  <si>
    <t>Rozpočet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</si>
  <si>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</si>
  <si>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</si>
  <si>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</si>
  <si>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</si>
  <si>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</si>
  <si>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</si>
  <si>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</si>
  <si>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</si>
  <si>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</si>
  <si>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</si>
  <si>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</si>
  <si>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</si>
  <si>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</si>
  <si>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</si>
  <si>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</si>
  <si>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</si>
  <si>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</si>
  <si>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</si>
  <si>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</si>
  <si>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</si>
  <si>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</si>
  <si>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</si>
  <si>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</si>
  <si>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</si>
  <si>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</si>
  <si>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</si>
  <si>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</si>
  <si>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</si>
  <si>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</si>
  <si>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</si>
  <si>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</si>
  <si>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</si>
  <si>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</si>
  <si>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</si>
  <si>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</si>
  <si>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</si>
  <si>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</si>
  <si>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</si>
  <si>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</si>
  <si>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</si>
  <si>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</si>
  <si>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</si>
  <si>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</si>
  <si>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</si>
  <si>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</si>
  <si>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</si>
  <si>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</si>
  <si>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</si>
  <si>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</si>
  <si>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</si>
  <si>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</si>
  <si>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</si>
  <si>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</si>
  <si>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</si>
  <si>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</si>
  <si>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</si>
  <si>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</si>
  <si>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</si>
  <si>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</si>
  <si>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</si>
  <si>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</si>
  <si>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</si>
  <si>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</si>
  <si>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</si>
  <si>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</si>
  <si>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</si>
  <si>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</si>
  <si>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</si>
  <si>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</si>
  <si>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</si>
  <si>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</si>
  <si>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</si>
  <si>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</si>
  <si>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</si>
  <si>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</si>
  <si>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</si>
  <si>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PFB140059</t>
  </si>
  <si>
    <t>GYMNÁZIUM JANA PALACHA MĚLNÍK - TĚLOCVIČNA</t>
  </si>
  <si>
    <t>SO.01</t>
  </si>
  <si>
    <t>PŘÍSTAVBA TĚLOCVIČNY</t>
  </si>
  <si>
    <t>802.21</t>
  </si>
  <si>
    <t>SO.01.DPS</t>
  </si>
  <si>
    <t>PŘÍSTAVBA TĚLOCVIČNY - ROZPOČET/VV</t>
  </si>
  <si>
    <t>131101103R00</t>
  </si>
  <si>
    <t xml:space="preserve">Hloubení nezapažených jam v hor.2 do 10000 m3 </t>
  </si>
  <si>
    <t>m3</t>
  </si>
  <si>
    <t>Začátek provozního součtu</t>
  </si>
  <si>
    <t>hloubení z úrovně PT ...... - 0,74:(8,0*6,25+1,5*1,5+2,5*1,5+4,0*9,25+27,5*7,5+9,0*7,5+3,2*1,0)*0,25</t>
  </si>
  <si>
    <t>(3,25*0,8+4,0*5,75+5,0*8,0)*0,25</t>
  </si>
  <si>
    <t>(9,9*8,5+9,4*33,5+9,75*8,5+10,5*9,75+9,0*6,1)*1,5</t>
  </si>
  <si>
    <t>0</t>
  </si>
  <si>
    <t>prohloubení z úrovně -0,74:3,25*4,5*1,06+3,5*5,75*1,31+3,25*5,0*1,06+4,0*6,75*1,56</t>
  </si>
  <si>
    <t>1,5*4,75*0,75+2,5*6,25*0,75</t>
  </si>
  <si>
    <t>prohloubení z úrovně -4,62:1,75*1,75*0,98*2</t>
  </si>
  <si>
    <t>Konec provozního součtu</t>
  </si>
  <si>
    <t>z toho v hornině 2 ...50%:1191,96*0,5</t>
  </si>
  <si>
    <t>131201203R00</t>
  </si>
  <si>
    <t xml:space="preserve">Hloubení zapažených jam v hor.3 do 10000 m3 </t>
  </si>
  <si>
    <t>131201209R00</t>
  </si>
  <si>
    <t xml:space="preserve">Příplatek za lepivost - hloubení zapaž.jam v hor.3 </t>
  </si>
  <si>
    <t>595,98*0,5</t>
  </si>
  <si>
    <t>131401103R00</t>
  </si>
  <si>
    <t xml:space="preserve">Hloubení nezapažených jam v hor.5 do 10000 m3 </t>
  </si>
  <si>
    <t>rozsah výskytu skalnatého podloží dle sdělení projektanta:</t>
  </si>
  <si>
    <t>hloubení z úrovně PT ...... - 0,55:(8,75*7,5+4,5*6,4+33,25*13,5+13,0*5,5+6,0*2,25+8,75*7,0)*0,55</t>
  </si>
  <si>
    <t>3,5*(12,99+41,64)*3,25+4,5*1,25*2,2*2</t>
  </si>
  <si>
    <t>prohloubení z úrovně -0,55:6,0*5,0*1,25+3,5*5,5*1,25*6+5,0*5,75*1,25</t>
  </si>
  <si>
    <t>hloubení z úrovně PT ........ -5,10 až -6,10:2,25*1,5*0,5+2,75*2,25*0,5+2,25*4,5*05+3,0*4,5*0,5+3,25*2,25*0,5</t>
  </si>
  <si>
    <t>3,0*1,7*0,5+2,5*1,3*0,5+3,5*4,0*0,5+1,3*2,25*0,5+1,5*3,0*0,5</t>
  </si>
  <si>
    <t>3,5*4,5*0,5+13,5*2,3*0,5+1,5*0,75*0,5*2</t>
  </si>
  <si>
    <t>z toho v hornině 5 ...90%:1348,46*0,9</t>
  </si>
  <si>
    <t>131501103R00</t>
  </si>
  <si>
    <t xml:space="preserve">Hloubení nezapažených jam v hor.6 do 10000 m3 </t>
  </si>
  <si>
    <t>z toho v hornině 6 ...10%:1348,46*0,1</t>
  </si>
  <si>
    <t>132101101R00</t>
  </si>
  <si>
    <t xml:space="preserve">Hloubení rýh šířky do 60 cm v hor.2 do 100 m3 </t>
  </si>
  <si>
    <t>(18,9+1,3)*0,5*0,5+1,3*1,9*0,5</t>
  </si>
  <si>
    <t>6,29*0,5</t>
  </si>
  <si>
    <t>132201101R00</t>
  </si>
  <si>
    <t xml:space="preserve">Hloubení rýh šířky do 60 cm v hor.3 do 100 m3 </t>
  </si>
  <si>
    <t>132401201R00</t>
  </si>
  <si>
    <t xml:space="preserve">Hloubení rýh šířky do 200 cm v hor.5 </t>
  </si>
  <si>
    <t>21,25*0,6*0,5+0,9*1,4*0,5*4</t>
  </si>
  <si>
    <t>13,4*1,5*0,5+0,75*1,4*0,5*2</t>
  </si>
  <si>
    <t>19,99*0,9</t>
  </si>
  <si>
    <t>132501201R00</t>
  </si>
  <si>
    <t xml:space="preserve">Hloubení rýh šířky do 200 cm v hor.6 </t>
  </si>
  <si>
    <t>19,99*0,1</t>
  </si>
  <si>
    <t>138401101R00</t>
  </si>
  <si>
    <t xml:space="preserve">Dolamování jam ve vrstvě do 1,0 m v hor.5 </t>
  </si>
  <si>
    <t>uvažováno 10% z kubatury předmětné horniny:1213,61*0,1</t>
  </si>
  <si>
    <t>138401201R00</t>
  </si>
  <si>
    <t xml:space="preserve">Dolamování rýh ve vrstvě do 0,5 m v hor.5 </t>
  </si>
  <si>
    <t>17,99*0,5</t>
  </si>
  <si>
    <t>138501101R00</t>
  </si>
  <si>
    <t xml:space="preserve">Dolamování jam ve vrstvě do 1,0 m v hor.6 </t>
  </si>
  <si>
    <t>uvažováno 10% z kubatury předmětné horniny:134,85*0,1</t>
  </si>
  <si>
    <t>138501201R00</t>
  </si>
  <si>
    <t xml:space="preserve">Dolamování rýh ve vrstvě do 0,5 m v hor.6 </t>
  </si>
  <si>
    <t>1,99*0,5</t>
  </si>
  <si>
    <t>161101102R00</t>
  </si>
  <si>
    <t xml:space="preserve">Svislé přemístění výkopku z hor.1-4 do 4,0 m </t>
  </si>
  <si>
    <t>tabulkově:595,98*2*0,12</t>
  </si>
  <si>
    <t>161101152R00</t>
  </si>
  <si>
    <t xml:space="preserve">Svislé přemístění výkopku z hor.5-7 do 4,0 m </t>
  </si>
  <si>
    <t>tabulkově:(1213,61+134,85)*0,12</t>
  </si>
  <si>
    <t>162301101R00</t>
  </si>
  <si>
    <t xml:space="preserve">Vodorovné přemístění výkopku z hor.1-4 do 500 m </t>
  </si>
  <si>
    <t>zemina pro zásypy pod objektem na meziskládku a zpět:</t>
  </si>
  <si>
    <t>tam:595,98*2+3,15*2</t>
  </si>
  <si>
    <t>zpět:1198,26</t>
  </si>
  <si>
    <t>162701105R00</t>
  </si>
  <si>
    <t xml:space="preserve">Vodorovné přemístění výkopku z hor.1-4 do 10000 m </t>
  </si>
  <si>
    <t>dovoz potřebné horniny 1-4 pro zásypy:</t>
  </si>
  <si>
    <t>1610,61</t>
  </si>
  <si>
    <t>-(595,98*2+3,15*2)</t>
  </si>
  <si>
    <t>162701155R00</t>
  </si>
  <si>
    <t xml:space="preserve">Vodorovné přemístění výkopku z hor.5-7 do 10000 m </t>
  </si>
  <si>
    <t>vytěžená hornina 5-7:</t>
  </si>
  <si>
    <t>1213,61+134,85+17,99+1,99</t>
  </si>
  <si>
    <t>167101102R00</t>
  </si>
  <si>
    <t xml:space="preserve">Nakládání výkopku z hor.1-4 v množství nad 100 m3 </t>
  </si>
  <si>
    <t>zemina pro zpětné zásypy (mezideponie+nákup):1610,61</t>
  </si>
  <si>
    <t>171201201R00</t>
  </si>
  <si>
    <t xml:space="preserve">Uložení sypaniny na skládky </t>
  </si>
  <si>
    <t>na skládku, nebo mezideponii:</t>
  </si>
  <si>
    <t>1-4:595,98*2+3,15*2</t>
  </si>
  <si>
    <t>5-6:1213,61+134,85+17,99+1,99</t>
  </si>
  <si>
    <t>174101101R00</t>
  </si>
  <si>
    <t xml:space="preserve">Zásyp jam, rýh, šachet se zhutněním </t>
  </si>
  <si>
    <t>zpětný zásyp z horninou 1-4:</t>
  </si>
  <si>
    <t>okolo patek v úrovni -5,600:(1,8*1,8*0,98-0,6*0,6*0,98)*2</t>
  </si>
  <si>
    <t>199000003R00</t>
  </si>
  <si>
    <t xml:space="preserve">Poplatek za skládku horniny 5 - 7 </t>
  </si>
  <si>
    <t>58330002.A</t>
  </si>
  <si>
    <t>Zemina stabilizační 1-4 - nedeklarováno</t>
  </si>
  <si>
    <t>t</t>
  </si>
  <si>
    <t>chybějící pro zásypy:412,35*1,6</t>
  </si>
  <si>
    <t>18</t>
  </si>
  <si>
    <t>Povrchové úpravy terénu</t>
  </si>
  <si>
    <t>183400010RAA</t>
  </si>
  <si>
    <t>Příprava půdy pro výsadbu v rovině, ruční chemické odplevelení, rytí, hnojení</t>
  </si>
  <si>
    <t>m2</t>
  </si>
  <si>
    <t>183400012RAA</t>
  </si>
  <si>
    <t>Příprava půdy pro výsadbu v rovině, strojní chemické odplevelení, frézování, hnojení</t>
  </si>
  <si>
    <t>183402211RA0</t>
  </si>
  <si>
    <t>Založení trávníku parkového v rovině vč. dodávky osiva</t>
  </si>
  <si>
    <t>184101111RA0</t>
  </si>
  <si>
    <t xml:space="preserve">Výsadba keře prostokoř. v rovině, výšky do 50 cm </t>
  </si>
  <si>
    <t>kus</t>
  </si>
  <si>
    <t>184201114RAA</t>
  </si>
  <si>
    <t>Výsadba stromu s balem, v rovině, výšky do 200 cm bez dodávky dřeviny</t>
  </si>
  <si>
    <t>026.01</t>
  </si>
  <si>
    <t xml:space="preserve">Habr - Carpinus betulus  50-70 cm </t>
  </si>
  <si>
    <t>026.02</t>
  </si>
  <si>
    <t xml:space="preserve">Javor klen - Acer pseudoplatanus, ok 10-12, bal </t>
  </si>
  <si>
    <t>026.03</t>
  </si>
  <si>
    <t xml:space="preserve">Buk lesní - Fagus sylvatica, ok 8-10 cm, bal </t>
  </si>
  <si>
    <t>27</t>
  </si>
  <si>
    <t>Základy</t>
  </si>
  <si>
    <t>271571112R00</t>
  </si>
  <si>
    <t xml:space="preserve">Polštář základu ze štěrkopísku netříděného </t>
  </si>
  <si>
    <t>okolo patek:(3,5*2,5*1,25-0,7*1,5*1,5-0,5*1,0*0,5)*6</t>
  </si>
  <si>
    <t>(5,0*5,0*1,25-0,7*2,75*2,75-1,25*1,25*0,5)*2</t>
  </si>
  <si>
    <t>(3,25*4,5*1,25-1,25*2,75*0,7-0,8*1,5*0,5)*2</t>
  </si>
  <si>
    <t>(3,5*6,0*1,25-1,25*3,0*1,0-0,8*0,5*2,25)*2</t>
  </si>
  <si>
    <t>pod základovou desku:</t>
  </si>
  <si>
    <t>1.01 u vstupu :1,9*1,5*0,25</t>
  </si>
  <si>
    <t>pod tělocvičnou:45,33*26,02*0,4</t>
  </si>
  <si>
    <t>pod zdvihací plošinou:2,15*1,38*0,15</t>
  </si>
  <si>
    <t>273321411R00</t>
  </si>
  <si>
    <t xml:space="preserve">Železobeton základových desek C 25/30 </t>
  </si>
  <si>
    <t>P2*0,1</t>
  </si>
  <si>
    <t>273351215R00</t>
  </si>
  <si>
    <t xml:space="preserve">Bednění stěn základových desek - zřízení </t>
  </si>
  <si>
    <t>((45,33+22,15)*2+3,2*2)*0,1</t>
  </si>
  <si>
    <t>273351216R00</t>
  </si>
  <si>
    <t xml:space="preserve">Bednění stěn základových desek - odstranění </t>
  </si>
  <si>
    <t>273362021R00</t>
  </si>
  <si>
    <t xml:space="preserve">Výztuž základových desek ze svařovaných sití KARI </t>
  </si>
  <si>
    <t>hmotnost sítě .....0,0046 t/m2:P2*2*0,0046*1,1</t>
  </si>
  <si>
    <t>275321321R00</t>
  </si>
  <si>
    <t xml:space="preserve">Železobeton základových patek C 20/25 XC2 </t>
  </si>
  <si>
    <t>Z1:(0,7*1,6*2,7+0,5*0,9*0,9)*6</t>
  </si>
  <si>
    <t>Z2:(0,7*2,7*2,9+0,5*0,9*0,9*2)*2</t>
  </si>
  <si>
    <t>Z3:(0,7*1,2*2,8+0,5*0,9*0,9)*5</t>
  </si>
  <si>
    <t>Z4:(0,7*1,6*3,0+0,5*0,9*0,9)*2</t>
  </si>
  <si>
    <t>Z5:(0,7*1,2*2,2+0,5*0,9*0,9)*2</t>
  </si>
  <si>
    <t>275351215R00</t>
  </si>
  <si>
    <t xml:space="preserve">Bednění stěn základových patek - zřízení </t>
  </si>
  <si>
    <t>Z1:(0,7*(1,6+2,7)*2+0,5*0,9*4)*6</t>
  </si>
  <si>
    <t>Z2:(0,7*(2,7+2,9)*2+0,5*0,9*4*2)*2</t>
  </si>
  <si>
    <t>Z3:(0,7*(1,2+2,8)*2+0,5*0,9*4)*5</t>
  </si>
  <si>
    <t>Z4:(0,7*(1,6+3,0)*2+0,5*0,9*4)*2</t>
  </si>
  <si>
    <t>Z5:(0,7*(1,2+2,2)*2+0,5*0,9*4)*2</t>
  </si>
  <si>
    <t>275351216R00</t>
  </si>
  <si>
    <t xml:space="preserve">Bednění stěn základových patek - odstranění </t>
  </si>
  <si>
    <t>275361821R00</t>
  </si>
  <si>
    <t xml:space="preserve">Výztuž základových patek z betonářské ocelí 10505 </t>
  </si>
  <si>
    <t>2,932</t>
  </si>
  <si>
    <t>631313611R00</t>
  </si>
  <si>
    <t>Mazanina betonová tl. 8 - 12 cm C 16/20 jako podkladní beton</t>
  </si>
  <si>
    <t>1.01 u vstupu :1,9*1,5*0,1</t>
  </si>
  <si>
    <t>631315621R00</t>
  </si>
  <si>
    <t>Mazanina betonová tl. 12 - 24 cm C 20/25 jako podkladní beton</t>
  </si>
  <si>
    <t>pod tělocvičnou:45,33*26,02*0,15</t>
  </si>
  <si>
    <t>631319175R00</t>
  </si>
  <si>
    <t xml:space="preserve">Příplatek za stržení povrchu mazaniny tl. 24 cm </t>
  </si>
  <si>
    <t>0,29</t>
  </si>
  <si>
    <t>7,75</t>
  </si>
  <si>
    <t>631351101R00</t>
  </si>
  <si>
    <t xml:space="preserve">Bednění stěn, rýh a otvorů v podlahách - zřízení </t>
  </si>
  <si>
    <t>1.01 u vstupu :(1,9+1,5*2)*0,1</t>
  </si>
  <si>
    <t>pod tělocvičnou:(45,33+26,02)*2*0,15</t>
  </si>
  <si>
    <t>pod zdvihací plošinou:(2,15+1,38*2)*0,15</t>
  </si>
  <si>
    <t>631351102R00</t>
  </si>
  <si>
    <t xml:space="preserve">Bednění stěn, rýh a otvorů v podlahách -odstranění </t>
  </si>
  <si>
    <t>631362021R00</t>
  </si>
  <si>
    <t xml:space="preserve">Výztuž mazanin svařovanou sítí z drátů Kari </t>
  </si>
  <si>
    <t>hmotnost sítě .....0,0046 t/m2:</t>
  </si>
  <si>
    <t>1.01 u vstupu :1,9*1,5*0,0046*1,1</t>
  </si>
  <si>
    <t>pod tělocvičnou:45,33*26,02*0,0046*1,1</t>
  </si>
  <si>
    <t>pod zdvihací plošinou:2,15*1,38*0,0046*1,1</t>
  </si>
  <si>
    <t>3</t>
  </si>
  <si>
    <t>Svislé a kompletní konstrukce</t>
  </si>
  <si>
    <t>311238114R00</t>
  </si>
  <si>
    <t xml:space="preserve">Zdivo keramické 24 P+D P 15 na MC 10 tl. 24 cm </t>
  </si>
  <si>
    <t>nová atika:11,85*0,75</t>
  </si>
  <si>
    <t>317168122R00</t>
  </si>
  <si>
    <t xml:space="preserve">Překlad keramický plochý 145x71x1250 mm </t>
  </si>
  <si>
    <t>4NP:11</t>
  </si>
  <si>
    <t>317168126R00</t>
  </si>
  <si>
    <t xml:space="preserve">Překlad keramický plochý 145x71x2250 mm </t>
  </si>
  <si>
    <t>4NP:1</t>
  </si>
  <si>
    <t>317944313RT2</t>
  </si>
  <si>
    <t>Válcované nosníky č.14-22 do připravených otvorů včetně dodávky profilu  I č.14</t>
  </si>
  <si>
    <t>4.NP:1,4*3*0,016</t>
  </si>
  <si>
    <t>340201119R00</t>
  </si>
  <si>
    <t xml:space="preserve">Příplatek za zaoblení příček poloměru do 5 m </t>
  </si>
  <si>
    <t>2*Pi*0,9/2*3,3</t>
  </si>
  <si>
    <t>342248109R00</t>
  </si>
  <si>
    <t xml:space="preserve">Příčky keramické 8 P+D na MVC 5, tl. 80 mm </t>
  </si>
  <si>
    <t>4NP šatny:0,95*3,3*2</t>
  </si>
  <si>
    <t>(0,9-0,4)*3,3</t>
  </si>
  <si>
    <t>342248114R00</t>
  </si>
  <si>
    <t xml:space="preserve">Příčky keramické 14 P+D na MVC 5, tl. 140 mm </t>
  </si>
  <si>
    <t>4NP šatny:(2,85+8,4+7,85*2-0,4+2,7+3,2+0,95*2+7,4+7,7-0,4+2,7+7,1+0,4+0,8)*3,3</t>
  </si>
  <si>
    <t>(2,0+7,1+2*Pi*0,9/4)*3,3</t>
  </si>
  <si>
    <t>-1,6*2,1-0,8*2,1*2-0,9*2,1*4-0,7*2,1*5</t>
  </si>
  <si>
    <t>1,0*2,15</t>
  </si>
  <si>
    <t>342948112R00</t>
  </si>
  <si>
    <t xml:space="preserve">Ukotvení příček k beton.kcím přistřelenými kotvami </t>
  </si>
  <si>
    <t>m</t>
  </si>
  <si>
    <t>10*3,3</t>
  </si>
  <si>
    <t>346244381RT2</t>
  </si>
  <si>
    <t>Plentování ocelových nosníků výšky do 20 cm s použitím suché maltové směsi</t>
  </si>
  <si>
    <t>4.NP:1,4*0,15*4</t>
  </si>
  <si>
    <t>346481111RT2</t>
  </si>
  <si>
    <t>Zaplentování rýh, nosníků rabicovým pletivem s použitím suché maltové směsi</t>
  </si>
  <si>
    <t>4.NP:1,4*0,9</t>
  </si>
  <si>
    <t>413232221RT2</t>
  </si>
  <si>
    <t>Zazdívka zhlaví válcovaných nosníků výšky do 30cm s použitím betonové směsi</t>
  </si>
  <si>
    <t>po uložení I 160:18</t>
  </si>
  <si>
    <t>vyrovnávací schodiště:2</t>
  </si>
  <si>
    <t>311</t>
  </si>
  <si>
    <t>Sádrokartonové konstrukce</t>
  </si>
  <si>
    <t>342261111RXX</t>
  </si>
  <si>
    <t>Příčka sádrokarton. ocel.kce, 1x oplášť. tl. 75 mm desky standard tl. 12,5 mm, bez izolace</t>
  </si>
  <si>
    <t>v zrcadle schodiště:3,8*2,3+1,3*2,3/2</t>
  </si>
  <si>
    <t>342261112RT1</t>
  </si>
  <si>
    <t>Příčka sádrokarton. ocel.kce, 1x oplášť. tl.100 mm desky standard tl. 12,5 mm, izol. minerál tl. 5 cm</t>
  </si>
  <si>
    <t>4NP spojovací krček:(3,84*2+3,8+3,6+1,5+2,1)*2,9</t>
  </si>
  <si>
    <t>-1,1*2,6-0,7*2,35*2-0,8*2,35*2</t>
  </si>
  <si>
    <t>4NP tělocvična:(13,3+3,1*2+1,2+1,6*2+5,7+2,8+3,2+2,5*2+1,7+3,1+4,3)*2,8</t>
  </si>
  <si>
    <t>-2,5*2,35-0,8*2,35*3-0,7*2,1-0,7*2,35*2-0,9*2,35</t>
  </si>
  <si>
    <t>půdorys podlaží s tribunami:(3,2+4,17)*3,25</t>
  </si>
  <si>
    <t>-0,9*2,1</t>
  </si>
  <si>
    <t>342261213RT1</t>
  </si>
  <si>
    <t>Příčka sádrokarton. ocel.kce, 2x oplášť. tl.150 mm desky standard tl. 12,5 mm, izol. minerál tl. 5 cm</t>
  </si>
  <si>
    <t>4NP spojovací krček:4,1*2,9</t>
  </si>
  <si>
    <t>342262113RS1</t>
  </si>
  <si>
    <t>Příčka sádrokart. dvoj. oc. kce, 2x opl. tl.300 mm desky standard tl.12,5 mm, izol. minerál tl.2x8 cm</t>
  </si>
  <si>
    <t>krajní stěna schodiště:3,8*3,4+2,1*3,4/2</t>
  </si>
  <si>
    <t>342263310RT2</t>
  </si>
  <si>
    <t>Úprava sádrokartonové příčky pro osazení umývadla do ocelové konstrukce, typ</t>
  </si>
  <si>
    <t>342263320RT1</t>
  </si>
  <si>
    <t>Úprava sádrokartonové příčky pro osazení WC WC - univerzální rám, typ</t>
  </si>
  <si>
    <t>342263340RT1</t>
  </si>
  <si>
    <t>Úprava sádrokartonové příčky pro osazení pisoáru univerzální rám pro pisoár, typ</t>
  </si>
  <si>
    <t>342263360RT1</t>
  </si>
  <si>
    <t>Úprava sádrokartonové příčky pro osazení baterie montážní deska, typ</t>
  </si>
  <si>
    <t>342263990RV1</t>
  </si>
  <si>
    <t>Příplatek k příčce sádrokart. za desku tl. 12,5 mm GKBi na jedné straně příčky</t>
  </si>
  <si>
    <t>4NP spojovací krček:(3,2+4,1+2,2+4,1+1,85)*2,9</t>
  </si>
  <si>
    <t>-0,8*2,35*2</t>
  </si>
  <si>
    <t>4NP tělocvična:(1,6+1,95+1,2+1,6+2,0+2,54*3+0,98*2)*2,4</t>
  </si>
  <si>
    <t>-0,7*2,4-0,7*2,35</t>
  </si>
  <si>
    <t>342263998R00</t>
  </si>
  <si>
    <t xml:space="preserve">Příplatek k příčce sádrokart. za plochu do 5 m2 </t>
  </si>
  <si>
    <t>4NP spojovací krček:1,5*2,9</t>
  </si>
  <si>
    <t>4NP tělocvična:(1,2+1,6*2+1,7)*2,8+(1,6+1,95+1,2+1,6+2,0+0,98*2)*2,4</t>
  </si>
  <si>
    <t>342264051RT1</t>
  </si>
  <si>
    <t>Podhled sádrokartonový na zavěšenou ocel. konstr. desky standard tl. 12,5 mm, bez izolace</t>
  </si>
  <si>
    <t>bez PO a EI 15:</t>
  </si>
  <si>
    <t>4NP spojovací krček:10,5*5,2+1,4*3,75+6,4+9,3-1,0*11,8</t>
  </si>
  <si>
    <t>4NP tělocvična:10,24+5,7*1,4+12,3*2,9+2,5+5,44+12,6+7,6+3,6</t>
  </si>
  <si>
    <t>342264051RT2</t>
  </si>
  <si>
    <t>Podhled sádrokartonový na zavěšenou ocel. konstr. desky protipožární tl. 12,5 mm, bez izolace</t>
  </si>
  <si>
    <t>REI 30:</t>
  </si>
  <si>
    <t>4NP tělocvična:32,4</t>
  </si>
  <si>
    <t>342264051RT3</t>
  </si>
  <si>
    <t>Podhled sádrokartonový na zavěšenou ocel. konstr. desky standard impreg. tl. 12,5 mm, bez izolace</t>
  </si>
  <si>
    <t>4NP spojovací krček:9,31+7,56</t>
  </si>
  <si>
    <t>4NP tělocvična:4,82+3,1</t>
  </si>
  <si>
    <t>342264098R00</t>
  </si>
  <si>
    <t xml:space="preserve">Příplatek k podhledu sádrokart. za plochu do 10 m2 </t>
  </si>
  <si>
    <t>4NP spojovací krček:1,4*3,75+6,4+9,3-1,0*11,8+9,31+7,56</t>
  </si>
  <si>
    <t>4NP tělocvična:5,7*1,4+2,5+5,44+7,6+3,6+4,82+3,1</t>
  </si>
  <si>
    <t>342265112RT5</t>
  </si>
  <si>
    <t>Úprava podkroví sádrokarton. na ocel. rošt, svislá desky standard tl. 12,5 mm, bez izolace</t>
  </si>
  <si>
    <t>svislý lem světlíků:0,75*(1,3*2+11,8)</t>
  </si>
  <si>
    <t>342265193R00</t>
  </si>
  <si>
    <t xml:space="preserve">Příplatek za otvor v podhledu podkroví pl. 1,00 m2 </t>
  </si>
  <si>
    <t>4NP spojovací krček:1,4*3,75+6,4+9,3-1,0*11,8</t>
  </si>
  <si>
    <t>4NP tělocvična:5,7*1,4+2,5+5,44+7,6+3,6</t>
  </si>
  <si>
    <t>342266111RU9</t>
  </si>
  <si>
    <t>Obklad stěn sádrokartonem na ocelovou konstrukci desky standard impreg. tl. 12,5 mm, bez izolace</t>
  </si>
  <si>
    <t>4NP spojovací krček:0,9*3*1,4+2,1*1,0+2,64*1,4+0,9*2,9</t>
  </si>
  <si>
    <t>4NP sprchy:0,9*5*1,4+2,75*1,4</t>
  </si>
  <si>
    <t>4NP tělocvičba:0,8*2*1,4+1,5*1,2+0,98*2,4+1,03*2,4</t>
  </si>
  <si>
    <t>342266998R00</t>
  </si>
  <si>
    <t xml:space="preserve">Příplatek pro obklad za plochu do 5 m2 </t>
  </si>
  <si>
    <t>342267112RT1</t>
  </si>
  <si>
    <t>Obklad trámů sádrokartonem třístranný do 0,5/0,5 m desky standard tl. 12,5 mm</t>
  </si>
  <si>
    <t>tělocvična:4*2,4+5,75*3</t>
  </si>
  <si>
    <t>342267112RT3</t>
  </si>
  <si>
    <t>Obklad trámů sádrokartonem třístranný do 0,5/0,5 m desky standard impreg. tl. 12,5 mm</t>
  </si>
  <si>
    <t>2,4</t>
  </si>
  <si>
    <t>1.03:8*4,5</t>
  </si>
  <si>
    <t>342267113RT1</t>
  </si>
  <si>
    <t>Obklad trámů sádrokartonem čtyřstranný do 0,5/0,5m desky standard tl. 12,5 mm</t>
  </si>
  <si>
    <t>2,4*2</t>
  </si>
  <si>
    <t>32</t>
  </si>
  <si>
    <t>Zdi opěrné</t>
  </si>
  <si>
    <t>279321411R00</t>
  </si>
  <si>
    <t xml:space="preserve">Železobeton základových zdí C 25/30 </t>
  </si>
  <si>
    <t>Opěrná stěna pod rampou:</t>
  </si>
  <si>
    <t>pata:</t>
  </si>
  <si>
    <t>0,4*1,7*(9,3+4,1-1,7)</t>
  </si>
  <si>
    <t>dřík:</t>
  </si>
  <si>
    <t>0,3*3,0*8,3</t>
  </si>
  <si>
    <t>0,3*2,5*4,5</t>
  </si>
  <si>
    <t>OS pod halou - nová část:</t>
  </si>
  <si>
    <t>A:</t>
  </si>
  <si>
    <t>pata:0,5*2,5*3,96</t>
  </si>
  <si>
    <t>dřík:0,4*(4,03+5,25)/2*3,96</t>
  </si>
  <si>
    <t>B:</t>
  </si>
  <si>
    <t>pata:0,5*2,0*4,5</t>
  </si>
  <si>
    <t>dřík:0,4*(2,66+4,03)/2*4,5</t>
  </si>
  <si>
    <t>C:</t>
  </si>
  <si>
    <t>pata:0,5*2,0*2,69</t>
  </si>
  <si>
    <t>dřík:0,4*(1,71+2,66)/2*2,69</t>
  </si>
  <si>
    <t>D:</t>
  </si>
  <si>
    <t>pata:0,5*2,0*1,7</t>
  </si>
  <si>
    <t>dřík:0,4*(0,99+1,71)/2*1,7</t>
  </si>
  <si>
    <t>E:</t>
  </si>
  <si>
    <t>pata:0,5*2,9*0,5</t>
  </si>
  <si>
    <t>dřík:0,85*(4,85+5,0)/2*0,5</t>
  </si>
  <si>
    <t>F:</t>
  </si>
  <si>
    <t>pata:0,5*2,9*6,85</t>
  </si>
  <si>
    <t>dřík:0,5*5,3*6,85</t>
  </si>
  <si>
    <t>G:</t>
  </si>
  <si>
    <t>pata:0,5*3,8*0,9</t>
  </si>
  <si>
    <t>sloup:2,98*0,9*1,1+(5,3-2,98)*0,9*0,85</t>
  </si>
  <si>
    <t>H:</t>
  </si>
  <si>
    <t>sloup:2,78*0,9*1,1+(5,1-2,78)*0,9*0,85</t>
  </si>
  <si>
    <t>I:</t>
  </si>
  <si>
    <t>pata:0,5*2,9*3,35</t>
  </si>
  <si>
    <t>dřík:0,5*5,1*3,35</t>
  </si>
  <si>
    <t>OS pod halou - stávající část:</t>
  </si>
  <si>
    <t>J:</t>
  </si>
  <si>
    <t>pata (podbet):0,5*1,2*1,75+0,38*0,5*1,75</t>
  </si>
  <si>
    <t>dřík (přibet):0,2*4,32*1,75</t>
  </si>
  <si>
    <t>K:</t>
  </si>
  <si>
    <t>pata (podbet):0,5*1,9*0,9+0,18*0,55*0,9</t>
  </si>
  <si>
    <t>dřík (přibet):0,25*2,32*0,9</t>
  </si>
  <si>
    <t>0,5*2,0*0,9</t>
  </si>
  <si>
    <t>0,2*4,5*0,9</t>
  </si>
  <si>
    <t>0,4*0,65*0,9</t>
  </si>
  <si>
    <t>L:</t>
  </si>
  <si>
    <t>pata (podbet):0,5*1,2*5,1+0,18*0,5*5,1</t>
  </si>
  <si>
    <t>dřík (přibet):0,2*4,32*5,1</t>
  </si>
  <si>
    <t>M:</t>
  </si>
  <si>
    <t>pata (podbet):0,5*1,9*0,9</t>
  </si>
  <si>
    <t>0,2*4,7*0,9</t>
  </si>
  <si>
    <t>N:</t>
  </si>
  <si>
    <t>pata (podbet):0,5*1,2*5,1</t>
  </si>
  <si>
    <t>O:</t>
  </si>
  <si>
    <t>pata (podbet):0,5*1,4*0,9*4</t>
  </si>
  <si>
    <t>dřík (přibet):0,25*2,32*0,9*4</t>
  </si>
  <si>
    <t>0,5*2,0*0,9*4</t>
  </si>
  <si>
    <t>0,2*4,7*0,9*4</t>
  </si>
  <si>
    <t>0,4*0,65*0,9*4</t>
  </si>
  <si>
    <t>P:</t>
  </si>
  <si>
    <t>pata (podbet):0,5*0,7*17,28</t>
  </si>
  <si>
    <t>dřík (přibet):0,2*4,32*17,28</t>
  </si>
  <si>
    <t>279351101R00</t>
  </si>
  <si>
    <t xml:space="preserve">Bednění stěn základových zdí, jednostranné-zřízení </t>
  </si>
  <si>
    <t>0,4*(1,7*2+(9,3+4,1-1,7)*2)</t>
  </si>
  <si>
    <t>Mezisoučet</t>
  </si>
  <si>
    <t>pata:0,5*2*3,96</t>
  </si>
  <si>
    <t>pata:0,5*2*4,5</t>
  </si>
  <si>
    <t>pata:0,5*2*2,69</t>
  </si>
  <si>
    <t>pata:0,5*2*1,7</t>
  </si>
  <si>
    <t>pata:0,5*0,5*0,5</t>
  </si>
  <si>
    <t>pata:0,5*2*6,85</t>
  </si>
  <si>
    <t>pata:0,5*2*0,9</t>
  </si>
  <si>
    <t>sloup:2,98*(0,9*2+1,1*2)+(5,3-2,98)*(0,9*2+0,85*2)</t>
  </si>
  <si>
    <t>sloup:2,78*(0,9*2+1,1*2)+(5,1-2,78)*(0,9*2+0,85*2)</t>
  </si>
  <si>
    <t>pata:0,5*2*3,35</t>
  </si>
  <si>
    <t>pata (podbet):0,5*2*1,75+0,38*2*1,75</t>
  </si>
  <si>
    <t>dřík (přibet):4,32*1,75</t>
  </si>
  <si>
    <t>pata (podbet):0,5*2*0,9+0,18*2*0,9</t>
  </si>
  <si>
    <t>dřík (přibet):2,32*0,9</t>
  </si>
  <si>
    <t>2,0*0,9</t>
  </si>
  <si>
    <t>4,5*0,9</t>
  </si>
  <si>
    <t>0,25*0,9</t>
  </si>
  <si>
    <t>pata (podbet):0,5*2*5,1+0,18*2*5,1</t>
  </si>
  <si>
    <t>dřík (přibet):4,32*5,1</t>
  </si>
  <si>
    <t>pata (podbet):0,5*2*0,9</t>
  </si>
  <si>
    <t>4,7*0,9</t>
  </si>
  <si>
    <t>pata (podbet):0,5*2*5,1</t>
  </si>
  <si>
    <t>pata (podbet):0,5*2*0,9*4</t>
  </si>
  <si>
    <t>dřík (přibet):2,32*0,9*4</t>
  </si>
  <si>
    <t>2,0*0,9*4</t>
  </si>
  <si>
    <t>4,7*0,9*4</t>
  </si>
  <si>
    <t>0,25*0,9*4</t>
  </si>
  <si>
    <t>pata (podbet):0,5*2*17,28</t>
  </si>
  <si>
    <t>dřík (přibet):4,32*17,28</t>
  </si>
  <si>
    <t>279351102R00</t>
  </si>
  <si>
    <t xml:space="preserve">Bednění stěn základových zdí, jednostranné-odstran </t>
  </si>
  <si>
    <t>279351105R00</t>
  </si>
  <si>
    <t xml:space="preserve">Bednění stěn základových zdí, oboustranné-zřízení </t>
  </si>
  <si>
    <t>2*3,0*8,3</t>
  </si>
  <si>
    <t>2*2,5*4,5</t>
  </si>
  <si>
    <t>dřík:2*(4,03+5,25)/2*3,96</t>
  </si>
  <si>
    <t>dřík:2*(2,66+4,03)/2*4,5</t>
  </si>
  <si>
    <t>dřík:2*(1,71+2,66)/2*2,69</t>
  </si>
  <si>
    <t>dřík:2*(0,99+1,71)/2*1,7</t>
  </si>
  <si>
    <t>dřík:2*(4,85+5,0)/2*0,5</t>
  </si>
  <si>
    <t>dřík:2*5,3*6,85</t>
  </si>
  <si>
    <t>dřík:2*5,1*3,35</t>
  </si>
  <si>
    <t>279351106R00</t>
  </si>
  <si>
    <t xml:space="preserve">Bednění stěn základových zdí, oboustranné-odstran. </t>
  </si>
  <si>
    <t>279361821R00</t>
  </si>
  <si>
    <t xml:space="preserve">Výztuž základových zdí z betonářské oceli 10 505 </t>
  </si>
  <si>
    <t>1,1452</t>
  </si>
  <si>
    <t>OS pod halou - nová:</t>
  </si>
  <si>
    <t>6,277</t>
  </si>
  <si>
    <t>OS pod halou - stávající:</t>
  </si>
  <si>
    <t>5,774</t>
  </si>
  <si>
    <t>953943121R00</t>
  </si>
  <si>
    <t xml:space="preserve">Osazení kovových předmětů do betonu, 1 kg / kus </t>
  </si>
  <si>
    <t>prostup - chránička:4</t>
  </si>
  <si>
    <t>OS pod halou:</t>
  </si>
  <si>
    <t>prostup:20</t>
  </si>
  <si>
    <t>R3809322.01</t>
  </si>
  <si>
    <t xml:space="preserve">Vlepení výztuže D 10, beton, malta chemická 200 </t>
  </si>
  <si>
    <t>0,2*(526+262+40)</t>
  </si>
  <si>
    <t>R3809322.02</t>
  </si>
  <si>
    <t xml:space="preserve">Vlepení výztuže D 12, beton, malta chemická 200 </t>
  </si>
  <si>
    <t>0,2*70</t>
  </si>
  <si>
    <t>R3809322.03</t>
  </si>
  <si>
    <t xml:space="preserve">Vlepení výztuže D 18, beton, malta chemická 200 </t>
  </si>
  <si>
    <t>0,2*(132+70)</t>
  </si>
  <si>
    <t>R3809322.04</t>
  </si>
  <si>
    <t xml:space="preserve">Vlepení výztuže D 20, beton, malta chemická 200 </t>
  </si>
  <si>
    <t>0,3*128</t>
  </si>
  <si>
    <t>3457114700</t>
  </si>
  <si>
    <t>Trubka kabelová chránička D40</t>
  </si>
  <si>
    <t>20*(0,5+0,7)/2*1,1</t>
  </si>
  <si>
    <t>3457114702</t>
  </si>
  <si>
    <t>Trubka kabelová chránička D60</t>
  </si>
  <si>
    <t>4*0,3*1,1</t>
  </si>
  <si>
    <t>38</t>
  </si>
  <si>
    <t>Kompletní konstrukce</t>
  </si>
  <si>
    <t>38.01</t>
  </si>
  <si>
    <t>Kce - vazníky, ocel jakost S350GD, HX420LAD HX500LAD dle tl. prvku - těloc.+krček, pozink D+M</t>
  </si>
  <si>
    <t>kg</t>
  </si>
  <si>
    <t>38.02</t>
  </si>
  <si>
    <t>Kce - sloupy, ocel jakosti HX500LAD žárový pozink- D+M</t>
  </si>
  <si>
    <t>38.03</t>
  </si>
  <si>
    <t>Kce - výměny okna, dveře, ocel S350GD žárový pozink- D+M</t>
  </si>
  <si>
    <t>38.04</t>
  </si>
  <si>
    <t>Kce - výměny, střecha, vzpěry, okap. profily ocel jakosti S350 GD, žárový pozink- D+M</t>
  </si>
  <si>
    <t>38.05</t>
  </si>
  <si>
    <t>Kce - tribuna-sloupy,průvlaky,stropnice, ocel jak. S350GD, HX420LAD, HX500LAD dle tl., pozink - D+M</t>
  </si>
  <si>
    <t>38.06</t>
  </si>
  <si>
    <t>Kce - strojovna-sloupy,průvl.,stropnice, ocel jak. S350GD, HX420LAD, HX500LAD dle tl., pozink- D+M</t>
  </si>
  <si>
    <t>38.07</t>
  </si>
  <si>
    <t>Kce - zesílení OK, kameraman,koše,čerpadla horolezecká stěna, technol. zařízení - D+M</t>
  </si>
  <si>
    <t>38.08</t>
  </si>
  <si>
    <t>Střecha tělocvična - plech perfor Pzrub + střecha krček - D+M</t>
  </si>
  <si>
    <t>38.10</t>
  </si>
  <si>
    <t>Stěny - panely, vč. zaobl. rohů, spoj. mat. a klempířských prvků - D+M</t>
  </si>
  <si>
    <t>soubor</t>
  </si>
  <si>
    <t>38.11</t>
  </si>
  <si>
    <t>PSV - okapy a svody - D+M</t>
  </si>
  <si>
    <t>38.12</t>
  </si>
  <si>
    <t>PSV - žebříky, vč. ochranného koše - RAL 7024 - D+M</t>
  </si>
  <si>
    <t>kompl</t>
  </si>
  <si>
    <t>38.13</t>
  </si>
  <si>
    <t>PSV - vnější schodiště - D+M</t>
  </si>
  <si>
    <t>38.14</t>
  </si>
  <si>
    <t>38.15</t>
  </si>
  <si>
    <t>PSV - Polykarbonát - D+M</t>
  </si>
  <si>
    <t>38.16</t>
  </si>
  <si>
    <t>PSV - OSB 18mm - D+M</t>
  </si>
  <si>
    <t>38.17</t>
  </si>
  <si>
    <t>Střešní světlíky 4ks s fcí SOZ + denní odvětrání vč. příslušenství- D+M</t>
  </si>
  <si>
    <t>38.18</t>
  </si>
  <si>
    <t>PSV - OSB 22mm - D+M</t>
  </si>
  <si>
    <t>38.19</t>
  </si>
  <si>
    <t xml:space="preserve">Projektová dokumentace </t>
  </si>
  <si>
    <t>38.20</t>
  </si>
  <si>
    <t xml:space="preserve">Doprava </t>
  </si>
  <si>
    <t>38.21</t>
  </si>
  <si>
    <t>Protipožární opatření - zakrytí sloupů SDK+kapotáž dist. profily, doplňky</t>
  </si>
  <si>
    <t>38.22</t>
  </si>
  <si>
    <t xml:space="preserve">Bezpečnostní kontrola </t>
  </si>
  <si>
    <t>38.23</t>
  </si>
  <si>
    <t xml:space="preserve">Označení stavby </t>
  </si>
  <si>
    <t>38.24</t>
  </si>
  <si>
    <t xml:space="preserve">Geodetické práce </t>
  </si>
  <si>
    <t>38.25</t>
  </si>
  <si>
    <t xml:space="preserve">Likvidace odpadu </t>
  </si>
  <si>
    <t>4</t>
  </si>
  <si>
    <t>Vodorovné konstrukce</t>
  </si>
  <si>
    <t>411322323R00</t>
  </si>
  <si>
    <t xml:space="preserve">Stropy trámové ze železobetonu C 16/20 </t>
  </si>
  <si>
    <t>strop nad vstupním podlažím:</t>
  </si>
  <si>
    <t>plocha dle výpisu statiky:80,0*(0,1*1/3+0,065)</t>
  </si>
  <si>
    <t>411351105R00</t>
  </si>
  <si>
    <t xml:space="preserve">Bednění stropů trámových, bednění vlastní- zřízení </t>
  </si>
  <si>
    <t>volné hrany:2,0</t>
  </si>
  <si>
    <t>411351106R00</t>
  </si>
  <si>
    <t xml:space="preserve">Bednění stropů trámových, vlastní - odstranění </t>
  </si>
  <si>
    <t>411354236R00</t>
  </si>
  <si>
    <t xml:space="preserve">Bednění stropů plech lesklý, vlna 50 mm tl. 1,0 mm </t>
  </si>
  <si>
    <t>viz výpis materiálu:80,0</t>
  </si>
  <si>
    <t>411361921RT3</t>
  </si>
  <si>
    <t>Výztuž stropů svařovanou sítí průměr drátu  5,0, oka 150/150 mm</t>
  </si>
  <si>
    <t>80,0*0,0021*1,1</t>
  </si>
  <si>
    <t>43</t>
  </si>
  <si>
    <t>Schodiště</t>
  </si>
  <si>
    <t>430321313R00</t>
  </si>
  <si>
    <t xml:space="preserve">Schodišťové konstrukce, železobeton C 16/20 </t>
  </si>
  <si>
    <t>schodiště vstupního podlaží:</t>
  </si>
  <si>
    <t>0,16*1,45*(3,4+3,95+4,45)</t>
  </si>
  <si>
    <t>vyrovnávací schodiště:</t>
  </si>
  <si>
    <t>0,14*1,1*(0,25+1,86+0,25)</t>
  </si>
  <si>
    <t>430361921RT4</t>
  </si>
  <si>
    <t>Výztuž schodišťových konstrukcí svařovanou sítí průměr drátu  6,0, oka 100/100 mm</t>
  </si>
  <si>
    <t>0,0044*2*1,45*(3,4+3,95+4,45)*1,1</t>
  </si>
  <si>
    <t>0,0044*2*1,1*(0,25+1,86+0,25)*1,1</t>
  </si>
  <si>
    <t>431351121R00</t>
  </si>
  <si>
    <t xml:space="preserve">Bednění podest přímočarých - zřízení </t>
  </si>
  <si>
    <t>1,45*(3,4+3,95+4,45)</t>
  </si>
  <si>
    <t>1,1*(0,25+1,86+0,25)</t>
  </si>
  <si>
    <t>431351122R00</t>
  </si>
  <si>
    <t xml:space="preserve">Bednění podest přímočarých - odstranění </t>
  </si>
  <si>
    <t>434311114R00</t>
  </si>
  <si>
    <t xml:space="preserve">Stupně dusané na terén, na desku, z betonu C 16/20 </t>
  </si>
  <si>
    <t>(0,3*0,16)/2*1,45*28</t>
  </si>
  <si>
    <t>(0,17*0,29)/2*1,1*7</t>
  </si>
  <si>
    <t>434351141R00</t>
  </si>
  <si>
    <t xml:space="preserve">Bednění stupňů přímočarých - zřízení </t>
  </si>
  <si>
    <t>(0,3+0,16)*1,45*28</t>
  </si>
  <si>
    <t>(0,3*0,16)/2*28*2</t>
  </si>
  <si>
    <t>(0,17+0,29)*1,1*7</t>
  </si>
  <si>
    <t>(0,17*0,29)/2*7*2</t>
  </si>
  <si>
    <t>434351142R00</t>
  </si>
  <si>
    <t xml:space="preserve">Bednění stupňů přímočarých - odstranění </t>
  </si>
  <si>
    <t>5</t>
  </si>
  <si>
    <t>Komunikace</t>
  </si>
  <si>
    <t>451571221R00</t>
  </si>
  <si>
    <t xml:space="preserve">Podklad pod dlažbu ze štěrkopísku tl. do 10 cm </t>
  </si>
  <si>
    <t>1,5*1,5+45,33*0,15+40,75*0,4+7,0*0,9+4,5*1,3</t>
  </si>
  <si>
    <t>564581111R00</t>
  </si>
  <si>
    <t xml:space="preserve">Zřízení podsypu/podkladu ze sypaniny tl. 30 cm </t>
  </si>
  <si>
    <t>ve 2 vrstvách 2x 30 cm:(1,0*40,75+7,0*1,5+1,5*1,5+4,5*1,3)*2</t>
  </si>
  <si>
    <t>596111111R00</t>
  </si>
  <si>
    <t xml:space="preserve">Kladení dlažby mozaika 1barva, lože z kam.do 4 cm </t>
  </si>
  <si>
    <t>935111111R00</t>
  </si>
  <si>
    <t>Osazení přík. žlabu do štěrkopísku z tvárnic 50 cm tl. podkladu 100 mm</t>
  </si>
  <si>
    <t>47,75</t>
  </si>
  <si>
    <t>5.01</t>
  </si>
  <si>
    <t>Komunikace a zpevněné plochy celkem viz samostatný rozpočet</t>
  </si>
  <si>
    <t>58337333</t>
  </si>
  <si>
    <t>Štěrkopísek frakce 0-32 A</t>
  </si>
  <si>
    <t>T</t>
  </si>
  <si>
    <t>17,81*1,67*1,1</t>
  </si>
  <si>
    <t>ve 2 vrstvách 2x 30 cm:(1,0*40,75+7,0*1,5+1,5*1,5+4,5*1,3)*0,3</t>
  </si>
  <si>
    <t>59227515</t>
  </si>
  <si>
    <t>Žlabovka TBZ  50/65/16 cm</t>
  </si>
  <si>
    <t>47,75/0,6*1,05</t>
  </si>
  <si>
    <t>84</t>
  </si>
  <si>
    <t>592.01</t>
  </si>
  <si>
    <t xml:space="preserve">Dlažba betonová 100/100/5 cm </t>
  </si>
  <si>
    <t>37,5*1,05</t>
  </si>
  <si>
    <t>61</t>
  </si>
  <si>
    <t>Upravy povrchů vnitřní</t>
  </si>
  <si>
    <t>611403399RT2</t>
  </si>
  <si>
    <t>Hrubá výplň rýh maltou ve stropech s použitím suché maltové směsi</t>
  </si>
  <si>
    <t>4NP šatny:8,05*0,15*2+6,79*0,15</t>
  </si>
  <si>
    <t>611421231RT2</t>
  </si>
  <si>
    <t>Oprava váp.omítek stropů do 10% plochy - štukových s použitím suché maltové směsi</t>
  </si>
  <si>
    <t>4NP šatny:27,95+22,77+1,33+1,35+21,39+13,41+5,53+1,62+12,85+6,0+1,74</t>
  </si>
  <si>
    <t>18,41+13,62+1,8</t>
  </si>
  <si>
    <t>612403399RT2</t>
  </si>
  <si>
    <t>Hrubá výplň rýh ve stěnách maltou s použitím suché maltové směsi</t>
  </si>
  <si>
    <t>4NP šatny:3,3*0,15*8</t>
  </si>
  <si>
    <t>612421231RT2</t>
  </si>
  <si>
    <t>Oprava vápen.omítek stěn do 10 % pl. - štukových s použitím suché maltové směsi</t>
  </si>
  <si>
    <t>4NP šatny:</t>
  </si>
  <si>
    <t>2.02:(6,75+0,7+0,5+0,4)*3,3-1,1*3,0+(3,0*2+1,1)*0,5</t>
  </si>
  <si>
    <t>2.03:(0,5+0,7+3,8)*3,3+2,33*3,3-2,33*2,2+(2,2+2,33)*0,3</t>
  </si>
  <si>
    <t>2.04:1,47*3,3</t>
  </si>
  <si>
    <t>2.05:(1,5+0,95+0,4)*3,3</t>
  </si>
  <si>
    <t>2.06:2,73*3,3-2,3*2,2+(2,2+2,3)*0,3+0,4*3,3</t>
  </si>
  <si>
    <t>2.07:0,4*2*3,3+4,6*3,3</t>
  </si>
  <si>
    <t>2.08:(2,7+2,7+0,25)*3,3-1,75*2,2+(2,2*2+1,75)*0,3</t>
  </si>
  <si>
    <t>2.10:0,4*2*3,3+4,6*3,3</t>
  </si>
  <si>
    <t>2.11:(2,7+2,7+0,25)*3,3-1,75*2,2+(2,2*2+1,75)*0,3</t>
  </si>
  <si>
    <t>2.13:2,73*3,3-2,3*2,2+(2,2+2,3)*0,3+0,4*3,3</t>
  </si>
  <si>
    <t>2.14:2,33*3,3-2,33*2,2+(2,2+2,33)*0,3</t>
  </si>
  <si>
    <t>612473181R00</t>
  </si>
  <si>
    <t>Omítka vnitřního zdiva ze suché směsi, hladká pod obklady</t>
  </si>
  <si>
    <t>2.03:(2,7+7,8+3,2+1,1+0,4)*2,1-0,7*2,1*2-0,8*2,1</t>
  </si>
  <si>
    <t>2.04:(0,9*2+1,4)*2,1-0,7*2,1</t>
  </si>
  <si>
    <t>2.05:(1,5+0,95)*2,1-0,7*2,1</t>
  </si>
  <si>
    <t>2.08:(0,9+2,7)*2,1-0,7*2,1</t>
  </si>
  <si>
    <t>2.09:(0,95*2+1,7)*2,1</t>
  </si>
  <si>
    <t>2.11:(1,0+2,7)*2,1-0,7*2,1</t>
  </si>
  <si>
    <t>2.12:(0,95*2+1,8)*2,1</t>
  </si>
  <si>
    <t>2.14:(6,8+0,4+2,0+6,0+2*Pi*0,75/4)*2,1-0,8*2,1-0,7*2,1</t>
  </si>
  <si>
    <t>2.15:(2,0+0,9)*2*2,1-0,7*2,1</t>
  </si>
  <si>
    <t>4NP spojovací krček:</t>
  </si>
  <si>
    <t>2.17:0,9*2,1</t>
  </si>
  <si>
    <t>612473182R00</t>
  </si>
  <si>
    <t xml:space="preserve">Omítka vnitřního zdiva ze suché směsi, štuková </t>
  </si>
  <si>
    <t>2.02:(1,0+2*Pi*0,9/4+7,1+7,4+8,4+2,3)*3,3-0,9*2,1*4-1,6*2,1</t>
  </si>
  <si>
    <t>2.03:(2,7+7,3+3,2+1,1)*1,2</t>
  </si>
  <si>
    <t>2.04:(1,4+0,9*2)*1,2</t>
  </si>
  <si>
    <t>2.05:(1,5+0,95)*1,2</t>
  </si>
  <si>
    <t>2.06:(7,8*2+2,7)*3,3-0,9*2,1-0,8*2,1</t>
  </si>
  <si>
    <t>2.07:(2,7*2+5,0)*3,3-0,7*2,1-0,9*2,1</t>
  </si>
  <si>
    <t>2.08:(2,7+0,95)*1,2</t>
  </si>
  <si>
    <t>2.09:(0,95*2+1,7)*1,2</t>
  </si>
  <si>
    <t>2.10:(2,7*2+4,8)*3,3-0,9*2,1-0,7*2,1</t>
  </si>
  <si>
    <t>2.11:(1,1+1,75)*1,2</t>
  </si>
  <si>
    <t>2.12:(0,95*2+1,8)*1,2</t>
  </si>
  <si>
    <t>2.13:(7,9*2+2,75)*3,3-0,9*2,1-0,8*2,1</t>
  </si>
  <si>
    <t>2.14:(6,8+0,4+2,0+6,05+2*Pi*0,75/4)*1,2</t>
  </si>
  <si>
    <t>2.15:(2,0+0,9)*2*1,2</t>
  </si>
  <si>
    <t>2.01 schodiště:(1,0*2+2,8+7,8+0,9)*3,3</t>
  </si>
  <si>
    <t>2.16:4,9*2,6</t>
  </si>
  <si>
    <t>2.17:1,9*1,2</t>
  </si>
  <si>
    <t>3NP:</t>
  </si>
  <si>
    <t>1.01:(8,0+1,2*2+2,1)*3,25</t>
  </si>
  <si>
    <t>1.02:2,14*3,25</t>
  </si>
  <si>
    <t>612473185R00</t>
  </si>
  <si>
    <t xml:space="preserve">Příplatek za zabudované omítníky v ploše stěn </t>
  </si>
  <si>
    <t>107,79+430,25</t>
  </si>
  <si>
    <t>612473186R00</t>
  </si>
  <si>
    <t xml:space="preserve">Příplatek za zabudované rohovníky </t>
  </si>
  <si>
    <t>3,0*4+3,3*4+2,9*2</t>
  </si>
  <si>
    <t>62</t>
  </si>
  <si>
    <t>Úpravy povrchů vnější</t>
  </si>
  <si>
    <t>622311515R00</t>
  </si>
  <si>
    <t xml:space="preserve">Izolace suterénu KZS XPS tl. 150 mm, bez PÚ </t>
  </si>
  <si>
    <t>(100+50mm):</t>
  </si>
  <si>
    <t>(26,02*2+45,33)*0,75</t>
  </si>
  <si>
    <t>622311522RU1</t>
  </si>
  <si>
    <t>Zateplovací systém, sokl, XPS tl. 100 mm s mozaikovou omítkou 5,5 kg/m2</t>
  </si>
  <si>
    <t>N4</t>
  </si>
  <si>
    <t>63</t>
  </si>
  <si>
    <t>Podlahy a podlahové konstrukce</t>
  </si>
  <si>
    <t>631312141R00</t>
  </si>
  <si>
    <t xml:space="preserve">Doplnění rýh betonem v dosavadních mazaninách </t>
  </si>
  <si>
    <t>po vybouraných příčkách - uvažovaná tl. vyrovnání 50 mm:(8,05*2+6,78)*0,15*0,05</t>
  </si>
  <si>
    <t>631416211RT1</t>
  </si>
  <si>
    <t>Mazanina betonová SMS, tloušťka 5 - 8 cm pevnost v tlaku 25 MPa</t>
  </si>
  <si>
    <t>P5*0,06</t>
  </si>
  <si>
    <t>632411150RU1</t>
  </si>
  <si>
    <t>Potěr ze SMS, ruční zpracování, tl. 50 mm samonivelační anhydritový potěr 20</t>
  </si>
  <si>
    <t>P1</t>
  </si>
  <si>
    <t>632418110RT1</t>
  </si>
  <si>
    <t>Potěr ze SMS, ruční zpracování, tl. 10 mm samonivelační, vč. penetrace</t>
  </si>
  <si>
    <t>vyrovnání stávajících podlah po stržení PVC:P10</t>
  </si>
  <si>
    <t>podlaha v tělocvičně se zátěžovým PVC:P3</t>
  </si>
  <si>
    <t>64</t>
  </si>
  <si>
    <t>Osazování výplní otvorů</t>
  </si>
  <si>
    <t>641941111R00</t>
  </si>
  <si>
    <t xml:space="preserve">Osazení rámů okenních ocelových, plocha do 1 m2 </t>
  </si>
  <si>
    <t>O/03:1</t>
  </si>
  <si>
    <t>641941312R00</t>
  </si>
  <si>
    <t xml:space="preserve">Osazení rámů okenních ocelových, plocha do 4 m2 </t>
  </si>
  <si>
    <t>O/02:1</t>
  </si>
  <si>
    <t>641941412R00</t>
  </si>
  <si>
    <t xml:space="preserve">Osazení rámů okenních ocelových, plocha do 10 m2 </t>
  </si>
  <si>
    <t>O/01:2</t>
  </si>
  <si>
    <t>O/04:1</t>
  </si>
  <si>
    <t>642942111R00</t>
  </si>
  <si>
    <t xml:space="preserve">Osazení zárubní dveřních ocelových, pl. do 2,5 m2 </t>
  </si>
  <si>
    <t>D/06:2</t>
  </si>
  <si>
    <t>D/07:3</t>
  </si>
  <si>
    <t>D/08:3</t>
  </si>
  <si>
    <t>D/13:1</t>
  </si>
  <si>
    <t>D/19:1</t>
  </si>
  <si>
    <t>D/21:1</t>
  </si>
  <si>
    <t>D/22:1</t>
  </si>
  <si>
    <t>642942221R00</t>
  </si>
  <si>
    <t xml:space="preserve">Osazení zárubní dveřních ocelových, pl. do 4,5 m2 </t>
  </si>
  <si>
    <t>D/16:1</t>
  </si>
  <si>
    <t>D/17:1</t>
  </si>
  <si>
    <t>D/18:1</t>
  </si>
  <si>
    <t>642942331R00</t>
  </si>
  <si>
    <t xml:space="preserve">Osazení zárubní dveřních ocelových, pl. do 10 m2 </t>
  </si>
  <si>
    <t>D/01:1</t>
  </si>
  <si>
    <t>642945111R00</t>
  </si>
  <si>
    <t xml:space="preserve">Osazení zárubní ocel. požár.1křídl., pl. do 2,5 m2 </t>
  </si>
  <si>
    <t>D/04:1</t>
  </si>
  <si>
    <t>D/05:2</t>
  </si>
  <si>
    <t>D/15:1</t>
  </si>
  <si>
    <t>D/20:1</t>
  </si>
  <si>
    <t>642945112R00</t>
  </si>
  <si>
    <t xml:space="preserve">Osazení zárubní ocel. požár.2křídl., pl. do 6,5 m2 </t>
  </si>
  <si>
    <t>D/14:1</t>
  </si>
  <si>
    <t>642952220R00</t>
  </si>
  <si>
    <t xml:space="preserve">Osazení zárubní dveřních dřevěných, pl. do 4 m2 </t>
  </si>
  <si>
    <t>D/02:1</t>
  </si>
  <si>
    <t>D/03:1</t>
  </si>
  <si>
    <t>D/09:4</t>
  </si>
  <si>
    <t>D/10:3</t>
  </si>
  <si>
    <t>D/11a:1</t>
  </si>
  <si>
    <t>D/11b:1</t>
  </si>
  <si>
    <t>642952330R00</t>
  </si>
  <si>
    <t xml:space="preserve">Osazení zárubní dveřních dřevěných, pl. do 10 m2 </t>
  </si>
  <si>
    <t>D/12:1</t>
  </si>
  <si>
    <t>553.01</t>
  </si>
  <si>
    <t xml:space="preserve">Zárubeň ocelová 700x2350 mm </t>
  </si>
  <si>
    <t xml:space="preserve">Zárubeň ocelová 800x2100 mm </t>
  </si>
  <si>
    <t xml:space="preserve">Zárubeň ocelová 800x2350 mm </t>
  </si>
  <si>
    <t xml:space="preserve">Zárubeň ocelová 900x2100 mm </t>
  </si>
  <si>
    <t xml:space="preserve">Zárubeň ocelová 700x2100 mm </t>
  </si>
  <si>
    <t xml:space="preserve">Zárubeň ocelová 2500x2350 mm </t>
  </si>
  <si>
    <t>95</t>
  </si>
  <si>
    <t>Dokončovací konstrukce na pozemních stavbách</t>
  </si>
  <si>
    <t>931971112R00</t>
  </si>
  <si>
    <t xml:space="preserve">Vložky do dilatačních spár, lepenka dvojitá </t>
  </si>
  <si>
    <t>dilatace OS pod halou:</t>
  </si>
  <si>
    <t>0,5*5,5</t>
  </si>
  <si>
    <t>952901111R00</t>
  </si>
  <si>
    <t xml:space="preserve">Vyčištění budov o výšce podlaží do 4 m </t>
  </si>
  <si>
    <t>4NP šatny a spojovací krček:15,0*19,0</t>
  </si>
  <si>
    <t>4NP tělocvična:45,33*3,38</t>
  </si>
  <si>
    <t>952901114R00</t>
  </si>
  <si>
    <t xml:space="preserve">Vyčištění budov o výšce podlaží nad 4 m </t>
  </si>
  <si>
    <t>3NP:5,44*19,0</t>
  </si>
  <si>
    <t>952901221R00</t>
  </si>
  <si>
    <t xml:space="preserve">Vyčištění průmyslových budov a objektů halových </t>
  </si>
  <si>
    <t>4NP tělocvična:45,33*26,02</t>
  </si>
  <si>
    <t>96</t>
  </si>
  <si>
    <t>Bourání konstrukcí</t>
  </si>
  <si>
    <t>113109310R00</t>
  </si>
  <si>
    <t xml:space="preserve">Odstranění podkladu pl.50 m2, bet.prostý tl.10 cm </t>
  </si>
  <si>
    <t>venkovní chodník v místě průjezdu:1,5*3+2,8*1,25</t>
  </si>
  <si>
    <t>767996802R00</t>
  </si>
  <si>
    <t xml:space="preserve">Demontáž atypických ocelových konstr. do100 kg </t>
  </si>
  <si>
    <t>venkovní schodiště:1,22*0,90*40,0</t>
  </si>
  <si>
    <t>767996805R00</t>
  </si>
  <si>
    <t xml:space="preserve">Demontáž atypických ocelových konstr. nad 500 kg </t>
  </si>
  <si>
    <t>ocelový sloup:3,14*0,8*0,02*7,5*7850,0</t>
  </si>
  <si>
    <t>961044111R00</t>
  </si>
  <si>
    <t xml:space="preserve">Bourání základů z betonu prostého </t>
  </si>
  <si>
    <t>podezdívky u oplocení:36,0*0,3*0,6+(6,07+32,74+8,38)*0,3*0,6</t>
  </si>
  <si>
    <t>961055111R00</t>
  </si>
  <si>
    <t xml:space="preserve">Bourání základů železobetonových </t>
  </si>
  <si>
    <t>patka pod ocel. sloupem:1,75*1,75*1,25</t>
  </si>
  <si>
    <t>962031133R00</t>
  </si>
  <si>
    <t xml:space="preserve">Bourání příček cihelných tl. 15 cm </t>
  </si>
  <si>
    <t>8,45*2*3,3+6,79*3,3</t>
  </si>
  <si>
    <t>962042321R00</t>
  </si>
  <si>
    <t xml:space="preserve">Bourání zdiva nadzákladového z betonu prostého </t>
  </si>
  <si>
    <t>podezdívky u oplocení:36,0*0,3*0,4+(6,07+32,74+8,38)*0,3*0,2</t>
  </si>
  <si>
    <t>962052211R00</t>
  </si>
  <si>
    <t xml:space="preserve">Bourání zdiva železobetonového nadzákladového </t>
  </si>
  <si>
    <t>atika u světlíku:18,81*0,5*0,8</t>
  </si>
  <si>
    <t>odbourání venkovní opěrné stěny:(2,94*4,0+3,54*4,0+4,14*4,0)*0,34</t>
  </si>
  <si>
    <t>963042819R00</t>
  </si>
  <si>
    <t xml:space="preserve">Bourání schodišťových stupňů betonových </t>
  </si>
  <si>
    <t>4*2,75</t>
  </si>
  <si>
    <t>963051113R00</t>
  </si>
  <si>
    <t xml:space="preserve">Bourání ŽB stropů deskových tl. nad 8 cm </t>
  </si>
  <si>
    <t>(4,5*4,14/2+3,51*1,22+1,25*1,22/2)*0,3</t>
  </si>
  <si>
    <t>965043441R00</t>
  </si>
  <si>
    <t xml:space="preserve">Bourání podkladů bet., potěr tl. 15 cm, nad 4 m2 </t>
  </si>
  <si>
    <t>viz PD - situace:340,0*0,15</t>
  </si>
  <si>
    <t>965049112RT1</t>
  </si>
  <si>
    <t>Příplatek, bourání mazanin se svař.síťí nad 10 cm jednostranná výztuž svařovanou sítí</t>
  </si>
  <si>
    <t>966003824U00</t>
  </si>
  <si>
    <t xml:space="preserve">Rozebr oplocení sloupky ocel+dr sítě </t>
  </si>
  <si>
    <t>8,7+26,74</t>
  </si>
  <si>
    <t>966072811U00</t>
  </si>
  <si>
    <t xml:space="preserve">Rozebr rám plot oc sloupek v -2m </t>
  </si>
  <si>
    <t>6,07+32,74+8,38</t>
  </si>
  <si>
    <t>968061125R00</t>
  </si>
  <si>
    <t xml:space="preserve">Vyvěšení dřevěných dveřních křídel pl. do 2 m2 </t>
  </si>
  <si>
    <t>968072455R00</t>
  </si>
  <si>
    <t xml:space="preserve">Vybourání kovových dveřních zárubní pl. do 2 m2 </t>
  </si>
  <si>
    <t>0,15*(2,1*2+0,9)*3</t>
  </si>
  <si>
    <t>970031160R00</t>
  </si>
  <si>
    <t xml:space="preserve">Vrtání jádrové do zdiva cihelného do D 160 mm </t>
  </si>
  <si>
    <t>0,5*4</t>
  </si>
  <si>
    <t>970051060R00</t>
  </si>
  <si>
    <t xml:space="preserve">Vrtání jádrové do ŽB do D 60 mm </t>
  </si>
  <si>
    <t>ve stávající opěrné stěně:</t>
  </si>
  <si>
    <t>0,6*12</t>
  </si>
  <si>
    <t>970231300R00</t>
  </si>
  <si>
    <t xml:space="preserve">Řezání cihelného zdiva hl. řezu 300 mm </t>
  </si>
  <si>
    <t>tl. 600 mm - 2x 300 mm:(1,1+3,0)*2*2</t>
  </si>
  <si>
    <t>971033651R00</t>
  </si>
  <si>
    <t xml:space="preserve">Vybourání otv. zeď cihel. pl.4 m2, tl.60 cm, MVC </t>
  </si>
  <si>
    <t>0,9*2,1*0,15</t>
  </si>
  <si>
    <t>973042361R00</t>
  </si>
  <si>
    <t xml:space="preserve">Vysekání kapes zeď betonová pl. 0,16 m2, hl. 45 cm </t>
  </si>
  <si>
    <t>pro uložení I 160:18</t>
  </si>
  <si>
    <t>974031664R00</t>
  </si>
  <si>
    <t xml:space="preserve">Vysekání rýh zeď cihelná vtah. nosníků 15 x 15 cm </t>
  </si>
  <si>
    <t>4.NP:1,4*3</t>
  </si>
  <si>
    <t>978011121R00</t>
  </si>
  <si>
    <t xml:space="preserve">Otlučení omítek vnitřních vápenných stropů do 10 % </t>
  </si>
  <si>
    <t>4NP šatny:9,1*7,2+3,25*8,6+9,1*7,2</t>
  </si>
  <si>
    <t>978013121R00</t>
  </si>
  <si>
    <t xml:space="preserve">Otlučení omítek vnitřních stěn v rozsahu do 10 % </t>
  </si>
  <si>
    <t>4NP šatny:(0,5+0,7+7,0+9,1+7,4+0,4*2+0,4*4+0,5+0,7+7,0+9,2+7,4+0,4*2+0,4*4)*3,3</t>
  </si>
  <si>
    <t>-4,8*2,2+(4,8+2,2)*2*0,3*2-1,8*2,2+(1,8+2,2)*2*0,3*2</t>
  </si>
  <si>
    <t>978015291R00</t>
  </si>
  <si>
    <t xml:space="preserve">Otlučení omítek vnějších MVC v složit.1-4 do 100 % </t>
  </si>
  <si>
    <t>stávající omítky exterieru, nově plochy v interieru :</t>
  </si>
  <si>
    <t>1.01:(8,0*2+1,1*2)*3,25</t>
  </si>
  <si>
    <t>4NP spojovací krček:(8,0*2+1,2*2)*3,4</t>
  </si>
  <si>
    <t>96.01</t>
  </si>
  <si>
    <t>Venkovní sportoviště odstranění umělého povrchu</t>
  </si>
  <si>
    <t>viz PD - situace:340,0</t>
  </si>
  <si>
    <t>99</t>
  </si>
  <si>
    <t>Staveništní přesun hmot</t>
  </si>
  <si>
    <t>998021021R00</t>
  </si>
  <si>
    <t xml:space="preserve">Přesun hmot pro haly zdivo/OK výšky do 20 m </t>
  </si>
  <si>
    <t>711</t>
  </si>
  <si>
    <t>Izolace proti vodě</t>
  </si>
  <si>
    <t>711111001RT1</t>
  </si>
  <si>
    <t>Izolace proti vlhkosti vodor. nátěr ALP za studena 1x nátěr - asfaltový lak ve specifikaci</t>
  </si>
  <si>
    <t>pod tělocvičnou:45,33*26,02</t>
  </si>
  <si>
    <t>pod spojovacím krčkem:1,5*1,9+2,4*1,48</t>
  </si>
  <si>
    <t>711112001RT1</t>
  </si>
  <si>
    <t>Izolace proti vlhkosti svis. nátěr ALP, za studena 1x nátěr - asfaltový lak ALP ve specifikaci</t>
  </si>
  <si>
    <t>z rubu:</t>
  </si>
  <si>
    <t>(0,4+1,1)*(9,3+4,1-1,7)</t>
  </si>
  <si>
    <t>3,0*8,3</t>
  </si>
  <si>
    <t>2,5*4,5</t>
  </si>
  <si>
    <t>(5,25+0,99)/2*12,85+0,7*12,85</t>
  </si>
  <si>
    <t>přesahy na stávající část:150,95*1,3</t>
  </si>
  <si>
    <t>pod tělocvičnou:(45,33+26,02*2)*0,5</t>
  </si>
  <si>
    <t>pod spojovacím krčkem:(1,5+1,9)*2*0,3+(2,34+1,48)*2*0,4</t>
  </si>
  <si>
    <t>711141559RT1</t>
  </si>
  <si>
    <t>Izolace proti vlhk. vodorovná pásy přitavením 1 vrstva - materiál ve specifikaci</t>
  </si>
  <si>
    <t>711142559RT1</t>
  </si>
  <si>
    <t>Izolace proti vlhkosti svislá pásy přitavením 1 vrstva - materiál ve specifikaci</t>
  </si>
  <si>
    <t>711212000RU1</t>
  </si>
  <si>
    <t xml:space="preserve">Penetrace podkladu pod hydroizolační nátěr </t>
  </si>
  <si>
    <t>plošně:</t>
  </si>
  <si>
    <t>4NP šatny:22,77+1,33+1,35+5,53+1,62+6,0+1,74+13,62+1,8</t>
  </si>
  <si>
    <t>4NP tělocvična:2,5+4,82+3,1</t>
  </si>
  <si>
    <t>vytažení 100 mm, u sprch do v. obkladu :</t>
  </si>
  <si>
    <t>2.03:(3,4+7,8)*2*0,1-0,8*0,1-0,7*0,1*2+(3,7+1,1+0,7)*2,0</t>
  </si>
  <si>
    <t>2.04:(0,95+1,4)*2*0,1-0,7*0,1</t>
  </si>
  <si>
    <t>2.05:(0,95+1,5)*2*0,1-0,7*0,1</t>
  </si>
  <si>
    <t>2.08:(2,7*3+0,9)*0,1-0,7*0,1</t>
  </si>
  <si>
    <t>2.09:(0,95*2+1,7)*0,1-0,7*0,1+0,9*2*2,0</t>
  </si>
  <si>
    <t>2.11:(2,9+2,7*2+1,0)*0,1-0,7*0,1+0,9*2*2,0</t>
  </si>
  <si>
    <t>2.14:(2,3+0,9+0,4+5,9+2,0+6,0+2*Pi*0,75/4)*0,1-0,8*0,1-0,7*0,1</t>
  </si>
  <si>
    <t>(3,7+0,9)*2,0</t>
  </si>
  <si>
    <t>2.15:(2,0+0,9)*0,1-0,7*0,1</t>
  </si>
  <si>
    <t>2.17:(4,0+1,5+2,1+1,4+1,8)*0,1-0,8*0,1</t>
  </si>
  <si>
    <t>2.18:(4,1+1,8*2+2,6)*0,1-0,8*0,1</t>
  </si>
  <si>
    <t>4NP tělocvična:</t>
  </si>
  <si>
    <t>2.23:(0,98+2,54)*2*0,1-0,7*0,1</t>
  </si>
  <si>
    <t>2.28:(2,0*2+2,54)*0,1</t>
  </si>
  <si>
    <t>2.30:(1,6*2+1,95)*0,1-0,7*0,1+0,83*2*2,0</t>
  </si>
  <si>
    <t>711212001RT2</t>
  </si>
  <si>
    <t>Nátěr hydroizolační těsnicí hmotou proti vlhkosti</t>
  </si>
  <si>
    <t>11163230</t>
  </si>
  <si>
    <t>Nátěr asfaltový penetrační</t>
  </si>
  <si>
    <t>1185,89*0,2</t>
  </si>
  <si>
    <t>53,78*0,25</t>
  </si>
  <si>
    <t>299,22*0,3</t>
  </si>
  <si>
    <t>62852251</t>
  </si>
  <si>
    <t>Pás modifikovaný asfalt typ 40 special mineral</t>
  </si>
  <si>
    <t>1185,89*1,15</t>
  </si>
  <si>
    <t>53,78*1,2</t>
  </si>
  <si>
    <t>998711102R00</t>
  </si>
  <si>
    <t xml:space="preserve">Přesun hmot pro izolace proti vodě, výšky do 12 m </t>
  </si>
  <si>
    <t>712</t>
  </si>
  <si>
    <t>Živičné krytiny</t>
  </si>
  <si>
    <t>712373111RT1</t>
  </si>
  <si>
    <t>Krytina střech do 10° fólie, 6 kotev/m2, na beton tl. izolace do 200 mm, fólie ve specifikaci</t>
  </si>
  <si>
    <t>plošně:S1</t>
  </si>
  <si>
    <t>vytažení dolní na atiky:DET 1*0,5</t>
  </si>
  <si>
    <t>vytažení horní na atiky:DET 1*0,6</t>
  </si>
  <si>
    <t>vytažení dolní na světlíky:DET 2*0,3</t>
  </si>
  <si>
    <t>vytažení horní na světlíky:DET 2*0,3</t>
  </si>
  <si>
    <t>plošně:S2</t>
  </si>
  <si>
    <t>plošně:S3</t>
  </si>
  <si>
    <t>vytažení dolní světlík:DET 3*0,25</t>
  </si>
  <si>
    <t>vytažení horní světlík:DET 3*0,25</t>
  </si>
  <si>
    <t>vytažení dolní atika:DET 4*0,4</t>
  </si>
  <si>
    <t>vytažení horní atika:DET 4*0,4</t>
  </si>
  <si>
    <t>vytažení dolní fasáda:DET 5*0,25</t>
  </si>
  <si>
    <t>vytažení horní fasáda:DET 5*0,25</t>
  </si>
  <si>
    <t>vytažení dolní stávající atika:DET 7*0,5</t>
  </si>
  <si>
    <t>vytažení horní stávající atika:DET 7*0,5</t>
  </si>
  <si>
    <t>712391171RT1</t>
  </si>
  <si>
    <t>Povlaková krytina střech do 10°, podklad. textilie 1 vrstva - materiál ve specifikaci</t>
  </si>
  <si>
    <t>S2</t>
  </si>
  <si>
    <t>vytažení:</t>
  </si>
  <si>
    <t>712997001RT1</t>
  </si>
  <si>
    <t>Přilepení polystyrénových klínů do asfaltu polystyren ve specifikaci</t>
  </si>
  <si>
    <t>DET 1</t>
  </si>
  <si>
    <t>28322011</t>
  </si>
  <si>
    <t>Fólie střešní tl. 1,5 mm š. 2100 mm</t>
  </si>
  <si>
    <t>plošně:S1*1,1</t>
  </si>
  <si>
    <t>S2*1,1</t>
  </si>
  <si>
    <t>S3*1,1</t>
  </si>
  <si>
    <t>vytažení:194,63*1,1</t>
  </si>
  <si>
    <t>28375982</t>
  </si>
  <si>
    <t>Klín pro hrany EPS 100 x 100 x 1000 mm</t>
  </si>
  <si>
    <t>DET 1*1,05</t>
  </si>
  <si>
    <t>69366198</t>
  </si>
  <si>
    <t>Geotextilie 300 g/m2 š. 200cm 100% PP</t>
  </si>
  <si>
    <t>plošně:S1*1,05</t>
  </si>
  <si>
    <t>S2*1,05</t>
  </si>
  <si>
    <t>vytažení:88,79*1,05</t>
  </si>
  <si>
    <t>998712102R00</t>
  </si>
  <si>
    <t xml:space="preserve">Přesun hmot pro povlakové krytiny, výšky do 12 m </t>
  </si>
  <si>
    <t>713</t>
  </si>
  <si>
    <t>Izolace tepelné</t>
  </si>
  <si>
    <t>713111130RT1</t>
  </si>
  <si>
    <t>Izolace tepelné stropů, vložené mezi krokve 1 vrstva - materiál ve specifikaci</t>
  </si>
  <si>
    <t>Isover UNI 160 mm:</t>
  </si>
  <si>
    <t>4NP spojovací krček:10,5*5,2+1,4*3,75+6,4+9,3-1,0*11,8+9,31+7,56</t>
  </si>
  <si>
    <t>713111211RO4</t>
  </si>
  <si>
    <t>Montáž parozábrany krovů spodem s přelepením spojů typ 140 speciál</t>
  </si>
  <si>
    <t>parozábrana v podhledu:S3</t>
  </si>
  <si>
    <t>713121121RT1</t>
  </si>
  <si>
    <t>Izolace tepelná podlah na sucho, dvouvrstvá materiál ve specifikaci</t>
  </si>
  <si>
    <t>EPS grafit 150 S tl. 2x50 mm:P3*2+P4*2</t>
  </si>
  <si>
    <t>EPS grafit 200 S tl. 2x50 mm:P2*2</t>
  </si>
  <si>
    <t>EPS 100 S tl. 2x50 mm:P5*2</t>
  </si>
  <si>
    <t>713131131R00</t>
  </si>
  <si>
    <t xml:space="preserve">Izolace tepelná stěn lepením </t>
  </si>
  <si>
    <t>EPS tl.100:</t>
  </si>
  <si>
    <t>zateplení světlíku u atiky:(2*1,2+11,85)*0,75</t>
  </si>
  <si>
    <t>713141123R00</t>
  </si>
  <si>
    <t xml:space="preserve">Izolace tepelná střech bodově lep. tmelem ,1vrstvá </t>
  </si>
  <si>
    <t>EPS 100 S stabil tl. 2x120 mm:S1*2</t>
  </si>
  <si>
    <t>S2*2</t>
  </si>
  <si>
    <t>Dachrock tl. 40 mm:S3</t>
  </si>
  <si>
    <t>Dachrock tl 60 mm:S1</t>
  </si>
  <si>
    <t>Dachrock tl. 80 mm:S3</t>
  </si>
  <si>
    <t>713191100RT9</t>
  </si>
  <si>
    <t>Položení separační fólie včetně dodávky fólie PE</t>
  </si>
  <si>
    <t>P3</t>
  </si>
  <si>
    <t>P4</t>
  </si>
  <si>
    <t>P5</t>
  </si>
  <si>
    <t>713191221R00</t>
  </si>
  <si>
    <t>Izolace tepelná podlah obložení stěn pásky 100 mm vč. dodávky dělících pásků EPS/mineral</t>
  </si>
  <si>
    <t>místnosti s obkladem:</t>
  </si>
  <si>
    <t>2.03:7,8+3,4-0,8-0,7</t>
  </si>
  <si>
    <t>2.04:(1,4+0,9)*2-0,7</t>
  </si>
  <si>
    <t>2.05:(1,5+0,95)*2-0,7</t>
  </si>
  <si>
    <t>2.08:(2,7+0,95)*2-0,7</t>
  </si>
  <si>
    <t>2.09:0,95*2+1,7</t>
  </si>
  <si>
    <t>2.11:(1,1+1,75)*2-0,7</t>
  </si>
  <si>
    <t>2.12:0,95*2+1,8</t>
  </si>
  <si>
    <t>2.14:(6,8+2,8)*2-0,7-0,8</t>
  </si>
  <si>
    <t>2.15:(2,0+0,9)*2-0,7</t>
  </si>
  <si>
    <t>2.17:4,1*2+3,2-0,8</t>
  </si>
  <si>
    <t>2.18:1,9+4,1-0,8</t>
  </si>
  <si>
    <t>2.23:(0,98+2,54)*2-0,7</t>
  </si>
  <si>
    <t>2.28:2,0*2+2,54</t>
  </si>
  <si>
    <t>2.30:1,6*2+1,95-0,7</t>
  </si>
  <si>
    <t>místnosti s ker. soklíkem:</t>
  </si>
  <si>
    <t>2.02:(9,6+9,2)*2-0,9*4-1,6*2-1,1</t>
  </si>
  <si>
    <t>2.06:(7,8+2,7)*2-2,2</t>
  </si>
  <si>
    <t>2.07:(2,7+5,0)*2-0,7-0,9</t>
  </si>
  <si>
    <t>2.10:(2,7+4,8)*2-0,9-0,7</t>
  </si>
  <si>
    <t>2.13:(7,9+2,75)*2-0,9-0,8</t>
  </si>
  <si>
    <t>2.01:1,0*2+2,35-1,6</t>
  </si>
  <si>
    <t>2.16:2,75+3,6+3,8-0,7-0,8*2</t>
  </si>
  <si>
    <t>2.19:3,75*2+1,7-0,7*2</t>
  </si>
  <si>
    <t>2.20:3,75+1,9-1,1-0,7</t>
  </si>
  <si>
    <t>2.24:(1,6+3,34)*2-0,7</t>
  </si>
  <si>
    <t>2.25:4,22+3,1-0,9</t>
  </si>
  <si>
    <t>2.27:3,08+2,6-0,8</t>
  </si>
  <si>
    <t>2.29:1,25+1,2+1,6-0,9-0,8</t>
  </si>
  <si>
    <t>1,6*2+2,25-0,8-0,7</t>
  </si>
  <si>
    <t>místnosti s PVC soklíkem:</t>
  </si>
  <si>
    <t>2.21:3,2+3,2-0,7-1,2</t>
  </si>
  <si>
    <t>2.22:2,5+1,3+5,7+1,5-0,9</t>
  </si>
  <si>
    <t>2.26:10,23+3,08*2-2,5</t>
  </si>
  <si>
    <t>0,3+0,75+0,4*3*7+0,4</t>
  </si>
  <si>
    <t>hrací plocha :(24,0+44,0)*2-0,8-0,7-0,9-2,5-18,0-3,2-1,1*2-3,0+0,3*4*3</t>
  </si>
  <si>
    <t>28375464</t>
  </si>
  <si>
    <t>Deska polystyrenová XPS tl. 100mm</t>
  </si>
  <si>
    <t>P9*1,05</t>
  </si>
  <si>
    <t>28375766.A</t>
  </si>
  <si>
    <t>Deska polystyrén samozhášivý EPS 100 S</t>
  </si>
  <si>
    <t>EPS 100 S stabil tl. 2x120 mm:S1*2*0,12*1,05</t>
  </si>
  <si>
    <t>S2*2*0,12*1,05</t>
  </si>
  <si>
    <t>P5*2*0,04*1,05</t>
  </si>
  <si>
    <t>u světlíku:10,7*0,1*1,05</t>
  </si>
  <si>
    <t>63140206</t>
  </si>
  <si>
    <t>Deska střešní těžká minerální 10000x600x40 mm</t>
  </si>
  <si>
    <t>Dachrock tl. 40 mm:S3*1,05</t>
  </si>
  <si>
    <t>63140217.A</t>
  </si>
  <si>
    <t>Deska střešní těžká minerální 2000x1200x60 mm</t>
  </si>
  <si>
    <t>Dachrock tl 60 mm:S1*1,05</t>
  </si>
  <si>
    <t>63140218</t>
  </si>
  <si>
    <t>Deska střešní těžká minerální 2000x1200x80 mm</t>
  </si>
  <si>
    <t>Dachrock tl. 80 mm:S3*1,05</t>
  </si>
  <si>
    <t>63151412</t>
  </si>
  <si>
    <t>Deska z minerální plsti typ UNI tl. 160 mm</t>
  </si>
  <si>
    <t>4NP spojovací krček:(10,5*5,2+1,4*3,75+6,4+9,3-1,0*11,8+9,31+7,56)*1,05</t>
  </si>
  <si>
    <t>283.01</t>
  </si>
  <si>
    <t xml:space="preserve">Deska EPS s grafitem EPS Grey 150  1000x500x 50 mm </t>
  </si>
  <si>
    <t>EPS grafit 150 S tl. 2x50 mm:(P3*2+P4*2)*1,05</t>
  </si>
  <si>
    <t>283.02</t>
  </si>
  <si>
    <t xml:space="preserve">Deska EPS s grafitem EPS Grey 200  1000x500x 50 mm </t>
  </si>
  <si>
    <t>EPS grafit 200 S tl. 2x50 mm:(P2*2)*1,05</t>
  </si>
  <si>
    <t>998713102R00</t>
  </si>
  <si>
    <t xml:space="preserve">Přesun hmot pro izolace tepelné, výšky do 12 m </t>
  </si>
  <si>
    <t>714</t>
  </si>
  <si>
    <t>Izolace akustické a protiotřesové</t>
  </si>
  <si>
    <t>714.01</t>
  </si>
  <si>
    <t xml:space="preserve">Izolace protiotřesová pryžová - D+M </t>
  </si>
  <si>
    <t>pod jednotku VZT:1,75*2,5</t>
  </si>
  <si>
    <t>714.02</t>
  </si>
  <si>
    <t>Podhled akustický 1200/1200/100 absorbční - D+M typ dle PD</t>
  </si>
  <si>
    <t>podhled v tělocvičně - výměra viz PD :650,0</t>
  </si>
  <si>
    <t>714.03</t>
  </si>
  <si>
    <t>Obklad akustický 1200/1200/50 absorbční - D+M typ dle PD</t>
  </si>
  <si>
    <t>výměra viz T/08:239,4</t>
  </si>
  <si>
    <t>714.04</t>
  </si>
  <si>
    <t>Obklad akustický 1200/1200/100 absorbční - D+M typ dle PD</t>
  </si>
  <si>
    <t>obklad místnost VZT:</t>
  </si>
  <si>
    <t>(3,100+4,17)*3,5-0,9*2,1</t>
  </si>
  <si>
    <t>714.05</t>
  </si>
  <si>
    <t>Obklad akustický 1200/2700/40 absorbční - D+M typ dle PD</t>
  </si>
  <si>
    <t>N1b.p</t>
  </si>
  <si>
    <t>714.06</t>
  </si>
  <si>
    <t>Podhled akustický, basová vložka  - D+M popis dle PD</t>
  </si>
  <si>
    <t>998714102R00</t>
  </si>
  <si>
    <t xml:space="preserve">Přesun hmot pro akustická opatření, výšky do 12 m </t>
  </si>
  <si>
    <t>720</t>
  </si>
  <si>
    <t>Zdravotechnická instalace</t>
  </si>
  <si>
    <t>720.01</t>
  </si>
  <si>
    <t>Zdravotechnická instalace celkem viz samostatný rozpočet</t>
  </si>
  <si>
    <t>730</t>
  </si>
  <si>
    <t>Ústřední vytápění</t>
  </si>
  <si>
    <t>730.01</t>
  </si>
  <si>
    <t>Vytápění celkem viz samostatný rozpočet</t>
  </si>
  <si>
    <t>762</t>
  </si>
  <si>
    <t>Konstrukce tesařské</t>
  </si>
  <si>
    <t>762430014U00</t>
  </si>
  <si>
    <t>Obložení stěn cementová tl. 16 na sraz šroub vč. dodávky desek cementotřískových</t>
  </si>
  <si>
    <t>762495000R00</t>
  </si>
  <si>
    <t xml:space="preserve">Spojovací a ochranné prostř. obložení stěn, stropů </t>
  </si>
  <si>
    <t>998762102R00</t>
  </si>
  <si>
    <t xml:space="preserve">Přesun hmot pro tesařské konstrukce, výšky do 12 m </t>
  </si>
  <si>
    <t>764</t>
  </si>
  <si>
    <t>Konstrukce klempířské</t>
  </si>
  <si>
    <t>K/01</t>
  </si>
  <si>
    <t>Oplechování zhlaví sloupů v OS 900/300/65 mm popl. plech 0,7mm, vč. doplňků - D+M</t>
  </si>
  <si>
    <t>K/02</t>
  </si>
  <si>
    <t>Oplechování požárního obkladu V.4100 mm RŠ 1100 mm popl. plech 0,7mm, vč. doplňků - D+M</t>
  </si>
  <si>
    <t>K/03</t>
  </si>
  <si>
    <t>Oplechování atiky na gym. D.18800 mm RŠ 750 mm popl. plech 0,7mm, vč. doplňků - D+M</t>
  </si>
  <si>
    <t>K/04</t>
  </si>
  <si>
    <t>Oplechování soklu v šachtě p. D.5000 mm RŠ 220 mm popl. plech 0,7mm, vč. doplňků - D+M</t>
  </si>
  <si>
    <t>998764102R00</t>
  </si>
  <si>
    <t xml:space="preserve">Přesun hmot pro klempířské konstr., výšky do 12 m </t>
  </si>
  <si>
    <t>766</t>
  </si>
  <si>
    <t>Konstrukce truhlářské</t>
  </si>
  <si>
    <t>D/02</t>
  </si>
  <si>
    <t>Dveře interiérové 1600/2100+600 mm EW 15-C2DP3 KZ prosklené vč. obl. zárubně, kování a doplňků - D+M</t>
  </si>
  <si>
    <t>D/03</t>
  </si>
  <si>
    <t>Dveře interiérové 1600/2100+600 mm prosklené vč. obl. zárubně, kování a doplňků - D+M</t>
  </si>
  <si>
    <t>D/04</t>
  </si>
  <si>
    <t>Dveřní křídlo 900/2100 mm, EW 15-C2DP3 plné vč. kování a doplňků - D+M</t>
  </si>
  <si>
    <t>D/05</t>
  </si>
  <si>
    <t>D/06</t>
  </si>
  <si>
    <t>Dveřní křídlo 800/2100 mm plné vč. kování a doplňků - D+M</t>
  </si>
  <si>
    <t>D/07</t>
  </si>
  <si>
    <t>Dveřní křídlo 700/2100 mm plné vč. kování a doplňků - D+M</t>
  </si>
  <si>
    <t>D/08</t>
  </si>
  <si>
    <t>D/09</t>
  </si>
  <si>
    <t>Dveře interiérové 800/2350 mm vč. obl. zárubně, kování a doplňků - D+M</t>
  </si>
  <si>
    <t>D/10</t>
  </si>
  <si>
    <t>Dveře interiérové 700/2350 mm EW 15-C2DP3 vč. obl. zárubně, kování a doplňků - D+M</t>
  </si>
  <si>
    <t>D/11a</t>
  </si>
  <si>
    <t>Dveře interiérové 800/2350 mm, EW 15-C2DP3 prosklené vč. obl. zárubně, kování a doplňků - D+M</t>
  </si>
  <si>
    <t>D/11b</t>
  </si>
  <si>
    <t>Dveře interiérové 800/2350 mm, EW 15-C2DP3 plné vč. obl. zárubně, kování a doplňků - D+M</t>
  </si>
  <si>
    <t>D/12</t>
  </si>
  <si>
    <t>Dveře interiérové 1800/2350+2x700mm EW 15-C2DP3 KZ prosklené vč. obl. zárubně, kování a doplňků - D+M</t>
  </si>
  <si>
    <t>D/13</t>
  </si>
  <si>
    <t>Dveřní křídlo 700/2350 mm plné vč. kování a doplňků - D+M</t>
  </si>
  <si>
    <t>D/14</t>
  </si>
  <si>
    <t>Dveřní křídlo 2500/2350 mm, EW 15-C2DP3 KZ plné vč. kování a doplňků - D+M</t>
  </si>
  <si>
    <t>D/15</t>
  </si>
  <si>
    <t>Dveřní křídlo 800/2350 mm, EW 15-C2DP3 plné vč. kování a doplňků - D+M</t>
  </si>
  <si>
    <t>D/20</t>
  </si>
  <si>
    <t>T/01</t>
  </si>
  <si>
    <t>WC dělící příčka v.2,1 m, dl. 1,7m, s dveřmi lamino DTD/nerez</t>
  </si>
  <si>
    <t>T/02</t>
  </si>
  <si>
    <t>WC dělící příčka v.2,1 m, dl. 1,8m, s dveřmi lamino DTD/nerez</t>
  </si>
  <si>
    <t>T/03</t>
  </si>
  <si>
    <t>WC dělící příčka v.2,1 m, dl. 1,85+1,45m, s dveřmi lamino DTD/nerez</t>
  </si>
  <si>
    <t>T/04</t>
  </si>
  <si>
    <t>T/05</t>
  </si>
  <si>
    <t>WC dělící příčka v.2,1 m, dl. 3,45+1,63m, s dveřmi lamino DTD/nerez</t>
  </si>
  <si>
    <t>T/06</t>
  </si>
  <si>
    <t xml:space="preserve">Sedačka na tribuně </t>
  </si>
  <si>
    <t>T/07</t>
  </si>
  <si>
    <t xml:space="preserve">Parapetní deska pro sch. stěny Š. 300mm a 75mm </t>
  </si>
  <si>
    <t>T/08</t>
  </si>
  <si>
    <t>Obklad stěn lamela HPL+DTD s tkaninou vč. podkladního roštu a povrchové úpravy</t>
  </si>
  <si>
    <t>T/09</t>
  </si>
  <si>
    <t>Obklad stěn deska cementotřísková vč. podkladního roštu bez povrchové úpravy</t>
  </si>
  <si>
    <t>plošný obklad:</t>
  </si>
  <si>
    <t>okolo schodiště:7,5*2,9+2,25*4,5*2</t>
  </si>
  <si>
    <t>obklad sloupů:</t>
  </si>
  <si>
    <t>6*0,4*3*2,4+2*(0,6+0,4*2)*2,4</t>
  </si>
  <si>
    <t>0,4*3*2,4*3,8+(0,6+0,4*2)*3,8</t>
  </si>
  <si>
    <t>6*0,4*3*6,8+2*(0,6+0,4*2)*6,8</t>
  </si>
  <si>
    <t>0,4*3*2,4*6,0+(0,6+0,4*2)*6,0</t>
  </si>
  <si>
    <t>17*0,4*3*7,3</t>
  </si>
  <si>
    <t>998766102R00</t>
  </si>
  <si>
    <t xml:space="preserve">Přesun hmot pro truhlářské konstr., výšky do 12 m </t>
  </si>
  <si>
    <t>767</t>
  </si>
  <si>
    <t>Konstrukce zámečnické</t>
  </si>
  <si>
    <t>767.01</t>
  </si>
  <si>
    <t xml:space="preserve">Profil soklový Alu elox přírodní - D+M </t>
  </si>
  <si>
    <t>bm</t>
  </si>
  <si>
    <t>2.16:10,5-0,8-3,2</t>
  </si>
  <si>
    <t>2.17:2,8</t>
  </si>
  <si>
    <t>2.18:1,5</t>
  </si>
  <si>
    <t>2.19:1,7</t>
  </si>
  <si>
    <t>2.20:1,9+3,74-1,2</t>
  </si>
  <si>
    <t>2.25:1,2+2,2+0,4+2*Pi*1,35/4</t>
  </si>
  <si>
    <t>2.27:0,6+0,6+0,5+1,2+2*Pi*1,35/4</t>
  </si>
  <si>
    <t>2.28:2,2-0,8</t>
  </si>
  <si>
    <t>2.29:2,2</t>
  </si>
  <si>
    <t>2.30:1,8</t>
  </si>
  <si>
    <t>767.02</t>
  </si>
  <si>
    <t xml:space="preserve">Hrana stupňů Alu elox s protiskluz. úpravou - D+M </t>
  </si>
  <si>
    <t>tribuny:(11,15+10,9+10,05)*3+11,0+10,4+10,0+1,75*6</t>
  </si>
  <si>
    <t>schdiště na tribunách:1,35*5+1,5*4*7+1,1*4*2</t>
  </si>
  <si>
    <t>3.01 schodiště:1,21*7+1,21*24</t>
  </si>
  <si>
    <t>Z/01-Z/02</t>
  </si>
  <si>
    <t>Zábradlí tribuny s výplní a bez výplně rozměry a popis viz výpis zámeč. prvků - D+M</t>
  </si>
  <si>
    <t>Z/03</t>
  </si>
  <si>
    <t>Madlo točitého schodiště na tribuně rozměry a popis viz výpis zámeč. prvků - D+M</t>
  </si>
  <si>
    <t>Z/04</t>
  </si>
  <si>
    <t>Zábradlí vstupního schodiště rozměry a popis viz výpis zámeč. prvků - D+M</t>
  </si>
  <si>
    <t>Z/05</t>
  </si>
  <si>
    <t>Zábradlí vyrovnávacího schodiště rozměry a popis viz výpis zámeč. prvků - D+M</t>
  </si>
  <si>
    <t>Z/06</t>
  </si>
  <si>
    <t>Požární žebřík v průjezdu rozměry a popis viz výpis zámeč. prvků - D+M</t>
  </si>
  <si>
    <t>Z/07</t>
  </si>
  <si>
    <t>Branka a oplocení opěrné stěny 1300x1500mm rozměry a popis viz výpis zámeč. prvků - D+M</t>
  </si>
  <si>
    <t>Z/08</t>
  </si>
  <si>
    <t>Madla u WC mísy a umyvadla rozměry a popis viz výpis zámeč. prvků - D+M</t>
  </si>
  <si>
    <t>Z/09</t>
  </si>
  <si>
    <t>Přenosný hasící přístroj rozměry a popis viz výpis zámeč. prvků - D+M</t>
  </si>
  <si>
    <t>Z/10</t>
  </si>
  <si>
    <t>Zábradlí vnějšího uníkového schodiště rozměry a popis viz výpis zámeč. prvků - D+M</t>
  </si>
  <si>
    <t>Z/11</t>
  </si>
  <si>
    <t>Plošina pro kameramana rozměry a popis viz výpis zámeč. prvků - D+M</t>
  </si>
  <si>
    <t>Z/12</t>
  </si>
  <si>
    <t>Zábradlí hlavního schodiště v hale na tribuny rozměry a popis viz výpis zámeč. prvků - D+M</t>
  </si>
  <si>
    <t>Z/13</t>
  </si>
  <si>
    <t>Čistící zóna vnitřní rozměry a popis viz výpis zámeč. prvků - D+M</t>
  </si>
  <si>
    <t>Z/14</t>
  </si>
  <si>
    <t>Čistící zóna venkovní v rámu rozměry a popis viz výpis zámeč. prvků - D+M</t>
  </si>
  <si>
    <t>Z/15</t>
  </si>
  <si>
    <t>Dělící zástěna mezi pisoáry rozměry a popis viz výpis zámeč. prvků - D+M</t>
  </si>
  <si>
    <t>Z/16</t>
  </si>
  <si>
    <t>Stojan na jízdní kola rozměry a popis viz výpis zámeč. prvků - D+M</t>
  </si>
  <si>
    <t>Z/17a</t>
  </si>
  <si>
    <t>Nájezd ze strany hřiště a do dveří 500x1260 rozměry a popis viz výpis zámeč. prvků - D+M</t>
  </si>
  <si>
    <t>Z/17b</t>
  </si>
  <si>
    <t>Nájezd ze strany hřiště a do dveří 500x3140 rozměry a popis viz výpis zámeč. prvků - D+M</t>
  </si>
  <si>
    <t>Z/18</t>
  </si>
  <si>
    <t>Demontáž a zpětná montáž oplocení a brány, repase rozměry a popis viz výpis zámeč. prvků - D+M</t>
  </si>
  <si>
    <t>Z/19</t>
  </si>
  <si>
    <t>Oplocení nové opěrné stěny na konci rampy rozměry a popis viz výpis zámeč. prvků - D+M</t>
  </si>
  <si>
    <t>Z/20</t>
  </si>
  <si>
    <t>Požární žebřík na střechu dl. 13 650mm rozměry a popis viz výpis zámeč. prvků - D+M</t>
  </si>
  <si>
    <t>998767102R00</t>
  </si>
  <si>
    <t xml:space="preserve">Přesun hmot pro zámečnické konstr., výšky do 12 m </t>
  </si>
  <si>
    <t>770</t>
  </si>
  <si>
    <t>Konstrukce systemové z kovových profilů</t>
  </si>
  <si>
    <t>D/01</t>
  </si>
  <si>
    <t>Hliníkové vstupní dveře 1450/4000 mm vč. těsnících prvků, oplechování, doplňků - D+M</t>
  </si>
  <si>
    <t>D/16</t>
  </si>
  <si>
    <t>Hliníkové vstupní dveře 1100/2620 mm vč. těsnících prvků, oplechování, doplňků - D+M</t>
  </si>
  <si>
    <t>D/17</t>
  </si>
  <si>
    <t>Hliníkové vstupní dveře 3000/2620 mm vč. těsnících prvků, oplechování, doplňků - D+M</t>
  </si>
  <si>
    <t>D/18</t>
  </si>
  <si>
    <t>Hliníkové vstupní dveře 1100/2300 +1100/1100 mm vč. těsnících prvků, oplechování, doplňků - D+M</t>
  </si>
  <si>
    <t>D/19</t>
  </si>
  <si>
    <t>Hliníkové vstupní dveře 1100/2100 mm vč. těsnících prvků, oplechování, doplňků - D+M</t>
  </si>
  <si>
    <t>D/21</t>
  </si>
  <si>
    <t>Hliníkové dveře - výtah 900/2100 mm vč. těsnících prvků, oplechování, doplňků - D+M</t>
  </si>
  <si>
    <t>D/22</t>
  </si>
  <si>
    <t>Branka - výtah 900/1000+2x323 mm vč. těsnících prvků, oplechování, doplňků - D+M</t>
  </si>
  <si>
    <t>O/01</t>
  </si>
  <si>
    <t>Hliníkové okno otevíravé+fixní 1200/3400 mm vč. těsnících prvků, oplechování, doplňků - D+M</t>
  </si>
  <si>
    <t>O/02</t>
  </si>
  <si>
    <t>Hliníkové okno otevíravé+sklopné 1500/1000 mm vč. těsnících prvků, oplechování, doplňků - D+M</t>
  </si>
  <si>
    <t>O/03</t>
  </si>
  <si>
    <t>Hliníkové okno otevíravé+sklopné 900/1000 mm vč. těsnících prvků, oplechování, doplňků - D+M</t>
  </si>
  <si>
    <t>O/04</t>
  </si>
  <si>
    <t>Hliníkové okno fixní 1450/900 mm vč. těsnících prvků, oplechování, doplňků - D+M</t>
  </si>
  <si>
    <t>O/05-O/08</t>
  </si>
  <si>
    <t>součástí výpisu OK haly a opláštění viz oddíl 38</t>
  </si>
  <si>
    <t>O/X1-O/X2</t>
  </si>
  <si>
    <t>771</t>
  </si>
  <si>
    <t>Podlahy z dlaždic a obklady</t>
  </si>
  <si>
    <t>771275106R00</t>
  </si>
  <si>
    <t xml:space="preserve">Obklad keram.schod.stupňů hladkých do tmele </t>
  </si>
  <si>
    <t>2.01:(0,16+0,29)*28+1,1*1,43+1,8*1,43+0,5*0,1*2</t>
  </si>
  <si>
    <t>771277809R00</t>
  </si>
  <si>
    <t xml:space="preserve">Hrana stupně profil typ. TREP - S výšky 12,5 mm </t>
  </si>
  <si>
    <t>1,43*28</t>
  </si>
  <si>
    <t>771475014R00</t>
  </si>
  <si>
    <t xml:space="preserve">Obklad soklíků keram.rovných, tmel, v. do 10 cm </t>
  </si>
  <si>
    <t>771475034R00</t>
  </si>
  <si>
    <t xml:space="preserve">Obklad soklíků keram.stupňov., tmel, v. do 10 cm </t>
  </si>
  <si>
    <t>2.01:(0,164+0,29)*28+1,0*2+2,59</t>
  </si>
  <si>
    <t>771479001R00</t>
  </si>
  <si>
    <t xml:space="preserve">Řezání dlaždic keramických pro schodiště </t>
  </si>
  <si>
    <t>771575109R00</t>
  </si>
  <si>
    <t xml:space="preserve">Montáž podlah keram.,hladké, tmel, 30x30 cm </t>
  </si>
  <si>
    <t>P6</t>
  </si>
  <si>
    <t>P8</t>
  </si>
  <si>
    <t>P10</t>
  </si>
  <si>
    <t>771575118R00</t>
  </si>
  <si>
    <t xml:space="preserve">Montáž podlah keram.,hladké, tmel, 60x60 cm </t>
  </si>
  <si>
    <t>771578011R00</t>
  </si>
  <si>
    <t xml:space="preserve">Spára podlaha - stěna, silikonem </t>
  </si>
  <si>
    <t>místnosti se soklíkem:</t>
  </si>
  <si>
    <t>schodiště 2.01:(0,164+0,29)*28+1,0*2+2,59</t>
  </si>
  <si>
    <t>771579791R00</t>
  </si>
  <si>
    <t xml:space="preserve">Příplatek za plochu podlah keram. do 5 m2 jednotl. </t>
  </si>
  <si>
    <t>2,5+4,82+3,6+3,1</t>
  </si>
  <si>
    <t>2,28</t>
  </si>
  <si>
    <t>(0,16+0,29)*28+1,1*1,43+1,8*1,43+2,8*1,0</t>
  </si>
  <si>
    <t>1,33+1,35+1,62+1,74+1,8</t>
  </si>
  <si>
    <t>771579795R00</t>
  </si>
  <si>
    <t xml:space="preserve">Příplatek za spárování vodotěsnou hmotou - plošně </t>
  </si>
  <si>
    <t>185,01</t>
  </si>
  <si>
    <t>117,57</t>
  </si>
  <si>
    <t>597.01</t>
  </si>
  <si>
    <t xml:space="preserve">Dlažba keramická 300/300 CZ standard </t>
  </si>
  <si>
    <t>P6*1,05</t>
  </si>
  <si>
    <t>P8*1,05</t>
  </si>
  <si>
    <t>P10*1,05</t>
  </si>
  <si>
    <t>597.02</t>
  </si>
  <si>
    <t xml:space="preserve">Dlažba keramická 600/600 CZ standard </t>
  </si>
  <si>
    <t>P1*1,05</t>
  </si>
  <si>
    <t>P4*1,05</t>
  </si>
  <si>
    <t>P5*1,05</t>
  </si>
  <si>
    <t>597.03</t>
  </si>
  <si>
    <t xml:space="preserve">Soklovka keramická 300/100 CZ standard </t>
  </si>
  <si>
    <t>597.04</t>
  </si>
  <si>
    <t xml:space="preserve">Soklovka keramická 600/100 CZ standard </t>
  </si>
  <si>
    <t>1.01:(1,61+(0,164+0,29)*28+1,0*2)*1,05</t>
  </si>
  <si>
    <t>998771102R00</t>
  </si>
  <si>
    <t xml:space="preserve">Přesun hmot pro podlahy z dlaždic, výšky do 12 m </t>
  </si>
  <si>
    <t>776</t>
  </si>
  <si>
    <t>Podlahy povlakové</t>
  </si>
  <si>
    <t>776220110RT1</t>
  </si>
  <si>
    <t>Lepení podlah z PVC na stupnice rovné pouze lepení - PVC ve specifikaci</t>
  </si>
  <si>
    <t>tribuny:(11,15+10,9+10,05)*3+11,0+10,4+10,0</t>
  </si>
  <si>
    <t>schdiště na tribunách:1,35*4+1,5*3*7+1,1*3*2</t>
  </si>
  <si>
    <t>3.01 schodiště:1,21*7+1,21*21</t>
  </si>
  <si>
    <t>776220200RT1</t>
  </si>
  <si>
    <t>Lepení podlah z PVC na podstupnice pouze lepení - PVC ve specifikaci</t>
  </si>
  <si>
    <t>776401800R00</t>
  </si>
  <si>
    <t xml:space="preserve">Demontáž soklíků nebo lišt, pryžových nebo z PVC </t>
  </si>
  <si>
    <t>((7,0+9,1)*2-0,9+0,4*3)*2+(8,4-0,9)*2</t>
  </si>
  <si>
    <t>776421100RT1</t>
  </si>
  <si>
    <t>Lepení podlahových soklíků z měkčeného PVC pouze lepení - soklík ve specifikaci</t>
  </si>
  <si>
    <t>soklíky na tribuně:0,3+0,75+0,4*3*7+0,4</t>
  </si>
  <si>
    <t>776511820R00</t>
  </si>
  <si>
    <t xml:space="preserve">Odstranění PVC a koberců lepených s podložkou </t>
  </si>
  <si>
    <t>776521100RT1</t>
  </si>
  <si>
    <t>Lepení povlak.podlah z pásů PVC na podklad pouze položení - PVC ve specifikaci</t>
  </si>
  <si>
    <t>PVC na tribunách - skladba P12:1,75*1,65+1,0*11,15+1,1*1,0+1,0*10,9+1,1*1,0+10,9*1,0+1,16*3,25</t>
  </si>
  <si>
    <t>0,83*(11,15+10,9+10,05)+1,5*(0,9+7,85+2,88+7,35+2,88+4,85+1,6)</t>
  </si>
  <si>
    <t>1,5*4*(0,175+0,267)*6+1,5*5*(0,175+0,267)+1,1*4*(0,175+0,267)*2</t>
  </si>
  <si>
    <t>1,75*5*(0,175+0,267)</t>
  </si>
  <si>
    <t>(1,0+0,2)*(11,15+10,9+10,05)+0,2*(1,42+11,15+1,1+10,9+1,1+10,05+1,16)</t>
  </si>
  <si>
    <t>6*1,0*0,9</t>
  </si>
  <si>
    <t>Podhla na schodišti - skladba P11:P11+(0,169+0,28)*1,22*21</t>
  </si>
  <si>
    <t>776591100RT1</t>
  </si>
  <si>
    <t>Lepení podlah speciálních plastových z pásů pouze položení - PVC ve specifikaci</t>
  </si>
  <si>
    <t>P2</t>
  </si>
  <si>
    <t>776994111RT1</t>
  </si>
  <si>
    <t>Svařování povlakových podlah z pásů nebo čtverců včetně svařovací šňůry</t>
  </si>
  <si>
    <t>P2*0,5</t>
  </si>
  <si>
    <t>284.01</t>
  </si>
  <si>
    <t xml:space="preserve">Podlahovina PVC zátěžová tl. 2,5 mm v pásu </t>
  </si>
  <si>
    <t>P3*1,05</t>
  </si>
  <si>
    <t>189,2*1,05</t>
  </si>
  <si>
    <t>19,0*1,05</t>
  </si>
  <si>
    <t>284.02</t>
  </si>
  <si>
    <t>Podlahovina PVC tl. 8,3 mm š. 2 m, vinyl v pásu sportovní povrch</t>
  </si>
  <si>
    <t>P2*1,05</t>
  </si>
  <si>
    <t>284.03</t>
  </si>
  <si>
    <t xml:space="preserve">Soklík podlahový PVC </t>
  </si>
  <si>
    <t>38,34*1,05</t>
  </si>
  <si>
    <t>998776102R00</t>
  </si>
  <si>
    <t xml:space="preserve">Přesun hmot pro podlahy povlakové, výšky do 12 m </t>
  </si>
  <si>
    <t>781</t>
  </si>
  <si>
    <t>Obklady keramické</t>
  </si>
  <si>
    <t>781415013R00</t>
  </si>
  <si>
    <t>Montáž obkladů stěn, porovin., do tmele vč. rohových a ukončovacích lišt</t>
  </si>
  <si>
    <t>2.03:(7,8+3,4)*2,1-0,8*2,1-0,7*2,1-2,2*2,33</t>
  </si>
  <si>
    <t>2.04:(1,4+0,9)*2*2,1-0,7*2,1</t>
  </si>
  <si>
    <t>2.05:(1,5+0,95)*2*2,1-0,7*2,1</t>
  </si>
  <si>
    <t>2.08:(2,7+0,95)*2*2,1-0,7*2,1-2,2*1,8</t>
  </si>
  <si>
    <t>2.11:(1,1+1,75)*2*2,1-0,7*2,1-2,2*1,8</t>
  </si>
  <si>
    <t>2.14:(6,8+2,8)*2*2,1-0,7*2,1-0,8*2,1-2,2*2,3</t>
  </si>
  <si>
    <t>2.17:(4,1*2+3,2)*2,1-0,8*2,35</t>
  </si>
  <si>
    <t>2.18:(1,9+4,1)*2,1-0,8*2,35</t>
  </si>
  <si>
    <t>2.23:(0,98+2,54)*2*2,1-0,7*2,35</t>
  </si>
  <si>
    <t>2.28:(2,0*2+2,54)*2,1</t>
  </si>
  <si>
    <t>2.30:(1,6*2+1,95)*2,1-0,7*2,35</t>
  </si>
  <si>
    <t>781419706R00</t>
  </si>
  <si>
    <t xml:space="preserve">Příplatek za spárovací vodotěsnou hmotu - plošně </t>
  </si>
  <si>
    <t>781419711R00</t>
  </si>
  <si>
    <t xml:space="preserve">Příplatek k obkladu stěn za plochu do 10 m2 jedntl </t>
  </si>
  <si>
    <t>4NP:</t>
  </si>
  <si>
    <t xml:space="preserve">Obklad keramický CZ standard </t>
  </si>
  <si>
    <t>175,67*1,05</t>
  </si>
  <si>
    <t>998781102R00</t>
  </si>
  <si>
    <t xml:space="preserve">Přesun hmot pro obklady keramické, výšky do 12 m </t>
  </si>
  <si>
    <t>783</t>
  </si>
  <si>
    <t>Nátěry</t>
  </si>
  <si>
    <t>783124120R00</t>
  </si>
  <si>
    <t>Nátěr syntetický OK "B" dvojnásobný antracitový lak</t>
  </si>
  <si>
    <t>OK přístřešku:1,1*23,0</t>
  </si>
  <si>
    <t>783124220R00</t>
  </si>
  <si>
    <t xml:space="preserve">Nátěr syntetický OK "B" 1x + 2x email </t>
  </si>
  <si>
    <t>vyrovnávací schodiště:75,5</t>
  </si>
  <si>
    <t>OK stropu nad vstupním podlažím:4724,0-805,6</t>
  </si>
  <si>
    <t>3,994*23,0</t>
  </si>
  <si>
    <t>783225600R00</t>
  </si>
  <si>
    <t xml:space="preserve">Nátěr syntetický kovových konstrukcí 2x email </t>
  </si>
  <si>
    <t>ocelové zárubně:</t>
  </si>
  <si>
    <t>D/04:0,25*(0,9+2,1*2)</t>
  </si>
  <si>
    <t>D/05:0,25*(0,9+2,1*2)*2</t>
  </si>
  <si>
    <t>D/06:0,25*(0,8+2,1*2)*2</t>
  </si>
  <si>
    <t>D/07:0,25*(0,7+2,1*2)*3</t>
  </si>
  <si>
    <t>D/08:0,25*(0,7+2,1*2)*3</t>
  </si>
  <si>
    <t>D/13:0,25*(0,7+2,35*2)</t>
  </si>
  <si>
    <t>D/14:0,25*(2,5+2,35*2)</t>
  </si>
  <si>
    <t>D/15:0,25*(0,8+2,35*2)</t>
  </si>
  <si>
    <t>D/20:0,25*(0,7+2,1*2)</t>
  </si>
  <si>
    <t>783843170R00</t>
  </si>
  <si>
    <t>Nátěr betonových povrchů, napuštění protiprašný</t>
  </si>
  <si>
    <t>P9</t>
  </si>
  <si>
    <t>784</t>
  </si>
  <si>
    <t>Malby</t>
  </si>
  <si>
    <t>784111401R00</t>
  </si>
  <si>
    <t xml:space="preserve">Penetrace podkladu nátěrem, malířský latex 1x </t>
  </si>
  <si>
    <t>784114212R00</t>
  </si>
  <si>
    <t xml:space="preserve">Malba, malířský latex, bílá, bez penetrace, 2 x </t>
  </si>
  <si>
    <t>784191101R00</t>
  </si>
  <si>
    <t xml:space="preserve">Penetrace podkladu univerzální Primalex 1x </t>
  </si>
  <si>
    <t>2.02:(9,6+9,2)*2*3,3-0,9*2,1*4-1,6*2,1*2-1,1*3,0</t>
  </si>
  <si>
    <t>2.03:(7,8+3,4)*1,2-1,0*2,33</t>
  </si>
  <si>
    <t>2.04:(1,4+0,9)*2*1,2</t>
  </si>
  <si>
    <t>2.05:(1,5+0,95)*2*1,2</t>
  </si>
  <si>
    <t>2.06:(7,8+2,7)*2*3,3-2,2*2,73</t>
  </si>
  <si>
    <t>2.07:(2,7+5,0)*2*3,3-0,7*2,1-0,9*2,1</t>
  </si>
  <si>
    <t>2.08:(2,7+0,95)*2*1,2-1,0*1,8</t>
  </si>
  <si>
    <t>2.09:(0,95+1,7)*2*1,2</t>
  </si>
  <si>
    <t>2.10:(2,7+4,8)*2*3,3-0,9*2,1-0,7*2,1</t>
  </si>
  <si>
    <t>2.11:(1,1+1,75)*2*1,2-1,0*1,8</t>
  </si>
  <si>
    <t>2.12:(0,95+1,8)*2*1,2</t>
  </si>
  <si>
    <t>2.13:(7,9+2,75)*2*3,3-0,9*2,1-0,8*2,1-2,2*2,4</t>
  </si>
  <si>
    <t>2.14:(6,8+2,8)*2*1,2-1,0*2,3</t>
  </si>
  <si>
    <t>2.16:(4,9+3,6+3,8)*2,6-0,7*2,35-0,8*2,35*2</t>
  </si>
  <si>
    <t>2.17:(4,1*2+3,2)*1,2</t>
  </si>
  <si>
    <t>2.18:(1,9+4,1)*1,2</t>
  </si>
  <si>
    <t>2.19:(3,75*2+1,7)*2,6-0,7*2,35*2</t>
  </si>
  <si>
    <t>2.20:(3,75+1,9)*2,6-1,1*2,6-0,7*2,35</t>
  </si>
  <si>
    <t>2.21:3,2*2*2,4-0,7*2,35-1,21*2,25</t>
  </si>
  <si>
    <t>2.22:(2,5+1,25+5,7+1,5)*2,4-0,9*2,35</t>
  </si>
  <si>
    <t>2.23:(0,98+2,54)*2*0,3</t>
  </si>
  <si>
    <t>2.24:2,0*2,0*2+1,25*2,4+1,25*1,1-0,7*2,35</t>
  </si>
  <si>
    <t>2.25:(4,22+3,1)*2,4-0,9*2,35</t>
  </si>
  <si>
    <t>2.26:(10,5+3,08*2)*2,4-2,5*2,35</t>
  </si>
  <si>
    <t>2.27:(3,08+2,6)*2,4-0,8*2,35</t>
  </si>
  <si>
    <t>2.28:(2,0*2+2,54)*0,3</t>
  </si>
  <si>
    <t>2.29:(1,25+1,2+1,6)*2,4-0,9*2,35-0,8*2,35</t>
  </si>
  <si>
    <t>(1,6*2+2,25)*2,4-0,8*2,35-0,7*2,35</t>
  </si>
  <si>
    <t>dvouramenné schodiště:3,75*2,3+2,5*2,3+4,0*3,5+2,5*6,0</t>
  </si>
  <si>
    <t>784195212R00</t>
  </si>
  <si>
    <t xml:space="preserve">Malba tekutá Primalex Plus, bílá, 2 x </t>
  </si>
  <si>
    <t>740,3345</t>
  </si>
  <si>
    <t>790</t>
  </si>
  <si>
    <t>Vnitřní vybavení</t>
  </si>
  <si>
    <t>I/01</t>
  </si>
  <si>
    <t>Bar ve foyer, kompletní dodávka vč. zařiz. před. dle výpisu inter. vybavení - D+M</t>
  </si>
  <si>
    <t>I/02a</t>
  </si>
  <si>
    <t>Lavice do šatny š. 450mm dl. 1500mm dle výpisu inter. vybavení - D+M</t>
  </si>
  <si>
    <t>I/02b</t>
  </si>
  <si>
    <t>Lavice do šatny š. 450mm dl. 1000mm dle výpisu inter. vybavení - D+M</t>
  </si>
  <si>
    <t>I/03</t>
  </si>
  <si>
    <t>Věšák dl. 1500mm dle výpisu inter. vybavení - D+M</t>
  </si>
  <si>
    <t>I/04</t>
  </si>
  <si>
    <t>3atní skříňka š. 400mm hl. 500mm v.1800mm dle výpisu inter. vybavení - D+M</t>
  </si>
  <si>
    <t>I/05</t>
  </si>
  <si>
    <t>I/06</t>
  </si>
  <si>
    <t>Stůl rozhodčích + 4 židle dle výpisu inter. vybavení - D+M</t>
  </si>
  <si>
    <t>I/07</t>
  </si>
  <si>
    <t>Odpadkový koš s popelníkem, exterier dle výpisu inter. vybavení - D+M</t>
  </si>
  <si>
    <t>I/08</t>
  </si>
  <si>
    <t>Odpadkový koš, interier dle výpisu inter. vybavení - D+M</t>
  </si>
  <si>
    <t>I/09a</t>
  </si>
  <si>
    <t>Zásobník na tekuté mídlo dle výpisu inter. vybavení - D+M</t>
  </si>
  <si>
    <t>I/09b</t>
  </si>
  <si>
    <t>Zásobník na papírové ručníky v roli dle výpisu inter. vybavení - D+M</t>
  </si>
  <si>
    <t>I/09c</t>
  </si>
  <si>
    <t>Odpadkový koš na ručníky dle výpisu inter. vybavení - D+M</t>
  </si>
  <si>
    <t>I/09d</t>
  </si>
  <si>
    <t>WC štětka, nástěnná dle výpisu inter. vybavení - D+M</t>
  </si>
  <si>
    <t>I/09e</t>
  </si>
  <si>
    <t>I/10a</t>
  </si>
  <si>
    <t>Zrcadlo v. 800mm š. 2000mm dle výpisu inter. vybavení - D+M</t>
  </si>
  <si>
    <t>I/10b</t>
  </si>
  <si>
    <t>Zrcadlo v. 800mm š. 1400mm dle výpisu inter. vybavení - D+M</t>
  </si>
  <si>
    <t>I/10c</t>
  </si>
  <si>
    <t>Zrcadlo v. 800mm š. 2150mm dle výpisu inter. vybavení - D+M</t>
  </si>
  <si>
    <t>I/10d</t>
  </si>
  <si>
    <t>Zrcadlo v. 800mm š. 2600mm dle výpisu inter. vybavení - D+M</t>
  </si>
  <si>
    <t>I/10e</t>
  </si>
  <si>
    <t>Zrcadlo v. 800mm š. 600mm dle výpisu inter. vybavení - D+M</t>
  </si>
  <si>
    <t>797</t>
  </si>
  <si>
    <t>Hřiště a vybavení sportovišť</t>
  </si>
  <si>
    <t>797.01</t>
  </si>
  <si>
    <t>Venkovní sportoviště doplnění souvrství vč. umělého povrchu</t>
  </si>
  <si>
    <t>viz PD - situace:159,8</t>
  </si>
  <si>
    <t>955.S01</t>
  </si>
  <si>
    <t>Lezecká stěna dle popisu sportovního vybavení - D+M</t>
  </si>
  <si>
    <t>955.S02</t>
  </si>
  <si>
    <t>Ochranná síť na okna dle popisu sportovního vybavení - D+M</t>
  </si>
  <si>
    <t>1,2*3,4*2</t>
  </si>
  <si>
    <t>1,26*3,4</t>
  </si>
  <si>
    <t>1,28*2,7</t>
  </si>
  <si>
    <t>955.S03</t>
  </si>
  <si>
    <t>Karabinka, napínací matka dle popisu sportovního vybavení - D+M</t>
  </si>
  <si>
    <t>955.S04</t>
  </si>
  <si>
    <t>Koš na košíkovou závodní-kompl. provedení dle popisu sportovního vybavení - D+M</t>
  </si>
  <si>
    <t>955.S05</t>
  </si>
  <si>
    <t>Světelný ukazatel skore dle popisu sportovního vybavení - D+M</t>
  </si>
  <si>
    <t>955.S06a</t>
  </si>
  <si>
    <t>Stojan pro skok vysoký s měřidlem dle popisu sportovního vybavení - D+M</t>
  </si>
  <si>
    <t>955.S06b</t>
  </si>
  <si>
    <t>Laťka laminátová dle popisu sportovního vybavení - D+M</t>
  </si>
  <si>
    <t>955.S06c</t>
  </si>
  <si>
    <t>Žíněnka pro skok vysoký dle popisu sportovního vybavení - D+M</t>
  </si>
  <si>
    <t>955.S06d</t>
  </si>
  <si>
    <t>Spojovací plachta 200x340x40 cm dle popisu sportovního vybavení - D+M</t>
  </si>
  <si>
    <t>955.S06e</t>
  </si>
  <si>
    <t>Dopadová deska (tl. 5cm), na doskočiště 200x340 cm dle popisu sportovního vybavení - D+M</t>
  </si>
  <si>
    <t>955.S07</t>
  </si>
  <si>
    <t>Pojízdný vozík na míče dle popisu sportovního vybavení - D+M</t>
  </si>
  <si>
    <t>955.S08</t>
  </si>
  <si>
    <t>Volejbalové sloupky - interiér (komaxit) dle popisu sportovního vybavení - D+M</t>
  </si>
  <si>
    <t>955.S09</t>
  </si>
  <si>
    <t>Stolička pro rozhodčího, výškově stavitelná dle popisu sportovního vybavení - D+M</t>
  </si>
  <si>
    <t>955.S10</t>
  </si>
  <si>
    <t>Badmintonové sloupky - mobilní dle popisu sportovního vybavení - D+M</t>
  </si>
  <si>
    <t>955.S11</t>
  </si>
  <si>
    <t>Síť badminton standard dle popisu sportovního vybavení - D+M</t>
  </si>
  <si>
    <t>955.S12</t>
  </si>
  <si>
    <t>Branka na házenou 2x3m dle popisu sportovního vybavení - D+M</t>
  </si>
  <si>
    <t>955.S12a</t>
  </si>
  <si>
    <t>Kotvení branky 3x2m proti převrácení dle popisu sportovního vybavení - D+M</t>
  </si>
  <si>
    <t>955.S13</t>
  </si>
  <si>
    <t>Síť na házenou dle popisu sportovního vybavení - D+M</t>
  </si>
  <si>
    <t>M21</t>
  </si>
  <si>
    <t>Elektromontáže</t>
  </si>
  <si>
    <t>M21.01</t>
  </si>
  <si>
    <t>Elektroinstalace a bleskosvod celkem viz samostatný rozpočet</t>
  </si>
  <si>
    <t>M22</t>
  </si>
  <si>
    <t>Montáž sdělovací a zabezp. techniky</t>
  </si>
  <si>
    <t>M22.01</t>
  </si>
  <si>
    <t>EPS celkem viz samostatný rozpočet</t>
  </si>
  <si>
    <t>M24</t>
  </si>
  <si>
    <t>Montáže vzduchotechnických zařízení</t>
  </si>
  <si>
    <t>M24.01</t>
  </si>
  <si>
    <t>Vzduchotechnika celkem viz samostatný rozpočet</t>
  </si>
  <si>
    <t>M33</t>
  </si>
  <si>
    <t>Montáže dopravních zařízení - výtahy a plošiny</t>
  </si>
  <si>
    <t>M33.01</t>
  </si>
  <si>
    <t>Plošina schodišťová hydraulická 1400/1100 mm nosnost 400 kg, vč. dopravy a zednických přípomocí</t>
  </si>
  <si>
    <t>M43</t>
  </si>
  <si>
    <t>Montáže ocelových konstrukcí</t>
  </si>
  <si>
    <t>430862006R00</t>
  </si>
  <si>
    <t xml:space="preserve">Motáž ocelových konstrukcí hmotnost do 10000 kg </t>
  </si>
  <si>
    <t>v ceně je zahrnuto veškeré svařování a  kotvení k podkladním nebo vedlejším konstrukcím:</t>
  </si>
  <si>
    <t>vč. vyrovnání podkladu, zálivek apod.:</t>
  </si>
  <si>
    <t>základní nátěr:</t>
  </si>
  <si>
    <t>pozink:</t>
  </si>
  <si>
    <t>OK přístřešku:1091,9</t>
  </si>
  <si>
    <t>Konstrukce ocelová S235, pozink vč. doplňků, kotevního a spoj. materiálu</t>
  </si>
  <si>
    <t>553.02</t>
  </si>
  <si>
    <t>Konstrukce ocelová S235, základní nátěr vč. doplňků, kotevního a spoj. materiálu</t>
  </si>
  <si>
    <t>3993,9*1,05</t>
  </si>
  <si>
    <t>111      R00</t>
  </si>
  <si>
    <t>201      R00</t>
  </si>
  <si>
    <t>202      R00</t>
  </si>
  <si>
    <t>M99</t>
  </si>
  <si>
    <t>Skladby podlah a konstrukcí</t>
  </si>
  <si>
    <t>M99.01</t>
  </si>
  <si>
    <t>Skladby podlah, podhledů, interierových stěn jen pomocná položka, neoceňovat !!!</t>
  </si>
  <si>
    <t>STĚNY (interierové plochy):</t>
  </si>
  <si>
    <t>stěna N1a.p (plošně):(21,1+42,3+7,7+5,5)*2,7-1,2*2,7*2-1,26*2,7-3,1*2,7-1,2*2,7</t>
  </si>
  <si>
    <t>stěna N1a.o (ostění):2,7*0,4*10</t>
  </si>
  <si>
    <t>stěna N1b.p (plošně):(2,4*7+1,2*22)*2,7</t>
  </si>
  <si>
    <t>stěna N4 (sokl):(26,02*2+45,33)*0,4</t>
  </si>
  <si>
    <t>PODHLEDY A STŘECHY (interierové plochy):</t>
  </si>
  <si>
    <t>střecha S2 (výměra viz skladby konstrukcí):650,0</t>
  </si>
  <si>
    <t>STŘECHY PLOŠNĚ:</t>
  </si>
  <si>
    <t>střecha S1:26,02*45,33-650,0-1,2*2,2*4</t>
  </si>
  <si>
    <t>střecha S2:650,0</t>
  </si>
  <si>
    <t>střecha S3:18,75*5,17-11,85*1,0</t>
  </si>
  <si>
    <t>STŘECHY DETAILY:</t>
  </si>
  <si>
    <t>detail 1 (S2 vysoká atika):(45,33+26,02)*2</t>
  </si>
  <si>
    <t>detail 2 (S2 světlík):1,2*2,2*4</t>
  </si>
  <si>
    <t>detail 3 (S3 světlík):11,85+1,0*2</t>
  </si>
  <si>
    <t>detail 4 (S3 atika):5,17*2</t>
  </si>
  <si>
    <t>detail 5 (S3/fasáda):18,75</t>
  </si>
  <si>
    <t>detail 6 (S3 světlík/stáv. atika):11,85</t>
  </si>
  <si>
    <t>detail 7 (S3 stávající atika):6,75</t>
  </si>
  <si>
    <t>PODLAHY:</t>
  </si>
  <si>
    <t>podlaha P1:43,06+9,31+7,56+6,4+9,3</t>
  </si>
  <si>
    <t>podlaha P2:1024,3</t>
  </si>
  <si>
    <t>podlaha P3:10,24+32,4</t>
  </si>
  <si>
    <t>podlaha P4:2,5+5,44+12,6+7,6+4,82+3,6+3,1</t>
  </si>
  <si>
    <t>podlaha P5:2,28</t>
  </si>
  <si>
    <t>podlaha P6:11,45</t>
  </si>
  <si>
    <t>podlaha P7:11,45</t>
  </si>
  <si>
    <t>podlaha P8:(0,16+0,29)*28+1,1*1,43+1,8*1,43+2,8*1,0</t>
  </si>
  <si>
    <t>podlaha P9:2,14*1,48</t>
  </si>
  <si>
    <t>podlaha P10:27,95+22,77+1,33+1,35+21,39+13,41+5,53+1,62+12,85+6,0+1,74</t>
  </si>
  <si>
    <t>podlaha P11:2,5*1,5*2</t>
  </si>
  <si>
    <t>podlaha P12 (bez stupňovitých částí):1,6*1,8+0,9*1,5+7,85*1,5+1,5*2,88+7,35*1,5+1,5*2,88+4,85*1,5+1,6*1,5</t>
  </si>
  <si>
    <t>3,26*1,16</t>
  </si>
  <si>
    <t>PVC na tribunách:1,75*1,65+1,0*11,15+1,1*1,0+1,0*10,9+1,1*1,0+10,9*1,0+1,16*3,25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</si>
  <si>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</si>
  <si>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</si>
  <si>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</si>
  <si>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</si>
  <si>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</si>
  <si>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</si>
  <si>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</si>
  <si>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</si>
  <si>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</si>
  <si>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</si>
  <si>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</si>
  <si>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</si>
  <si>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979999999R00</t>
  </si>
  <si>
    <t xml:space="preserve">Poplatek za skladku 10 % příměsí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</si>
  <si>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</si>
  <si>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</si>
  <si>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</si>
  <si>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</si>
  <si>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</si>
  <si>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</si>
  <si>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</si>
  <si>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</si>
  <si>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Středočeský kraj</t>
  </si>
  <si>
    <t>Adam Rujbr Architects, s.r.o.</t>
  </si>
  <si>
    <t>Mimostaveništní doprava     čl.8-3a - doplní uchazeč</t>
  </si>
  <si>
    <t>Podíl přidružených výkonů   čl. 26 - doplní uchazeč</t>
  </si>
  <si>
    <t>Zednické výpomoci hsv       čl.13-2 - doplní uchazeč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</si>
</sst>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6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7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8" fillId="3" borderId="52" xfId="20" applyNumberFormat="1" applyFont="1" applyFill="1" applyBorder="1" applyAlignment="1">
      <alignment horizontal="right" wrapText="1"/>
      <protection/>
    </xf>
    <xf numFmtId="0" fontId="18" fillId="3" borderId="33" xfId="20" applyFont="1" applyFill="1" applyBorder="1" applyAlignment="1">
      <alignment horizontal="left" wrapText="1"/>
      <protection/>
    </xf>
    <xf numFmtId="0" fontId="18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0" fillId="2" borderId="10" xfId="20" applyNumberFormat="1" applyFont="1" applyFill="1" applyBorder="1" applyAlignment="1">
      <alignment horizontal="left"/>
      <protection/>
    </xf>
    <xf numFmtId="0" fontId="20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1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2" fillId="0" borderId="0" xfId="20" applyFont="1" applyBorder="1">
      <alignment/>
      <protection/>
    </xf>
    <xf numFmtId="3" fontId="22" fillId="0" borderId="0" xfId="20" applyNumberFormat="1" applyFont="1" applyBorder="1" applyAlignment="1">
      <alignment horizontal="right"/>
      <protection/>
    </xf>
    <xf numFmtId="4" fontId="22" fillId="0" borderId="0" xfId="20" applyNumberFormat="1" applyFont="1" applyBorder="1">
      <alignment/>
      <protection/>
    </xf>
    <xf numFmtId="0" fontId="21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4" fontId="16" fillId="3" borderId="52" xfId="20" applyNumberFormat="1" applyFont="1" applyFill="1" applyBorder="1" applyAlignment="1">
      <alignment horizontal="right" wrapText="1"/>
      <protection/>
    </xf>
    <xf numFmtId="3" fontId="17" fillId="0" borderId="0" xfId="20" applyNumberFormat="1" applyFont="1" applyAlignment="1">
      <alignment wrapText="1"/>
      <protection/>
    </xf>
    <xf numFmtId="4" fontId="23" fillId="3" borderId="52" xfId="20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  <xf numFmtId="49" fontId="16" fillId="3" borderId="61" xfId="20" applyNumberFormat="1" applyFont="1" applyFill="1" applyBorder="1" applyAlignment="1">
      <alignment horizontal="left" wrapText="1"/>
      <protection/>
    </xf>
    <xf numFmtId="49" fontId="19" fillId="0" borderId="62" xfId="0" applyNumberFormat="1" applyFont="1" applyBorder="1" applyAlignment="1">
      <alignment horizontal="left" wrapText="1"/>
    </xf>
    <xf numFmtId="49" fontId="18" fillId="3" borderId="61" xfId="20" applyNumberFormat="1" applyFont="1" applyFill="1" applyBorder="1" applyAlignment="1">
      <alignment horizontal="left" wrapText="1"/>
      <protection/>
    </xf>
    <xf numFmtId="49" fontId="23" fillId="3" borderId="61" xfId="20" applyNumberFormat="1" applyFont="1" applyFill="1" applyBorder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K11" sqref="K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SO.01.DPS</v>
      </c>
      <c r="D2" s="5" t="str">
        <f>Rekapitulace!G2</f>
        <v>PŘÍSTAVBA TĚLOCVIČNY - ROZPOČET/VV</v>
      </c>
      <c r="E2" s="6"/>
      <c r="F2" s="7"/>
      <c r="G2" s="8" t="s">
        <v>81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1</v>
      </c>
      <c r="B4" s="10"/>
      <c r="C4" s="11" t="s">
        <v>2</v>
      </c>
      <c r="D4" s="11"/>
      <c r="E4" s="12"/>
      <c r="F4" s="13" t="s">
        <v>3</v>
      </c>
      <c r="G4" s="16"/>
    </row>
    <row r="5" spans="1:7" ht="12.95" customHeight="1">
      <c r="A5" s="17" t="s">
        <v>79</v>
      </c>
      <c r="B5" s="18"/>
      <c r="C5" s="19" t="s">
        <v>80</v>
      </c>
      <c r="D5" s="20"/>
      <c r="E5" s="18"/>
      <c r="F5" s="13" t="s">
        <v>5</v>
      </c>
      <c r="G5" s="14"/>
    </row>
    <row r="6" spans="1:15" ht="12.95" customHeight="1">
      <c r="A6" s="15" t="s">
        <v>6</v>
      </c>
      <c r="B6" s="10"/>
      <c r="C6" s="11" t="s">
        <v>7</v>
      </c>
      <c r="D6" s="11"/>
      <c r="E6" s="12"/>
      <c r="F6" s="21" t="s">
        <v>8</v>
      </c>
      <c r="G6" s="22"/>
      <c r="O6" s="23"/>
    </row>
    <row r="7" spans="1:7" ht="12.95" customHeight="1">
      <c r="A7" s="24" t="s">
        <v>77</v>
      </c>
      <c r="B7" s="25"/>
      <c r="C7" s="26" t="s">
        <v>78</v>
      </c>
      <c r="D7" s="27"/>
      <c r="E7" s="27"/>
      <c r="F7" s="28" t="s">
        <v>9</v>
      </c>
      <c r="G7" s="22">
        <f>IF(PocetMJ=0,,ROUND((F30+F32)/PocetMJ,1))</f>
        <v>0</v>
      </c>
    </row>
    <row r="8" spans="1:9" ht="12.75">
      <c r="A8" s="29" t="s">
        <v>10</v>
      </c>
      <c r="B8" s="13"/>
      <c r="C8" s="208" t="s">
        <v>1653</v>
      </c>
      <c r="D8" s="208"/>
      <c r="E8" s="209"/>
      <c r="F8" s="30" t="s">
        <v>11</v>
      </c>
      <c r="G8" s="31"/>
      <c r="H8" s="32"/>
      <c r="I8" s="33"/>
    </row>
    <row r="9" spans="1:8" ht="12.75">
      <c r="A9" s="29" t="s">
        <v>12</v>
      </c>
      <c r="B9" s="13"/>
      <c r="C9" s="208" t="str">
        <f>Projektant</f>
        <v>Adam Rujbr Architects, s.r.o.</v>
      </c>
      <c r="D9" s="208"/>
      <c r="E9" s="209"/>
      <c r="F9" s="13"/>
      <c r="G9" s="34"/>
      <c r="H9" s="35"/>
    </row>
    <row r="10" spans="1:8" ht="12.75">
      <c r="A10" s="29" t="s">
        <v>13</v>
      </c>
      <c r="B10" s="13"/>
      <c r="C10" s="208" t="s">
        <v>1652</v>
      </c>
      <c r="D10" s="208"/>
      <c r="E10" s="208"/>
      <c r="F10" s="36"/>
      <c r="G10" s="37"/>
      <c r="H10" s="38"/>
    </row>
    <row r="11" spans="1:57" ht="13.5" customHeight="1">
      <c r="A11" s="29" t="s">
        <v>14</v>
      </c>
      <c r="B11" s="13"/>
      <c r="C11" s="208"/>
      <c r="D11" s="208"/>
      <c r="E11" s="208"/>
      <c r="F11" s="39" t="s">
        <v>15</v>
      </c>
      <c r="G11" s="40" t="s">
        <v>77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16</v>
      </c>
      <c r="B12" s="10"/>
      <c r="C12" s="210"/>
      <c r="D12" s="210"/>
      <c r="E12" s="210"/>
      <c r="F12" s="43" t="s">
        <v>17</v>
      </c>
      <c r="G12" s="44"/>
      <c r="H12" s="35"/>
    </row>
    <row r="13" spans="1:8" ht="28.5" customHeight="1" thickBot="1">
      <c r="A13" s="45" t="s">
        <v>18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19</v>
      </c>
      <c r="B14" s="50"/>
      <c r="C14" s="51"/>
      <c r="D14" s="52" t="s">
        <v>20</v>
      </c>
      <c r="E14" s="53"/>
      <c r="F14" s="53"/>
      <c r="G14" s="51"/>
    </row>
    <row r="15" spans="1:7" ht="15.95" customHeight="1">
      <c r="A15" s="54"/>
      <c r="B15" s="55" t="s">
        <v>21</v>
      </c>
      <c r="C15" s="56">
        <f>HSV</f>
        <v>0</v>
      </c>
      <c r="D15" s="57" t="str">
        <f>Rekapitulace!A54</f>
        <v>Ztížené výrobní podmínky</v>
      </c>
      <c r="E15" s="58"/>
      <c r="F15" s="59"/>
      <c r="G15" s="56">
        <f>Rekapitulace!I54</f>
        <v>0</v>
      </c>
    </row>
    <row r="16" spans="1:7" ht="15.95" customHeight="1">
      <c r="A16" s="54" t="s">
        <v>22</v>
      </c>
      <c r="B16" s="55" t="s">
        <v>23</v>
      </c>
      <c r="C16" s="56">
        <f>PSV</f>
        <v>0</v>
      </c>
      <c r="D16" s="9" t="str">
        <f>Rekapitulace!A55</f>
        <v>Oborová přirážka</v>
      </c>
      <c r="E16" s="60"/>
      <c r="F16" s="61"/>
      <c r="G16" s="56">
        <f>Rekapitulace!I55</f>
        <v>0</v>
      </c>
    </row>
    <row r="17" spans="1:7" ht="15.95" customHeight="1">
      <c r="A17" s="54" t="s">
        <v>24</v>
      </c>
      <c r="B17" s="55" t="s">
        <v>25</v>
      </c>
      <c r="C17" s="56">
        <f>Mont</f>
        <v>0</v>
      </c>
      <c r="D17" s="9" t="str">
        <f>Rekapitulace!A56</f>
        <v>Přesun stavebních kapacit</v>
      </c>
      <c r="E17" s="60"/>
      <c r="F17" s="61"/>
      <c r="G17" s="56">
        <f>Rekapitulace!I56</f>
        <v>0</v>
      </c>
    </row>
    <row r="18" spans="1:7" ht="15.95" customHeight="1">
      <c r="A18" s="62" t="s">
        <v>26</v>
      </c>
      <c r="B18" s="63" t="s">
        <v>27</v>
      </c>
      <c r="C18" s="56">
        <f>Dodavka</f>
        <v>0</v>
      </c>
      <c r="D18" s="9" t="str">
        <f>Rekapitulace!A57</f>
        <v>Mimostaveništní doprava</v>
      </c>
      <c r="E18" s="60"/>
      <c r="F18" s="61"/>
      <c r="G18" s="56">
        <f>Rekapitulace!I57</f>
        <v>0</v>
      </c>
    </row>
    <row r="19" spans="1:7" ht="15.95" customHeight="1">
      <c r="A19" s="64" t="s">
        <v>28</v>
      </c>
      <c r="B19" s="55"/>
      <c r="C19" s="56">
        <f>SUM(C15:C18)</f>
        <v>0</v>
      </c>
      <c r="D19" s="9" t="str">
        <f>Rekapitulace!A58</f>
        <v>Zařízení staveniště</v>
      </c>
      <c r="E19" s="60"/>
      <c r="F19" s="61"/>
      <c r="G19" s="56">
        <f>Rekapitulace!I58</f>
        <v>0</v>
      </c>
    </row>
    <row r="20" spans="1:7" ht="15.95" customHeight="1">
      <c r="A20" s="64"/>
      <c r="B20" s="55"/>
      <c r="C20" s="56"/>
      <c r="D20" s="9" t="str">
        <f>Rekapitulace!A59</f>
        <v>Provoz investora</v>
      </c>
      <c r="E20" s="60"/>
      <c r="F20" s="61"/>
      <c r="G20" s="56">
        <f>Rekapitulace!I59</f>
        <v>0</v>
      </c>
    </row>
    <row r="21" spans="1:7" ht="15.95" customHeight="1">
      <c r="A21" s="64" t="s">
        <v>29</v>
      </c>
      <c r="B21" s="55"/>
      <c r="C21" s="56">
        <f>HZS</f>
        <v>0</v>
      </c>
      <c r="D21" s="9" t="str">
        <f>Rekapitulace!A60</f>
        <v>Kompletační činnost (IČD)</v>
      </c>
      <c r="E21" s="60"/>
      <c r="F21" s="61"/>
      <c r="G21" s="56">
        <f>Rekapitulace!I60</f>
        <v>0</v>
      </c>
    </row>
    <row r="22" spans="1:7" ht="15.95" customHeight="1">
      <c r="A22" s="65" t="s">
        <v>30</v>
      </c>
      <c r="B22" s="66"/>
      <c r="C22" s="56">
        <f>C19+C21</f>
        <v>0</v>
      </c>
      <c r="D22" s="9" t="s">
        <v>31</v>
      </c>
      <c r="E22" s="60"/>
      <c r="F22" s="61"/>
      <c r="G22" s="56">
        <f>G23-SUM(G15:G21)</f>
        <v>0</v>
      </c>
    </row>
    <row r="23" spans="1:7" ht="15.95" customHeight="1" thickBot="1">
      <c r="A23" s="211" t="s">
        <v>32</v>
      </c>
      <c r="B23" s="212"/>
      <c r="C23" s="67">
        <f>C22+G23</f>
        <v>0</v>
      </c>
      <c r="D23" s="68" t="s">
        <v>33</v>
      </c>
      <c r="E23" s="69"/>
      <c r="F23" s="70"/>
      <c r="G23" s="56">
        <f>VRN</f>
        <v>0</v>
      </c>
    </row>
    <row r="24" spans="1:7" ht="12.75">
      <c r="A24" s="71" t="s">
        <v>34</v>
      </c>
      <c r="B24" s="72"/>
      <c r="C24" s="73"/>
      <c r="D24" s="72" t="s">
        <v>35</v>
      </c>
      <c r="E24" s="72"/>
      <c r="F24" s="74" t="s">
        <v>36</v>
      </c>
      <c r="G24" s="75"/>
    </row>
    <row r="25" spans="1:7" ht="12.75">
      <c r="A25" s="65" t="s">
        <v>37</v>
      </c>
      <c r="B25" s="66"/>
      <c r="C25" s="76"/>
      <c r="D25" s="66" t="s">
        <v>37</v>
      </c>
      <c r="E25" s="77"/>
      <c r="F25" s="78" t="s">
        <v>37</v>
      </c>
      <c r="G25" s="79"/>
    </row>
    <row r="26" spans="1:7" ht="37.5" customHeight="1">
      <c r="A26" s="65" t="s">
        <v>38</v>
      </c>
      <c r="B26" s="80"/>
      <c r="C26" s="76"/>
      <c r="D26" s="66" t="s">
        <v>38</v>
      </c>
      <c r="E26" s="77"/>
      <c r="F26" s="78" t="s">
        <v>38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39</v>
      </c>
      <c r="B28" s="66"/>
      <c r="C28" s="76"/>
      <c r="D28" s="78" t="s">
        <v>40</v>
      </c>
      <c r="E28" s="76"/>
      <c r="F28" s="82" t="s">
        <v>40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41</v>
      </c>
      <c r="B30" s="86"/>
      <c r="C30" s="87">
        <v>21</v>
      </c>
      <c r="D30" s="86" t="s">
        <v>42</v>
      </c>
      <c r="E30" s="88"/>
      <c r="F30" s="213">
        <f>C23-F32</f>
        <v>0</v>
      </c>
      <c r="G30" s="214"/>
    </row>
    <row r="31" spans="1:7" ht="12.75">
      <c r="A31" s="85" t="s">
        <v>43</v>
      </c>
      <c r="B31" s="86"/>
      <c r="C31" s="87">
        <f>SazbaDPH1</f>
        <v>21</v>
      </c>
      <c r="D31" s="86" t="s">
        <v>44</v>
      </c>
      <c r="E31" s="88"/>
      <c r="F31" s="213">
        <f>ROUND(PRODUCT(F30,C31/100),0)</f>
        <v>0</v>
      </c>
      <c r="G31" s="214"/>
    </row>
    <row r="32" spans="1:7" ht="12.75">
      <c r="A32" s="85" t="s">
        <v>41</v>
      </c>
      <c r="B32" s="86"/>
      <c r="C32" s="87">
        <v>0</v>
      </c>
      <c r="D32" s="86" t="s">
        <v>44</v>
      </c>
      <c r="E32" s="88"/>
      <c r="F32" s="213">
        <v>0</v>
      </c>
      <c r="G32" s="214"/>
    </row>
    <row r="33" spans="1:7" ht="12.75">
      <c r="A33" s="85" t="s">
        <v>43</v>
      </c>
      <c r="B33" s="89"/>
      <c r="C33" s="90">
        <f>SazbaDPH2</f>
        <v>0</v>
      </c>
      <c r="D33" s="86" t="s">
        <v>44</v>
      </c>
      <c r="E33" s="61"/>
      <c r="F33" s="213">
        <f>ROUND(PRODUCT(F32,C33/100),0)</f>
        <v>0</v>
      </c>
      <c r="G33" s="214"/>
    </row>
    <row r="34" spans="1:7" s="94" customFormat="1" ht="19.5" customHeight="1" thickBot="1">
      <c r="A34" s="91" t="s">
        <v>45</v>
      </c>
      <c r="B34" s="92"/>
      <c r="C34" s="92"/>
      <c r="D34" s="92"/>
      <c r="E34" s="93"/>
      <c r="F34" s="215">
        <f>ROUND(SUM(F30:F33),0)</f>
        <v>0</v>
      </c>
      <c r="G34" s="216"/>
    </row>
    <row r="36" spans="1:8" ht="12.75">
      <c r="A36" s="95" t="s">
        <v>46</v>
      </c>
      <c r="B36" s="95"/>
      <c r="C36" s="95"/>
      <c r="D36" s="95"/>
      <c r="E36" s="95"/>
      <c r="F36" s="95"/>
      <c r="G36" s="95"/>
      <c r="H36" t="s">
        <v>4</v>
      </c>
    </row>
    <row r="37" spans="1:8" ht="14.25" customHeight="1">
      <c r="A37" s="95"/>
      <c r="B37" s="207"/>
      <c r="C37" s="207"/>
      <c r="D37" s="207"/>
      <c r="E37" s="207"/>
      <c r="F37" s="207"/>
      <c r="G37" s="207"/>
      <c r="H37" t="s">
        <v>4</v>
      </c>
    </row>
    <row r="38" spans="1:8" ht="12.75" customHeight="1">
      <c r="A38" s="96"/>
      <c r="B38" s="207"/>
      <c r="C38" s="207"/>
      <c r="D38" s="207"/>
      <c r="E38" s="207"/>
      <c r="F38" s="207"/>
      <c r="G38" s="207"/>
      <c r="H38" t="s">
        <v>4</v>
      </c>
    </row>
    <row r="39" spans="1:8" ht="12.75">
      <c r="A39" s="96"/>
      <c r="B39" s="207"/>
      <c r="C39" s="207"/>
      <c r="D39" s="207"/>
      <c r="E39" s="207"/>
      <c r="F39" s="207"/>
      <c r="G39" s="207"/>
      <c r="H39" t="s">
        <v>4</v>
      </c>
    </row>
    <row r="40" spans="1:8" ht="12.75">
      <c r="A40" s="96"/>
      <c r="B40" s="207"/>
      <c r="C40" s="207"/>
      <c r="D40" s="207"/>
      <c r="E40" s="207"/>
      <c r="F40" s="207"/>
      <c r="G40" s="207"/>
      <c r="H40" t="s">
        <v>4</v>
      </c>
    </row>
    <row r="41" spans="1:8" ht="12.75">
      <c r="A41" s="96"/>
      <c r="B41" s="207"/>
      <c r="C41" s="207"/>
      <c r="D41" s="207"/>
      <c r="E41" s="207"/>
      <c r="F41" s="207"/>
      <c r="G41" s="207"/>
      <c r="H41" t="s">
        <v>4</v>
      </c>
    </row>
    <row r="42" spans="1:8" ht="12.75">
      <c r="A42" s="96"/>
      <c r="B42" s="207"/>
      <c r="C42" s="207"/>
      <c r="D42" s="207"/>
      <c r="E42" s="207"/>
      <c r="F42" s="207"/>
      <c r="G42" s="207"/>
      <c r="H42" t="s">
        <v>4</v>
      </c>
    </row>
    <row r="43" spans="1:8" ht="12.75">
      <c r="A43" s="96"/>
      <c r="B43" s="207"/>
      <c r="C43" s="207"/>
      <c r="D43" s="207"/>
      <c r="E43" s="207"/>
      <c r="F43" s="207"/>
      <c r="G43" s="207"/>
      <c r="H43" t="s">
        <v>4</v>
      </c>
    </row>
    <row r="44" spans="1:8" ht="12.75">
      <c r="A44" s="96"/>
      <c r="B44" s="207"/>
      <c r="C44" s="207"/>
      <c r="D44" s="207"/>
      <c r="E44" s="207"/>
      <c r="F44" s="207"/>
      <c r="G44" s="207"/>
      <c r="H44" t="s">
        <v>4</v>
      </c>
    </row>
    <row r="45" spans="1:8" ht="0.75" customHeight="1">
      <c r="A45" s="96"/>
      <c r="B45" s="207"/>
      <c r="C45" s="207"/>
      <c r="D45" s="207"/>
      <c r="E45" s="207"/>
      <c r="F45" s="207"/>
      <c r="G45" s="207"/>
      <c r="H45" t="s">
        <v>4</v>
      </c>
    </row>
    <row r="46" spans="2:7" ht="12.75">
      <c r="B46" s="217"/>
      <c r="C46" s="217"/>
      <c r="D46" s="217"/>
      <c r="E46" s="217"/>
      <c r="F46" s="217"/>
      <c r="G46" s="217"/>
    </row>
    <row r="47" spans="2:7" ht="12.75">
      <c r="B47" s="217"/>
      <c r="C47" s="217"/>
      <c r="D47" s="217"/>
      <c r="E47" s="217"/>
      <c r="F47" s="217"/>
      <c r="G47" s="217"/>
    </row>
    <row r="48" spans="2:7" ht="12.75">
      <c r="B48" s="217"/>
      <c r="C48" s="217"/>
      <c r="D48" s="217"/>
      <c r="E48" s="217"/>
      <c r="F48" s="217"/>
      <c r="G48" s="217"/>
    </row>
    <row r="49" spans="2:7" ht="12.75">
      <c r="B49" s="217"/>
      <c r="C49" s="217"/>
      <c r="D49" s="217"/>
      <c r="E49" s="217"/>
      <c r="F49" s="217"/>
      <c r="G49" s="217"/>
    </row>
    <row r="50" spans="2:7" ht="12.75">
      <c r="B50" s="217"/>
      <c r="C50" s="217"/>
      <c r="D50" s="217"/>
      <c r="E50" s="217"/>
      <c r="F50" s="217"/>
      <c r="G50" s="217"/>
    </row>
    <row r="51" spans="2:7" ht="12.75">
      <c r="B51" s="217"/>
      <c r="C51" s="217"/>
      <c r="D51" s="217"/>
      <c r="E51" s="217"/>
      <c r="F51" s="217"/>
      <c r="G51" s="217"/>
    </row>
    <row r="52" spans="2:7" ht="12.75">
      <c r="B52" s="217"/>
      <c r="C52" s="217"/>
      <c r="D52" s="217"/>
      <c r="E52" s="217"/>
      <c r="F52" s="217"/>
      <c r="G52" s="217"/>
    </row>
    <row r="53" spans="2:7" ht="12.75">
      <c r="B53" s="217"/>
      <c r="C53" s="217"/>
      <c r="D53" s="217"/>
      <c r="E53" s="217"/>
      <c r="F53" s="217"/>
      <c r="G53" s="217"/>
    </row>
    <row r="54" spans="2:7" ht="12.75">
      <c r="B54" s="217"/>
      <c r="C54" s="217"/>
      <c r="D54" s="217"/>
      <c r="E54" s="217"/>
      <c r="F54" s="217"/>
      <c r="G54" s="217"/>
    </row>
    <row r="55" spans="2:7" ht="12.75">
      <c r="B55" s="217"/>
      <c r="C55" s="217"/>
      <c r="D55" s="217"/>
      <c r="E55" s="217"/>
      <c r="F55" s="217"/>
      <c r="G55" s="21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113"/>
  <sheetViews>
    <sheetView workbookViewId="0" topLeftCell="A1">
      <selection activeCell="H62" sqref="H62:I6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8" t="s">
        <v>47</v>
      </c>
      <c r="B1" s="219"/>
      <c r="C1" s="97" t="str">
        <f>CONCATENATE(cislostavby," ",nazevstavby)</f>
        <v>PFB140059 GYMNÁZIUM JANA PALACHA MĚLNÍK - TĚLOCVIČNA</v>
      </c>
      <c r="D1" s="98"/>
      <c r="E1" s="99"/>
      <c r="F1" s="98"/>
      <c r="G1" s="100" t="s">
        <v>48</v>
      </c>
      <c r="H1" s="101" t="s">
        <v>82</v>
      </c>
      <c r="I1" s="102"/>
    </row>
    <row r="2" spans="1:9" ht="13.5" thickBot="1">
      <c r="A2" s="220" t="s">
        <v>49</v>
      </c>
      <c r="B2" s="221"/>
      <c r="C2" s="103" t="str">
        <f>CONCATENATE(cisloobjektu," ",nazevobjektu)</f>
        <v>SO.01 PŘÍSTAVBA TĚLOCVIČNY</v>
      </c>
      <c r="D2" s="104"/>
      <c r="E2" s="105"/>
      <c r="F2" s="104"/>
      <c r="G2" s="222" t="s">
        <v>83</v>
      </c>
      <c r="H2" s="223"/>
      <c r="I2" s="224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50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51</v>
      </c>
      <c r="C6" s="110"/>
      <c r="D6" s="111"/>
      <c r="E6" s="112" t="s">
        <v>52</v>
      </c>
      <c r="F6" s="113" t="s">
        <v>53</v>
      </c>
      <c r="G6" s="113" t="s">
        <v>54</v>
      </c>
      <c r="H6" s="113" t="s">
        <v>55</v>
      </c>
      <c r="I6" s="114" t="s">
        <v>29</v>
      </c>
    </row>
    <row r="7" spans="1:9" s="35" customFormat="1" ht="12.75">
      <c r="A7" s="200" t="str">
        <f>Položky!B7</f>
        <v>1</v>
      </c>
      <c r="B7" s="115" t="str">
        <f>Položky!C7</f>
        <v>Zemní práce</v>
      </c>
      <c r="C7" s="66"/>
      <c r="D7" s="116"/>
      <c r="E7" s="201">
        <f>Položky!BA117</f>
        <v>0</v>
      </c>
      <c r="F7" s="202">
        <f>Položky!BB117</f>
        <v>0</v>
      </c>
      <c r="G7" s="202">
        <f>Položky!BC117</f>
        <v>0</v>
      </c>
      <c r="H7" s="202">
        <f>Položky!BD117</f>
        <v>0</v>
      </c>
      <c r="I7" s="203">
        <f>Položky!BE117</f>
        <v>0</v>
      </c>
    </row>
    <row r="8" spans="1:9" s="35" customFormat="1" ht="12.75">
      <c r="A8" s="200" t="str">
        <f>Položky!B118</f>
        <v>18</v>
      </c>
      <c r="B8" s="115" t="str">
        <f>Položky!C118</f>
        <v>Povrchové úpravy terénu</v>
      </c>
      <c r="C8" s="66"/>
      <c r="D8" s="116"/>
      <c r="E8" s="201">
        <f>Položky!BA127</f>
        <v>0</v>
      </c>
      <c r="F8" s="202">
        <f>Položky!BB127</f>
        <v>0</v>
      </c>
      <c r="G8" s="202">
        <f>Položky!BC127</f>
        <v>0</v>
      </c>
      <c r="H8" s="202">
        <f>Položky!BD127</f>
        <v>0</v>
      </c>
      <c r="I8" s="203">
        <f>Položky!BE127</f>
        <v>0</v>
      </c>
    </row>
    <row r="9" spans="1:9" s="35" customFormat="1" ht="12.75">
      <c r="A9" s="200" t="str">
        <f>Položky!B128</f>
        <v>27</v>
      </c>
      <c r="B9" s="115" t="str">
        <f>Položky!C128</f>
        <v>Základy</v>
      </c>
      <c r="C9" s="66"/>
      <c r="D9" s="116"/>
      <c r="E9" s="201">
        <f>Položky!BA180</f>
        <v>0</v>
      </c>
      <c r="F9" s="202">
        <f>Položky!BB180</f>
        <v>0</v>
      </c>
      <c r="G9" s="202">
        <f>Položky!BC180</f>
        <v>0</v>
      </c>
      <c r="H9" s="202">
        <f>Položky!BD180</f>
        <v>0</v>
      </c>
      <c r="I9" s="203">
        <f>Položky!BE180</f>
        <v>0</v>
      </c>
    </row>
    <row r="10" spans="1:9" s="35" customFormat="1" ht="12.75">
      <c r="A10" s="200" t="str">
        <f>Položky!B181</f>
        <v>3</v>
      </c>
      <c r="B10" s="115" t="str">
        <f>Položky!C181</f>
        <v>Svislé a kompletní konstrukce</v>
      </c>
      <c r="C10" s="66"/>
      <c r="D10" s="116"/>
      <c r="E10" s="201">
        <f>Položky!BA209</f>
        <v>0</v>
      </c>
      <c r="F10" s="202">
        <f>Položky!BB209</f>
        <v>0</v>
      </c>
      <c r="G10" s="202">
        <f>Položky!BC209</f>
        <v>0</v>
      </c>
      <c r="H10" s="202">
        <f>Položky!BD209</f>
        <v>0</v>
      </c>
      <c r="I10" s="203">
        <f>Položky!BE209</f>
        <v>0</v>
      </c>
    </row>
    <row r="11" spans="1:9" s="35" customFormat="1" ht="12.75">
      <c r="A11" s="200" t="str">
        <f>Položky!B210</f>
        <v>311</v>
      </c>
      <c r="B11" s="115" t="str">
        <f>Položky!C210</f>
        <v>Sádrokartonové konstrukce</v>
      </c>
      <c r="C11" s="66"/>
      <c r="D11" s="116"/>
      <c r="E11" s="201">
        <f>Položky!BA271</f>
        <v>0</v>
      </c>
      <c r="F11" s="202">
        <f>Položky!BB271</f>
        <v>0</v>
      </c>
      <c r="G11" s="202">
        <f>Položky!BC271</f>
        <v>0</v>
      </c>
      <c r="H11" s="202">
        <f>Položky!BD271</f>
        <v>0</v>
      </c>
      <c r="I11" s="203">
        <f>Položky!BE271</f>
        <v>0</v>
      </c>
    </row>
    <row r="12" spans="1:9" s="35" customFormat="1" ht="12.75">
      <c r="A12" s="200" t="str">
        <f>Položky!B272</f>
        <v>32</v>
      </c>
      <c r="B12" s="115" t="str">
        <f>Položky!C272</f>
        <v>Zdi opěrné</v>
      </c>
      <c r="C12" s="66"/>
      <c r="D12" s="116"/>
      <c r="E12" s="201">
        <f>Položky!BA445</f>
        <v>0</v>
      </c>
      <c r="F12" s="202">
        <f>Položky!BB445</f>
        <v>0</v>
      </c>
      <c r="G12" s="202">
        <f>Položky!BC445</f>
        <v>0</v>
      </c>
      <c r="H12" s="202">
        <f>Položky!BD445</f>
        <v>0</v>
      </c>
      <c r="I12" s="203">
        <f>Položky!BE445</f>
        <v>0</v>
      </c>
    </row>
    <row r="13" spans="1:9" s="35" customFormat="1" ht="12.75">
      <c r="A13" s="200" t="str">
        <f>Položky!B446</f>
        <v>38</v>
      </c>
      <c r="B13" s="115" t="str">
        <f>Položky!C446</f>
        <v>Kompletní konstrukce</v>
      </c>
      <c r="C13" s="66"/>
      <c r="D13" s="116"/>
      <c r="E13" s="201">
        <f>Položky!BA471</f>
        <v>0</v>
      </c>
      <c r="F13" s="202">
        <f>Položky!BB471</f>
        <v>0</v>
      </c>
      <c r="G13" s="202">
        <f>Položky!BC471</f>
        <v>0</v>
      </c>
      <c r="H13" s="202">
        <f>Položky!BD471</f>
        <v>0</v>
      </c>
      <c r="I13" s="203">
        <f>Položky!BE471</f>
        <v>0</v>
      </c>
    </row>
    <row r="14" spans="1:9" s="35" customFormat="1" ht="12.75">
      <c r="A14" s="200" t="str">
        <f>Položky!B472</f>
        <v>4</v>
      </c>
      <c r="B14" s="115" t="str">
        <f>Položky!C472</f>
        <v>Vodorovné konstrukce</v>
      </c>
      <c r="C14" s="66"/>
      <c r="D14" s="116"/>
      <c r="E14" s="201">
        <f>Položky!BA484</f>
        <v>0</v>
      </c>
      <c r="F14" s="202">
        <f>Položky!BB484</f>
        <v>0</v>
      </c>
      <c r="G14" s="202">
        <f>Položky!BC484</f>
        <v>0</v>
      </c>
      <c r="H14" s="202">
        <f>Položky!BD484</f>
        <v>0</v>
      </c>
      <c r="I14" s="203">
        <f>Položky!BE484</f>
        <v>0</v>
      </c>
    </row>
    <row r="15" spans="1:9" s="35" customFormat="1" ht="12.75">
      <c r="A15" s="200" t="str">
        <f>Položky!B485</f>
        <v>43</v>
      </c>
      <c r="B15" s="115" t="str">
        <f>Položky!C485</f>
        <v>Schodiště</v>
      </c>
      <c r="C15" s="66"/>
      <c r="D15" s="116"/>
      <c r="E15" s="201">
        <f>Položky!BA515</f>
        <v>0</v>
      </c>
      <c r="F15" s="202">
        <f>Položky!BB515</f>
        <v>0</v>
      </c>
      <c r="G15" s="202">
        <f>Položky!BC515</f>
        <v>0</v>
      </c>
      <c r="H15" s="202">
        <f>Položky!BD515</f>
        <v>0</v>
      </c>
      <c r="I15" s="203">
        <f>Položky!BE515</f>
        <v>0</v>
      </c>
    </row>
    <row r="16" spans="1:9" s="35" customFormat="1" ht="12.75">
      <c r="A16" s="200" t="str">
        <f>Položky!B516</f>
        <v>5</v>
      </c>
      <c r="B16" s="115" t="str">
        <f>Položky!C516</f>
        <v>Komunikace</v>
      </c>
      <c r="C16" s="66"/>
      <c r="D16" s="116"/>
      <c r="E16" s="201">
        <f>Položky!BA537</f>
        <v>0</v>
      </c>
      <c r="F16" s="202">
        <f>Položky!BB537</f>
        <v>0</v>
      </c>
      <c r="G16" s="202">
        <f>Položky!BC537</f>
        <v>0</v>
      </c>
      <c r="H16" s="202">
        <f>Položky!BD537</f>
        <v>0</v>
      </c>
      <c r="I16" s="203">
        <f>Položky!BE537</f>
        <v>0</v>
      </c>
    </row>
    <row r="17" spans="1:9" s="35" customFormat="1" ht="12.75">
      <c r="A17" s="200" t="str">
        <f>Položky!B538</f>
        <v>61</v>
      </c>
      <c r="B17" s="115" t="str">
        <f>Položky!C538</f>
        <v>Upravy povrchů vnitřní</v>
      </c>
      <c r="C17" s="66"/>
      <c r="D17" s="116"/>
      <c r="E17" s="201">
        <f>Položky!BA602</f>
        <v>0</v>
      </c>
      <c r="F17" s="202">
        <f>Položky!BB602</f>
        <v>0</v>
      </c>
      <c r="G17" s="202">
        <f>Položky!BC602</f>
        <v>0</v>
      </c>
      <c r="H17" s="202">
        <f>Položky!BD602</f>
        <v>0</v>
      </c>
      <c r="I17" s="203">
        <f>Položky!BE602</f>
        <v>0</v>
      </c>
    </row>
    <row r="18" spans="1:9" s="35" customFormat="1" ht="12.75">
      <c r="A18" s="200" t="str">
        <f>Položky!B603</f>
        <v>62</v>
      </c>
      <c r="B18" s="115" t="str">
        <f>Položky!C603</f>
        <v>Úpravy povrchů vnější</v>
      </c>
      <c r="C18" s="66"/>
      <c r="D18" s="116"/>
      <c r="E18" s="201">
        <f>Položky!BA609</f>
        <v>0</v>
      </c>
      <c r="F18" s="202">
        <f>Položky!BB609</f>
        <v>0</v>
      </c>
      <c r="G18" s="202">
        <f>Položky!BC609</f>
        <v>0</v>
      </c>
      <c r="H18" s="202">
        <f>Položky!BD609</f>
        <v>0</v>
      </c>
      <c r="I18" s="203">
        <f>Položky!BE609</f>
        <v>0</v>
      </c>
    </row>
    <row r="19" spans="1:9" s="35" customFormat="1" ht="12.75">
      <c r="A19" s="200" t="str">
        <f>Položky!B610</f>
        <v>63</v>
      </c>
      <c r="B19" s="115" t="str">
        <f>Položky!C610</f>
        <v>Podlahy a podlahové konstrukce</v>
      </c>
      <c r="C19" s="66"/>
      <c r="D19" s="116"/>
      <c r="E19" s="201">
        <f>Položky!BA620</f>
        <v>0</v>
      </c>
      <c r="F19" s="202">
        <f>Položky!BB620</f>
        <v>0</v>
      </c>
      <c r="G19" s="202">
        <f>Položky!BC620</f>
        <v>0</v>
      </c>
      <c r="H19" s="202">
        <f>Položky!BD620</f>
        <v>0</v>
      </c>
      <c r="I19" s="203">
        <f>Položky!BE620</f>
        <v>0</v>
      </c>
    </row>
    <row r="20" spans="1:9" s="35" customFormat="1" ht="12.75">
      <c r="A20" s="200" t="str">
        <f>Položky!B621</f>
        <v>64</v>
      </c>
      <c r="B20" s="115" t="str">
        <f>Položky!C621</f>
        <v>Osazování výplní otvorů</v>
      </c>
      <c r="C20" s="66"/>
      <c r="D20" s="116"/>
      <c r="E20" s="201">
        <f>Položky!BA674</f>
        <v>0</v>
      </c>
      <c r="F20" s="202">
        <f>Položky!BB674</f>
        <v>0</v>
      </c>
      <c r="G20" s="202">
        <f>Položky!BC674</f>
        <v>0</v>
      </c>
      <c r="H20" s="202">
        <f>Položky!BD674</f>
        <v>0</v>
      </c>
      <c r="I20" s="203">
        <f>Položky!BE674</f>
        <v>0</v>
      </c>
    </row>
    <row r="21" spans="1:9" s="35" customFormat="1" ht="12.75">
      <c r="A21" s="200" t="str">
        <f>Položky!B675</f>
        <v>95</v>
      </c>
      <c r="B21" s="115" t="str">
        <f>Položky!C675</f>
        <v>Dokončovací konstrukce na pozemních stavbách</v>
      </c>
      <c r="C21" s="66"/>
      <c r="D21" s="116"/>
      <c r="E21" s="201">
        <f>Položky!BA686</f>
        <v>0</v>
      </c>
      <c r="F21" s="202">
        <f>Položky!BB686</f>
        <v>0</v>
      </c>
      <c r="G21" s="202">
        <f>Položky!BC686</f>
        <v>0</v>
      </c>
      <c r="H21" s="202">
        <f>Položky!BD686</f>
        <v>0</v>
      </c>
      <c r="I21" s="203">
        <f>Položky!BE686</f>
        <v>0</v>
      </c>
    </row>
    <row r="22" spans="1:9" s="35" customFormat="1" ht="12.75">
      <c r="A22" s="200" t="str">
        <f>Položky!B687</f>
        <v>96</v>
      </c>
      <c r="B22" s="115" t="str">
        <f>Položky!C687</f>
        <v>Bourání konstrukcí</v>
      </c>
      <c r="C22" s="66"/>
      <c r="D22" s="116"/>
      <c r="E22" s="201">
        <f>Položky!BA748</f>
        <v>0</v>
      </c>
      <c r="F22" s="202">
        <f>Položky!BB748</f>
        <v>0</v>
      </c>
      <c r="G22" s="202">
        <f>Položky!BC748</f>
        <v>0</v>
      </c>
      <c r="H22" s="202">
        <f>Položky!BD748</f>
        <v>0</v>
      </c>
      <c r="I22" s="203">
        <f>Položky!BE748</f>
        <v>0</v>
      </c>
    </row>
    <row r="23" spans="1:9" s="35" customFormat="1" ht="12.75">
      <c r="A23" s="200" t="str">
        <f>Položky!B749</f>
        <v>99</v>
      </c>
      <c r="B23" s="115" t="str">
        <f>Položky!C749</f>
        <v>Staveništní přesun hmot</v>
      </c>
      <c r="C23" s="66"/>
      <c r="D23" s="116"/>
      <c r="E23" s="201">
        <f>Položky!BA751</f>
        <v>0</v>
      </c>
      <c r="F23" s="202">
        <f>Položky!BB751</f>
        <v>0</v>
      </c>
      <c r="G23" s="202">
        <f>Položky!BC751</f>
        <v>0</v>
      </c>
      <c r="H23" s="202">
        <f>Položky!BD751</f>
        <v>0</v>
      </c>
      <c r="I23" s="203">
        <f>Položky!BE751</f>
        <v>0</v>
      </c>
    </row>
    <row r="24" spans="1:9" s="35" customFormat="1" ht="12.75">
      <c r="A24" s="200" t="str">
        <f>Položky!B752</f>
        <v>711</v>
      </c>
      <c r="B24" s="115" t="str">
        <f>Položky!C752</f>
        <v>Izolace proti vodě</v>
      </c>
      <c r="C24" s="66"/>
      <c r="D24" s="116"/>
      <c r="E24" s="201">
        <f>Položky!BA829</f>
        <v>0</v>
      </c>
      <c r="F24" s="202">
        <f>Položky!BB829</f>
        <v>0</v>
      </c>
      <c r="G24" s="202">
        <f>Položky!BC829</f>
        <v>0</v>
      </c>
      <c r="H24" s="202">
        <f>Položky!BD829</f>
        <v>0</v>
      </c>
      <c r="I24" s="203">
        <f>Položky!BE829</f>
        <v>0</v>
      </c>
    </row>
    <row r="25" spans="1:9" s="35" customFormat="1" ht="12.75">
      <c r="A25" s="200" t="str">
        <f>Položky!B830</f>
        <v>712</v>
      </c>
      <c r="B25" s="115" t="str">
        <f>Položky!C830</f>
        <v>Živičné krytiny</v>
      </c>
      <c r="C25" s="66"/>
      <c r="D25" s="116"/>
      <c r="E25" s="201">
        <f>Položky!BA870</f>
        <v>0</v>
      </c>
      <c r="F25" s="202">
        <f>Položky!BB870</f>
        <v>0</v>
      </c>
      <c r="G25" s="202">
        <f>Položky!BC870</f>
        <v>0</v>
      </c>
      <c r="H25" s="202">
        <f>Položky!BD870</f>
        <v>0</v>
      </c>
      <c r="I25" s="203">
        <f>Položky!BE870</f>
        <v>0</v>
      </c>
    </row>
    <row r="26" spans="1:9" s="35" customFormat="1" ht="12.75">
      <c r="A26" s="200" t="str">
        <f>Položky!B871</f>
        <v>713</v>
      </c>
      <c r="B26" s="115" t="str">
        <f>Položky!C871</f>
        <v>Izolace tepelné</v>
      </c>
      <c r="C26" s="66"/>
      <c r="D26" s="116"/>
      <c r="E26" s="201">
        <f>Položky!BA972</f>
        <v>0</v>
      </c>
      <c r="F26" s="202">
        <f>Položky!BB972</f>
        <v>0</v>
      </c>
      <c r="G26" s="202">
        <f>Položky!BC972</f>
        <v>0</v>
      </c>
      <c r="H26" s="202">
        <f>Položky!BD972</f>
        <v>0</v>
      </c>
      <c r="I26" s="203">
        <f>Položky!BE972</f>
        <v>0</v>
      </c>
    </row>
    <row r="27" spans="1:9" s="35" customFormat="1" ht="12.75">
      <c r="A27" s="200" t="str">
        <f>Položky!B973</f>
        <v>714</v>
      </c>
      <c r="B27" s="115" t="str">
        <f>Položky!C973</f>
        <v>Izolace akustické a protiotřesové</v>
      </c>
      <c r="C27" s="66"/>
      <c r="D27" s="116"/>
      <c r="E27" s="201">
        <f>Položky!BA987</f>
        <v>0</v>
      </c>
      <c r="F27" s="202">
        <f>Položky!BB987</f>
        <v>0</v>
      </c>
      <c r="G27" s="202">
        <f>Položky!BC987</f>
        <v>0</v>
      </c>
      <c r="H27" s="202">
        <f>Položky!BD987</f>
        <v>0</v>
      </c>
      <c r="I27" s="203">
        <f>Položky!BE987</f>
        <v>0</v>
      </c>
    </row>
    <row r="28" spans="1:9" s="35" customFormat="1" ht="12.75">
      <c r="A28" s="200" t="str">
        <f>Položky!B988</f>
        <v>720</v>
      </c>
      <c r="B28" s="115" t="str">
        <f>Položky!C988</f>
        <v>Zdravotechnická instalace</v>
      </c>
      <c r="C28" s="66"/>
      <c r="D28" s="116"/>
      <c r="E28" s="201">
        <f>Položky!BA990</f>
        <v>0</v>
      </c>
      <c r="F28" s="202">
        <f>Položky!BB990</f>
        <v>0</v>
      </c>
      <c r="G28" s="202">
        <f>Položky!BC990</f>
        <v>0</v>
      </c>
      <c r="H28" s="202">
        <f>Položky!BD990</f>
        <v>0</v>
      </c>
      <c r="I28" s="203">
        <f>Položky!BE990</f>
        <v>0</v>
      </c>
    </row>
    <row r="29" spans="1:9" s="35" customFormat="1" ht="12.75">
      <c r="A29" s="200" t="str">
        <f>Položky!B991</f>
        <v>730</v>
      </c>
      <c r="B29" s="115" t="str">
        <f>Položky!C991</f>
        <v>Ústřední vytápění</v>
      </c>
      <c r="C29" s="66"/>
      <c r="D29" s="116"/>
      <c r="E29" s="201">
        <f>Položky!BA993</f>
        <v>0</v>
      </c>
      <c r="F29" s="202">
        <f>Položky!BB993</f>
        <v>0</v>
      </c>
      <c r="G29" s="202">
        <f>Položky!BC993</f>
        <v>0</v>
      </c>
      <c r="H29" s="202">
        <f>Položky!BD993</f>
        <v>0</v>
      </c>
      <c r="I29" s="203">
        <f>Položky!BE993</f>
        <v>0</v>
      </c>
    </row>
    <row r="30" spans="1:9" s="35" customFormat="1" ht="12.75">
      <c r="A30" s="200" t="str">
        <f>Položky!B994</f>
        <v>762</v>
      </c>
      <c r="B30" s="115" t="str">
        <f>Položky!C994</f>
        <v>Konstrukce tesařské</v>
      </c>
      <c r="C30" s="66"/>
      <c r="D30" s="116"/>
      <c r="E30" s="201">
        <f>Položky!BA999</f>
        <v>0</v>
      </c>
      <c r="F30" s="202">
        <f>Položky!BB999</f>
        <v>0</v>
      </c>
      <c r="G30" s="202">
        <f>Položky!BC999</f>
        <v>0</v>
      </c>
      <c r="H30" s="202">
        <f>Položky!BD999</f>
        <v>0</v>
      </c>
      <c r="I30" s="203">
        <f>Položky!BE999</f>
        <v>0</v>
      </c>
    </row>
    <row r="31" spans="1:9" s="35" customFormat="1" ht="12.75">
      <c r="A31" s="200" t="str">
        <f>Položky!B1000</f>
        <v>764</v>
      </c>
      <c r="B31" s="115" t="str">
        <f>Položky!C1000</f>
        <v>Konstrukce klempířské</v>
      </c>
      <c r="C31" s="66"/>
      <c r="D31" s="116"/>
      <c r="E31" s="201">
        <f>Položky!BA1006</f>
        <v>0</v>
      </c>
      <c r="F31" s="202">
        <f>Položky!BB1006</f>
        <v>0</v>
      </c>
      <c r="G31" s="202">
        <f>Položky!BC1006</f>
        <v>0</v>
      </c>
      <c r="H31" s="202">
        <f>Položky!BD1006</f>
        <v>0</v>
      </c>
      <c r="I31" s="203">
        <f>Položky!BE1006</f>
        <v>0</v>
      </c>
    </row>
    <row r="32" spans="1:9" s="35" customFormat="1" ht="12.75">
      <c r="A32" s="200" t="str">
        <f>Položky!B1007</f>
        <v>766</v>
      </c>
      <c r="B32" s="115" t="str">
        <f>Položky!C1007</f>
        <v>Konstrukce truhlářské</v>
      </c>
      <c r="C32" s="66"/>
      <c r="D32" s="116"/>
      <c r="E32" s="201">
        <f>Položky!BA1043</f>
        <v>0</v>
      </c>
      <c r="F32" s="202">
        <f>Položky!BB1043</f>
        <v>0</v>
      </c>
      <c r="G32" s="202">
        <f>Položky!BC1043</f>
        <v>0</v>
      </c>
      <c r="H32" s="202">
        <f>Položky!BD1043</f>
        <v>0</v>
      </c>
      <c r="I32" s="203">
        <f>Položky!BE1043</f>
        <v>0</v>
      </c>
    </row>
    <row r="33" spans="1:9" s="35" customFormat="1" ht="12.75">
      <c r="A33" s="200" t="str">
        <f>Položky!B1044</f>
        <v>767</v>
      </c>
      <c r="B33" s="115" t="str">
        <f>Položky!C1044</f>
        <v>Konstrukce zámečnické</v>
      </c>
      <c r="C33" s="66"/>
      <c r="D33" s="116"/>
      <c r="E33" s="201">
        <f>Položky!BA1084</f>
        <v>0</v>
      </c>
      <c r="F33" s="202">
        <f>Položky!BB1084</f>
        <v>0</v>
      </c>
      <c r="G33" s="202">
        <f>Položky!BC1084</f>
        <v>0</v>
      </c>
      <c r="H33" s="202">
        <f>Položky!BD1084</f>
        <v>0</v>
      </c>
      <c r="I33" s="203">
        <f>Položky!BE1084</f>
        <v>0</v>
      </c>
    </row>
    <row r="34" spans="1:9" s="35" customFormat="1" ht="12.75">
      <c r="A34" s="200" t="str">
        <f>Položky!B1085</f>
        <v>770</v>
      </c>
      <c r="B34" s="115" t="str">
        <f>Položky!C1085</f>
        <v>Konstrukce systemové z kovových profilů</v>
      </c>
      <c r="C34" s="66"/>
      <c r="D34" s="116"/>
      <c r="E34" s="201">
        <f>Položky!BA1100</f>
        <v>0</v>
      </c>
      <c r="F34" s="202">
        <f>Položky!BB1100</f>
        <v>0</v>
      </c>
      <c r="G34" s="202">
        <f>Položky!BC1100</f>
        <v>0</v>
      </c>
      <c r="H34" s="202">
        <f>Položky!BD1100</f>
        <v>0</v>
      </c>
      <c r="I34" s="203">
        <f>Položky!BE1100</f>
        <v>0</v>
      </c>
    </row>
    <row r="35" spans="1:9" s="35" customFormat="1" ht="12.75">
      <c r="A35" s="200" t="str">
        <f>Položky!B1101</f>
        <v>771</v>
      </c>
      <c r="B35" s="115" t="str">
        <f>Položky!C1101</f>
        <v>Podlahy z dlaždic a obklady</v>
      </c>
      <c r="C35" s="66"/>
      <c r="D35" s="116"/>
      <c r="E35" s="201">
        <f>Položky!BA1220</f>
        <v>0</v>
      </c>
      <c r="F35" s="202">
        <f>Položky!BB1220</f>
        <v>0</v>
      </c>
      <c r="G35" s="202">
        <f>Položky!BC1220</f>
        <v>0</v>
      </c>
      <c r="H35" s="202">
        <f>Položky!BD1220</f>
        <v>0</v>
      </c>
      <c r="I35" s="203">
        <f>Položky!BE1220</f>
        <v>0</v>
      </c>
    </row>
    <row r="36" spans="1:9" s="35" customFormat="1" ht="12.75">
      <c r="A36" s="200" t="str">
        <f>Položky!B1221</f>
        <v>776</v>
      </c>
      <c r="B36" s="115" t="str">
        <f>Položky!C1221</f>
        <v>Podlahy povlakové</v>
      </c>
      <c r="C36" s="66"/>
      <c r="D36" s="116"/>
      <c r="E36" s="201">
        <f>Položky!BA1273</f>
        <v>0</v>
      </c>
      <c r="F36" s="202">
        <f>Položky!BB1273</f>
        <v>0</v>
      </c>
      <c r="G36" s="202">
        <f>Položky!BC1273</f>
        <v>0</v>
      </c>
      <c r="H36" s="202">
        <f>Položky!BD1273</f>
        <v>0</v>
      </c>
      <c r="I36" s="203">
        <f>Položky!BE1273</f>
        <v>0</v>
      </c>
    </row>
    <row r="37" spans="1:9" s="35" customFormat="1" ht="12.75">
      <c r="A37" s="200" t="str">
        <f>Položky!B1274</f>
        <v>781</v>
      </c>
      <c r="B37" s="115" t="str">
        <f>Položky!C1274</f>
        <v>Obklady keramické</v>
      </c>
      <c r="C37" s="66"/>
      <c r="D37" s="116"/>
      <c r="E37" s="201">
        <f>Položky!BA1308</f>
        <v>0</v>
      </c>
      <c r="F37" s="202">
        <f>Položky!BB1308</f>
        <v>0</v>
      </c>
      <c r="G37" s="202">
        <f>Položky!BC1308</f>
        <v>0</v>
      </c>
      <c r="H37" s="202">
        <f>Položky!BD1308</f>
        <v>0</v>
      </c>
      <c r="I37" s="203">
        <f>Položky!BE1308</f>
        <v>0</v>
      </c>
    </row>
    <row r="38" spans="1:9" s="35" customFormat="1" ht="12.75">
      <c r="A38" s="200" t="str">
        <f>Položky!B1309</f>
        <v>783</v>
      </c>
      <c r="B38" s="115" t="str">
        <f>Položky!C1309</f>
        <v>Nátěry</v>
      </c>
      <c r="C38" s="66"/>
      <c r="D38" s="116"/>
      <c r="E38" s="201">
        <f>Položky!BA1331</f>
        <v>0</v>
      </c>
      <c r="F38" s="202">
        <f>Položky!BB1331</f>
        <v>0</v>
      </c>
      <c r="G38" s="202">
        <f>Položky!BC1331</f>
        <v>0</v>
      </c>
      <c r="H38" s="202">
        <f>Položky!BD1331</f>
        <v>0</v>
      </c>
      <c r="I38" s="203">
        <f>Položky!BE1331</f>
        <v>0</v>
      </c>
    </row>
    <row r="39" spans="1:9" s="35" customFormat="1" ht="12.75">
      <c r="A39" s="200" t="str">
        <f>Položky!B1332</f>
        <v>784</v>
      </c>
      <c r="B39" s="115" t="str">
        <f>Položky!C1332</f>
        <v>Malby</v>
      </c>
      <c r="C39" s="66"/>
      <c r="D39" s="116"/>
      <c r="E39" s="201">
        <f>Položky!BA1383</f>
        <v>0</v>
      </c>
      <c r="F39" s="202">
        <f>Položky!BB1383</f>
        <v>0</v>
      </c>
      <c r="G39" s="202">
        <f>Položky!BC1383</f>
        <v>0</v>
      </c>
      <c r="H39" s="202">
        <f>Položky!BD1383</f>
        <v>0</v>
      </c>
      <c r="I39" s="203">
        <f>Položky!BE1383</f>
        <v>0</v>
      </c>
    </row>
    <row r="40" spans="1:9" s="35" customFormat="1" ht="12.75">
      <c r="A40" s="200" t="str">
        <f>Položky!B1384</f>
        <v>790</v>
      </c>
      <c r="B40" s="115" t="str">
        <f>Položky!C1384</f>
        <v>Vnitřní vybavení</v>
      </c>
      <c r="C40" s="66"/>
      <c r="D40" s="116"/>
      <c r="E40" s="201">
        <f>Položky!BA1405</f>
        <v>0</v>
      </c>
      <c r="F40" s="202">
        <f>Položky!BB1405</f>
        <v>0</v>
      </c>
      <c r="G40" s="202">
        <f>Položky!BC1405</f>
        <v>0</v>
      </c>
      <c r="H40" s="202">
        <f>Položky!BD1405</f>
        <v>0</v>
      </c>
      <c r="I40" s="203">
        <f>Položky!BE1405</f>
        <v>0</v>
      </c>
    </row>
    <row r="41" spans="1:9" s="35" customFormat="1" ht="12.75">
      <c r="A41" s="200" t="str">
        <f>Položky!B1406</f>
        <v>797</v>
      </c>
      <c r="B41" s="115" t="str">
        <f>Položky!C1406</f>
        <v>Hřiště a vybavení sportovišť</v>
      </c>
      <c r="C41" s="66"/>
      <c r="D41" s="116"/>
      <c r="E41" s="201">
        <f>Položky!BA1430</f>
        <v>0</v>
      </c>
      <c r="F41" s="202">
        <f>Položky!BB1430</f>
        <v>0</v>
      </c>
      <c r="G41" s="202">
        <f>Položky!BC1430</f>
        <v>0</v>
      </c>
      <c r="H41" s="202">
        <f>Položky!BD1430</f>
        <v>0</v>
      </c>
      <c r="I41" s="203">
        <f>Položky!BE1430</f>
        <v>0</v>
      </c>
    </row>
    <row r="42" spans="1:9" s="35" customFormat="1" ht="12.75">
      <c r="A42" s="200" t="str">
        <f>Položky!B1431</f>
        <v>M21</v>
      </c>
      <c r="B42" s="115" t="str">
        <f>Položky!C1431</f>
        <v>Elektromontáže</v>
      </c>
      <c r="C42" s="66"/>
      <c r="D42" s="116"/>
      <c r="E42" s="201">
        <f>Položky!BA1433</f>
        <v>0</v>
      </c>
      <c r="F42" s="202">
        <f>Položky!BB1433</f>
        <v>0</v>
      </c>
      <c r="G42" s="202">
        <f>Položky!BC1433</f>
        <v>0</v>
      </c>
      <c r="H42" s="202">
        <f>Položky!BD1433</f>
        <v>0</v>
      </c>
      <c r="I42" s="203">
        <f>Položky!BE1433</f>
        <v>0</v>
      </c>
    </row>
    <row r="43" spans="1:9" s="35" customFormat="1" ht="12.75">
      <c r="A43" s="200" t="str">
        <f>Položky!B1434</f>
        <v>M22</v>
      </c>
      <c r="B43" s="115" t="str">
        <f>Položky!C1434</f>
        <v>Montáž sdělovací a zabezp. techniky</v>
      </c>
      <c r="C43" s="66"/>
      <c r="D43" s="116"/>
      <c r="E43" s="201">
        <f>Položky!BA1436</f>
        <v>0</v>
      </c>
      <c r="F43" s="202">
        <f>Položky!BB1436</f>
        <v>0</v>
      </c>
      <c r="G43" s="202">
        <f>Položky!BC1436</f>
        <v>0</v>
      </c>
      <c r="H43" s="202">
        <f>Položky!BD1436</f>
        <v>0</v>
      </c>
      <c r="I43" s="203">
        <f>Položky!BE1436</f>
        <v>0</v>
      </c>
    </row>
    <row r="44" spans="1:9" s="35" customFormat="1" ht="12.75">
      <c r="A44" s="200" t="str">
        <f>Položky!B1437</f>
        <v>M24</v>
      </c>
      <c r="B44" s="115" t="str">
        <f>Položky!C1437</f>
        <v>Montáže vzduchotechnických zařízení</v>
      </c>
      <c r="C44" s="66"/>
      <c r="D44" s="116"/>
      <c r="E44" s="201">
        <f>Položky!BA1439</f>
        <v>0</v>
      </c>
      <c r="F44" s="202">
        <f>Položky!BB1439</f>
        <v>0</v>
      </c>
      <c r="G44" s="202">
        <f>Položky!BC1439</f>
        <v>0</v>
      </c>
      <c r="H44" s="202">
        <f>Položky!BD1439</f>
        <v>0</v>
      </c>
      <c r="I44" s="203">
        <f>Položky!BE1439</f>
        <v>0</v>
      </c>
    </row>
    <row r="45" spans="1:9" s="35" customFormat="1" ht="12.75">
      <c r="A45" s="200" t="str">
        <f>Položky!B1440</f>
        <v>M33</v>
      </c>
      <c r="B45" s="115" t="str">
        <f>Položky!C1440</f>
        <v>Montáže dopravních zařízení - výtahy a plošiny</v>
      </c>
      <c r="C45" s="66"/>
      <c r="D45" s="116"/>
      <c r="E45" s="201">
        <f>Položky!BA1442</f>
        <v>0</v>
      </c>
      <c r="F45" s="202">
        <f>Položky!BB1442</f>
        <v>0</v>
      </c>
      <c r="G45" s="202">
        <f>Položky!BC1442</f>
        <v>0</v>
      </c>
      <c r="H45" s="202">
        <f>Položky!BD1442</f>
        <v>0</v>
      </c>
      <c r="I45" s="203">
        <f>Položky!BE1442</f>
        <v>0</v>
      </c>
    </row>
    <row r="46" spans="1:9" s="35" customFormat="1" ht="12.75">
      <c r="A46" s="200" t="str">
        <f>Položky!B1443</f>
        <v>M43</v>
      </c>
      <c r="B46" s="115" t="str">
        <f>Položky!C1443</f>
        <v>Montáže ocelových konstrukcí</v>
      </c>
      <c r="C46" s="66"/>
      <c r="D46" s="116"/>
      <c r="E46" s="201">
        <f>Položky!BA1459</f>
        <v>0</v>
      </c>
      <c r="F46" s="202">
        <f>Položky!BB1459</f>
        <v>0</v>
      </c>
      <c r="G46" s="202">
        <f>Položky!BC1459</f>
        <v>0</v>
      </c>
      <c r="H46" s="202">
        <f>Položky!BD1459</f>
        <v>0</v>
      </c>
      <c r="I46" s="203">
        <f>Položky!BE1459</f>
        <v>0</v>
      </c>
    </row>
    <row r="47" spans="1:9" s="35" customFormat="1" ht="12.75">
      <c r="A47" s="200" t="str">
        <f>Položky!B1460</f>
        <v>M99</v>
      </c>
      <c r="B47" s="115" t="str">
        <f>Položky!C1460</f>
        <v>Skladby podlah a konstrukcí</v>
      </c>
      <c r="C47" s="66"/>
      <c r="D47" s="116"/>
      <c r="E47" s="201">
        <f>Položky!BA1527</f>
        <v>0</v>
      </c>
      <c r="F47" s="202">
        <f>Položky!BB1527</f>
        <v>0</v>
      </c>
      <c r="G47" s="202">
        <f>Položky!BC1527</f>
        <v>0</v>
      </c>
      <c r="H47" s="202">
        <f>Položky!BD1527</f>
        <v>0</v>
      </c>
      <c r="I47" s="203">
        <f>Položky!BE1527</f>
        <v>0</v>
      </c>
    </row>
    <row r="48" spans="1:9" s="35" customFormat="1" ht="13.5" thickBot="1">
      <c r="A48" s="200" t="str">
        <f>Položky!B1528</f>
        <v>D96</v>
      </c>
      <c r="B48" s="115" t="str">
        <f>Položky!C1528</f>
        <v>Přesuny suti a vybouraných hmot</v>
      </c>
      <c r="C48" s="66"/>
      <c r="D48" s="116"/>
      <c r="E48" s="201">
        <f>Položky!BA1535</f>
        <v>0</v>
      </c>
      <c r="F48" s="202">
        <f>Položky!BB1535</f>
        <v>0</v>
      </c>
      <c r="G48" s="202">
        <f>Položky!BC1535</f>
        <v>0</v>
      </c>
      <c r="H48" s="202">
        <f>Položky!BD1535</f>
        <v>0</v>
      </c>
      <c r="I48" s="203">
        <f>Položky!BE1535</f>
        <v>0</v>
      </c>
    </row>
    <row r="49" spans="1:9" s="123" customFormat="1" ht="13.5" thickBot="1">
      <c r="A49" s="117"/>
      <c r="B49" s="118" t="s">
        <v>56</v>
      </c>
      <c r="C49" s="118"/>
      <c r="D49" s="119"/>
      <c r="E49" s="120">
        <f>SUM(E7:E48)</f>
        <v>0</v>
      </c>
      <c r="F49" s="121">
        <f>SUM(F7:F48)</f>
        <v>0</v>
      </c>
      <c r="G49" s="121">
        <f>SUM(G7:G48)</f>
        <v>0</v>
      </c>
      <c r="H49" s="121">
        <f>SUM(H7:H48)</f>
        <v>0</v>
      </c>
      <c r="I49" s="122">
        <f>SUM(I7:I48)</f>
        <v>0</v>
      </c>
    </row>
    <row r="50" spans="1:9" ht="12.75">
      <c r="A50" s="66"/>
      <c r="B50" s="66"/>
      <c r="C50" s="66"/>
      <c r="D50" s="66"/>
      <c r="E50" s="66"/>
      <c r="F50" s="66"/>
      <c r="G50" s="66"/>
      <c r="H50" s="66"/>
      <c r="I50" s="66"/>
    </row>
    <row r="51" spans="1:57" ht="19.5" customHeight="1">
      <c r="A51" s="107" t="s">
        <v>57</v>
      </c>
      <c r="B51" s="107"/>
      <c r="C51" s="107"/>
      <c r="D51" s="107"/>
      <c r="E51" s="107"/>
      <c r="F51" s="107"/>
      <c r="G51" s="124"/>
      <c r="H51" s="107"/>
      <c r="I51" s="107"/>
      <c r="BA51" s="41"/>
      <c r="BB51" s="41"/>
      <c r="BC51" s="41"/>
      <c r="BD51" s="41"/>
      <c r="BE51" s="41"/>
    </row>
    <row r="52" spans="1:9" ht="13.5" thickBot="1">
      <c r="A52" s="77"/>
      <c r="B52" s="77"/>
      <c r="C52" s="77"/>
      <c r="D52" s="77"/>
      <c r="E52" s="77"/>
      <c r="F52" s="77"/>
      <c r="G52" s="77"/>
      <c r="H52" s="77"/>
      <c r="I52" s="77"/>
    </row>
    <row r="53" spans="1:9" ht="12.75">
      <c r="A53" s="71" t="s">
        <v>58</v>
      </c>
      <c r="B53" s="72"/>
      <c r="C53" s="72"/>
      <c r="D53" s="125"/>
      <c r="E53" s="126" t="s">
        <v>59</v>
      </c>
      <c r="F53" s="127" t="s">
        <v>60</v>
      </c>
      <c r="G53" s="128" t="s">
        <v>61</v>
      </c>
      <c r="H53" s="129"/>
      <c r="I53" s="130" t="s">
        <v>59</v>
      </c>
    </row>
    <row r="54" spans="1:53" ht="12.75">
      <c r="A54" s="64" t="s">
        <v>1644</v>
      </c>
      <c r="B54" s="55"/>
      <c r="C54" s="55"/>
      <c r="D54" s="131"/>
      <c r="E54" s="132"/>
      <c r="F54" s="133"/>
      <c r="G54" s="134">
        <f aca="true" t="shared" si="0" ref="G54:G61">CHOOSE(BA54+1,HSV+PSV,HSV+PSV+Mont,HSV+PSV+Dodavka+Mont,HSV,PSV,Mont,Dodavka,Mont+Dodavka,0)</f>
        <v>0</v>
      </c>
      <c r="H54" s="135"/>
      <c r="I54" s="136">
        <f aca="true" t="shared" si="1" ref="I54:I61">E54+F54*G54/100</f>
        <v>0</v>
      </c>
      <c r="BA54">
        <v>0</v>
      </c>
    </row>
    <row r="55" spans="1:53" ht="12.75">
      <c r="A55" s="64" t="s">
        <v>1645</v>
      </c>
      <c r="B55" s="55"/>
      <c r="C55" s="55"/>
      <c r="D55" s="131"/>
      <c r="E55" s="132"/>
      <c r="F55" s="133"/>
      <c r="G55" s="134">
        <f t="shared" si="0"/>
        <v>0</v>
      </c>
      <c r="H55" s="135"/>
      <c r="I55" s="136">
        <f t="shared" si="1"/>
        <v>0</v>
      </c>
      <c r="BA55">
        <v>0</v>
      </c>
    </row>
    <row r="56" spans="1:53" ht="12.75">
      <c r="A56" s="64" t="s">
        <v>1646</v>
      </c>
      <c r="B56" s="55"/>
      <c r="C56" s="55"/>
      <c r="D56" s="131"/>
      <c r="E56" s="132"/>
      <c r="F56" s="133"/>
      <c r="G56" s="134">
        <f t="shared" si="0"/>
        <v>0</v>
      </c>
      <c r="H56" s="135"/>
      <c r="I56" s="136">
        <f t="shared" si="1"/>
        <v>0</v>
      </c>
      <c r="BA56">
        <v>0</v>
      </c>
    </row>
    <row r="57" spans="1:53" ht="12.75">
      <c r="A57" s="64" t="s">
        <v>1647</v>
      </c>
      <c r="B57" s="55"/>
      <c r="C57" s="55"/>
      <c r="D57" s="131"/>
      <c r="E57" s="132"/>
      <c r="F57" s="133"/>
      <c r="G57" s="134">
        <f t="shared" si="0"/>
        <v>0</v>
      </c>
      <c r="H57" s="135"/>
      <c r="I57" s="136">
        <f t="shared" si="1"/>
        <v>0</v>
      </c>
      <c r="BA57">
        <v>0</v>
      </c>
    </row>
    <row r="58" spans="1:53" ht="12.75">
      <c r="A58" s="64" t="s">
        <v>1648</v>
      </c>
      <c r="B58" s="55"/>
      <c r="C58" s="55"/>
      <c r="D58" s="131"/>
      <c r="E58" s="132"/>
      <c r="F58" s="133"/>
      <c r="G58" s="134">
        <f t="shared" si="0"/>
        <v>0</v>
      </c>
      <c r="H58" s="135"/>
      <c r="I58" s="136">
        <f t="shared" si="1"/>
        <v>0</v>
      </c>
      <c r="BA58">
        <v>1</v>
      </c>
    </row>
    <row r="59" spans="1:53" ht="12.75">
      <c r="A59" s="64" t="s">
        <v>1649</v>
      </c>
      <c r="B59" s="55"/>
      <c r="C59" s="55"/>
      <c r="D59" s="131"/>
      <c r="E59" s="132"/>
      <c r="F59" s="133"/>
      <c r="G59" s="134">
        <f t="shared" si="0"/>
        <v>0</v>
      </c>
      <c r="H59" s="135"/>
      <c r="I59" s="136">
        <f t="shared" si="1"/>
        <v>0</v>
      </c>
      <c r="BA59">
        <v>1</v>
      </c>
    </row>
    <row r="60" spans="1:53" ht="12.75">
      <c r="A60" s="64" t="s">
        <v>1650</v>
      </c>
      <c r="B60" s="55"/>
      <c r="C60" s="55"/>
      <c r="D60" s="131"/>
      <c r="E60" s="132"/>
      <c r="F60" s="133"/>
      <c r="G60" s="134">
        <f t="shared" si="0"/>
        <v>0</v>
      </c>
      <c r="H60" s="135"/>
      <c r="I60" s="136">
        <f t="shared" si="1"/>
        <v>0</v>
      </c>
      <c r="BA60">
        <v>2</v>
      </c>
    </row>
    <row r="61" spans="1:53" ht="12.75">
      <c r="A61" s="64" t="s">
        <v>1651</v>
      </c>
      <c r="B61" s="55"/>
      <c r="C61" s="55"/>
      <c r="D61" s="131"/>
      <c r="E61" s="132"/>
      <c r="F61" s="133"/>
      <c r="G61" s="134">
        <f t="shared" si="0"/>
        <v>0</v>
      </c>
      <c r="H61" s="135"/>
      <c r="I61" s="136">
        <f t="shared" si="1"/>
        <v>0</v>
      </c>
      <c r="BA61">
        <v>2</v>
      </c>
    </row>
    <row r="62" spans="1:9" ht="13.5" thickBot="1">
      <c r="A62" s="137"/>
      <c r="B62" s="138" t="s">
        <v>62</v>
      </c>
      <c r="C62" s="139"/>
      <c r="D62" s="140"/>
      <c r="E62" s="141"/>
      <c r="F62" s="142"/>
      <c r="G62" s="142"/>
      <c r="H62" s="225">
        <f>SUM(I54:I61)</f>
        <v>0</v>
      </c>
      <c r="I62" s="226"/>
    </row>
    <row r="64" spans="2:9" ht="12.75">
      <c r="B64" s="123"/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  <row r="89" spans="6:9" ht="12.75">
      <c r="F89" s="143"/>
      <c r="G89" s="144"/>
      <c r="H89" s="144"/>
      <c r="I89" s="145"/>
    </row>
    <row r="90" spans="6:9" ht="12.75">
      <c r="F90" s="143"/>
      <c r="G90" s="144"/>
      <c r="H90" s="144"/>
      <c r="I90" s="145"/>
    </row>
    <row r="91" spans="6:9" ht="12.75">
      <c r="F91" s="143"/>
      <c r="G91" s="144"/>
      <c r="H91" s="144"/>
      <c r="I91" s="145"/>
    </row>
    <row r="92" spans="6:9" ht="12.75">
      <c r="F92" s="143"/>
      <c r="G92" s="144"/>
      <c r="H92" s="144"/>
      <c r="I92" s="145"/>
    </row>
    <row r="93" spans="6:9" ht="12.75">
      <c r="F93" s="143"/>
      <c r="G93" s="144"/>
      <c r="H93" s="144"/>
      <c r="I93" s="145"/>
    </row>
    <row r="94" spans="6:9" ht="12.75">
      <c r="F94" s="143"/>
      <c r="G94" s="144"/>
      <c r="H94" s="144"/>
      <c r="I94" s="145"/>
    </row>
    <row r="95" spans="6:9" ht="12.75">
      <c r="F95" s="143"/>
      <c r="G95" s="144"/>
      <c r="H95" s="144"/>
      <c r="I95" s="145"/>
    </row>
    <row r="96" spans="6:9" ht="12.75">
      <c r="F96" s="143"/>
      <c r="G96" s="144"/>
      <c r="H96" s="144"/>
      <c r="I96" s="145"/>
    </row>
    <row r="97" spans="6:9" ht="12.75">
      <c r="F97" s="143"/>
      <c r="G97" s="144"/>
      <c r="H97" s="144"/>
      <c r="I97" s="145"/>
    </row>
    <row r="98" spans="6:9" ht="12.75">
      <c r="F98" s="143"/>
      <c r="G98" s="144"/>
      <c r="H98" s="144"/>
      <c r="I98" s="145"/>
    </row>
    <row r="99" spans="6:9" ht="12.75">
      <c r="F99" s="143"/>
      <c r="G99" s="144"/>
      <c r="H99" s="144"/>
      <c r="I99" s="145"/>
    </row>
    <row r="100" spans="6:9" ht="12.75">
      <c r="F100" s="143"/>
      <c r="G100" s="144"/>
      <c r="H100" s="144"/>
      <c r="I100" s="145"/>
    </row>
    <row r="101" spans="6:9" ht="12.75">
      <c r="F101" s="143"/>
      <c r="G101" s="144"/>
      <c r="H101" s="144"/>
      <c r="I101" s="145"/>
    </row>
    <row r="102" spans="6:9" ht="12.75">
      <c r="F102" s="143"/>
      <c r="G102" s="144"/>
      <c r="H102" s="144"/>
      <c r="I102" s="145"/>
    </row>
    <row r="103" spans="6:9" ht="12.75">
      <c r="F103" s="143"/>
      <c r="G103" s="144"/>
      <c r="H103" s="144"/>
      <c r="I103" s="145"/>
    </row>
    <row r="104" spans="6:9" ht="12.75">
      <c r="F104" s="143"/>
      <c r="G104" s="144"/>
      <c r="H104" s="144"/>
      <c r="I104" s="145"/>
    </row>
    <row r="105" spans="6:9" ht="12.75">
      <c r="F105" s="143"/>
      <c r="G105" s="144"/>
      <c r="H105" s="144"/>
      <c r="I105" s="145"/>
    </row>
    <row r="106" spans="6:9" ht="12.75">
      <c r="F106" s="143"/>
      <c r="G106" s="144"/>
      <c r="H106" s="144"/>
      <c r="I106" s="145"/>
    </row>
    <row r="107" spans="6:9" ht="12.75">
      <c r="F107" s="143"/>
      <c r="G107" s="144"/>
      <c r="H107" s="144"/>
      <c r="I107" s="145"/>
    </row>
    <row r="108" spans="6:9" ht="12.75">
      <c r="F108" s="143"/>
      <c r="G108" s="144"/>
      <c r="H108" s="144"/>
      <c r="I108" s="145"/>
    </row>
    <row r="109" spans="6:9" ht="12.75">
      <c r="F109" s="143"/>
      <c r="G109" s="144"/>
      <c r="H109" s="144"/>
      <c r="I109" s="145"/>
    </row>
    <row r="110" spans="6:9" ht="12.75">
      <c r="F110" s="143"/>
      <c r="G110" s="144"/>
      <c r="H110" s="144"/>
      <c r="I110" s="145"/>
    </row>
    <row r="111" spans="6:9" ht="12.75">
      <c r="F111" s="143"/>
      <c r="G111" s="144"/>
      <c r="H111" s="144"/>
      <c r="I111" s="145"/>
    </row>
    <row r="112" spans="6:9" ht="12.75">
      <c r="F112" s="143"/>
      <c r="G112" s="144"/>
      <c r="H112" s="144"/>
      <c r="I112" s="145"/>
    </row>
    <row r="113" spans="6:9" ht="12.75">
      <c r="F113" s="143"/>
      <c r="G113" s="144"/>
      <c r="H113" s="144"/>
      <c r="I113" s="145"/>
    </row>
  </sheetData>
  <mergeCells count="4">
    <mergeCell ref="A1:B1"/>
    <mergeCell ref="A2:B2"/>
    <mergeCell ref="G2:I2"/>
    <mergeCell ref="H62:I6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08"/>
  <sheetViews>
    <sheetView showGridLines="0" showZeros="0" workbookViewId="0" topLeftCell="A1431">
      <selection activeCell="K1452" sqref="K1452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7" t="s">
        <v>76</v>
      </c>
      <c r="B1" s="227"/>
      <c r="C1" s="227"/>
      <c r="D1" s="227"/>
      <c r="E1" s="227"/>
      <c r="F1" s="227"/>
      <c r="G1" s="227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8" t="s">
        <v>47</v>
      </c>
      <c r="B3" s="219"/>
      <c r="C3" s="97" t="str">
        <f>CONCATENATE(cislostavby," ",nazevstavby)</f>
        <v>PFB140059 GYMNÁZIUM JANA PALACHA MĚLNÍK - TĚLOCVIČNA</v>
      </c>
      <c r="D3" s="151"/>
      <c r="E3" s="152" t="s">
        <v>63</v>
      </c>
      <c r="F3" s="153" t="str">
        <f>Rekapitulace!H1</f>
        <v>SO.01.DPS</v>
      </c>
      <c r="G3" s="154"/>
    </row>
    <row r="4" spans="1:7" ht="13.5" thickBot="1">
      <c r="A4" s="228" t="s">
        <v>49</v>
      </c>
      <c r="B4" s="221"/>
      <c r="C4" s="103" t="str">
        <f>CONCATENATE(cisloobjektu," ",nazevobjektu)</f>
        <v>SO.01 PŘÍSTAVBA TĚLOCVIČNY</v>
      </c>
      <c r="D4" s="155"/>
      <c r="E4" s="229" t="str">
        <f>Rekapitulace!G2</f>
        <v>PŘÍSTAVBA TĚLOCVIČNY - ROZPOČET/VV</v>
      </c>
      <c r="F4" s="230"/>
      <c r="G4" s="231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64</v>
      </c>
      <c r="B6" s="160" t="s">
        <v>65</v>
      </c>
      <c r="C6" s="160" t="s">
        <v>66</v>
      </c>
      <c r="D6" s="160" t="s">
        <v>67</v>
      </c>
      <c r="E6" s="161" t="s">
        <v>68</v>
      </c>
      <c r="F6" s="160" t="s">
        <v>69</v>
      </c>
      <c r="G6" s="162" t="s">
        <v>70</v>
      </c>
    </row>
    <row r="7" spans="1:15" ht="12.75">
      <c r="A7" s="163" t="s">
        <v>71</v>
      </c>
      <c r="B7" s="164" t="s">
        <v>72</v>
      </c>
      <c r="C7" s="165" t="s">
        <v>73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84</v>
      </c>
      <c r="C8" s="173" t="s">
        <v>85</v>
      </c>
      <c r="D8" s="174" t="s">
        <v>86</v>
      </c>
      <c r="E8" s="175">
        <v>595.98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5" ht="12.75">
      <c r="A9" s="178"/>
      <c r="B9" s="180"/>
      <c r="C9" s="232" t="s">
        <v>87</v>
      </c>
      <c r="D9" s="233"/>
      <c r="E9" s="204">
        <v>0</v>
      </c>
      <c r="F9" s="182"/>
      <c r="G9" s="183"/>
      <c r="M9" s="179" t="s">
        <v>87</v>
      </c>
      <c r="O9" s="170"/>
    </row>
    <row r="10" spans="1:15" ht="33.75">
      <c r="A10" s="178"/>
      <c r="B10" s="180"/>
      <c r="C10" s="232" t="s">
        <v>88</v>
      </c>
      <c r="D10" s="233"/>
      <c r="E10" s="204">
        <v>92.4875</v>
      </c>
      <c r="F10" s="182"/>
      <c r="G10" s="183"/>
      <c r="M10" s="179" t="s">
        <v>88</v>
      </c>
      <c r="O10" s="170"/>
    </row>
    <row r="11" spans="1:15" ht="12.75">
      <c r="A11" s="178"/>
      <c r="B11" s="180"/>
      <c r="C11" s="232" t="s">
        <v>89</v>
      </c>
      <c r="D11" s="233"/>
      <c r="E11" s="204">
        <v>16.4</v>
      </c>
      <c r="F11" s="182"/>
      <c r="G11" s="183"/>
      <c r="M11" s="179" t="s">
        <v>89</v>
      </c>
      <c r="O11" s="170"/>
    </row>
    <row r="12" spans="1:15" ht="12.75">
      <c r="A12" s="178"/>
      <c r="B12" s="180"/>
      <c r="C12" s="232" t="s">
        <v>90</v>
      </c>
      <c r="D12" s="233"/>
      <c r="E12" s="204">
        <v>958.8</v>
      </c>
      <c r="F12" s="182"/>
      <c r="G12" s="183"/>
      <c r="M12" s="179" t="s">
        <v>90</v>
      </c>
      <c r="O12" s="170"/>
    </row>
    <row r="13" spans="1:15" ht="12.75">
      <c r="A13" s="178"/>
      <c r="B13" s="180"/>
      <c r="C13" s="232" t="s">
        <v>91</v>
      </c>
      <c r="D13" s="233"/>
      <c r="E13" s="204">
        <v>0</v>
      </c>
      <c r="F13" s="182"/>
      <c r="G13" s="183"/>
      <c r="M13" s="179">
        <v>0</v>
      </c>
      <c r="O13" s="170"/>
    </row>
    <row r="14" spans="1:15" ht="12.75">
      <c r="A14" s="178"/>
      <c r="B14" s="180"/>
      <c r="C14" s="232" t="s">
        <v>91</v>
      </c>
      <c r="D14" s="233"/>
      <c r="E14" s="204">
        <v>0</v>
      </c>
      <c r="F14" s="182"/>
      <c r="G14" s="183"/>
      <c r="M14" s="179">
        <v>0</v>
      </c>
      <c r="O14" s="170"/>
    </row>
    <row r="15" spans="1:15" ht="22.5">
      <c r="A15" s="178"/>
      <c r="B15" s="180"/>
      <c r="C15" s="232" t="s">
        <v>92</v>
      </c>
      <c r="D15" s="233"/>
      <c r="E15" s="204">
        <v>101.2113</v>
      </c>
      <c r="F15" s="182"/>
      <c r="G15" s="183"/>
      <c r="M15" s="179" t="s">
        <v>92</v>
      </c>
      <c r="O15" s="170"/>
    </row>
    <row r="16" spans="1:15" ht="12.75">
      <c r="A16" s="178"/>
      <c r="B16" s="180"/>
      <c r="C16" s="232" t="s">
        <v>93</v>
      </c>
      <c r="D16" s="233"/>
      <c r="E16" s="204">
        <v>17.0625</v>
      </c>
      <c r="F16" s="182"/>
      <c r="G16" s="183"/>
      <c r="M16" s="179" t="s">
        <v>93</v>
      </c>
      <c r="O16" s="170"/>
    </row>
    <row r="17" spans="1:15" ht="12.75">
      <c r="A17" s="178"/>
      <c r="B17" s="180"/>
      <c r="C17" s="232" t="s">
        <v>91</v>
      </c>
      <c r="D17" s="233"/>
      <c r="E17" s="204">
        <v>0</v>
      </c>
      <c r="F17" s="182"/>
      <c r="G17" s="183"/>
      <c r="M17" s="179">
        <v>0</v>
      </c>
      <c r="O17" s="170"/>
    </row>
    <row r="18" spans="1:15" ht="12.75">
      <c r="A18" s="178"/>
      <c r="B18" s="180"/>
      <c r="C18" s="232" t="s">
        <v>94</v>
      </c>
      <c r="D18" s="233"/>
      <c r="E18" s="204">
        <v>6.0025</v>
      </c>
      <c r="F18" s="182"/>
      <c r="G18" s="183"/>
      <c r="M18" s="179" t="s">
        <v>94</v>
      </c>
      <c r="O18" s="170"/>
    </row>
    <row r="19" spans="1:15" ht="12.75">
      <c r="A19" s="178"/>
      <c r="B19" s="180"/>
      <c r="C19" s="232" t="s">
        <v>95</v>
      </c>
      <c r="D19" s="233"/>
      <c r="E19" s="204">
        <v>1191.9638</v>
      </c>
      <c r="F19" s="182"/>
      <c r="G19" s="183"/>
      <c r="M19" s="179" t="s">
        <v>95</v>
      </c>
      <c r="O19" s="170"/>
    </row>
    <row r="20" spans="1:15" ht="12.75">
      <c r="A20" s="178"/>
      <c r="B20" s="180"/>
      <c r="C20" s="234" t="s">
        <v>96</v>
      </c>
      <c r="D20" s="233"/>
      <c r="E20" s="181">
        <v>595.98</v>
      </c>
      <c r="F20" s="182"/>
      <c r="G20" s="183"/>
      <c r="M20" s="179" t="s">
        <v>96</v>
      </c>
      <c r="O20" s="170"/>
    </row>
    <row r="21" spans="1:104" ht="12.75">
      <c r="A21" s="171">
        <v>2</v>
      </c>
      <c r="B21" s="172" t="s">
        <v>97</v>
      </c>
      <c r="C21" s="173" t="s">
        <v>98</v>
      </c>
      <c r="D21" s="174" t="s">
        <v>86</v>
      </c>
      <c r="E21" s="175">
        <v>595.98</v>
      </c>
      <c r="F21" s="175">
        <v>0</v>
      </c>
      <c r="G21" s="176">
        <f>E21*F21</f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1</v>
      </c>
      <c r="CZ21" s="146">
        <v>0</v>
      </c>
    </row>
    <row r="22" spans="1:15" ht="12.75">
      <c r="A22" s="178"/>
      <c r="B22" s="180"/>
      <c r="C22" s="232" t="s">
        <v>87</v>
      </c>
      <c r="D22" s="233"/>
      <c r="E22" s="204">
        <v>0</v>
      </c>
      <c r="F22" s="182"/>
      <c r="G22" s="183"/>
      <c r="M22" s="179" t="s">
        <v>87</v>
      </c>
      <c r="O22" s="170"/>
    </row>
    <row r="23" spans="1:15" ht="33.75">
      <c r="A23" s="178"/>
      <c r="B23" s="180"/>
      <c r="C23" s="232" t="s">
        <v>88</v>
      </c>
      <c r="D23" s="233"/>
      <c r="E23" s="204">
        <v>92.4875</v>
      </c>
      <c r="F23" s="182"/>
      <c r="G23" s="183"/>
      <c r="M23" s="179" t="s">
        <v>88</v>
      </c>
      <c r="O23" s="170"/>
    </row>
    <row r="24" spans="1:15" ht="12.75">
      <c r="A24" s="178"/>
      <c r="B24" s="180"/>
      <c r="C24" s="232" t="s">
        <v>89</v>
      </c>
      <c r="D24" s="233"/>
      <c r="E24" s="204">
        <v>16.4</v>
      </c>
      <c r="F24" s="182"/>
      <c r="G24" s="183"/>
      <c r="M24" s="179" t="s">
        <v>89</v>
      </c>
      <c r="O24" s="170"/>
    </row>
    <row r="25" spans="1:15" ht="12.75">
      <c r="A25" s="178"/>
      <c r="B25" s="180"/>
      <c r="C25" s="232" t="s">
        <v>90</v>
      </c>
      <c r="D25" s="233"/>
      <c r="E25" s="204">
        <v>958.8</v>
      </c>
      <c r="F25" s="182"/>
      <c r="G25" s="183"/>
      <c r="M25" s="179" t="s">
        <v>90</v>
      </c>
      <c r="O25" s="170"/>
    </row>
    <row r="26" spans="1:15" ht="12.75">
      <c r="A26" s="178"/>
      <c r="B26" s="180"/>
      <c r="C26" s="232" t="s">
        <v>91</v>
      </c>
      <c r="D26" s="233"/>
      <c r="E26" s="204">
        <v>0</v>
      </c>
      <c r="F26" s="182"/>
      <c r="G26" s="183"/>
      <c r="M26" s="179">
        <v>0</v>
      </c>
      <c r="O26" s="170"/>
    </row>
    <row r="27" spans="1:15" ht="12.75">
      <c r="A27" s="178"/>
      <c r="B27" s="180"/>
      <c r="C27" s="232" t="s">
        <v>91</v>
      </c>
      <c r="D27" s="233"/>
      <c r="E27" s="204">
        <v>0</v>
      </c>
      <c r="F27" s="182"/>
      <c r="G27" s="183"/>
      <c r="M27" s="179">
        <v>0</v>
      </c>
      <c r="O27" s="170"/>
    </row>
    <row r="28" spans="1:15" ht="22.5">
      <c r="A28" s="178"/>
      <c r="B28" s="180"/>
      <c r="C28" s="232" t="s">
        <v>92</v>
      </c>
      <c r="D28" s="233"/>
      <c r="E28" s="204">
        <v>101.2113</v>
      </c>
      <c r="F28" s="182"/>
      <c r="G28" s="183"/>
      <c r="M28" s="179" t="s">
        <v>92</v>
      </c>
      <c r="O28" s="170"/>
    </row>
    <row r="29" spans="1:15" ht="12.75">
      <c r="A29" s="178"/>
      <c r="B29" s="180"/>
      <c r="C29" s="232" t="s">
        <v>93</v>
      </c>
      <c r="D29" s="233"/>
      <c r="E29" s="204">
        <v>17.0625</v>
      </c>
      <c r="F29" s="182"/>
      <c r="G29" s="183"/>
      <c r="M29" s="179" t="s">
        <v>93</v>
      </c>
      <c r="O29" s="170"/>
    </row>
    <row r="30" spans="1:15" ht="12.75">
      <c r="A30" s="178"/>
      <c r="B30" s="180"/>
      <c r="C30" s="232" t="s">
        <v>91</v>
      </c>
      <c r="D30" s="233"/>
      <c r="E30" s="204">
        <v>0</v>
      </c>
      <c r="F30" s="182"/>
      <c r="G30" s="183"/>
      <c r="M30" s="179">
        <v>0</v>
      </c>
      <c r="O30" s="170"/>
    </row>
    <row r="31" spans="1:15" ht="12.75">
      <c r="A31" s="178"/>
      <c r="B31" s="180"/>
      <c r="C31" s="232" t="s">
        <v>94</v>
      </c>
      <c r="D31" s="233"/>
      <c r="E31" s="204">
        <v>6.0025</v>
      </c>
      <c r="F31" s="182"/>
      <c r="G31" s="183"/>
      <c r="M31" s="179" t="s">
        <v>94</v>
      </c>
      <c r="O31" s="170"/>
    </row>
    <row r="32" spans="1:15" ht="12.75">
      <c r="A32" s="178"/>
      <c r="B32" s="180"/>
      <c r="C32" s="232" t="s">
        <v>95</v>
      </c>
      <c r="D32" s="233"/>
      <c r="E32" s="204">
        <v>1191.9638</v>
      </c>
      <c r="F32" s="182"/>
      <c r="G32" s="183"/>
      <c r="M32" s="179" t="s">
        <v>95</v>
      </c>
      <c r="O32" s="170"/>
    </row>
    <row r="33" spans="1:15" ht="12.75">
      <c r="A33" s="178"/>
      <c r="B33" s="180"/>
      <c r="C33" s="234" t="s">
        <v>96</v>
      </c>
      <c r="D33" s="233"/>
      <c r="E33" s="181">
        <v>595.98</v>
      </c>
      <c r="F33" s="182"/>
      <c r="G33" s="183"/>
      <c r="M33" s="179" t="s">
        <v>96</v>
      </c>
      <c r="O33" s="170"/>
    </row>
    <row r="34" spans="1:104" ht="12.75">
      <c r="A34" s="171">
        <v>3</v>
      </c>
      <c r="B34" s="172" t="s">
        <v>99</v>
      </c>
      <c r="C34" s="173" t="s">
        <v>100</v>
      </c>
      <c r="D34" s="174" t="s">
        <v>86</v>
      </c>
      <c r="E34" s="175">
        <v>297.99</v>
      </c>
      <c r="F34" s="175">
        <v>0</v>
      </c>
      <c r="G34" s="176">
        <f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</v>
      </c>
      <c r="CB34" s="177">
        <v>1</v>
      </c>
      <c r="CZ34" s="146">
        <v>0</v>
      </c>
    </row>
    <row r="35" spans="1:15" ht="12.75">
      <c r="A35" s="178"/>
      <c r="B35" s="180"/>
      <c r="C35" s="234" t="s">
        <v>101</v>
      </c>
      <c r="D35" s="233"/>
      <c r="E35" s="181">
        <v>297.99</v>
      </c>
      <c r="F35" s="182"/>
      <c r="G35" s="183"/>
      <c r="M35" s="179" t="s">
        <v>101</v>
      </c>
      <c r="O35" s="170"/>
    </row>
    <row r="36" spans="1:104" ht="12.75">
      <c r="A36" s="171">
        <v>4</v>
      </c>
      <c r="B36" s="172" t="s">
        <v>102</v>
      </c>
      <c r="C36" s="173" t="s">
        <v>103</v>
      </c>
      <c r="D36" s="174" t="s">
        <v>86</v>
      </c>
      <c r="E36" s="175">
        <v>1213.614</v>
      </c>
      <c r="F36" s="175">
        <v>0</v>
      </c>
      <c r="G36" s="176">
        <f>E36*F36</f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1</v>
      </c>
      <c r="CB36" s="177">
        <v>1</v>
      </c>
      <c r="CZ36" s="146">
        <v>0.00817</v>
      </c>
    </row>
    <row r="37" spans="1:15" ht="12.75">
      <c r="A37" s="178"/>
      <c r="B37" s="180"/>
      <c r="C37" s="234" t="s">
        <v>104</v>
      </c>
      <c r="D37" s="233"/>
      <c r="E37" s="181">
        <v>0</v>
      </c>
      <c r="F37" s="182"/>
      <c r="G37" s="183"/>
      <c r="M37" s="179" t="s">
        <v>104</v>
      </c>
      <c r="O37" s="170"/>
    </row>
    <row r="38" spans="1:15" ht="12.75">
      <c r="A38" s="178"/>
      <c r="B38" s="180"/>
      <c r="C38" s="232" t="s">
        <v>87</v>
      </c>
      <c r="D38" s="233"/>
      <c r="E38" s="204">
        <v>0</v>
      </c>
      <c r="F38" s="182"/>
      <c r="G38" s="183"/>
      <c r="M38" s="179" t="s">
        <v>87</v>
      </c>
      <c r="O38" s="170"/>
    </row>
    <row r="39" spans="1:15" ht="33.75">
      <c r="A39" s="178"/>
      <c r="B39" s="180"/>
      <c r="C39" s="232" t="s">
        <v>105</v>
      </c>
      <c r="D39" s="233"/>
      <c r="E39" s="204">
        <v>379.2525</v>
      </c>
      <c r="F39" s="182"/>
      <c r="G39" s="183"/>
      <c r="M39" s="179" t="s">
        <v>105</v>
      </c>
      <c r="O39" s="170"/>
    </row>
    <row r="40" spans="1:15" ht="12.75">
      <c r="A40" s="178"/>
      <c r="B40" s="180"/>
      <c r="C40" s="232" t="s">
        <v>106</v>
      </c>
      <c r="D40" s="233"/>
      <c r="E40" s="204">
        <v>646.1662</v>
      </c>
      <c r="F40" s="182"/>
      <c r="G40" s="183"/>
      <c r="M40" s="179" t="s">
        <v>106</v>
      </c>
      <c r="O40" s="170"/>
    </row>
    <row r="41" spans="1:15" ht="22.5">
      <c r="A41" s="178"/>
      <c r="B41" s="180"/>
      <c r="C41" s="232" t="s">
        <v>107</v>
      </c>
      <c r="D41" s="233"/>
      <c r="E41" s="204">
        <v>217.8125</v>
      </c>
      <c r="F41" s="182"/>
      <c r="G41" s="183"/>
      <c r="M41" s="179" t="s">
        <v>107</v>
      </c>
      <c r="O41" s="170"/>
    </row>
    <row r="42" spans="1:15" ht="33.75">
      <c r="A42" s="178"/>
      <c r="B42" s="180"/>
      <c r="C42" s="232" t="s">
        <v>108</v>
      </c>
      <c r="D42" s="233"/>
      <c r="E42" s="204">
        <v>65.8125</v>
      </c>
      <c r="F42" s="182"/>
      <c r="G42" s="183"/>
      <c r="M42" s="179" t="s">
        <v>108</v>
      </c>
      <c r="O42" s="170"/>
    </row>
    <row r="43" spans="1:15" ht="12.75">
      <c r="A43" s="178"/>
      <c r="B43" s="180"/>
      <c r="C43" s="232" t="s">
        <v>109</v>
      </c>
      <c r="D43" s="233"/>
      <c r="E43" s="204">
        <v>14.8875</v>
      </c>
      <c r="F43" s="182"/>
      <c r="G43" s="183"/>
      <c r="M43" s="179" t="s">
        <v>109</v>
      </c>
      <c r="O43" s="170"/>
    </row>
    <row r="44" spans="1:15" ht="12.75">
      <c r="A44" s="178"/>
      <c r="B44" s="180"/>
      <c r="C44" s="232" t="s">
        <v>110</v>
      </c>
      <c r="D44" s="233"/>
      <c r="E44" s="204">
        <v>24.525</v>
      </c>
      <c r="F44" s="182"/>
      <c r="G44" s="183"/>
      <c r="M44" s="179" t="s">
        <v>110</v>
      </c>
      <c r="O44" s="170"/>
    </row>
    <row r="45" spans="1:15" ht="12.75">
      <c r="A45" s="178"/>
      <c r="B45" s="180"/>
      <c r="C45" s="232" t="s">
        <v>95</v>
      </c>
      <c r="D45" s="233"/>
      <c r="E45" s="204">
        <v>1348.4562</v>
      </c>
      <c r="F45" s="182"/>
      <c r="G45" s="183"/>
      <c r="M45" s="179" t="s">
        <v>95</v>
      </c>
      <c r="O45" s="170"/>
    </row>
    <row r="46" spans="1:15" ht="12.75">
      <c r="A46" s="178"/>
      <c r="B46" s="180"/>
      <c r="C46" s="234" t="s">
        <v>111</v>
      </c>
      <c r="D46" s="233"/>
      <c r="E46" s="181">
        <v>1213.614</v>
      </c>
      <c r="F46" s="182"/>
      <c r="G46" s="183"/>
      <c r="M46" s="179" t="s">
        <v>111</v>
      </c>
      <c r="O46" s="170"/>
    </row>
    <row r="47" spans="1:104" ht="12.75">
      <c r="A47" s="171">
        <v>5</v>
      </c>
      <c r="B47" s="172" t="s">
        <v>112</v>
      </c>
      <c r="C47" s="173" t="s">
        <v>113</v>
      </c>
      <c r="D47" s="174" t="s">
        <v>86</v>
      </c>
      <c r="E47" s="175">
        <v>134.846</v>
      </c>
      <c r="F47" s="175">
        <v>0</v>
      </c>
      <c r="G47" s="176">
        <f>E47*F47</f>
        <v>0</v>
      </c>
      <c r="O47" s="170">
        <v>2</v>
      </c>
      <c r="AA47" s="146">
        <v>1</v>
      </c>
      <c r="AB47" s="146">
        <v>1</v>
      </c>
      <c r="AC47" s="146">
        <v>1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1</v>
      </c>
      <c r="CB47" s="177">
        <v>1</v>
      </c>
      <c r="CZ47" s="146">
        <v>0.01546</v>
      </c>
    </row>
    <row r="48" spans="1:15" ht="12.75">
      <c r="A48" s="178"/>
      <c r="B48" s="180"/>
      <c r="C48" s="232" t="s">
        <v>87</v>
      </c>
      <c r="D48" s="233"/>
      <c r="E48" s="204">
        <v>0</v>
      </c>
      <c r="F48" s="182"/>
      <c r="G48" s="183"/>
      <c r="M48" s="179" t="s">
        <v>87</v>
      </c>
      <c r="O48" s="170"/>
    </row>
    <row r="49" spans="1:15" ht="33.75">
      <c r="A49" s="178"/>
      <c r="B49" s="180"/>
      <c r="C49" s="232" t="s">
        <v>105</v>
      </c>
      <c r="D49" s="233"/>
      <c r="E49" s="204">
        <v>379.2525</v>
      </c>
      <c r="F49" s="182"/>
      <c r="G49" s="183"/>
      <c r="M49" s="179" t="s">
        <v>105</v>
      </c>
      <c r="O49" s="170"/>
    </row>
    <row r="50" spans="1:15" ht="12.75">
      <c r="A50" s="178"/>
      <c r="B50" s="180"/>
      <c r="C50" s="232" t="s">
        <v>106</v>
      </c>
      <c r="D50" s="233"/>
      <c r="E50" s="204">
        <v>646.1662</v>
      </c>
      <c r="F50" s="182"/>
      <c r="G50" s="183"/>
      <c r="M50" s="179" t="s">
        <v>106</v>
      </c>
      <c r="O50" s="170"/>
    </row>
    <row r="51" spans="1:15" ht="22.5">
      <c r="A51" s="178"/>
      <c r="B51" s="180"/>
      <c r="C51" s="232" t="s">
        <v>107</v>
      </c>
      <c r="D51" s="233"/>
      <c r="E51" s="204">
        <v>217.8125</v>
      </c>
      <c r="F51" s="182"/>
      <c r="G51" s="183"/>
      <c r="M51" s="179" t="s">
        <v>107</v>
      </c>
      <c r="O51" s="170"/>
    </row>
    <row r="52" spans="1:15" ht="33.75">
      <c r="A52" s="178"/>
      <c r="B52" s="180"/>
      <c r="C52" s="232" t="s">
        <v>108</v>
      </c>
      <c r="D52" s="233"/>
      <c r="E52" s="204">
        <v>65.8125</v>
      </c>
      <c r="F52" s="182"/>
      <c r="G52" s="183"/>
      <c r="M52" s="179" t="s">
        <v>108</v>
      </c>
      <c r="O52" s="170"/>
    </row>
    <row r="53" spans="1:15" ht="12.75">
      <c r="A53" s="178"/>
      <c r="B53" s="180"/>
      <c r="C53" s="232" t="s">
        <v>109</v>
      </c>
      <c r="D53" s="233"/>
      <c r="E53" s="204">
        <v>14.8875</v>
      </c>
      <c r="F53" s="182"/>
      <c r="G53" s="183"/>
      <c r="M53" s="179" t="s">
        <v>109</v>
      </c>
      <c r="O53" s="170"/>
    </row>
    <row r="54" spans="1:15" ht="12.75">
      <c r="A54" s="178"/>
      <c r="B54" s="180"/>
      <c r="C54" s="232" t="s">
        <v>110</v>
      </c>
      <c r="D54" s="233"/>
      <c r="E54" s="204">
        <v>24.525</v>
      </c>
      <c r="F54" s="182"/>
      <c r="G54" s="183"/>
      <c r="M54" s="179" t="s">
        <v>110</v>
      </c>
      <c r="O54" s="170"/>
    </row>
    <row r="55" spans="1:15" ht="12.75">
      <c r="A55" s="178"/>
      <c r="B55" s="180"/>
      <c r="C55" s="232" t="s">
        <v>95</v>
      </c>
      <c r="D55" s="233"/>
      <c r="E55" s="204">
        <v>1348.4562</v>
      </c>
      <c r="F55" s="182"/>
      <c r="G55" s="183"/>
      <c r="M55" s="179" t="s">
        <v>95</v>
      </c>
      <c r="O55" s="170"/>
    </row>
    <row r="56" spans="1:15" ht="12.75">
      <c r="A56" s="178"/>
      <c r="B56" s="180"/>
      <c r="C56" s="234" t="s">
        <v>114</v>
      </c>
      <c r="D56" s="233"/>
      <c r="E56" s="181">
        <v>134.846</v>
      </c>
      <c r="F56" s="182"/>
      <c r="G56" s="183"/>
      <c r="M56" s="179" t="s">
        <v>114</v>
      </c>
      <c r="O56" s="170"/>
    </row>
    <row r="57" spans="1:104" ht="12.75">
      <c r="A57" s="171">
        <v>6</v>
      </c>
      <c r="B57" s="172" t="s">
        <v>115</v>
      </c>
      <c r="C57" s="173" t="s">
        <v>116</v>
      </c>
      <c r="D57" s="174" t="s">
        <v>86</v>
      </c>
      <c r="E57" s="175">
        <v>3.145</v>
      </c>
      <c r="F57" s="175">
        <v>0</v>
      </c>
      <c r="G57" s="176">
        <f>E57*F57</f>
        <v>0</v>
      </c>
      <c r="O57" s="170">
        <v>2</v>
      </c>
      <c r="AA57" s="146">
        <v>1</v>
      </c>
      <c r="AB57" s="146">
        <v>1</v>
      </c>
      <c r="AC57" s="146">
        <v>1</v>
      </c>
      <c r="AZ57" s="146">
        <v>1</v>
      </c>
      <c r="BA57" s="146">
        <f>IF(AZ57=1,G57,0)</f>
        <v>0</v>
      </c>
      <c r="BB57" s="146">
        <f>IF(AZ57=2,G57,0)</f>
        <v>0</v>
      </c>
      <c r="BC57" s="146">
        <f>IF(AZ57=3,G57,0)</f>
        <v>0</v>
      </c>
      <c r="BD57" s="146">
        <f>IF(AZ57=4,G57,0)</f>
        <v>0</v>
      </c>
      <c r="BE57" s="146">
        <f>IF(AZ57=5,G57,0)</f>
        <v>0</v>
      </c>
      <c r="CA57" s="177">
        <v>1</v>
      </c>
      <c r="CB57" s="177">
        <v>1</v>
      </c>
      <c r="CZ57" s="146">
        <v>0</v>
      </c>
    </row>
    <row r="58" spans="1:15" ht="12.75">
      <c r="A58" s="178"/>
      <c r="B58" s="180"/>
      <c r="C58" s="232" t="s">
        <v>87</v>
      </c>
      <c r="D58" s="233"/>
      <c r="E58" s="204">
        <v>0</v>
      </c>
      <c r="F58" s="182"/>
      <c r="G58" s="183"/>
      <c r="M58" s="179" t="s">
        <v>87</v>
      </c>
      <c r="O58" s="170"/>
    </row>
    <row r="59" spans="1:15" ht="12.75">
      <c r="A59" s="178"/>
      <c r="B59" s="180"/>
      <c r="C59" s="232" t="s">
        <v>117</v>
      </c>
      <c r="D59" s="233"/>
      <c r="E59" s="204">
        <v>6.285</v>
      </c>
      <c r="F59" s="182"/>
      <c r="G59" s="183"/>
      <c r="M59" s="179" t="s">
        <v>117</v>
      </c>
      <c r="O59" s="170"/>
    </row>
    <row r="60" spans="1:15" ht="12.75">
      <c r="A60" s="178"/>
      <c r="B60" s="180"/>
      <c r="C60" s="232" t="s">
        <v>95</v>
      </c>
      <c r="D60" s="233"/>
      <c r="E60" s="204">
        <v>6.285</v>
      </c>
      <c r="F60" s="182"/>
      <c r="G60" s="183"/>
      <c r="M60" s="179" t="s">
        <v>95</v>
      </c>
      <c r="O60" s="170"/>
    </row>
    <row r="61" spans="1:15" ht="12.75">
      <c r="A61" s="178"/>
      <c r="B61" s="180"/>
      <c r="C61" s="234" t="s">
        <v>118</v>
      </c>
      <c r="D61" s="233"/>
      <c r="E61" s="181">
        <v>3.145</v>
      </c>
      <c r="F61" s="182"/>
      <c r="G61" s="183"/>
      <c r="M61" s="179" t="s">
        <v>118</v>
      </c>
      <c r="O61" s="170"/>
    </row>
    <row r="62" spans="1:104" ht="12.75">
      <c r="A62" s="171">
        <v>7</v>
      </c>
      <c r="B62" s="172" t="s">
        <v>119</v>
      </c>
      <c r="C62" s="173" t="s">
        <v>120</v>
      </c>
      <c r="D62" s="174" t="s">
        <v>86</v>
      </c>
      <c r="E62" s="175">
        <v>3.145</v>
      </c>
      <c r="F62" s="175">
        <v>0</v>
      </c>
      <c r="G62" s="176">
        <f>E62*F62</f>
        <v>0</v>
      </c>
      <c r="O62" s="170">
        <v>2</v>
      </c>
      <c r="AA62" s="146">
        <v>1</v>
      </c>
      <c r="AB62" s="146">
        <v>1</v>
      </c>
      <c r="AC62" s="146">
        <v>1</v>
      </c>
      <c r="AZ62" s="146">
        <v>1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7">
        <v>1</v>
      </c>
      <c r="CB62" s="177">
        <v>1</v>
      </c>
      <c r="CZ62" s="146">
        <v>0</v>
      </c>
    </row>
    <row r="63" spans="1:15" ht="12.75">
      <c r="A63" s="178"/>
      <c r="B63" s="180"/>
      <c r="C63" s="232" t="s">
        <v>87</v>
      </c>
      <c r="D63" s="233"/>
      <c r="E63" s="204">
        <v>0</v>
      </c>
      <c r="F63" s="182"/>
      <c r="G63" s="183"/>
      <c r="M63" s="179" t="s">
        <v>87</v>
      </c>
      <c r="O63" s="170"/>
    </row>
    <row r="64" spans="1:15" ht="12.75">
      <c r="A64" s="178"/>
      <c r="B64" s="180"/>
      <c r="C64" s="232" t="s">
        <v>117</v>
      </c>
      <c r="D64" s="233"/>
      <c r="E64" s="204">
        <v>6.285</v>
      </c>
      <c r="F64" s="182"/>
      <c r="G64" s="183"/>
      <c r="M64" s="179" t="s">
        <v>117</v>
      </c>
      <c r="O64" s="170"/>
    </row>
    <row r="65" spans="1:15" ht="12.75">
      <c r="A65" s="178"/>
      <c r="B65" s="180"/>
      <c r="C65" s="232" t="s">
        <v>95</v>
      </c>
      <c r="D65" s="233"/>
      <c r="E65" s="204">
        <v>6.285</v>
      </c>
      <c r="F65" s="182"/>
      <c r="G65" s="183"/>
      <c r="M65" s="179" t="s">
        <v>95</v>
      </c>
      <c r="O65" s="170"/>
    </row>
    <row r="66" spans="1:15" ht="12.75">
      <c r="A66" s="178"/>
      <c r="B66" s="180"/>
      <c r="C66" s="234" t="s">
        <v>118</v>
      </c>
      <c r="D66" s="233"/>
      <c r="E66" s="181">
        <v>3.145</v>
      </c>
      <c r="F66" s="182"/>
      <c r="G66" s="183"/>
      <c r="M66" s="179" t="s">
        <v>118</v>
      </c>
      <c r="O66" s="170"/>
    </row>
    <row r="67" spans="1:104" ht="12.75">
      <c r="A67" s="171">
        <v>8</v>
      </c>
      <c r="B67" s="172" t="s">
        <v>121</v>
      </c>
      <c r="C67" s="173" t="s">
        <v>122</v>
      </c>
      <c r="D67" s="174" t="s">
        <v>86</v>
      </c>
      <c r="E67" s="175">
        <v>17.991</v>
      </c>
      <c r="F67" s="175">
        <v>0</v>
      </c>
      <c r="G67" s="176">
        <f>E67*F67</f>
        <v>0</v>
      </c>
      <c r="O67" s="170">
        <v>2</v>
      </c>
      <c r="AA67" s="146">
        <v>1</v>
      </c>
      <c r="AB67" s="146">
        <v>1</v>
      </c>
      <c r="AC67" s="146">
        <v>1</v>
      </c>
      <c r="AZ67" s="146">
        <v>1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1</v>
      </c>
      <c r="CB67" s="177">
        <v>1</v>
      </c>
      <c r="CZ67" s="146">
        <v>0.01041</v>
      </c>
    </row>
    <row r="68" spans="1:15" ht="12.75">
      <c r="A68" s="178"/>
      <c r="B68" s="180"/>
      <c r="C68" s="232" t="s">
        <v>87</v>
      </c>
      <c r="D68" s="233"/>
      <c r="E68" s="204">
        <v>0</v>
      </c>
      <c r="F68" s="182"/>
      <c r="G68" s="183"/>
      <c r="M68" s="179" t="s">
        <v>87</v>
      </c>
      <c r="O68" s="170"/>
    </row>
    <row r="69" spans="1:15" ht="12.75">
      <c r="A69" s="178"/>
      <c r="B69" s="180"/>
      <c r="C69" s="232" t="s">
        <v>123</v>
      </c>
      <c r="D69" s="233"/>
      <c r="E69" s="204">
        <v>8.895</v>
      </c>
      <c r="F69" s="182"/>
      <c r="G69" s="183"/>
      <c r="M69" s="179" t="s">
        <v>123</v>
      </c>
      <c r="O69" s="170"/>
    </row>
    <row r="70" spans="1:15" ht="12.75">
      <c r="A70" s="178"/>
      <c r="B70" s="180"/>
      <c r="C70" s="232" t="s">
        <v>124</v>
      </c>
      <c r="D70" s="233"/>
      <c r="E70" s="204">
        <v>11.1</v>
      </c>
      <c r="F70" s="182"/>
      <c r="G70" s="183"/>
      <c r="M70" s="179" t="s">
        <v>124</v>
      </c>
      <c r="O70" s="170"/>
    </row>
    <row r="71" spans="1:15" ht="12.75">
      <c r="A71" s="178"/>
      <c r="B71" s="180"/>
      <c r="C71" s="232" t="s">
        <v>95</v>
      </c>
      <c r="D71" s="233"/>
      <c r="E71" s="204">
        <v>19.994999999999997</v>
      </c>
      <c r="F71" s="182"/>
      <c r="G71" s="183"/>
      <c r="M71" s="179" t="s">
        <v>95</v>
      </c>
      <c r="O71" s="170"/>
    </row>
    <row r="72" spans="1:15" ht="12.75">
      <c r="A72" s="178"/>
      <c r="B72" s="180"/>
      <c r="C72" s="234" t="s">
        <v>125</v>
      </c>
      <c r="D72" s="233"/>
      <c r="E72" s="181">
        <v>17.991</v>
      </c>
      <c r="F72" s="182"/>
      <c r="G72" s="183"/>
      <c r="M72" s="179" t="s">
        <v>125</v>
      </c>
      <c r="O72" s="170"/>
    </row>
    <row r="73" spans="1:104" ht="12.75">
      <c r="A73" s="171">
        <v>9</v>
      </c>
      <c r="B73" s="172" t="s">
        <v>126</v>
      </c>
      <c r="C73" s="173" t="s">
        <v>127</v>
      </c>
      <c r="D73" s="174" t="s">
        <v>86</v>
      </c>
      <c r="E73" s="175">
        <v>1.999</v>
      </c>
      <c r="F73" s="175">
        <v>0</v>
      </c>
      <c r="G73" s="176">
        <f>E73*F73</f>
        <v>0</v>
      </c>
      <c r="O73" s="170">
        <v>2</v>
      </c>
      <c r="AA73" s="146">
        <v>1</v>
      </c>
      <c r="AB73" s="146">
        <v>1</v>
      </c>
      <c r="AC73" s="146">
        <v>1</v>
      </c>
      <c r="AZ73" s="146">
        <v>1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</v>
      </c>
      <c r="CB73" s="177">
        <v>1</v>
      </c>
      <c r="CZ73" s="146">
        <v>0.01702</v>
      </c>
    </row>
    <row r="74" spans="1:15" ht="12.75">
      <c r="A74" s="178"/>
      <c r="B74" s="180"/>
      <c r="C74" s="232" t="s">
        <v>87</v>
      </c>
      <c r="D74" s="233"/>
      <c r="E74" s="204">
        <v>0</v>
      </c>
      <c r="F74" s="182"/>
      <c r="G74" s="183"/>
      <c r="M74" s="179" t="s">
        <v>87</v>
      </c>
      <c r="O74" s="170"/>
    </row>
    <row r="75" spans="1:15" ht="12.75">
      <c r="A75" s="178"/>
      <c r="B75" s="180"/>
      <c r="C75" s="232" t="s">
        <v>123</v>
      </c>
      <c r="D75" s="233"/>
      <c r="E75" s="204">
        <v>8.895</v>
      </c>
      <c r="F75" s="182"/>
      <c r="G75" s="183"/>
      <c r="M75" s="179" t="s">
        <v>123</v>
      </c>
      <c r="O75" s="170"/>
    </row>
    <row r="76" spans="1:15" ht="12.75">
      <c r="A76" s="178"/>
      <c r="B76" s="180"/>
      <c r="C76" s="232" t="s">
        <v>124</v>
      </c>
      <c r="D76" s="233"/>
      <c r="E76" s="204">
        <v>11.1</v>
      </c>
      <c r="F76" s="182"/>
      <c r="G76" s="183"/>
      <c r="M76" s="179" t="s">
        <v>124</v>
      </c>
      <c r="O76" s="170"/>
    </row>
    <row r="77" spans="1:15" ht="12.75">
      <c r="A77" s="178"/>
      <c r="B77" s="180"/>
      <c r="C77" s="232" t="s">
        <v>95</v>
      </c>
      <c r="D77" s="233"/>
      <c r="E77" s="204">
        <v>19.994999999999997</v>
      </c>
      <c r="F77" s="182"/>
      <c r="G77" s="183"/>
      <c r="M77" s="179" t="s">
        <v>95</v>
      </c>
      <c r="O77" s="170"/>
    </row>
    <row r="78" spans="1:15" ht="12.75">
      <c r="A78" s="178"/>
      <c r="B78" s="180"/>
      <c r="C78" s="234" t="s">
        <v>128</v>
      </c>
      <c r="D78" s="233"/>
      <c r="E78" s="181">
        <v>1.999</v>
      </c>
      <c r="F78" s="182"/>
      <c r="G78" s="183"/>
      <c r="M78" s="179" t="s">
        <v>128</v>
      </c>
      <c r="O78" s="170"/>
    </row>
    <row r="79" spans="1:104" ht="12.75">
      <c r="A79" s="171">
        <v>10</v>
      </c>
      <c r="B79" s="172" t="s">
        <v>129</v>
      </c>
      <c r="C79" s="173" t="s">
        <v>130</v>
      </c>
      <c r="D79" s="174" t="s">
        <v>86</v>
      </c>
      <c r="E79" s="175">
        <v>121.361</v>
      </c>
      <c r="F79" s="175">
        <v>0</v>
      </c>
      <c r="G79" s="176">
        <f>E79*F79</f>
        <v>0</v>
      </c>
      <c r="O79" s="170">
        <v>2</v>
      </c>
      <c r="AA79" s="146">
        <v>1</v>
      </c>
      <c r="AB79" s="146">
        <v>1</v>
      </c>
      <c r="AC79" s="146">
        <v>1</v>
      </c>
      <c r="AZ79" s="146">
        <v>1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7">
        <v>1</v>
      </c>
      <c r="CB79" s="177">
        <v>1</v>
      </c>
      <c r="CZ79" s="146">
        <v>0</v>
      </c>
    </row>
    <row r="80" spans="1:15" ht="12.75">
      <c r="A80" s="178"/>
      <c r="B80" s="180"/>
      <c r="C80" s="234" t="s">
        <v>131</v>
      </c>
      <c r="D80" s="233"/>
      <c r="E80" s="181">
        <v>121.361</v>
      </c>
      <c r="F80" s="182"/>
      <c r="G80" s="183"/>
      <c r="M80" s="179" t="s">
        <v>131</v>
      </c>
      <c r="O80" s="170"/>
    </row>
    <row r="81" spans="1:104" ht="12.75">
      <c r="A81" s="171">
        <v>11</v>
      </c>
      <c r="B81" s="172" t="s">
        <v>132</v>
      </c>
      <c r="C81" s="173" t="s">
        <v>133</v>
      </c>
      <c r="D81" s="174" t="s">
        <v>86</v>
      </c>
      <c r="E81" s="175">
        <v>8.995</v>
      </c>
      <c r="F81" s="175">
        <v>0</v>
      </c>
      <c r="G81" s="176">
        <f>E81*F81</f>
        <v>0</v>
      </c>
      <c r="O81" s="170">
        <v>2</v>
      </c>
      <c r="AA81" s="146">
        <v>1</v>
      </c>
      <c r="AB81" s="146">
        <v>1</v>
      </c>
      <c r="AC81" s="146">
        <v>1</v>
      </c>
      <c r="AZ81" s="146">
        <v>1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7">
        <v>1</v>
      </c>
      <c r="CB81" s="177">
        <v>1</v>
      </c>
      <c r="CZ81" s="146">
        <v>0</v>
      </c>
    </row>
    <row r="82" spans="1:15" ht="12.75">
      <c r="A82" s="178"/>
      <c r="B82" s="180"/>
      <c r="C82" s="234" t="s">
        <v>134</v>
      </c>
      <c r="D82" s="233"/>
      <c r="E82" s="181">
        <v>8.995</v>
      </c>
      <c r="F82" s="182"/>
      <c r="G82" s="183"/>
      <c r="M82" s="179" t="s">
        <v>134</v>
      </c>
      <c r="O82" s="170"/>
    </row>
    <row r="83" spans="1:104" ht="12.75">
      <c r="A83" s="171">
        <v>12</v>
      </c>
      <c r="B83" s="172" t="s">
        <v>135</v>
      </c>
      <c r="C83" s="173" t="s">
        <v>136</v>
      </c>
      <c r="D83" s="174" t="s">
        <v>86</v>
      </c>
      <c r="E83" s="175">
        <v>13.485</v>
      </c>
      <c r="F83" s="175">
        <v>0</v>
      </c>
      <c r="G83" s="176">
        <f>E83*F83</f>
        <v>0</v>
      </c>
      <c r="O83" s="170">
        <v>2</v>
      </c>
      <c r="AA83" s="146">
        <v>1</v>
      </c>
      <c r="AB83" s="146">
        <v>0</v>
      </c>
      <c r="AC83" s="146">
        <v>0</v>
      </c>
      <c r="AZ83" s="146">
        <v>1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1</v>
      </c>
      <c r="CB83" s="177">
        <v>0</v>
      </c>
      <c r="CZ83" s="146">
        <v>0</v>
      </c>
    </row>
    <row r="84" spans="1:15" ht="12.75">
      <c r="A84" s="178"/>
      <c r="B84" s="180"/>
      <c r="C84" s="234" t="s">
        <v>137</v>
      </c>
      <c r="D84" s="233"/>
      <c r="E84" s="181">
        <v>13.485</v>
      </c>
      <c r="F84" s="182"/>
      <c r="G84" s="183"/>
      <c r="M84" s="179" t="s">
        <v>137</v>
      </c>
      <c r="O84" s="170"/>
    </row>
    <row r="85" spans="1:104" ht="12.75">
      <c r="A85" s="171">
        <v>13</v>
      </c>
      <c r="B85" s="172" t="s">
        <v>138</v>
      </c>
      <c r="C85" s="173" t="s">
        <v>139</v>
      </c>
      <c r="D85" s="174" t="s">
        <v>86</v>
      </c>
      <c r="E85" s="175">
        <v>0.995</v>
      </c>
      <c r="F85" s="175">
        <v>0</v>
      </c>
      <c r="G85" s="176">
        <f>E85*F85</f>
        <v>0</v>
      </c>
      <c r="O85" s="170">
        <v>2</v>
      </c>
      <c r="AA85" s="146">
        <v>1</v>
      </c>
      <c r="AB85" s="146">
        <v>1</v>
      </c>
      <c r="AC85" s="146">
        <v>1</v>
      </c>
      <c r="AZ85" s="146">
        <v>1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7">
        <v>1</v>
      </c>
      <c r="CB85" s="177">
        <v>1</v>
      </c>
      <c r="CZ85" s="146">
        <v>0</v>
      </c>
    </row>
    <row r="86" spans="1:15" ht="12.75">
      <c r="A86" s="178"/>
      <c r="B86" s="180"/>
      <c r="C86" s="234" t="s">
        <v>140</v>
      </c>
      <c r="D86" s="233"/>
      <c r="E86" s="181">
        <v>0.995</v>
      </c>
      <c r="F86" s="182"/>
      <c r="G86" s="183"/>
      <c r="M86" s="179" t="s">
        <v>140</v>
      </c>
      <c r="O86" s="170"/>
    </row>
    <row r="87" spans="1:104" ht="12.75">
      <c r="A87" s="171">
        <v>14</v>
      </c>
      <c r="B87" s="172" t="s">
        <v>141</v>
      </c>
      <c r="C87" s="173" t="s">
        <v>142</v>
      </c>
      <c r="D87" s="174" t="s">
        <v>86</v>
      </c>
      <c r="E87" s="175">
        <v>143.0352</v>
      </c>
      <c r="F87" s="175">
        <v>0</v>
      </c>
      <c r="G87" s="176">
        <f>E87*F87</f>
        <v>0</v>
      </c>
      <c r="O87" s="170">
        <v>2</v>
      </c>
      <c r="AA87" s="146">
        <v>1</v>
      </c>
      <c r="AB87" s="146">
        <v>1</v>
      </c>
      <c r="AC87" s="146">
        <v>1</v>
      </c>
      <c r="AZ87" s="146">
        <v>1</v>
      </c>
      <c r="BA87" s="146">
        <f>IF(AZ87=1,G87,0)</f>
        <v>0</v>
      </c>
      <c r="BB87" s="146">
        <f>IF(AZ87=2,G87,0)</f>
        <v>0</v>
      </c>
      <c r="BC87" s="146">
        <f>IF(AZ87=3,G87,0)</f>
        <v>0</v>
      </c>
      <c r="BD87" s="146">
        <f>IF(AZ87=4,G87,0)</f>
        <v>0</v>
      </c>
      <c r="BE87" s="146">
        <f>IF(AZ87=5,G87,0)</f>
        <v>0</v>
      </c>
      <c r="CA87" s="177">
        <v>1</v>
      </c>
      <c r="CB87" s="177">
        <v>1</v>
      </c>
      <c r="CZ87" s="146">
        <v>0</v>
      </c>
    </row>
    <row r="88" spans="1:15" ht="12.75">
      <c r="A88" s="178"/>
      <c r="B88" s="180"/>
      <c r="C88" s="234" t="s">
        <v>143</v>
      </c>
      <c r="D88" s="233"/>
      <c r="E88" s="181">
        <v>143.0352</v>
      </c>
      <c r="F88" s="182"/>
      <c r="G88" s="183"/>
      <c r="M88" s="179" t="s">
        <v>143</v>
      </c>
      <c r="O88" s="170"/>
    </row>
    <row r="89" spans="1:104" ht="12.75">
      <c r="A89" s="171">
        <v>15</v>
      </c>
      <c r="B89" s="172" t="s">
        <v>144</v>
      </c>
      <c r="C89" s="173" t="s">
        <v>145</v>
      </c>
      <c r="D89" s="174" t="s">
        <v>86</v>
      </c>
      <c r="E89" s="175">
        <v>161.8152</v>
      </c>
      <c r="F89" s="175">
        <v>0</v>
      </c>
      <c r="G89" s="176">
        <f>E89*F89</f>
        <v>0</v>
      </c>
      <c r="O89" s="170">
        <v>2</v>
      </c>
      <c r="AA89" s="146">
        <v>1</v>
      </c>
      <c r="AB89" s="146">
        <v>1</v>
      </c>
      <c r="AC89" s="146">
        <v>1</v>
      </c>
      <c r="AZ89" s="146">
        <v>1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7">
        <v>1</v>
      </c>
      <c r="CB89" s="177">
        <v>1</v>
      </c>
      <c r="CZ89" s="146">
        <v>0</v>
      </c>
    </row>
    <row r="90" spans="1:15" ht="12.75">
      <c r="A90" s="178"/>
      <c r="B90" s="180"/>
      <c r="C90" s="234" t="s">
        <v>146</v>
      </c>
      <c r="D90" s="233"/>
      <c r="E90" s="181">
        <v>161.8152</v>
      </c>
      <c r="F90" s="182"/>
      <c r="G90" s="183"/>
      <c r="M90" s="179" t="s">
        <v>146</v>
      </c>
      <c r="O90" s="170"/>
    </row>
    <row r="91" spans="1:104" ht="12.75">
      <c r="A91" s="171">
        <v>16</v>
      </c>
      <c r="B91" s="172" t="s">
        <v>147</v>
      </c>
      <c r="C91" s="173" t="s">
        <v>148</v>
      </c>
      <c r="D91" s="174" t="s">
        <v>86</v>
      </c>
      <c r="E91" s="175">
        <v>2396.52</v>
      </c>
      <c r="F91" s="175">
        <v>0</v>
      </c>
      <c r="G91" s="176">
        <f>E91*F91</f>
        <v>0</v>
      </c>
      <c r="O91" s="170">
        <v>2</v>
      </c>
      <c r="AA91" s="146">
        <v>1</v>
      </c>
      <c r="AB91" s="146">
        <v>1</v>
      </c>
      <c r="AC91" s="146">
        <v>1</v>
      </c>
      <c r="AZ91" s="146">
        <v>1</v>
      </c>
      <c r="BA91" s="146">
        <f>IF(AZ91=1,G91,0)</f>
        <v>0</v>
      </c>
      <c r="BB91" s="146">
        <f>IF(AZ91=2,G91,0)</f>
        <v>0</v>
      </c>
      <c r="BC91" s="146">
        <f>IF(AZ91=3,G91,0)</f>
        <v>0</v>
      </c>
      <c r="BD91" s="146">
        <f>IF(AZ91=4,G91,0)</f>
        <v>0</v>
      </c>
      <c r="BE91" s="146">
        <f>IF(AZ91=5,G91,0)</f>
        <v>0</v>
      </c>
      <c r="CA91" s="177">
        <v>1</v>
      </c>
      <c r="CB91" s="177">
        <v>1</v>
      </c>
      <c r="CZ91" s="146">
        <v>0</v>
      </c>
    </row>
    <row r="92" spans="1:15" ht="12.75">
      <c r="A92" s="178"/>
      <c r="B92" s="180"/>
      <c r="C92" s="234" t="s">
        <v>149</v>
      </c>
      <c r="D92" s="233"/>
      <c r="E92" s="181">
        <v>0</v>
      </c>
      <c r="F92" s="182"/>
      <c r="G92" s="183"/>
      <c r="M92" s="179" t="s">
        <v>149</v>
      </c>
      <c r="O92" s="170"/>
    </row>
    <row r="93" spans="1:15" ht="12.75">
      <c r="A93" s="178"/>
      <c r="B93" s="180"/>
      <c r="C93" s="234" t="s">
        <v>150</v>
      </c>
      <c r="D93" s="233"/>
      <c r="E93" s="181">
        <v>1198.26</v>
      </c>
      <c r="F93" s="182"/>
      <c r="G93" s="183"/>
      <c r="M93" s="179" t="s">
        <v>150</v>
      </c>
      <c r="O93" s="170"/>
    </row>
    <row r="94" spans="1:15" ht="12.75">
      <c r="A94" s="178"/>
      <c r="B94" s="180"/>
      <c r="C94" s="234" t="s">
        <v>151</v>
      </c>
      <c r="D94" s="233"/>
      <c r="E94" s="181">
        <v>1198.26</v>
      </c>
      <c r="F94" s="182"/>
      <c r="G94" s="183"/>
      <c r="M94" s="179" t="s">
        <v>151</v>
      </c>
      <c r="O94" s="170"/>
    </row>
    <row r="95" spans="1:104" ht="12.75">
      <c r="A95" s="171">
        <v>17</v>
      </c>
      <c r="B95" s="172" t="s">
        <v>152</v>
      </c>
      <c r="C95" s="173" t="s">
        <v>153</v>
      </c>
      <c r="D95" s="174" t="s">
        <v>86</v>
      </c>
      <c r="E95" s="175">
        <v>412.35</v>
      </c>
      <c r="F95" s="175">
        <v>0</v>
      </c>
      <c r="G95" s="176">
        <f>E95*F95</f>
        <v>0</v>
      </c>
      <c r="O95" s="170">
        <v>2</v>
      </c>
      <c r="AA95" s="146">
        <v>1</v>
      </c>
      <c r="AB95" s="146">
        <v>1</v>
      </c>
      <c r="AC95" s="146">
        <v>1</v>
      </c>
      <c r="AZ95" s="146">
        <v>1</v>
      </c>
      <c r="BA95" s="146">
        <f>IF(AZ95=1,G95,0)</f>
        <v>0</v>
      </c>
      <c r="BB95" s="146">
        <f>IF(AZ95=2,G95,0)</f>
        <v>0</v>
      </c>
      <c r="BC95" s="146">
        <f>IF(AZ95=3,G95,0)</f>
        <v>0</v>
      </c>
      <c r="BD95" s="146">
        <f>IF(AZ95=4,G95,0)</f>
        <v>0</v>
      </c>
      <c r="BE95" s="146">
        <f>IF(AZ95=5,G95,0)</f>
        <v>0</v>
      </c>
      <c r="CA95" s="177">
        <v>1</v>
      </c>
      <c r="CB95" s="177">
        <v>1</v>
      </c>
      <c r="CZ95" s="146">
        <v>0</v>
      </c>
    </row>
    <row r="96" spans="1:15" ht="12.75">
      <c r="A96" s="178"/>
      <c r="B96" s="180"/>
      <c r="C96" s="234" t="s">
        <v>154</v>
      </c>
      <c r="D96" s="233"/>
      <c r="E96" s="181">
        <v>0</v>
      </c>
      <c r="F96" s="182"/>
      <c r="G96" s="183"/>
      <c r="M96" s="179" t="s">
        <v>154</v>
      </c>
      <c r="O96" s="170"/>
    </row>
    <row r="97" spans="1:15" ht="12.75">
      <c r="A97" s="178"/>
      <c r="B97" s="180"/>
      <c r="C97" s="234" t="s">
        <v>155</v>
      </c>
      <c r="D97" s="233"/>
      <c r="E97" s="181">
        <v>1610.61</v>
      </c>
      <c r="F97" s="182"/>
      <c r="G97" s="183"/>
      <c r="M97" s="179" t="s">
        <v>155</v>
      </c>
      <c r="O97" s="170"/>
    </row>
    <row r="98" spans="1:15" ht="12.75">
      <c r="A98" s="178"/>
      <c r="B98" s="180"/>
      <c r="C98" s="234" t="s">
        <v>156</v>
      </c>
      <c r="D98" s="233"/>
      <c r="E98" s="181">
        <v>-1198.26</v>
      </c>
      <c r="F98" s="182"/>
      <c r="G98" s="183"/>
      <c r="M98" s="179" t="s">
        <v>156</v>
      </c>
      <c r="O98" s="170"/>
    </row>
    <row r="99" spans="1:104" ht="12.75">
      <c r="A99" s="171">
        <v>18</v>
      </c>
      <c r="B99" s="172" t="s">
        <v>157</v>
      </c>
      <c r="C99" s="173" t="s">
        <v>158</v>
      </c>
      <c r="D99" s="174" t="s">
        <v>86</v>
      </c>
      <c r="E99" s="175">
        <v>1368.44</v>
      </c>
      <c r="F99" s="175">
        <v>0</v>
      </c>
      <c r="G99" s="176">
        <f>E99*F99</f>
        <v>0</v>
      </c>
      <c r="O99" s="170">
        <v>2</v>
      </c>
      <c r="AA99" s="146">
        <v>1</v>
      </c>
      <c r="AB99" s="146">
        <v>1</v>
      </c>
      <c r="AC99" s="146">
        <v>1</v>
      </c>
      <c r="AZ99" s="146">
        <v>1</v>
      </c>
      <c r="BA99" s="146">
        <f>IF(AZ99=1,G99,0)</f>
        <v>0</v>
      </c>
      <c r="BB99" s="146">
        <f>IF(AZ99=2,G99,0)</f>
        <v>0</v>
      </c>
      <c r="BC99" s="146">
        <f>IF(AZ99=3,G99,0)</f>
        <v>0</v>
      </c>
      <c r="BD99" s="146">
        <f>IF(AZ99=4,G99,0)</f>
        <v>0</v>
      </c>
      <c r="BE99" s="146">
        <f>IF(AZ99=5,G99,0)</f>
        <v>0</v>
      </c>
      <c r="CA99" s="177">
        <v>1</v>
      </c>
      <c r="CB99" s="177">
        <v>1</v>
      </c>
      <c r="CZ99" s="146">
        <v>0</v>
      </c>
    </row>
    <row r="100" spans="1:15" ht="12.75">
      <c r="A100" s="178"/>
      <c r="B100" s="180"/>
      <c r="C100" s="234" t="s">
        <v>159</v>
      </c>
      <c r="D100" s="233"/>
      <c r="E100" s="181">
        <v>0</v>
      </c>
      <c r="F100" s="182"/>
      <c r="G100" s="183"/>
      <c r="M100" s="179" t="s">
        <v>159</v>
      </c>
      <c r="O100" s="170"/>
    </row>
    <row r="101" spans="1:15" ht="12.75">
      <c r="A101" s="178"/>
      <c r="B101" s="180"/>
      <c r="C101" s="234" t="s">
        <v>160</v>
      </c>
      <c r="D101" s="233"/>
      <c r="E101" s="181">
        <v>1368.44</v>
      </c>
      <c r="F101" s="182"/>
      <c r="G101" s="183"/>
      <c r="M101" s="179" t="s">
        <v>160</v>
      </c>
      <c r="O101" s="170"/>
    </row>
    <row r="102" spans="1:104" ht="12.75">
      <c r="A102" s="171">
        <v>19</v>
      </c>
      <c r="B102" s="172" t="s">
        <v>161</v>
      </c>
      <c r="C102" s="173" t="s">
        <v>162</v>
      </c>
      <c r="D102" s="174" t="s">
        <v>86</v>
      </c>
      <c r="E102" s="175">
        <v>1610.61</v>
      </c>
      <c r="F102" s="175">
        <v>0</v>
      </c>
      <c r="G102" s="176">
        <f>E102*F102</f>
        <v>0</v>
      </c>
      <c r="O102" s="170">
        <v>2</v>
      </c>
      <c r="AA102" s="146">
        <v>1</v>
      </c>
      <c r="AB102" s="146">
        <v>1</v>
      </c>
      <c r="AC102" s="146">
        <v>1</v>
      </c>
      <c r="AZ102" s="146">
        <v>1</v>
      </c>
      <c r="BA102" s="146">
        <f>IF(AZ102=1,G102,0)</f>
        <v>0</v>
      </c>
      <c r="BB102" s="146">
        <f>IF(AZ102=2,G102,0)</f>
        <v>0</v>
      </c>
      <c r="BC102" s="146">
        <f>IF(AZ102=3,G102,0)</f>
        <v>0</v>
      </c>
      <c r="BD102" s="146">
        <f>IF(AZ102=4,G102,0)</f>
        <v>0</v>
      </c>
      <c r="BE102" s="146">
        <f>IF(AZ102=5,G102,0)</f>
        <v>0</v>
      </c>
      <c r="CA102" s="177">
        <v>1</v>
      </c>
      <c r="CB102" s="177">
        <v>1</v>
      </c>
      <c r="CZ102" s="146">
        <v>0</v>
      </c>
    </row>
    <row r="103" spans="1:15" ht="12.75">
      <c r="A103" s="178"/>
      <c r="B103" s="180"/>
      <c r="C103" s="234" t="s">
        <v>163</v>
      </c>
      <c r="D103" s="233"/>
      <c r="E103" s="181">
        <v>1610.61</v>
      </c>
      <c r="F103" s="182"/>
      <c r="G103" s="183"/>
      <c r="M103" s="179" t="s">
        <v>163</v>
      </c>
      <c r="O103" s="170"/>
    </row>
    <row r="104" spans="1:104" ht="12.75">
      <c r="A104" s="171">
        <v>20</v>
      </c>
      <c r="B104" s="172" t="s">
        <v>164</v>
      </c>
      <c r="C104" s="173" t="s">
        <v>165</v>
      </c>
      <c r="D104" s="174" t="s">
        <v>86</v>
      </c>
      <c r="E104" s="175">
        <v>2566.7</v>
      </c>
      <c r="F104" s="175">
        <v>0</v>
      </c>
      <c r="G104" s="176">
        <f>E104*F104</f>
        <v>0</v>
      </c>
      <c r="O104" s="170">
        <v>2</v>
      </c>
      <c r="AA104" s="146">
        <v>1</v>
      </c>
      <c r="AB104" s="146">
        <v>1</v>
      </c>
      <c r="AC104" s="146">
        <v>1</v>
      </c>
      <c r="AZ104" s="146">
        <v>1</v>
      </c>
      <c r="BA104" s="146">
        <f>IF(AZ104=1,G104,0)</f>
        <v>0</v>
      </c>
      <c r="BB104" s="146">
        <f>IF(AZ104=2,G104,0)</f>
        <v>0</v>
      </c>
      <c r="BC104" s="146">
        <f>IF(AZ104=3,G104,0)</f>
        <v>0</v>
      </c>
      <c r="BD104" s="146">
        <f>IF(AZ104=4,G104,0)</f>
        <v>0</v>
      </c>
      <c r="BE104" s="146">
        <f>IF(AZ104=5,G104,0)</f>
        <v>0</v>
      </c>
      <c r="CA104" s="177">
        <v>1</v>
      </c>
      <c r="CB104" s="177">
        <v>1</v>
      </c>
      <c r="CZ104" s="146">
        <v>0</v>
      </c>
    </row>
    <row r="105" spans="1:15" ht="12.75">
      <c r="A105" s="178"/>
      <c r="B105" s="180"/>
      <c r="C105" s="234" t="s">
        <v>166</v>
      </c>
      <c r="D105" s="233"/>
      <c r="E105" s="181">
        <v>0</v>
      </c>
      <c r="F105" s="182"/>
      <c r="G105" s="183"/>
      <c r="M105" s="179" t="s">
        <v>166</v>
      </c>
      <c r="O105" s="170"/>
    </row>
    <row r="106" spans="1:15" ht="12.75">
      <c r="A106" s="178"/>
      <c r="B106" s="180"/>
      <c r="C106" s="234" t="s">
        <v>167</v>
      </c>
      <c r="D106" s="233"/>
      <c r="E106" s="181">
        <v>1198.26</v>
      </c>
      <c r="F106" s="182"/>
      <c r="G106" s="183"/>
      <c r="M106" s="179" t="s">
        <v>167</v>
      </c>
      <c r="O106" s="170"/>
    </row>
    <row r="107" spans="1:15" ht="12.75">
      <c r="A107" s="178"/>
      <c r="B107" s="180"/>
      <c r="C107" s="234" t="s">
        <v>168</v>
      </c>
      <c r="D107" s="233"/>
      <c r="E107" s="181">
        <v>1368.44</v>
      </c>
      <c r="F107" s="182"/>
      <c r="G107" s="183"/>
      <c r="M107" s="179" t="s">
        <v>168</v>
      </c>
      <c r="O107" s="170"/>
    </row>
    <row r="108" spans="1:104" ht="12.75">
      <c r="A108" s="171">
        <v>21</v>
      </c>
      <c r="B108" s="172" t="s">
        <v>169</v>
      </c>
      <c r="C108" s="173" t="s">
        <v>170</v>
      </c>
      <c r="D108" s="174" t="s">
        <v>86</v>
      </c>
      <c r="E108" s="175">
        <v>1610.611</v>
      </c>
      <c r="F108" s="175">
        <v>0</v>
      </c>
      <c r="G108" s="176">
        <f>E108*F108</f>
        <v>0</v>
      </c>
      <c r="O108" s="170">
        <v>2</v>
      </c>
      <c r="AA108" s="146">
        <v>1</v>
      </c>
      <c r="AB108" s="146">
        <v>1</v>
      </c>
      <c r="AC108" s="146">
        <v>1</v>
      </c>
      <c r="AZ108" s="146">
        <v>1</v>
      </c>
      <c r="BA108" s="146">
        <f>IF(AZ108=1,G108,0)</f>
        <v>0</v>
      </c>
      <c r="BB108" s="146">
        <f>IF(AZ108=2,G108,0)</f>
        <v>0</v>
      </c>
      <c r="BC108" s="146">
        <f>IF(AZ108=3,G108,0)</f>
        <v>0</v>
      </c>
      <c r="BD108" s="146">
        <f>IF(AZ108=4,G108,0)</f>
        <v>0</v>
      </c>
      <c r="BE108" s="146">
        <f>IF(AZ108=5,G108,0)</f>
        <v>0</v>
      </c>
      <c r="CA108" s="177">
        <v>1</v>
      </c>
      <c r="CB108" s="177">
        <v>1</v>
      </c>
      <c r="CZ108" s="146">
        <v>0</v>
      </c>
    </row>
    <row r="109" spans="1:15" ht="12.75">
      <c r="A109" s="178"/>
      <c r="B109" s="180"/>
      <c r="C109" s="234" t="s">
        <v>171</v>
      </c>
      <c r="D109" s="233"/>
      <c r="E109" s="181">
        <v>0</v>
      </c>
      <c r="F109" s="182"/>
      <c r="G109" s="183"/>
      <c r="M109" s="179" t="s">
        <v>171</v>
      </c>
      <c r="O109" s="170"/>
    </row>
    <row r="110" spans="1:15" ht="12.75">
      <c r="A110" s="178"/>
      <c r="B110" s="180"/>
      <c r="C110" s="234" t="s">
        <v>90</v>
      </c>
      <c r="D110" s="233"/>
      <c r="E110" s="181">
        <v>958.8</v>
      </c>
      <c r="F110" s="182"/>
      <c r="G110" s="183"/>
      <c r="M110" s="179" t="s">
        <v>90</v>
      </c>
      <c r="O110" s="170"/>
    </row>
    <row r="111" spans="1:15" ht="12.75">
      <c r="A111" s="178"/>
      <c r="B111" s="180"/>
      <c r="C111" s="234" t="s">
        <v>106</v>
      </c>
      <c r="D111" s="233"/>
      <c r="E111" s="181">
        <v>646.1662</v>
      </c>
      <c r="F111" s="182"/>
      <c r="G111" s="183"/>
      <c r="M111" s="179" t="s">
        <v>106</v>
      </c>
      <c r="O111" s="170"/>
    </row>
    <row r="112" spans="1:15" ht="12.75">
      <c r="A112" s="178"/>
      <c r="B112" s="180"/>
      <c r="C112" s="234" t="s">
        <v>172</v>
      </c>
      <c r="D112" s="233"/>
      <c r="E112" s="181">
        <v>5.6448</v>
      </c>
      <c r="F112" s="182"/>
      <c r="G112" s="183"/>
      <c r="M112" s="179" t="s">
        <v>172</v>
      </c>
      <c r="O112" s="170"/>
    </row>
    <row r="113" spans="1:104" ht="12.75">
      <c r="A113" s="171">
        <v>22</v>
      </c>
      <c r="B113" s="172" t="s">
        <v>173</v>
      </c>
      <c r="C113" s="173" t="s">
        <v>174</v>
      </c>
      <c r="D113" s="174" t="s">
        <v>86</v>
      </c>
      <c r="E113" s="175">
        <v>1368.44</v>
      </c>
      <c r="F113" s="175">
        <v>0</v>
      </c>
      <c r="G113" s="176">
        <f>E113*F113</f>
        <v>0</v>
      </c>
      <c r="O113" s="170">
        <v>2</v>
      </c>
      <c r="AA113" s="146">
        <v>1</v>
      </c>
      <c r="AB113" s="146">
        <v>1</v>
      </c>
      <c r="AC113" s="146">
        <v>1</v>
      </c>
      <c r="AZ113" s="146">
        <v>1</v>
      </c>
      <c r="BA113" s="146">
        <f>IF(AZ113=1,G113,0)</f>
        <v>0</v>
      </c>
      <c r="BB113" s="146">
        <f>IF(AZ113=2,G113,0)</f>
        <v>0</v>
      </c>
      <c r="BC113" s="146">
        <f>IF(AZ113=3,G113,0)</f>
        <v>0</v>
      </c>
      <c r="BD113" s="146">
        <f>IF(AZ113=4,G113,0)</f>
        <v>0</v>
      </c>
      <c r="BE113" s="146">
        <f>IF(AZ113=5,G113,0)</f>
        <v>0</v>
      </c>
      <c r="CA113" s="177">
        <v>1</v>
      </c>
      <c r="CB113" s="177">
        <v>1</v>
      </c>
      <c r="CZ113" s="146">
        <v>0</v>
      </c>
    </row>
    <row r="114" spans="1:15" ht="12.75">
      <c r="A114" s="178"/>
      <c r="B114" s="180"/>
      <c r="C114" s="234" t="s">
        <v>160</v>
      </c>
      <c r="D114" s="233"/>
      <c r="E114" s="181">
        <v>1368.44</v>
      </c>
      <c r="F114" s="182"/>
      <c r="G114" s="183"/>
      <c r="M114" s="179" t="s">
        <v>160</v>
      </c>
      <c r="O114" s="170"/>
    </row>
    <row r="115" spans="1:104" ht="12.75">
      <c r="A115" s="171">
        <v>23</v>
      </c>
      <c r="B115" s="172" t="s">
        <v>175</v>
      </c>
      <c r="C115" s="173" t="s">
        <v>176</v>
      </c>
      <c r="D115" s="174" t="s">
        <v>177</v>
      </c>
      <c r="E115" s="175">
        <v>659.76</v>
      </c>
      <c r="F115" s="175">
        <v>0</v>
      </c>
      <c r="G115" s="176">
        <f>E115*F115</f>
        <v>0</v>
      </c>
      <c r="O115" s="170">
        <v>2</v>
      </c>
      <c r="AA115" s="146">
        <v>3</v>
      </c>
      <c r="AB115" s="146">
        <v>1</v>
      </c>
      <c r="AC115" s="146" t="s">
        <v>175</v>
      </c>
      <c r="AZ115" s="146">
        <v>1</v>
      </c>
      <c r="BA115" s="146">
        <f>IF(AZ115=1,G115,0)</f>
        <v>0</v>
      </c>
      <c r="BB115" s="146">
        <f>IF(AZ115=2,G115,0)</f>
        <v>0</v>
      </c>
      <c r="BC115" s="146">
        <f>IF(AZ115=3,G115,0)</f>
        <v>0</v>
      </c>
      <c r="BD115" s="146">
        <f>IF(AZ115=4,G115,0)</f>
        <v>0</v>
      </c>
      <c r="BE115" s="146">
        <f>IF(AZ115=5,G115,0)</f>
        <v>0</v>
      </c>
      <c r="CA115" s="177">
        <v>3</v>
      </c>
      <c r="CB115" s="177">
        <v>1</v>
      </c>
      <c r="CZ115" s="146">
        <v>1</v>
      </c>
    </row>
    <row r="116" spans="1:15" ht="12.75">
      <c r="A116" s="178"/>
      <c r="B116" s="180"/>
      <c r="C116" s="234" t="s">
        <v>178</v>
      </c>
      <c r="D116" s="233"/>
      <c r="E116" s="181">
        <v>659.76</v>
      </c>
      <c r="F116" s="182"/>
      <c r="G116" s="183"/>
      <c r="M116" s="179" t="s">
        <v>178</v>
      </c>
      <c r="O116" s="170"/>
    </row>
    <row r="117" spans="1:57" ht="12.75">
      <c r="A117" s="184"/>
      <c r="B117" s="185" t="s">
        <v>74</v>
      </c>
      <c r="C117" s="186" t="str">
        <f>CONCATENATE(B7," ",C7)</f>
        <v>1 Zemní práce</v>
      </c>
      <c r="D117" s="187"/>
      <c r="E117" s="188"/>
      <c r="F117" s="189"/>
      <c r="G117" s="190">
        <f>SUM(G7:G116)</f>
        <v>0</v>
      </c>
      <c r="O117" s="170">
        <v>4</v>
      </c>
      <c r="BA117" s="191">
        <f>SUM(BA7:BA116)</f>
        <v>0</v>
      </c>
      <c r="BB117" s="191">
        <f>SUM(BB7:BB116)</f>
        <v>0</v>
      </c>
      <c r="BC117" s="191">
        <f>SUM(BC7:BC116)</f>
        <v>0</v>
      </c>
      <c r="BD117" s="191">
        <f>SUM(BD7:BD116)</f>
        <v>0</v>
      </c>
      <c r="BE117" s="191">
        <f>SUM(BE7:BE116)</f>
        <v>0</v>
      </c>
    </row>
    <row r="118" spans="1:15" ht="12.75">
      <c r="A118" s="163" t="s">
        <v>71</v>
      </c>
      <c r="B118" s="164" t="s">
        <v>179</v>
      </c>
      <c r="C118" s="165" t="s">
        <v>180</v>
      </c>
      <c r="D118" s="166"/>
      <c r="E118" s="167"/>
      <c r="F118" s="167"/>
      <c r="G118" s="168"/>
      <c r="H118" s="169"/>
      <c r="I118" s="169"/>
      <c r="O118" s="170">
        <v>1</v>
      </c>
    </row>
    <row r="119" spans="1:104" ht="22.5">
      <c r="A119" s="171">
        <v>24</v>
      </c>
      <c r="B119" s="172" t="s">
        <v>181</v>
      </c>
      <c r="C119" s="173" t="s">
        <v>182</v>
      </c>
      <c r="D119" s="174" t="s">
        <v>183</v>
      </c>
      <c r="E119" s="175">
        <v>27</v>
      </c>
      <c r="F119" s="175">
        <v>0</v>
      </c>
      <c r="G119" s="176">
        <f aca="true" t="shared" si="0" ref="G119:G126">E119*F119</f>
        <v>0</v>
      </c>
      <c r="O119" s="170">
        <v>2</v>
      </c>
      <c r="AA119" s="146">
        <v>2</v>
      </c>
      <c r="AB119" s="146">
        <v>1</v>
      </c>
      <c r="AC119" s="146">
        <v>1</v>
      </c>
      <c r="AZ119" s="146">
        <v>1</v>
      </c>
      <c r="BA119" s="146">
        <f aca="true" t="shared" si="1" ref="BA119:BA126">IF(AZ119=1,G119,0)</f>
        <v>0</v>
      </c>
      <c r="BB119" s="146">
        <f aca="true" t="shared" si="2" ref="BB119:BB126">IF(AZ119=2,G119,0)</f>
        <v>0</v>
      </c>
      <c r="BC119" s="146">
        <f aca="true" t="shared" si="3" ref="BC119:BC126">IF(AZ119=3,G119,0)</f>
        <v>0</v>
      </c>
      <c r="BD119" s="146">
        <f aca="true" t="shared" si="4" ref="BD119:BD126">IF(AZ119=4,G119,0)</f>
        <v>0</v>
      </c>
      <c r="BE119" s="146">
        <f aca="true" t="shared" si="5" ref="BE119:BE126">IF(AZ119=5,G119,0)</f>
        <v>0</v>
      </c>
      <c r="CA119" s="177">
        <v>2</v>
      </c>
      <c r="CB119" s="177">
        <v>1</v>
      </c>
      <c r="CZ119" s="146">
        <v>0.0002</v>
      </c>
    </row>
    <row r="120" spans="1:104" ht="22.5">
      <c r="A120" s="171">
        <v>25</v>
      </c>
      <c r="B120" s="172" t="s">
        <v>184</v>
      </c>
      <c r="C120" s="173" t="s">
        <v>185</v>
      </c>
      <c r="D120" s="174" t="s">
        <v>183</v>
      </c>
      <c r="E120" s="175">
        <v>420</v>
      </c>
      <c r="F120" s="175">
        <v>0</v>
      </c>
      <c r="G120" s="176">
        <f t="shared" si="0"/>
        <v>0</v>
      </c>
      <c r="O120" s="170">
        <v>2</v>
      </c>
      <c r="AA120" s="146">
        <v>2</v>
      </c>
      <c r="AB120" s="146">
        <v>1</v>
      </c>
      <c r="AC120" s="146">
        <v>1</v>
      </c>
      <c r="AZ120" s="146">
        <v>1</v>
      </c>
      <c r="BA120" s="146">
        <f t="shared" si="1"/>
        <v>0</v>
      </c>
      <c r="BB120" s="146">
        <f t="shared" si="2"/>
        <v>0</v>
      </c>
      <c r="BC120" s="146">
        <f t="shared" si="3"/>
        <v>0</v>
      </c>
      <c r="BD120" s="146">
        <f t="shared" si="4"/>
        <v>0</v>
      </c>
      <c r="BE120" s="146">
        <f t="shared" si="5"/>
        <v>0</v>
      </c>
      <c r="CA120" s="177">
        <v>2</v>
      </c>
      <c r="CB120" s="177">
        <v>1</v>
      </c>
      <c r="CZ120" s="146">
        <v>0.0002</v>
      </c>
    </row>
    <row r="121" spans="1:104" ht="12.75">
      <c r="A121" s="171">
        <v>26</v>
      </c>
      <c r="B121" s="172" t="s">
        <v>186</v>
      </c>
      <c r="C121" s="173" t="s">
        <v>187</v>
      </c>
      <c r="D121" s="174" t="s">
        <v>183</v>
      </c>
      <c r="E121" s="175">
        <v>420</v>
      </c>
      <c r="F121" s="175">
        <v>0</v>
      </c>
      <c r="G121" s="176">
        <f t="shared" si="0"/>
        <v>0</v>
      </c>
      <c r="O121" s="170">
        <v>2</v>
      </c>
      <c r="AA121" s="146">
        <v>2</v>
      </c>
      <c r="AB121" s="146">
        <v>1</v>
      </c>
      <c r="AC121" s="146">
        <v>1</v>
      </c>
      <c r="AZ121" s="146">
        <v>1</v>
      </c>
      <c r="BA121" s="146">
        <f t="shared" si="1"/>
        <v>0</v>
      </c>
      <c r="BB121" s="146">
        <f t="shared" si="2"/>
        <v>0</v>
      </c>
      <c r="BC121" s="146">
        <f t="shared" si="3"/>
        <v>0</v>
      </c>
      <c r="BD121" s="146">
        <f t="shared" si="4"/>
        <v>0</v>
      </c>
      <c r="BE121" s="146">
        <f t="shared" si="5"/>
        <v>0</v>
      </c>
      <c r="CA121" s="177">
        <v>2</v>
      </c>
      <c r="CB121" s="177">
        <v>1</v>
      </c>
      <c r="CZ121" s="146">
        <v>3E-05</v>
      </c>
    </row>
    <row r="122" spans="1:104" ht="12.75">
      <c r="A122" s="171">
        <v>27</v>
      </c>
      <c r="B122" s="172" t="s">
        <v>188</v>
      </c>
      <c r="C122" s="173" t="s">
        <v>189</v>
      </c>
      <c r="D122" s="174" t="s">
        <v>190</v>
      </c>
      <c r="E122" s="175">
        <v>54</v>
      </c>
      <c r="F122" s="175">
        <v>0</v>
      </c>
      <c r="G122" s="176">
        <f t="shared" si="0"/>
        <v>0</v>
      </c>
      <c r="O122" s="170">
        <v>2</v>
      </c>
      <c r="AA122" s="146">
        <v>2</v>
      </c>
      <c r="AB122" s="146">
        <v>1</v>
      </c>
      <c r="AC122" s="146">
        <v>1</v>
      </c>
      <c r="AZ122" s="146">
        <v>1</v>
      </c>
      <c r="BA122" s="146">
        <f t="shared" si="1"/>
        <v>0</v>
      </c>
      <c r="BB122" s="146">
        <f t="shared" si="2"/>
        <v>0</v>
      </c>
      <c r="BC122" s="146">
        <f t="shared" si="3"/>
        <v>0</v>
      </c>
      <c r="BD122" s="146">
        <f t="shared" si="4"/>
        <v>0</v>
      </c>
      <c r="BE122" s="146">
        <f t="shared" si="5"/>
        <v>0</v>
      </c>
      <c r="CA122" s="177">
        <v>2</v>
      </c>
      <c r="CB122" s="177">
        <v>1</v>
      </c>
      <c r="CZ122" s="146">
        <v>0</v>
      </c>
    </row>
    <row r="123" spans="1:104" ht="22.5">
      <c r="A123" s="171">
        <v>28</v>
      </c>
      <c r="B123" s="172" t="s">
        <v>191</v>
      </c>
      <c r="C123" s="173" t="s">
        <v>192</v>
      </c>
      <c r="D123" s="174" t="s">
        <v>190</v>
      </c>
      <c r="E123" s="175">
        <v>3</v>
      </c>
      <c r="F123" s="175">
        <v>0</v>
      </c>
      <c r="G123" s="176">
        <f t="shared" si="0"/>
        <v>0</v>
      </c>
      <c r="O123" s="170">
        <v>2</v>
      </c>
      <c r="AA123" s="146">
        <v>2</v>
      </c>
      <c r="AB123" s="146">
        <v>1</v>
      </c>
      <c r="AC123" s="146">
        <v>1</v>
      </c>
      <c r="AZ123" s="146">
        <v>1</v>
      </c>
      <c r="BA123" s="146">
        <f t="shared" si="1"/>
        <v>0</v>
      </c>
      <c r="BB123" s="146">
        <f t="shared" si="2"/>
        <v>0</v>
      </c>
      <c r="BC123" s="146">
        <f t="shared" si="3"/>
        <v>0</v>
      </c>
      <c r="BD123" s="146">
        <f t="shared" si="4"/>
        <v>0</v>
      </c>
      <c r="BE123" s="146">
        <f t="shared" si="5"/>
        <v>0</v>
      </c>
      <c r="CA123" s="177">
        <v>2</v>
      </c>
      <c r="CB123" s="177">
        <v>1</v>
      </c>
      <c r="CZ123" s="146">
        <v>0.02147</v>
      </c>
    </row>
    <row r="124" spans="1:104" ht="12.75">
      <c r="A124" s="171">
        <v>29</v>
      </c>
      <c r="B124" s="172" t="s">
        <v>193</v>
      </c>
      <c r="C124" s="173" t="s">
        <v>194</v>
      </c>
      <c r="D124" s="174" t="s">
        <v>190</v>
      </c>
      <c r="E124" s="175">
        <v>54</v>
      </c>
      <c r="F124" s="175">
        <v>0</v>
      </c>
      <c r="G124" s="176">
        <f t="shared" si="0"/>
        <v>0</v>
      </c>
      <c r="O124" s="170">
        <v>2</v>
      </c>
      <c r="AA124" s="146">
        <v>12</v>
      </c>
      <c r="AB124" s="146">
        <v>1</v>
      </c>
      <c r="AC124" s="146">
        <v>433</v>
      </c>
      <c r="AZ124" s="146">
        <v>1</v>
      </c>
      <c r="BA124" s="146">
        <f t="shared" si="1"/>
        <v>0</v>
      </c>
      <c r="BB124" s="146">
        <f t="shared" si="2"/>
        <v>0</v>
      </c>
      <c r="BC124" s="146">
        <f t="shared" si="3"/>
        <v>0</v>
      </c>
      <c r="BD124" s="146">
        <f t="shared" si="4"/>
        <v>0</v>
      </c>
      <c r="BE124" s="146">
        <f t="shared" si="5"/>
        <v>0</v>
      </c>
      <c r="CA124" s="177">
        <v>12</v>
      </c>
      <c r="CB124" s="177">
        <v>1</v>
      </c>
      <c r="CZ124" s="146">
        <v>0.0035</v>
      </c>
    </row>
    <row r="125" spans="1:104" ht="12.75">
      <c r="A125" s="171">
        <v>30</v>
      </c>
      <c r="B125" s="172" t="s">
        <v>195</v>
      </c>
      <c r="C125" s="173" t="s">
        <v>196</v>
      </c>
      <c r="D125" s="174" t="s">
        <v>190</v>
      </c>
      <c r="E125" s="175">
        <v>2</v>
      </c>
      <c r="F125" s="175">
        <v>0</v>
      </c>
      <c r="G125" s="176">
        <f t="shared" si="0"/>
        <v>0</v>
      </c>
      <c r="O125" s="170">
        <v>2</v>
      </c>
      <c r="AA125" s="146">
        <v>12</v>
      </c>
      <c r="AB125" s="146">
        <v>1</v>
      </c>
      <c r="AC125" s="146">
        <v>432</v>
      </c>
      <c r="AZ125" s="146">
        <v>1</v>
      </c>
      <c r="BA125" s="146">
        <f t="shared" si="1"/>
        <v>0</v>
      </c>
      <c r="BB125" s="146">
        <f t="shared" si="2"/>
        <v>0</v>
      </c>
      <c r="BC125" s="146">
        <f t="shared" si="3"/>
        <v>0</v>
      </c>
      <c r="BD125" s="146">
        <f t="shared" si="4"/>
        <v>0</v>
      </c>
      <c r="BE125" s="146">
        <f t="shared" si="5"/>
        <v>0</v>
      </c>
      <c r="CA125" s="177">
        <v>12</v>
      </c>
      <c r="CB125" s="177">
        <v>1</v>
      </c>
      <c r="CZ125" s="146">
        <v>0.005</v>
      </c>
    </row>
    <row r="126" spans="1:104" ht="12.75">
      <c r="A126" s="171">
        <v>31</v>
      </c>
      <c r="B126" s="172" t="s">
        <v>197</v>
      </c>
      <c r="C126" s="173" t="s">
        <v>198</v>
      </c>
      <c r="D126" s="174" t="s">
        <v>190</v>
      </c>
      <c r="E126" s="175">
        <v>1</v>
      </c>
      <c r="F126" s="175">
        <v>0</v>
      </c>
      <c r="G126" s="176">
        <f t="shared" si="0"/>
        <v>0</v>
      </c>
      <c r="O126" s="170">
        <v>2</v>
      </c>
      <c r="AA126" s="146">
        <v>12</v>
      </c>
      <c r="AB126" s="146">
        <v>1</v>
      </c>
      <c r="AC126" s="146">
        <v>434</v>
      </c>
      <c r="AZ126" s="146">
        <v>1</v>
      </c>
      <c r="BA126" s="146">
        <f t="shared" si="1"/>
        <v>0</v>
      </c>
      <c r="BB126" s="146">
        <f t="shared" si="2"/>
        <v>0</v>
      </c>
      <c r="BC126" s="146">
        <f t="shared" si="3"/>
        <v>0</v>
      </c>
      <c r="BD126" s="146">
        <f t="shared" si="4"/>
        <v>0</v>
      </c>
      <c r="BE126" s="146">
        <f t="shared" si="5"/>
        <v>0</v>
      </c>
      <c r="CA126" s="177">
        <v>12</v>
      </c>
      <c r="CB126" s="177">
        <v>1</v>
      </c>
      <c r="CZ126" s="146">
        <v>0.02</v>
      </c>
    </row>
    <row r="127" spans="1:57" ht="12.75">
      <c r="A127" s="184"/>
      <c r="B127" s="185" t="s">
        <v>74</v>
      </c>
      <c r="C127" s="186" t="str">
        <f>CONCATENATE(B118," ",C118)</f>
        <v>18 Povrchové úpravy terénu</v>
      </c>
      <c r="D127" s="187"/>
      <c r="E127" s="188"/>
      <c r="F127" s="189"/>
      <c r="G127" s="190">
        <f>SUM(G118:G126)</f>
        <v>0</v>
      </c>
      <c r="O127" s="170">
        <v>4</v>
      </c>
      <c r="BA127" s="191">
        <f>SUM(BA118:BA126)</f>
        <v>0</v>
      </c>
      <c r="BB127" s="191">
        <f>SUM(BB118:BB126)</f>
        <v>0</v>
      </c>
      <c r="BC127" s="191">
        <f>SUM(BC118:BC126)</f>
        <v>0</v>
      </c>
      <c r="BD127" s="191">
        <f>SUM(BD118:BD126)</f>
        <v>0</v>
      </c>
      <c r="BE127" s="191">
        <f>SUM(BE118:BE126)</f>
        <v>0</v>
      </c>
    </row>
    <row r="128" spans="1:15" ht="12.75">
      <c r="A128" s="163" t="s">
        <v>71</v>
      </c>
      <c r="B128" s="164" t="s">
        <v>199</v>
      </c>
      <c r="C128" s="165" t="s">
        <v>200</v>
      </c>
      <c r="D128" s="166"/>
      <c r="E128" s="167"/>
      <c r="F128" s="167"/>
      <c r="G128" s="168"/>
      <c r="H128" s="169"/>
      <c r="I128" s="169"/>
      <c r="O128" s="170">
        <v>1</v>
      </c>
    </row>
    <row r="129" spans="1:104" ht="12.75">
      <c r="A129" s="171">
        <v>32</v>
      </c>
      <c r="B129" s="172" t="s">
        <v>201</v>
      </c>
      <c r="C129" s="173" t="s">
        <v>202</v>
      </c>
      <c r="D129" s="174" t="s">
        <v>86</v>
      </c>
      <c r="E129" s="175">
        <v>651.7272</v>
      </c>
      <c r="F129" s="175">
        <v>0</v>
      </c>
      <c r="G129" s="176">
        <f>E129*F129</f>
        <v>0</v>
      </c>
      <c r="O129" s="170">
        <v>2</v>
      </c>
      <c r="AA129" s="146">
        <v>1</v>
      </c>
      <c r="AB129" s="146">
        <v>1</v>
      </c>
      <c r="AC129" s="146">
        <v>1</v>
      </c>
      <c r="AZ129" s="146">
        <v>1</v>
      </c>
      <c r="BA129" s="146">
        <f>IF(AZ129=1,G129,0)</f>
        <v>0</v>
      </c>
      <c r="BB129" s="146">
        <f>IF(AZ129=2,G129,0)</f>
        <v>0</v>
      </c>
      <c r="BC129" s="146">
        <f>IF(AZ129=3,G129,0)</f>
        <v>0</v>
      </c>
      <c r="BD129" s="146">
        <f>IF(AZ129=4,G129,0)</f>
        <v>0</v>
      </c>
      <c r="BE129" s="146">
        <f>IF(AZ129=5,G129,0)</f>
        <v>0</v>
      </c>
      <c r="CA129" s="177">
        <v>1</v>
      </c>
      <c r="CB129" s="177">
        <v>1</v>
      </c>
      <c r="CZ129" s="146">
        <v>1.93971</v>
      </c>
    </row>
    <row r="130" spans="1:15" ht="12.75">
      <c r="A130" s="178"/>
      <c r="B130" s="180"/>
      <c r="C130" s="234" t="s">
        <v>203</v>
      </c>
      <c r="D130" s="233"/>
      <c r="E130" s="181">
        <v>54.675</v>
      </c>
      <c r="F130" s="182"/>
      <c r="G130" s="183"/>
      <c r="M130" s="179" t="s">
        <v>203</v>
      </c>
      <c r="O130" s="170"/>
    </row>
    <row r="131" spans="1:15" ht="12.75">
      <c r="A131" s="178"/>
      <c r="B131" s="180"/>
      <c r="C131" s="234" t="s">
        <v>204</v>
      </c>
      <c r="D131" s="233"/>
      <c r="E131" s="181">
        <v>50.35</v>
      </c>
      <c r="F131" s="182"/>
      <c r="G131" s="183"/>
      <c r="M131" s="179" t="s">
        <v>204</v>
      </c>
      <c r="O131" s="170"/>
    </row>
    <row r="132" spans="1:15" ht="12.75">
      <c r="A132" s="178"/>
      <c r="B132" s="180"/>
      <c r="C132" s="234" t="s">
        <v>205</v>
      </c>
      <c r="D132" s="233"/>
      <c r="E132" s="181">
        <v>30.55</v>
      </c>
      <c r="F132" s="182"/>
      <c r="G132" s="183"/>
      <c r="M132" s="179" t="s">
        <v>205</v>
      </c>
      <c r="O132" s="170"/>
    </row>
    <row r="133" spans="1:15" ht="12.75">
      <c r="A133" s="178"/>
      <c r="B133" s="180"/>
      <c r="C133" s="234" t="s">
        <v>206</v>
      </c>
      <c r="D133" s="233"/>
      <c r="E133" s="181">
        <v>43.2</v>
      </c>
      <c r="F133" s="182"/>
      <c r="G133" s="183"/>
      <c r="M133" s="179" t="s">
        <v>206</v>
      </c>
      <c r="O133" s="170"/>
    </row>
    <row r="134" spans="1:15" ht="12.75">
      <c r="A134" s="178"/>
      <c r="B134" s="180"/>
      <c r="C134" s="234" t="s">
        <v>91</v>
      </c>
      <c r="D134" s="233"/>
      <c r="E134" s="181">
        <v>0</v>
      </c>
      <c r="F134" s="182"/>
      <c r="G134" s="183"/>
      <c r="M134" s="179">
        <v>0</v>
      </c>
      <c r="O134" s="170"/>
    </row>
    <row r="135" spans="1:15" ht="12.75">
      <c r="A135" s="178"/>
      <c r="B135" s="180"/>
      <c r="C135" s="234" t="s">
        <v>91</v>
      </c>
      <c r="D135" s="233"/>
      <c r="E135" s="181">
        <v>0</v>
      </c>
      <c r="F135" s="182"/>
      <c r="G135" s="183"/>
      <c r="M135" s="179">
        <v>0</v>
      </c>
      <c r="O135" s="170"/>
    </row>
    <row r="136" spans="1:15" ht="12.75">
      <c r="A136" s="178"/>
      <c r="B136" s="180"/>
      <c r="C136" s="234" t="s">
        <v>207</v>
      </c>
      <c r="D136" s="233"/>
      <c r="E136" s="181">
        <v>0</v>
      </c>
      <c r="F136" s="182"/>
      <c r="G136" s="183"/>
      <c r="M136" s="179" t="s">
        <v>207</v>
      </c>
      <c r="O136" s="170"/>
    </row>
    <row r="137" spans="1:15" ht="12.75">
      <c r="A137" s="178"/>
      <c r="B137" s="180"/>
      <c r="C137" s="234" t="s">
        <v>208</v>
      </c>
      <c r="D137" s="233"/>
      <c r="E137" s="181">
        <v>0.7125</v>
      </c>
      <c r="F137" s="182"/>
      <c r="G137" s="183"/>
      <c r="M137" s="179" t="s">
        <v>208</v>
      </c>
      <c r="O137" s="170"/>
    </row>
    <row r="138" spans="1:15" ht="12.75">
      <c r="A138" s="178"/>
      <c r="B138" s="180"/>
      <c r="C138" s="234" t="s">
        <v>209</v>
      </c>
      <c r="D138" s="233"/>
      <c r="E138" s="181">
        <v>471.7946</v>
      </c>
      <c r="F138" s="182"/>
      <c r="G138" s="183"/>
      <c r="M138" s="179" t="s">
        <v>209</v>
      </c>
      <c r="O138" s="170"/>
    </row>
    <row r="139" spans="1:15" ht="12.75">
      <c r="A139" s="178"/>
      <c r="B139" s="180"/>
      <c r="C139" s="234" t="s">
        <v>210</v>
      </c>
      <c r="D139" s="233"/>
      <c r="E139" s="181">
        <v>0.445</v>
      </c>
      <c r="F139" s="182"/>
      <c r="G139" s="183"/>
      <c r="M139" s="179" t="s">
        <v>210</v>
      </c>
      <c r="O139" s="170"/>
    </row>
    <row r="140" spans="1:104" ht="12.75">
      <c r="A140" s="171">
        <v>33</v>
      </c>
      <c r="B140" s="172" t="s">
        <v>211</v>
      </c>
      <c r="C140" s="173" t="s">
        <v>212</v>
      </c>
      <c r="D140" s="174" t="s">
        <v>86</v>
      </c>
      <c r="E140" s="175">
        <v>102.43</v>
      </c>
      <c r="F140" s="175">
        <v>0</v>
      </c>
      <c r="G140" s="176">
        <f>E140*F140</f>
        <v>0</v>
      </c>
      <c r="O140" s="170">
        <v>2</v>
      </c>
      <c r="AA140" s="146">
        <v>1</v>
      </c>
      <c r="AB140" s="146">
        <v>1</v>
      </c>
      <c r="AC140" s="146">
        <v>1</v>
      </c>
      <c r="AZ140" s="146">
        <v>1</v>
      </c>
      <c r="BA140" s="146">
        <f>IF(AZ140=1,G140,0)</f>
        <v>0</v>
      </c>
      <c r="BB140" s="146">
        <f>IF(AZ140=2,G140,0)</f>
        <v>0</v>
      </c>
      <c r="BC140" s="146">
        <f>IF(AZ140=3,G140,0)</f>
        <v>0</v>
      </c>
      <c r="BD140" s="146">
        <f>IF(AZ140=4,G140,0)</f>
        <v>0</v>
      </c>
      <c r="BE140" s="146">
        <f>IF(AZ140=5,G140,0)</f>
        <v>0</v>
      </c>
      <c r="CA140" s="177">
        <v>1</v>
      </c>
      <c r="CB140" s="177">
        <v>1</v>
      </c>
      <c r="CZ140" s="146">
        <v>2.52500000000146</v>
      </c>
    </row>
    <row r="141" spans="1:15" ht="12.75">
      <c r="A141" s="178"/>
      <c r="B141" s="180"/>
      <c r="C141" s="234" t="s">
        <v>213</v>
      </c>
      <c r="D141" s="233"/>
      <c r="E141" s="181">
        <v>102.43</v>
      </c>
      <c r="F141" s="182"/>
      <c r="G141" s="183"/>
      <c r="M141" s="179" t="s">
        <v>213</v>
      </c>
      <c r="O141" s="170"/>
    </row>
    <row r="142" spans="1:104" ht="12.75">
      <c r="A142" s="171">
        <v>34</v>
      </c>
      <c r="B142" s="172" t="s">
        <v>214</v>
      </c>
      <c r="C142" s="173" t="s">
        <v>215</v>
      </c>
      <c r="D142" s="174" t="s">
        <v>183</v>
      </c>
      <c r="E142" s="175">
        <v>14.136</v>
      </c>
      <c r="F142" s="175">
        <v>0</v>
      </c>
      <c r="G142" s="176">
        <f>E142*F142</f>
        <v>0</v>
      </c>
      <c r="O142" s="170">
        <v>2</v>
      </c>
      <c r="AA142" s="146">
        <v>1</v>
      </c>
      <c r="AB142" s="146">
        <v>1</v>
      </c>
      <c r="AC142" s="146">
        <v>1</v>
      </c>
      <c r="AZ142" s="146">
        <v>1</v>
      </c>
      <c r="BA142" s="146">
        <f>IF(AZ142=1,G142,0)</f>
        <v>0</v>
      </c>
      <c r="BB142" s="146">
        <f>IF(AZ142=2,G142,0)</f>
        <v>0</v>
      </c>
      <c r="BC142" s="146">
        <f>IF(AZ142=3,G142,0)</f>
        <v>0</v>
      </c>
      <c r="BD142" s="146">
        <f>IF(AZ142=4,G142,0)</f>
        <v>0</v>
      </c>
      <c r="BE142" s="146">
        <f>IF(AZ142=5,G142,0)</f>
        <v>0</v>
      </c>
      <c r="CA142" s="177">
        <v>1</v>
      </c>
      <c r="CB142" s="177">
        <v>1</v>
      </c>
      <c r="CZ142" s="146">
        <v>0.0391999999999939</v>
      </c>
    </row>
    <row r="143" spans="1:15" ht="12.75">
      <c r="A143" s="178"/>
      <c r="B143" s="180"/>
      <c r="C143" s="234" t="s">
        <v>216</v>
      </c>
      <c r="D143" s="233"/>
      <c r="E143" s="181">
        <v>14.136</v>
      </c>
      <c r="F143" s="182"/>
      <c r="G143" s="183"/>
      <c r="M143" s="179" t="s">
        <v>216</v>
      </c>
      <c r="O143" s="170"/>
    </row>
    <row r="144" spans="1:104" ht="12.75">
      <c r="A144" s="171">
        <v>35</v>
      </c>
      <c r="B144" s="172" t="s">
        <v>217</v>
      </c>
      <c r="C144" s="173" t="s">
        <v>218</v>
      </c>
      <c r="D144" s="174" t="s">
        <v>183</v>
      </c>
      <c r="E144" s="175">
        <v>14.136</v>
      </c>
      <c r="F144" s="175">
        <v>0</v>
      </c>
      <c r="G144" s="176">
        <f>E144*F144</f>
        <v>0</v>
      </c>
      <c r="O144" s="170">
        <v>2</v>
      </c>
      <c r="AA144" s="146">
        <v>1</v>
      </c>
      <c r="AB144" s="146">
        <v>1</v>
      </c>
      <c r="AC144" s="146">
        <v>1</v>
      </c>
      <c r="AZ144" s="146">
        <v>1</v>
      </c>
      <c r="BA144" s="146">
        <f>IF(AZ144=1,G144,0)</f>
        <v>0</v>
      </c>
      <c r="BB144" s="146">
        <f>IF(AZ144=2,G144,0)</f>
        <v>0</v>
      </c>
      <c r="BC144" s="146">
        <f>IF(AZ144=3,G144,0)</f>
        <v>0</v>
      </c>
      <c r="BD144" s="146">
        <f>IF(AZ144=4,G144,0)</f>
        <v>0</v>
      </c>
      <c r="BE144" s="146">
        <f>IF(AZ144=5,G144,0)</f>
        <v>0</v>
      </c>
      <c r="CA144" s="177">
        <v>1</v>
      </c>
      <c r="CB144" s="177">
        <v>1</v>
      </c>
      <c r="CZ144" s="146">
        <v>0</v>
      </c>
    </row>
    <row r="145" spans="1:104" ht="12.75">
      <c r="A145" s="171">
        <v>36</v>
      </c>
      <c r="B145" s="172" t="s">
        <v>219</v>
      </c>
      <c r="C145" s="173" t="s">
        <v>220</v>
      </c>
      <c r="D145" s="174" t="s">
        <v>177</v>
      </c>
      <c r="E145" s="175">
        <v>10.3659</v>
      </c>
      <c r="F145" s="175">
        <v>0</v>
      </c>
      <c r="G145" s="176">
        <f>E145*F145</f>
        <v>0</v>
      </c>
      <c r="O145" s="170">
        <v>2</v>
      </c>
      <c r="AA145" s="146">
        <v>1</v>
      </c>
      <c r="AB145" s="146">
        <v>1</v>
      </c>
      <c r="AC145" s="146">
        <v>1</v>
      </c>
      <c r="AZ145" s="146">
        <v>1</v>
      </c>
      <c r="BA145" s="146">
        <f>IF(AZ145=1,G145,0)</f>
        <v>0</v>
      </c>
      <c r="BB145" s="146">
        <f>IF(AZ145=2,G145,0)</f>
        <v>0</v>
      </c>
      <c r="BC145" s="146">
        <f>IF(AZ145=3,G145,0)</f>
        <v>0</v>
      </c>
      <c r="BD145" s="146">
        <f>IF(AZ145=4,G145,0)</f>
        <v>0</v>
      </c>
      <c r="BE145" s="146">
        <f>IF(AZ145=5,G145,0)</f>
        <v>0</v>
      </c>
      <c r="CA145" s="177">
        <v>1</v>
      </c>
      <c r="CB145" s="177">
        <v>1</v>
      </c>
      <c r="CZ145" s="146">
        <v>1.05702000000019</v>
      </c>
    </row>
    <row r="146" spans="1:15" ht="12.75">
      <c r="A146" s="178"/>
      <c r="B146" s="180"/>
      <c r="C146" s="234" t="s">
        <v>221</v>
      </c>
      <c r="D146" s="233"/>
      <c r="E146" s="181">
        <v>10.3659</v>
      </c>
      <c r="F146" s="182"/>
      <c r="G146" s="183"/>
      <c r="M146" s="179" t="s">
        <v>221</v>
      </c>
      <c r="O146" s="170"/>
    </row>
    <row r="147" spans="1:104" ht="12.75">
      <c r="A147" s="171">
        <v>37</v>
      </c>
      <c r="B147" s="172" t="s">
        <v>222</v>
      </c>
      <c r="C147" s="173" t="s">
        <v>223</v>
      </c>
      <c r="D147" s="174" t="s">
        <v>86</v>
      </c>
      <c r="E147" s="175">
        <v>58.977</v>
      </c>
      <c r="F147" s="175">
        <v>0</v>
      </c>
      <c r="G147" s="176">
        <f>E147*F147</f>
        <v>0</v>
      </c>
      <c r="O147" s="170">
        <v>2</v>
      </c>
      <c r="AA147" s="146">
        <v>1</v>
      </c>
      <c r="AB147" s="146">
        <v>1</v>
      </c>
      <c r="AC147" s="146">
        <v>1</v>
      </c>
      <c r="AZ147" s="146">
        <v>1</v>
      </c>
      <c r="BA147" s="146">
        <f>IF(AZ147=1,G147,0)</f>
        <v>0</v>
      </c>
      <c r="BB147" s="146">
        <f>IF(AZ147=2,G147,0)</f>
        <v>0</v>
      </c>
      <c r="BC147" s="146">
        <f>IF(AZ147=3,G147,0)</f>
        <v>0</v>
      </c>
      <c r="BD147" s="146">
        <f>IF(AZ147=4,G147,0)</f>
        <v>0</v>
      </c>
      <c r="BE147" s="146">
        <f>IF(AZ147=5,G147,0)</f>
        <v>0</v>
      </c>
      <c r="CA147" s="177">
        <v>1</v>
      </c>
      <c r="CB147" s="177">
        <v>1</v>
      </c>
      <c r="CZ147" s="146">
        <v>2.525</v>
      </c>
    </row>
    <row r="148" spans="1:15" ht="12.75">
      <c r="A148" s="178"/>
      <c r="B148" s="180"/>
      <c r="C148" s="234" t="s">
        <v>224</v>
      </c>
      <c r="D148" s="233"/>
      <c r="E148" s="181">
        <v>20.574</v>
      </c>
      <c r="F148" s="182"/>
      <c r="G148" s="183"/>
      <c r="M148" s="179" t="s">
        <v>224</v>
      </c>
      <c r="O148" s="170"/>
    </row>
    <row r="149" spans="1:15" ht="12.75">
      <c r="A149" s="178"/>
      <c r="B149" s="180"/>
      <c r="C149" s="234" t="s">
        <v>225</v>
      </c>
      <c r="D149" s="233"/>
      <c r="E149" s="181">
        <v>12.582</v>
      </c>
      <c r="F149" s="182"/>
      <c r="G149" s="183"/>
      <c r="M149" s="179" t="s">
        <v>225</v>
      </c>
      <c r="O149" s="170"/>
    </row>
    <row r="150" spans="1:15" ht="12.75">
      <c r="A150" s="178"/>
      <c r="B150" s="180"/>
      <c r="C150" s="234" t="s">
        <v>226</v>
      </c>
      <c r="D150" s="233"/>
      <c r="E150" s="181">
        <v>13.785</v>
      </c>
      <c r="F150" s="182"/>
      <c r="G150" s="183"/>
      <c r="M150" s="179" t="s">
        <v>226</v>
      </c>
      <c r="O150" s="170"/>
    </row>
    <row r="151" spans="1:15" ht="12.75">
      <c r="A151" s="178"/>
      <c r="B151" s="180"/>
      <c r="C151" s="234" t="s">
        <v>227</v>
      </c>
      <c r="D151" s="233"/>
      <c r="E151" s="181">
        <v>7.53</v>
      </c>
      <c r="F151" s="182"/>
      <c r="G151" s="183"/>
      <c r="M151" s="179" t="s">
        <v>227</v>
      </c>
      <c r="O151" s="170"/>
    </row>
    <row r="152" spans="1:15" ht="12.75">
      <c r="A152" s="178"/>
      <c r="B152" s="180"/>
      <c r="C152" s="234" t="s">
        <v>228</v>
      </c>
      <c r="D152" s="233"/>
      <c r="E152" s="181">
        <v>4.506</v>
      </c>
      <c r="F152" s="182"/>
      <c r="G152" s="183"/>
      <c r="M152" s="179" t="s">
        <v>228</v>
      </c>
      <c r="O152" s="170"/>
    </row>
    <row r="153" spans="1:104" ht="12.75">
      <c r="A153" s="171">
        <v>38</v>
      </c>
      <c r="B153" s="172" t="s">
        <v>229</v>
      </c>
      <c r="C153" s="173" t="s">
        <v>230</v>
      </c>
      <c r="D153" s="174" t="s">
        <v>183</v>
      </c>
      <c r="E153" s="175">
        <v>136.4</v>
      </c>
      <c r="F153" s="175">
        <v>0</v>
      </c>
      <c r="G153" s="176">
        <f>E153*F153</f>
        <v>0</v>
      </c>
      <c r="O153" s="170">
        <v>2</v>
      </c>
      <c r="AA153" s="146">
        <v>1</v>
      </c>
      <c r="AB153" s="146">
        <v>1</v>
      </c>
      <c r="AC153" s="146">
        <v>1</v>
      </c>
      <c r="AZ153" s="146">
        <v>1</v>
      </c>
      <c r="BA153" s="146">
        <f>IF(AZ153=1,G153,0)</f>
        <v>0</v>
      </c>
      <c r="BB153" s="146">
        <f>IF(AZ153=2,G153,0)</f>
        <v>0</v>
      </c>
      <c r="BC153" s="146">
        <f>IF(AZ153=3,G153,0)</f>
        <v>0</v>
      </c>
      <c r="BD153" s="146">
        <f>IF(AZ153=4,G153,0)</f>
        <v>0</v>
      </c>
      <c r="BE153" s="146">
        <f>IF(AZ153=5,G153,0)</f>
        <v>0</v>
      </c>
      <c r="CA153" s="177">
        <v>1</v>
      </c>
      <c r="CB153" s="177">
        <v>1</v>
      </c>
      <c r="CZ153" s="146">
        <v>0.0392</v>
      </c>
    </row>
    <row r="154" spans="1:15" ht="12.75">
      <c r="A154" s="178"/>
      <c r="B154" s="180"/>
      <c r="C154" s="234" t="s">
        <v>231</v>
      </c>
      <c r="D154" s="233"/>
      <c r="E154" s="181">
        <v>46.92</v>
      </c>
      <c r="F154" s="182"/>
      <c r="G154" s="183"/>
      <c r="M154" s="179" t="s">
        <v>231</v>
      </c>
      <c r="O154" s="170"/>
    </row>
    <row r="155" spans="1:15" ht="12.75">
      <c r="A155" s="178"/>
      <c r="B155" s="180"/>
      <c r="C155" s="234" t="s">
        <v>232</v>
      </c>
      <c r="D155" s="233"/>
      <c r="E155" s="181">
        <v>22.88</v>
      </c>
      <c r="F155" s="182"/>
      <c r="G155" s="183"/>
      <c r="M155" s="179" t="s">
        <v>232</v>
      </c>
      <c r="O155" s="170"/>
    </row>
    <row r="156" spans="1:15" ht="12.75">
      <c r="A156" s="178"/>
      <c r="B156" s="180"/>
      <c r="C156" s="234" t="s">
        <v>233</v>
      </c>
      <c r="D156" s="233"/>
      <c r="E156" s="181">
        <v>37</v>
      </c>
      <c r="F156" s="182"/>
      <c r="G156" s="183"/>
      <c r="M156" s="179" t="s">
        <v>233</v>
      </c>
      <c r="O156" s="170"/>
    </row>
    <row r="157" spans="1:15" ht="12.75">
      <c r="A157" s="178"/>
      <c r="B157" s="180"/>
      <c r="C157" s="234" t="s">
        <v>234</v>
      </c>
      <c r="D157" s="233"/>
      <c r="E157" s="181">
        <v>16.48</v>
      </c>
      <c r="F157" s="182"/>
      <c r="G157" s="183"/>
      <c r="M157" s="179" t="s">
        <v>234</v>
      </c>
      <c r="O157" s="170"/>
    </row>
    <row r="158" spans="1:15" ht="12.75">
      <c r="A158" s="178"/>
      <c r="B158" s="180"/>
      <c r="C158" s="234" t="s">
        <v>235</v>
      </c>
      <c r="D158" s="233"/>
      <c r="E158" s="181">
        <v>13.12</v>
      </c>
      <c r="F158" s="182"/>
      <c r="G158" s="183"/>
      <c r="M158" s="179" t="s">
        <v>235</v>
      </c>
      <c r="O158" s="170"/>
    </row>
    <row r="159" spans="1:104" ht="12.75">
      <c r="A159" s="171">
        <v>39</v>
      </c>
      <c r="B159" s="172" t="s">
        <v>236</v>
      </c>
      <c r="C159" s="173" t="s">
        <v>237</v>
      </c>
      <c r="D159" s="174" t="s">
        <v>183</v>
      </c>
      <c r="E159" s="175">
        <v>136.4</v>
      </c>
      <c r="F159" s="175">
        <v>0</v>
      </c>
      <c r="G159" s="176">
        <f>E159*F159</f>
        <v>0</v>
      </c>
      <c r="O159" s="170">
        <v>2</v>
      </c>
      <c r="AA159" s="146">
        <v>1</v>
      </c>
      <c r="AB159" s="146">
        <v>1</v>
      </c>
      <c r="AC159" s="146">
        <v>1</v>
      </c>
      <c r="AZ159" s="146">
        <v>1</v>
      </c>
      <c r="BA159" s="146">
        <f>IF(AZ159=1,G159,0)</f>
        <v>0</v>
      </c>
      <c r="BB159" s="146">
        <f>IF(AZ159=2,G159,0)</f>
        <v>0</v>
      </c>
      <c r="BC159" s="146">
        <f>IF(AZ159=3,G159,0)</f>
        <v>0</v>
      </c>
      <c r="BD159" s="146">
        <f>IF(AZ159=4,G159,0)</f>
        <v>0</v>
      </c>
      <c r="BE159" s="146">
        <f>IF(AZ159=5,G159,0)</f>
        <v>0</v>
      </c>
      <c r="CA159" s="177">
        <v>1</v>
      </c>
      <c r="CB159" s="177">
        <v>1</v>
      </c>
      <c r="CZ159" s="146">
        <v>0</v>
      </c>
    </row>
    <row r="160" spans="1:104" ht="12.75">
      <c r="A160" s="171">
        <v>40</v>
      </c>
      <c r="B160" s="172" t="s">
        <v>238</v>
      </c>
      <c r="C160" s="173" t="s">
        <v>239</v>
      </c>
      <c r="D160" s="174" t="s">
        <v>177</v>
      </c>
      <c r="E160" s="175">
        <v>2.932</v>
      </c>
      <c r="F160" s="175">
        <v>0</v>
      </c>
      <c r="G160" s="176">
        <f>E160*F160</f>
        <v>0</v>
      </c>
      <c r="O160" s="170">
        <v>2</v>
      </c>
      <c r="AA160" s="146">
        <v>1</v>
      </c>
      <c r="AB160" s="146">
        <v>1</v>
      </c>
      <c r="AC160" s="146">
        <v>1</v>
      </c>
      <c r="AZ160" s="146">
        <v>1</v>
      </c>
      <c r="BA160" s="146">
        <f>IF(AZ160=1,G160,0)</f>
        <v>0</v>
      </c>
      <c r="BB160" s="146">
        <f>IF(AZ160=2,G160,0)</f>
        <v>0</v>
      </c>
      <c r="BC160" s="146">
        <f>IF(AZ160=3,G160,0)</f>
        <v>0</v>
      </c>
      <c r="BD160" s="146">
        <f>IF(AZ160=4,G160,0)</f>
        <v>0</v>
      </c>
      <c r="BE160" s="146">
        <f>IF(AZ160=5,G160,0)</f>
        <v>0</v>
      </c>
      <c r="CA160" s="177">
        <v>1</v>
      </c>
      <c r="CB160" s="177">
        <v>1</v>
      </c>
      <c r="CZ160" s="146">
        <v>1.02116</v>
      </c>
    </row>
    <row r="161" spans="1:15" ht="12.75">
      <c r="A161" s="178"/>
      <c r="B161" s="180"/>
      <c r="C161" s="234" t="s">
        <v>240</v>
      </c>
      <c r="D161" s="233"/>
      <c r="E161" s="181">
        <v>2.932</v>
      </c>
      <c r="F161" s="182"/>
      <c r="G161" s="183"/>
      <c r="M161" s="205">
        <v>2932</v>
      </c>
      <c r="O161" s="170"/>
    </row>
    <row r="162" spans="1:104" ht="22.5">
      <c r="A162" s="171">
        <v>41</v>
      </c>
      <c r="B162" s="172" t="s">
        <v>241</v>
      </c>
      <c r="C162" s="173" t="s">
        <v>242</v>
      </c>
      <c r="D162" s="174" t="s">
        <v>86</v>
      </c>
      <c r="E162" s="175">
        <v>0.285</v>
      </c>
      <c r="F162" s="175">
        <v>0</v>
      </c>
      <c r="G162" s="176">
        <f>E162*F162</f>
        <v>0</v>
      </c>
      <c r="O162" s="170">
        <v>2</v>
      </c>
      <c r="AA162" s="146">
        <v>1</v>
      </c>
      <c r="AB162" s="146">
        <v>1</v>
      </c>
      <c r="AC162" s="146">
        <v>1</v>
      </c>
      <c r="AZ162" s="146">
        <v>1</v>
      </c>
      <c r="BA162" s="146">
        <f>IF(AZ162=1,G162,0)</f>
        <v>0</v>
      </c>
      <c r="BB162" s="146">
        <f>IF(AZ162=2,G162,0)</f>
        <v>0</v>
      </c>
      <c r="BC162" s="146">
        <f>IF(AZ162=3,G162,0)</f>
        <v>0</v>
      </c>
      <c r="BD162" s="146">
        <f>IF(AZ162=4,G162,0)</f>
        <v>0</v>
      </c>
      <c r="BE162" s="146">
        <f>IF(AZ162=5,G162,0)</f>
        <v>0</v>
      </c>
      <c r="CA162" s="177">
        <v>1</v>
      </c>
      <c r="CB162" s="177">
        <v>1</v>
      </c>
      <c r="CZ162" s="146">
        <v>2.525</v>
      </c>
    </row>
    <row r="163" spans="1:15" ht="12.75">
      <c r="A163" s="178"/>
      <c r="B163" s="180"/>
      <c r="C163" s="234" t="s">
        <v>243</v>
      </c>
      <c r="D163" s="233"/>
      <c r="E163" s="181">
        <v>0.285</v>
      </c>
      <c r="F163" s="182"/>
      <c r="G163" s="183"/>
      <c r="M163" s="179" t="s">
        <v>243</v>
      </c>
      <c r="O163" s="170"/>
    </row>
    <row r="164" spans="1:104" ht="22.5">
      <c r="A164" s="171">
        <v>42</v>
      </c>
      <c r="B164" s="172" t="s">
        <v>244</v>
      </c>
      <c r="C164" s="173" t="s">
        <v>245</v>
      </c>
      <c r="D164" s="174" t="s">
        <v>86</v>
      </c>
      <c r="E164" s="175">
        <v>177.368</v>
      </c>
      <c r="F164" s="175">
        <v>0</v>
      </c>
      <c r="G164" s="176">
        <f>E164*F164</f>
        <v>0</v>
      </c>
      <c r="O164" s="170">
        <v>2</v>
      </c>
      <c r="AA164" s="146">
        <v>1</v>
      </c>
      <c r="AB164" s="146">
        <v>1</v>
      </c>
      <c r="AC164" s="146">
        <v>1</v>
      </c>
      <c r="AZ164" s="146">
        <v>1</v>
      </c>
      <c r="BA164" s="146">
        <f>IF(AZ164=1,G164,0)</f>
        <v>0</v>
      </c>
      <c r="BB164" s="146">
        <f>IF(AZ164=2,G164,0)</f>
        <v>0</v>
      </c>
      <c r="BC164" s="146">
        <f>IF(AZ164=3,G164,0)</f>
        <v>0</v>
      </c>
      <c r="BD164" s="146">
        <f>IF(AZ164=4,G164,0)</f>
        <v>0</v>
      </c>
      <c r="BE164" s="146">
        <f>IF(AZ164=5,G164,0)</f>
        <v>0</v>
      </c>
      <c r="CA164" s="177">
        <v>1</v>
      </c>
      <c r="CB164" s="177">
        <v>1</v>
      </c>
      <c r="CZ164" s="146">
        <v>2.525</v>
      </c>
    </row>
    <row r="165" spans="1:15" ht="12.75">
      <c r="A165" s="178"/>
      <c r="B165" s="180"/>
      <c r="C165" s="234" t="s">
        <v>246</v>
      </c>
      <c r="D165" s="233"/>
      <c r="E165" s="181">
        <v>176.923</v>
      </c>
      <c r="F165" s="182"/>
      <c r="G165" s="183"/>
      <c r="M165" s="179" t="s">
        <v>246</v>
      </c>
      <c r="O165" s="170"/>
    </row>
    <row r="166" spans="1:15" ht="12.75">
      <c r="A166" s="178"/>
      <c r="B166" s="180"/>
      <c r="C166" s="234" t="s">
        <v>210</v>
      </c>
      <c r="D166" s="233"/>
      <c r="E166" s="181">
        <v>0.445</v>
      </c>
      <c r="F166" s="182"/>
      <c r="G166" s="183"/>
      <c r="M166" s="179" t="s">
        <v>210</v>
      </c>
      <c r="O166" s="170"/>
    </row>
    <row r="167" spans="1:104" ht="12.75">
      <c r="A167" s="171">
        <v>43</v>
      </c>
      <c r="B167" s="172" t="s">
        <v>247</v>
      </c>
      <c r="C167" s="173" t="s">
        <v>248</v>
      </c>
      <c r="D167" s="174" t="s">
        <v>86</v>
      </c>
      <c r="E167" s="175">
        <v>8.04</v>
      </c>
      <c r="F167" s="175">
        <v>0</v>
      </c>
      <c r="G167" s="176">
        <f>E167*F167</f>
        <v>0</v>
      </c>
      <c r="O167" s="170">
        <v>2</v>
      </c>
      <c r="AA167" s="146">
        <v>1</v>
      </c>
      <c r="AB167" s="146">
        <v>1</v>
      </c>
      <c r="AC167" s="146">
        <v>1</v>
      </c>
      <c r="AZ167" s="146">
        <v>1</v>
      </c>
      <c r="BA167" s="146">
        <f>IF(AZ167=1,G167,0)</f>
        <v>0</v>
      </c>
      <c r="BB167" s="146">
        <f>IF(AZ167=2,G167,0)</f>
        <v>0</v>
      </c>
      <c r="BC167" s="146">
        <f>IF(AZ167=3,G167,0)</f>
        <v>0</v>
      </c>
      <c r="BD167" s="146">
        <f>IF(AZ167=4,G167,0)</f>
        <v>0</v>
      </c>
      <c r="BE167" s="146">
        <f>IF(AZ167=5,G167,0)</f>
        <v>0</v>
      </c>
      <c r="CA167" s="177">
        <v>1</v>
      </c>
      <c r="CB167" s="177">
        <v>1</v>
      </c>
      <c r="CZ167" s="146">
        <v>0</v>
      </c>
    </row>
    <row r="168" spans="1:15" ht="12.75">
      <c r="A168" s="178"/>
      <c r="B168" s="180"/>
      <c r="C168" s="234" t="s">
        <v>249</v>
      </c>
      <c r="D168" s="233"/>
      <c r="E168" s="181">
        <v>0.29</v>
      </c>
      <c r="F168" s="182"/>
      <c r="G168" s="183"/>
      <c r="M168" s="179" t="s">
        <v>249</v>
      </c>
      <c r="O168" s="170"/>
    </row>
    <row r="169" spans="1:15" ht="12.75">
      <c r="A169" s="178"/>
      <c r="B169" s="180"/>
      <c r="C169" s="234" t="s">
        <v>250</v>
      </c>
      <c r="D169" s="233"/>
      <c r="E169" s="181">
        <v>7.75</v>
      </c>
      <c r="F169" s="182"/>
      <c r="G169" s="183"/>
      <c r="M169" s="179" t="s">
        <v>250</v>
      </c>
      <c r="O169" s="170"/>
    </row>
    <row r="170" spans="1:104" ht="12.75">
      <c r="A170" s="171">
        <v>44</v>
      </c>
      <c r="B170" s="172" t="s">
        <v>251</v>
      </c>
      <c r="C170" s="173" t="s">
        <v>252</v>
      </c>
      <c r="D170" s="174" t="s">
        <v>183</v>
      </c>
      <c r="E170" s="175">
        <v>22.6315</v>
      </c>
      <c r="F170" s="175">
        <v>0</v>
      </c>
      <c r="G170" s="176">
        <f>E170*F170</f>
        <v>0</v>
      </c>
      <c r="O170" s="170">
        <v>2</v>
      </c>
      <c r="AA170" s="146">
        <v>1</v>
      </c>
      <c r="AB170" s="146">
        <v>1</v>
      </c>
      <c r="AC170" s="146">
        <v>1</v>
      </c>
      <c r="AZ170" s="146">
        <v>1</v>
      </c>
      <c r="BA170" s="146">
        <f>IF(AZ170=1,G170,0)</f>
        <v>0</v>
      </c>
      <c r="BB170" s="146">
        <f>IF(AZ170=2,G170,0)</f>
        <v>0</v>
      </c>
      <c r="BC170" s="146">
        <f>IF(AZ170=3,G170,0)</f>
        <v>0</v>
      </c>
      <c r="BD170" s="146">
        <f>IF(AZ170=4,G170,0)</f>
        <v>0</v>
      </c>
      <c r="BE170" s="146">
        <f>IF(AZ170=5,G170,0)</f>
        <v>0</v>
      </c>
      <c r="CA170" s="177">
        <v>1</v>
      </c>
      <c r="CB170" s="177">
        <v>1</v>
      </c>
      <c r="CZ170" s="146">
        <v>0.0140999999999991</v>
      </c>
    </row>
    <row r="171" spans="1:15" ht="12.75">
      <c r="A171" s="178"/>
      <c r="B171" s="180"/>
      <c r="C171" s="234" t="s">
        <v>253</v>
      </c>
      <c r="D171" s="233"/>
      <c r="E171" s="181">
        <v>0.49</v>
      </c>
      <c r="F171" s="182"/>
      <c r="G171" s="183"/>
      <c r="M171" s="179" t="s">
        <v>253</v>
      </c>
      <c r="O171" s="170"/>
    </row>
    <row r="172" spans="1:15" ht="12.75">
      <c r="A172" s="178"/>
      <c r="B172" s="180"/>
      <c r="C172" s="234" t="s">
        <v>254</v>
      </c>
      <c r="D172" s="233"/>
      <c r="E172" s="181">
        <v>21.405</v>
      </c>
      <c r="F172" s="182"/>
      <c r="G172" s="183"/>
      <c r="M172" s="179" t="s">
        <v>254</v>
      </c>
      <c r="O172" s="170"/>
    </row>
    <row r="173" spans="1:15" ht="12.75">
      <c r="A173" s="178"/>
      <c r="B173" s="180"/>
      <c r="C173" s="234" t="s">
        <v>255</v>
      </c>
      <c r="D173" s="233"/>
      <c r="E173" s="181">
        <v>0.7365</v>
      </c>
      <c r="F173" s="182"/>
      <c r="G173" s="183"/>
      <c r="M173" s="179" t="s">
        <v>255</v>
      </c>
      <c r="O173" s="170"/>
    </row>
    <row r="174" spans="1:104" ht="12.75">
      <c r="A174" s="171">
        <v>45</v>
      </c>
      <c r="B174" s="172" t="s">
        <v>256</v>
      </c>
      <c r="C174" s="173" t="s">
        <v>257</v>
      </c>
      <c r="D174" s="174" t="s">
        <v>183</v>
      </c>
      <c r="E174" s="175">
        <v>22.6315</v>
      </c>
      <c r="F174" s="175">
        <v>0</v>
      </c>
      <c r="G174" s="176">
        <f>E174*F174</f>
        <v>0</v>
      </c>
      <c r="O174" s="170">
        <v>2</v>
      </c>
      <c r="AA174" s="146">
        <v>1</v>
      </c>
      <c r="AB174" s="146">
        <v>1</v>
      </c>
      <c r="AC174" s="146">
        <v>1</v>
      </c>
      <c r="AZ174" s="146">
        <v>1</v>
      </c>
      <c r="BA174" s="146">
        <f>IF(AZ174=1,G174,0)</f>
        <v>0</v>
      </c>
      <c r="BB174" s="146">
        <f>IF(AZ174=2,G174,0)</f>
        <v>0</v>
      </c>
      <c r="BC174" s="146">
        <f>IF(AZ174=3,G174,0)</f>
        <v>0</v>
      </c>
      <c r="BD174" s="146">
        <f>IF(AZ174=4,G174,0)</f>
        <v>0</v>
      </c>
      <c r="BE174" s="146">
        <f>IF(AZ174=5,G174,0)</f>
        <v>0</v>
      </c>
      <c r="CA174" s="177">
        <v>1</v>
      </c>
      <c r="CB174" s="177">
        <v>1</v>
      </c>
      <c r="CZ174" s="146">
        <v>0</v>
      </c>
    </row>
    <row r="175" spans="1:104" ht="12.75">
      <c r="A175" s="171">
        <v>46</v>
      </c>
      <c r="B175" s="172" t="s">
        <v>258</v>
      </c>
      <c r="C175" s="173" t="s">
        <v>259</v>
      </c>
      <c r="D175" s="174" t="s">
        <v>177</v>
      </c>
      <c r="E175" s="175">
        <v>5.9976</v>
      </c>
      <c r="F175" s="175">
        <v>0</v>
      </c>
      <c r="G175" s="176">
        <f>E175*F175</f>
        <v>0</v>
      </c>
      <c r="O175" s="170">
        <v>2</v>
      </c>
      <c r="AA175" s="146">
        <v>1</v>
      </c>
      <c r="AB175" s="146">
        <v>1</v>
      </c>
      <c r="AC175" s="146">
        <v>1</v>
      </c>
      <c r="AZ175" s="146">
        <v>1</v>
      </c>
      <c r="BA175" s="146">
        <f>IF(AZ175=1,G175,0)</f>
        <v>0</v>
      </c>
      <c r="BB175" s="146">
        <f>IF(AZ175=2,G175,0)</f>
        <v>0</v>
      </c>
      <c r="BC175" s="146">
        <f>IF(AZ175=3,G175,0)</f>
        <v>0</v>
      </c>
      <c r="BD175" s="146">
        <f>IF(AZ175=4,G175,0)</f>
        <v>0</v>
      </c>
      <c r="BE175" s="146">
        <f>IF(AZ175=5,G175,0)</f>
        <v>0</v>
      </c>
      <c r="CA175" s="177">
        <v>1</v>
      </c>
      <c r="CB175" s="177">
        <v>1</v>
      </c>
      <c r="CZ175" s="146">
        <v>1.06624999999985</v>
      </c>
    </row>
    <row r="176" spans="1:15" ht="12.75">
      <c r="A176" s="178"/>
      <c r="B176" s="180"/>
      <c r="C176" s="234" t="s">
        <v>260</v>
      </c>
      <c r="D176" s="233"/>
      <c r="E176" s="181">
        <v>0</v>
      </c>
      <c r="F176" s="182"/>
      <c r="G176" s="183"/>
      <c r="M176" s="179" t="s">
        <v>260</v>
      </c>
      <c r="O176" s="170"/>
    </row>
    <row r="177" spans="1:15" ht="12.75">
      <c r="A177" s="178"/>
      <c r="B177" s="180"/>
      <c r="C177" s="234" t="s">
        <v>261</v>
      </c>
      <c r="D177" s="233"/>
      <c r="E177" s="181">
        <v>0.0144</v>
      </c>
      <c r="F177" s="182"/>
      <c r="G177" s="183"/>
      <c r="M177" s="179" t="s">
        <v>261</v>
      </c>
      <c r="O177" s="170"/>
    </row>
    <row r="178" spans="1:15" ht="12.75">
      <c r="A178" s="178"/>
      <c r="B178" s="180"/>
      <c r="C178" s="234" t="s">
        <v>262</v>
      </c>
      <c r="D178" s="233"/>
      <c r="E178" s="181">
        <v>5.9682</v>
      </c>
      <c r="F178" s="182"/>
      <c r="G178" s="183"/>
      <c r="M178" s="179" t="s">
        <v>262</v>
      </c>
      <c r="O178" s="170"/>
    </row>
    <row r="179" spans="1:15" ht="12.75">
      <c r="A179" s="178"/>
      <c r="B179" s="180"/>
      <c r="C179" s="234" t="s">
        <v>263</v>
      </c>
      <c r="D179" s="233"/>
      <c r="E179" s="181">
        <v>0.015</v>
      </c>
      <c r="F179" s="182"/>
      <c r="G179" s="183"/>
      <c r="M179" s="179" t="s">
        <v>263</v>
      </c>
      <c r="O179" s="170"/>
    </row>
    <row r="180" spans="1:57" ht="12.75">
      <c r="A180" s="184"/>
      <c r="B180" s="185" t="s">
        <v>74</v>
      </c>
      <c r="C180" s="186" t="str">
        <f>CONCATENATE(B128," ",C128)</f>
        <v>27 Základy</v>
      </c>
      <c r="D180" s="187"/>
      <c r="E180" s="188"/>
      <c r="F180" s="189"/>
      <c r="G180" s="190">
        <f>SUM(G128:G179)</f>
        <v>0</v>
      </c>
      <c r="O180" s="170">
        <v>4</v>
      </c>
      <c r="BA180" s="191">
        <f>SUM(BA128:BA179)</f>
        <v>0</v>
      </c>
      <c r="BB180" s="191">
        <f>SUM(BB128:BB179)</f>
        <v>0</v>
      </c>
      <c r="BC180" s="191">
        <f>SUM(BC128:BC179)</f>
        <v>0</v>
      </c>
      <c r="BD180" s="191">
        <f>SUM(BD128:BD179)</f>
        <v>0</v>
      </c>
      <c r="BE180" s="191">
        <f>SUM(BE128:BE179)</f>
        <v>0</v>
      </c>
    </row>
    <row r="181" spans="1:15" ht="12.75">
      <c r="A181" s="163" t="s">
        <v>71</v>
      </c>
      <c r="B181" s="164" t="s">
        <v>264</v>
      </c>
      <c r="C181" s="165" t="s">
        <v>265</v>
      </c>
      <c r="D181" s="166"/>
      <c r="E181" s="167"/>
      <c r="F181" s="167"/>
      <c r="G181" s="168"/>
      <c r="H181" s="169"/>
      <c r="I181" s="169"/>
      <c r="O181" s="170">
        <v>1</v>
      </c>
    </row>
    <row r="182" spans="1:104" ht="12.75">
      <c r="A182" s="171">
        <v>47</v>
      </c>
      <c r="B182" s="172" t="s">
        <v>266</v>
      </c>
      <c r="C182" s="173" t="s">
        <v>267</v>
      </c>
      <c r="D182" s="174" t="s">
        <v>183</v>
      </c>
      <c r="E182" s="175">
        <v>8.8875</v>
      </c>
      <c r="F182" s="175">
        <v>0</v>
      </c>
      <c r="G182" s="176">
        <f>E182*F182</f>
        <v>0</v>
      </c>
      <c r="O182" s="170">
        <v>2</v>
      </c>
      <c r="AA182" s="146">
        <v>1</v>
      </c>
      <c r="AB182" s="146">
        <v>1</v>
      </c>
      <c r="AC182" s="146">
        <v>1</v>
      </c>
      <c r="AZ182" s="146">
        <v>1</v>
      </c>
      <c r="BA182" s="146">
        <f>IF(AZ182=1,G182,0)</f>
        <v>0</v>
      </c>
      <c r="BB182" s="146">
        <f>IF(AZ182=2,G182,0)</f>
        <v>0</v>
      </c>
      <c r="BC182" s="146">
        <f>IF(AZ182=3,G182,0)</f>
        <v>0</v>
      </c>
      <c r="BD182" s="146">
        <f>IF(AZ182=4,G182,0)</f>
        <v>0</v>
      </c>
      <c r="BE182" s="146">
        <f>IF(AZ182=5,G182,0)</f>
        <v>0</v>
      </c>
      <c r="CA182" s="177">
        <v>1</v>
      </c>
      <c r="CB182" s="177">
        <v>1</v>
      </c>
      <c r="CZ182" s="146">
        <v>0.271270000000186</v>
      </c>
    </row>
    <row r="183" spans="1:15" ht="12.75">
      <c r="A183" s="178"/>
      <c r="B183" s="180"/>
      <c r="C183" s="234" t="s">
        <v>268</v>
      </c>
      <c r="D183" s="233"/>
      <c r="E183" s="181">
        <v>8.8875</v>
      </c>
      <c r="F183" s="182"/>
      <c r="G183" s="183"/>
      <c r="M183" s="179" t="s">
        <v>268</v>
      </c>
      <c r="O183" s="170"/>
    </row>
    <row r="184" spans="1:104" ht="12.75">
      <c r="A184" s="171">
        <v>48</v>
      </c>
      <c r="B184" s="172" t="s">
        <v>269</v>
      </c>
      <c r="C184" s="173" t="s">
        <v>270</v>
      </c>
      <c r="D184" s="174" t="s">
        <v>190</v>
      </c>
      <c r="E184" s="175">
        <v>11</v>
      </c>
      <c r="F184" s="175">
        <v>0</v>
      </c>
      <c r="G184" s="176">
        <f>E184*F184</f>
        <v>0</v>
      </c>
      <c r="O184" s="170">
        <v>2</v>
      </c>
      <c r="AA184" s="146">
        <v>1</v>
      </c>
      <c r="AB184" s="146">
        <v>1</v>
      </c>
      <c r="AC184" s="146">
        <v>1</v>
      </c>
      <c r="AZ184" s="146">
        <v>1</v>
      </c>
      <c r="BA184" s="146">
        <f>IF(AZ184=1,G184,0)</f>
        <v>0</v>
      </c>
      <c r="BB184" s="146">
        <f>IF(AZ184=2,G184,0)</f>
        <v>0</v>
      </c>
      <c r="BC184" s="146">
        <f>IF(AZ184=3,G184,0)</f>
        <v>0</v>
      </c>
      <c r="BD184" s="146">
        <f>IF(AZ184=4,G184,0)</f>
        <v>0</v>
      </c>
      <c r="BE184" s="146">
        <f>IF(AZ184=5,G184,0)</f>
        <v>0</v>
      </c>
      <c r="CA184" s="177">
        <v>1</v>
      </c>
      <c r="CB184" s="177">
        <v>1</v>
      </c>
      <c r="CZ184" s="146">
        <v>0.02575</v>
      </c>
    </row>
    <row r="185" spans="1:15" ht="12.75">
      <c r="A185" s="178"/>
      <c r="B185" s="180"/>
      <c r="C185" s="234" t="s">
        <v>271</v>
      </c>
      <c r="D185" s="233"/>
      <c r="E185" s="181">
        <v>11</v>
      </c>
      <c r="F185" s="182"/>
      <c r="G185" s="183"/>
      <c r="M185" s="179" t="s">
        <v>271</v>
      </c>
      <c r="O185" s="170"/>
    </row>
    <row r="186" spans="1:104" ht="12.75">
      <c r="A186" s="171">
        <v>49</v>
      </c>
      <c r="B186" s="172" t="s">
        <v>272</v>
      </c>
      <c r="C186" s="173" t="s">
        <v>273</v>
      </c>
      <c r="D186" s="174" t="s">
        <v>190</v>
      </c>
      <c r="E186" s="175">
        <v>1</v>
      </c>
      <c r="F186" s="175">
        <v>0</v>
      </c>
      <c r="G186" s="176">
        <f>E186*F186</f>
        <v>0</v>
      </c>
      <c r="O186" s="170">
        <v>2</v>
      </c>
      <c r="AA186" s="146">
        <v>1</v>
      </c>
      <c r="AB186" s="146">
        <v>1</v>
      </c>
      <c r="AC186" s="146">
        <v>1</v>
      </c>
      <c r="AZ186" s="146">
        <v>1</v>
      </c>
      <c r="BA186" s="146">
        <f>IF(AZ186=1,G186,0)</f>
        <v>0</v>
      </c>
      <c r="BB186" s="146">
        <f>IF(AZ186=2,G186,0)</f>
        <v>0</v>
      </c>
      <c r="BC186" s="146">
        <f>IF(AZ186=3,G186,0)</f>
        <v>0</v>
      </c>
      <c r="BD186" s="146">
        <f>IF(AZ186=4,G186,0)</f>
        <v>0</v>
      </c>
      <c r="BE186" s="146">
        <f>IF(AZ186=5,G186,0)</f>
        <v>0</v>
      </c>
      <c r="CA186" s="177">
        <v>1</v>
      </c>
      <c r="CB186" s="177">
        <v>1</v>
      </c>
      <c r="CZ186" s="146">
        <v>0.04618</v>
      </c>
    </row>
    <row r="187" spans="1:15" ht="12.75">
      <c r="A187" s="178"/>
      <c r="B187" s="180"/>
      <c r="C187" s="234" t="s">
        <v>274</v>
      </c>
      <c r="D187" s="233"/>
      <c r="E187" s="181">
        <v>1</v>
      </c>
      <c r="F187" s="182"/>
      <c r="G187" s="183"/>
      <c r="M187" s="179" t="s">
        <v>274</v>
      </c>
      <c r="O187" s="170"/>
    </row>
    <row r="188" spans="1:104" ht="22.5">
      <c r="A188" s="171">
        <v>50</v>
      </c>
      <c r="B188" s="172" t="s">
        <v>275</v>
      </c>
      <c r="C188" s="173" t="s">
        <v>276</v>
      </c>
      <c r="D188" s="174" t="s">
        <v>177</v>
      </c>
      <c r="E188" s="175">
        <v>0.0672</v>
      </c>
      <c r="F188" s="175">
        <v>0</v>
      </c>
      <c r="G188" s="176">
        <f>E188*F188</f>
        <v>0</v>
      </c>
      <c r="O188" s="170">
        <v>2</v>
      </c>
      <c r="AA188" s="146">
        <v>1</v>
      </c>
      <c r="AB188" s="146">
        <v>1</v>
      </c>
      <c r="AC188" s="146">
        <v>1</v>
      </c>
      <c r="AZ188" s="146">
        <v>1</v>
      </c>
      <c r="BA188" s="146">
        <f>IF(AZ188=1,G188,0)</f>
        <v>0</v>
      </c>
      <c r="BB188" s="146">
        <f>IF(AZ188=2,G188,0)</f>
        <v>0</v>
      </c>
      <c r="BC188" s="146">
        <f>IF(AZ188=3,G188,0)</f>
        <v>0</v>
      </c>
      <c r="BD188" s="146">
        <f>IF(AZ188=4,G188,0)</f>
        <v>0</v>
      </c>
      <c r="BE188" s="146">
        <f>IF(AZ188=5,G188,0)</f>
        <v>0</v>
      </c>
      <c r="CA188" s="177">
        <v>1</v>
      </c>
      <c r="CB188" s="177">
        <v>1</v>
      </c>
      <c r="CZ188" s="146">
        <v>1.09</v>
      </c>
    </row>
    <row r="189" spans="1:15" ht="12.75">
      <c r="A189" s="178"/>
      <c r="B189" s="180"/>
      <c r="C189" s="234" t="s">
        <v>277</v>
      </c>
      <c r="D189" s="233"/>
      <c r="E189" s="181">
        <v>0.0672</v>
      </c>
      <c r="F189" s="182"/>
      <c r="G189" s="183"/>
      <c r="M189" s="179" t="s">
        <v>277</v>
      </c>
      <c r="O189" s="170"/>
    </row>
    <row r="190" spans="1:104" ht="12.75">
      <c r="A190" s="171">
        <v>51</v>
      </c>
      <c r="B190" s="172" t="s">
        <v>278</v>
      </c>
      <c r="C190" s="173" t="s">
        <v>279</v>
      </c>
      <c r="D190" s="174" t="s">
        <v>183</v>
      </c>
      <c r="E190" s="175">
        <v>9.3305</v>
      </c>
      <c r="F190" s="175">
        <v>0</v>
      </c>
      <c r="G190" s="176">
        <f>E190*F190</f>
        <v>0</v>
      </c>
      <c r="O190" s="170">
        <v>2</v>
      </c>
      <c r="AA190" s="146">
        <v>1</v>
      </c>
      <c r="AB190" s="146">
        <v>1</v>
      </c>
      <c r="AC190" s="146">
        <v>1</v>
      </c>
      <c r="AZ190" s="146">
        <v>1</v>
      </c>
      <c r="BA190" s="146">
        <f>IF(AZ190=1,G190,0)</f>
        <v>0</v>
      </c>
      <c r="BB190" s="146">
        <f>IF(AZ190=2,G190,0)</f>
        <v>0</v>
      </c>
      <c r="BC190" s="146">
        <f>IF(AZ190=3,G190,0)</f>
        <v>0</v>
      </c>
      <c r="BD190" s="146">
        <f>IF(AZ190=4,G190,0)</f>
        <v>0</v>
      </c>
      <c r="BE190" s="146">
        <f>IF(AZ190=5,G190,0)</f>
        <v>0</v>
      </c>
      <c r="CA190" s="177">
        <v>1</v>
      </c>
      <c r="CB190" s="177">
        <v>1</v>
      </c>
      <c r="CZ190" s="146">
        <v>0.0133</v>
      </c>
    </row>
    <row r="191" spans="1:15" ht="12.75">
      <c r="A191" s="178"/>
      <c r="B191" s="180"/>
      <c r="C191" s="234" t="s">
        <v>280</v>
      </c>
      <c r="D191" s="233"/>
      <c r="E191" s="181">
        <v>9.3305</v>
      </c>
      <c r="F191" s="182"/>
      <c r="G191" s="183"/>
      <c r="M191" s="179" t="s">
        <v>280</v>
      </c>
      <c r="O191" s="170"/>
    </row>
    <row r="192" spans="1:104" ht="12.75">
      <c r="A192" s="171">
        <v>52</v>
      </c>
      <c r="B192" s="172" t="s">
        <v>281</v>
      </c>
      <c r="C192" s="173" t="s">
        <v>282</v>
      </c>
      <c r="D192" s="174" t="s">
        <v>183</v>
      </c>
      <c r="E192" s="175">
        <v>7.92</v>
      </c>
      <c r="F192" s="175">
        <v>0</v>
      </c>
      <c r="G192" s="176">
        <f>E192*F192</f>
        <v>0</v>
      </c>
      <c r="O192" s="170">
        <v>2</v>
      </c>
      <c r="AA192" s="146">
        <v>1</v>
      </c>
      <c r="AB192" s="146">
        <v>1</v>
      </c>
      <c r="AC192" s="146">
        <v>1</v>
      </c>
      <c r="AZ192" s="146">
        <v>1</v>
      </c>
      <c r="BA192" s="146">
        <f>IF(AZ192=1,G192,0)</f>
        <v>0</v>
      </c>
      <c r="BB192" s="146">
        <f>IF(AZ192=2,G192,0)</f>
        <v>0</v>
      </c>
      <c r="BC192" s="146">
        <f>IF(AZ192=3,G192,0)</f>
        <v>0</v>
      </c>
      <c r="BD192" s="146">
        <f>IF(AZ192=4,G192,0)</f>
        <v>0</v>
      </c>
      <c r="BE192" s="146">
        <f>IF(AZ192=5,G192,0)</f>
        <v>0</v>
      </c>
      <c r="CA192" s="177">
        <v>1</v>
      </c>
      <c r="CB192" s="177">
        <v>1</v>
      </c>
      <c r="CZ192" s="146">
        <v>0.09203</v>
      </c>
    </row>
    <row r="193" spans="1:15" ht="12.75">
      <c r="A193" s="178"/>
      <c r="B193" s="180"/>
      <c r="C193" s="234" t="s">
        <v>283</v>
      </c>
      <c r="D193" s="233"/>
      <c r="E193" s="181">
        <v>6.27</v>
      </c>
      <c r="F193" s="182"/>
      <c r="G193" s="183"/>
      <c r="M193" s="179" t="s">
        <v>283</v>
      </c>
      <c r="O193" s="170"/>
    </row>
    <row r="194" spans="1:15" ht="12.75">
      <c r="A194" s="178"/>
      <c r="B194" s="180"/>
      <c r="C194" s="234" t="s">
        <v>284</v>
      </c>
      <c r="D194" s="233"/>
      <c r="E194" s="181">
        <v>1.65</v>
      </c>
      <c r="F194" s="182"/>
      <c r="G194" s="183"/>
      <c r="M194" s="179" t="s">
        <v>284</v>
      </c>
      <c r="O194" s="170"/>
    </row>
    <row r="195" spans="1:104" ht="12.75">
      <c r="A195" s="171">
        <v>53</v>
      </c>
      <c r="B195" s="172" t="s">
        <v>285</v>
      </c>
      <c r="C195" s="173" t="s">
        <v>286</v>
      </c>
      <c r="D195" s="174" t="s">
        <v>183</v>
      </c>
      <c r="E195" s="175">
        <v>213.3803</v>
      </c>
      <c r="F195" s="175">
        <v>0</v>
      </c>
      <c r="G195" s="176">
        <f>E195*F195</f>
        <v>0</v>
      </c>
      <c r="O195" s="170">
        <v>2</v>
      </c>
      <c r="AA195" s="146">
        <v>1</v>
      </c>
      <c r="AB195" s="146">
        <v>1</v>
      </c>
      <c r="AC195" s="146">
        <v>1</v>
      </c>
      <c r="AZ195" s="146">
        <v>1</v>
      </c>
      <c r="BA195" s="146">
        <f>IF(AZ195=1,G195,0)</f>
        <v>0</v>
      </c>
      <c r="BB195" s="146">
        <f>IF(AZ195=2,G195,0)</f>
        <v>0</v>
      </c>
      <c r="BC195" s="146">
        <f>IF(AZ195=3,G195,0)</f>
        <v>0</v>
      </c>
      <c r="BD195" s="146">
        <f>IF(AZ195=4,G195,0)</f>
        <v>0</v>
      </c>
      <c r="BE195" s="146">
        <f>IF(AZ195=5,G195,0)</f>
        <v>0</v>
      </c>
      <c r="CA195" s="177">
        <v>1</v>
      </c>
      <c r="CB195" s="177">
        <v>1</v>
      </c>
      <c r="CZ195" s="146">
        <v>0.14137</v>
      </c>
    </row>
    <row r="196" spans="1:15" ht="22.5">
      <c r="A196" s="178"/>
      <c r="B196" s="180"/>
      <c r="C196" s="234" t="s">
        <v>287</v>
      </c>
      <c r="D196" s="233"/>
      <c r="E196" s="181">
        <v>198.165</v>
      </c>
      <c r="F196" s="182"/>
      <c r="G196" s="183"/>
      <c r="M196" s="179" t="s">
        <v>287</v>
      </c>
      <c r="O196" s="170"/>
    </row>
    <row r="197" spans="1:15" ht="12.75">
      <c r="A197" s="178"/>
      <c r="B197" s="180"/>
      <c r="C197" s="234" t="s">
        <v>288</v>
      </c>
      <c r="D197" s="233"/>
      <c r="E197" s="181">
        <v>34.6953</v>
      </c>
      <c r="F197" s="182"/>
      <c r="G197" s="183"/>
      <c r="M197" s="179" t="s">
        <v>288</v>
      </c>
      <c r="O197" s="170"/>
    </row>
    <row r="198" spans="1:15" ht="12.75">
      <c r="A198" s="178"/>
      <c r="B198" s="180"/>
      <c r="C198" s="234" t="s">
        <v>289</v>
      </c>
      <c r="D198" s="233"/>
      <c r="E198" s="181">
        <v>-21.63</v>
      </c>
      <c r="F198" s="182"/>
      <c r="G198" s="183"/>
      <c r="M198" s="179" t="s">
        <v>289</v>
      </c>
      <c r="O198" s="170"/>
    </row>
    <row r="199" spans="1:15" ht="12.75">
      <c r="A199" s="178"/>
      <c r="B199" s="180"/>
      <c r="C199" s="234" t="s">
        <v>290</v>
      </c>
      <c r="D199" s="233"/>
      <c r="E199" s="181">
        <v>2.15</v>
      </c>
      <c r="F199" s="182"/>
      <c r="G199" s="183"/>
      <c r="M199" s="179" t="s">
        <v>290</v>
      </c>
      <c r="O199" s="170"/>
    </row>
    <row r="200" spans="1:104" ht="12.75">
      <c r="A200" s="171">
        <v>54</v>
      </c>
      <c r="B200" s="172" t="s">
        <v>291</v>
      </c>
      <c r="C200" s="173" t="s">
        <v>292</v>
      </c>
      <c r="D200" s="174" t="s">
        <v>293</v>
      </c>
      <c r="E200" s="175">
        <v>33</v>
      </c>
      <c r="F200" s="175">
        <v>0</v>
      </c>
      <c r="G200" s="176">
        <f>E200*F200</f>
        <v>0</v>
      </c>
      <c r="O200" s="170">
        <v>2</v>
      </c>
      <c r="AA200" s="146">
        <v>1</v>
      </c>
      <c r="AB200" s="146">
        <v>1</v>
      </c>
      <c r="AC200" s="146">
        <v>1</v>
      </c>
      <c r="AZ200" s="146">
        <v>1</v>
      </c>
      <c r="BA200" s="146">
        <f>IF(AZ200=1,G200,0)</f>
        <v>0</v>
      </c>
      <c r="BB200" s="146">
        <f>IF(AZ200=2,G200,0)</f>
        <v>0</v>
      </c>
      <c r="BC200" s="146">
        <f>IF(AZ200=3,G200,0)</f>
        <v>0</v>
      </c>
      <c r="BD200" s="146">
        <f>IF(AZ200=4,G200,0)</f>
        <v>0</v>
      </c>
      <c r="BE200" s="146">
        <f>IF(AZ200=5,G200,0)</f>
        <v>0</v>
      </c>
      <c r="CA200" s="177">
        <v>1</v>
      </c>
      <c r="CB200" s="177">
        <v>1</v>
      </c>
      <c r="CZ200" s="146">
        <v>0.00102</v>
      </c>
    </row>
    <row r="201" spans="1:15" ht="12.75">
      <c r="A201" s="178"/>
      <c r="B201" s="180"/>
      <c r="C201" s="234" t="s">
        <v>294</v>
      </c>
      <c r="D201" s="233"/>
      <c r="E201" s="181">
        <v>33</v>
      </c>
      <c r="F201" s="182"/>
      <c r="G201" s="183"/>
      <c r="M201" s="179" t="s">
        <v>294</v>
      </c>
      <c r="O201" s="170"/>
    </row>
    <row r="202" spans="1:104" ht="22.5">
      <c r="A202" s="171">
        <v>55</v>
      </c>
      <c r="B202" s="172" t="s">
        <v>295</v>
      </c>
      <c r="C202" s="173" t="s">
        <v>296</v>
      </c>
      <c r="D202" s="174" t="s">
        <v>183</v>
      </c>
      <c r="E202" s="175">
        <v>0.84</v>
      </c>
      <c r="F202" s="175">
        <v>0</v>
      </c>
      <c r="G202" s="176">
        <f>E202*F202</f>
        <v>0</v>
      </c>
      <c r="O202" s="170">
        <v>2</v>
      </c>
      <c r="AA202" s="146">
        <v>1</v>
      </c>
      <c r="AB202" s="146">
        <v>1</v>
      </c>
      <c r="AC202" s="146">
        <v>1</v>
      </c>
      <c r="AZ202" s="146">
        <v>1</v>
      </c>
      <c r="BA202" s="146">
        <f>IF(AZ202=1,G202,0)</f>
        <v>0</v>
      </c>
      <c r="BB202" s="146">
        <f>IF(AZ202=2,G202,0)</f>
        <v>0</v>
      </c>
      <c r="BC202" s="146">
        <f>IF(AZ202=3,G202,0)</f>
        <v>0</v>
      </c>
      <c r="BD202" s="146">
        <f>IF(AZ202=4,G202,0)</f>
        <v>0</v>
      </c>
      <c r="BE202" s="146">
        <f>IF(AZ202=5,G202,0)</f>
        <v>0</v>
      </c>
      <c r="CA202" s="177">
        <v>1</v>
      </c>
      <c r="CB202" s="177">
        <v>1</v>
      </c>
      <c r="CZ202" s="146">
        <v>0.1656</v>
      </c>
    </row>
    <row r="203" spans="1:15" ht="12.75">
      <c r="A203" s="178"/>
      <c r="B203" s="180"/>
      <c r="C203" s="234" t="s">
        <v>297</v>
      </c>
      <c r="D203" s="233"/>
      <c r="E203" s="181">
        <v>0.84</v>
      </c>
      <c r="F203" s="182"/>
      <c r="G203" s="183"/>
      <c r="M203" s="179" t="s">
        <v>297</v>
      </c>
      <c r="O203" s="170"/>
    </row>
    <row r="204" spans="1:104" ht="22.5">
      <c r="A204" s="171">
        <v>56</v>
      </c>
      <c r="B204" s="172" t="s">
        <v>298</v>
      </c>
      <c r="C204" s="173" t="s">
        <v>299</v>
      </c>
      <c r="D204" s="174" t="s">
        <v>183</v>
      </c>
      <c r="E204" s="175">
        <v>1.26</v>
      </c>
      <c r="F204" s="175">
        <v>0</v>
      </c>
      <c r="G204" s="176">
        <f>E204*F204</f>
        <v>0</v>
      </c>
      <c r="O204" s="170">
        <v>2</v>
      </c>
      <c r="AA204" s="146">
        <v>1</v>
      </c>
      <c r="AB204" s="146">
        <v>1</v>
      </c>
      <c r="AC204" s="146">
        <v>1</v>
      </c>
      <c r="AZ204" s="146">
        <v>1</v>
      </c>
      <c r="BA204" s="146">
        <f>IF(AZ204=1,G204,0)</f>
        <v>0</v>
      </c>
      <c r="BB204" s="146">
        <f>IF(AZ204=2,G204,0)</f>
        <v>0</v>
      </c>
      <c r="BC204" s="146">
        <f>IF(AZ204=3,G204,0)</f>
        <v>0</v>
      </c>
      <c r="BD204" s="146">
        <f>IF(AZ204=4,G204,0)</f>
        <v>0</v>
      </c>
      <c r="BE204" s="146">
        <f>IF(AZ204=5,G204,0)</f>
        <v>0</v>
      </c>
      <c r="CA204" s="177">
        <v>1</v>
      </c>
      <c r="CB204" s="177">
        <v>1</v>
      </c>
      <c r="CZ204" s="146">
        <v>0.00617</v>
      </c>
    </row>
    <row r="205" spans="1:15" ht="12.75">
      <c r="A205" s="178"/>
      <c r="B205" s="180"/>
      <c r="C205" s="234" t="s">
        <v>300</v>
      </c>
      <c r="D205" s="233"/>
      <c r="E205" s="181">
        <v>1.26</v>
      </c>
      <c r="F205" s="182"/>
      <c r="G205" s="183"/>
      <c r="M205" s="179" t="s">
        <v>300</v>
      </c>
      <c r="O205" s="170"/>
    </row>
    <row r="206" spans="1:104" ht="22.5">
      <c r="A206" s="171">
        <v>57</v>
      </c>
      <c r="B206" s="172" t="s">
        <v>301</v>
      </c>
      <c r="C206" s="173" t="s">
        <v>302</v>
      </c>
      <c r="D206" s="174" t="s">
        <v>190</v>
      </c>
      <c r="E206" s="175">
        <v>20</v>
      </c>
      <c r="F206" s="175">
        <v>0</v>
      </c>
      <c r="G206" s="176">
        <f>E206*F206</f>
        <v>0</v>
      </c>
      <c r="O206" s="170">
        <v>2</v>
      </c>
      <c r="AA206" s="146">
        <v>1</v>
      </c>
      <c r="AB206" s="146">
        <v>0</v>
      </c>
      <c r="AC206" s="146">
        <v>0</v>
      </c>
      <c r="AZ206" s="146">
        <v>1</v>
      </c>
      <c r="BA206" s="146">
        <f>IF(AZ206=1,G206,0)</f>
        <v>0</v>
      </c>
      <c r="BB206" s="146">
        <f>IF(AZ206=2,G206,0)</f>
        <v>0</v>
      </c>
      <c r="BC206" s="146">
        <f>IF(AZ206=3,G206,0)</f>
        <v>0</v>
      </c>
      <c r="BD206" s="146">
        <f>IF(AZ206=4,G206,0)</f>
        <v>0</v>
      </c>
      <c r="BE206" s="146">
        <f>IF(AZ206=5,G206,0)</f>
        <v>0</v>
      </c>
      <c r="CA206" s="177">
        <v>1</v>
      </c>
      <c r="CB206" s="177">
        <v>0</v>
      </c>
      <c r="CZ206" s="146">
        <v>0.058</v>
      </c>
    </row>
    <row r="207" spans="1:15" ht="12.75">
      <c r="A207" s="178"/>
      <c r="B207" s="180"/>
      <c r="C207" s="234" t="s">
        <v>303</v>
      </c>
      <c r="D207" s="233"/>
      <c r="E207" s="181">
        <v>18</v>
      </c>
      <c r="F207" s="182"/>
      <c r="G207" s="183"/>
      <c r="M207" s="179" t="s">
        <v>303</v>
      </c>
      <c r="O207" s="170"/>
    </row>
    <row r="208" spans="1:15" ht="12.75">
      <c r="A208" s="178"/>
      <c r="B208" s="180"/>
      <c r="C208" s="234" t="s">
        <v>304</v>
      </c>
      <c r="D208" s="233"/>
      <c r="E208" s="181">
        <v>2</v>
      </c>
      <c r="F208" s="182"/>
      <c r="G208" s="183"/>
      <c r="M208" s="179" t="s">
        <v>304</v>
      </c>
      <c r="O208" s="170"/>
    </row>
    <row r="209" spans="1:57" ht="12.75">
      <c r="A209" s="184"/>
      <c r="B209" s="185" t="s">
        <v>74</v>
      </c>
      <c r="C209" s="186" t="str">
        <f>CONCATENATE(B181," ",C181)</f>
        <v>3 Svislé a kompletní konstrukce</v>
      </c>
      <c r="D209" s="187"/>
      <c r="E209" s="188"/>
      <c r="F209" s="189"/>
      <c r="G209" s="190">
        <f>SUM(G181:G208)</f>
        <v>0</v>
      </c>
      <c r="O209" s="170">
        <v>4</v>
      </c>
      <c r="BA209" s="191">
        <f>SUM(BA181:BA208)</f>
        <v>0</v>
      </c>
      <c r="BB209" s="191">
        <f>SUM(BB181:BB208)</f>
        <v>0</v>
      </c>
      <c r="BC209" s="191">
        <f>SUM(BC181:BC208)</f>
        <v>0</v>
      </c>
      <c r="BD209" s="191">
        <f>SUM(BD181:BD208)</f>
        <v>0</v>
      </c>
      <c r="BE209" s="191">
        <f>SUM(BE181:BE208)</f>
        <v>0</v>
      </c>
    </row>
    <row r="210" spans="1:15" ht="12.75">
      <c r="A210" s="163" t="s">
        <v>71</v>
      </c>
      <c r="B210" s="164" t="s">
        <v>305</v>
      </c>
      <c r="C210" s="165" t="s">
        <v>306</v>
      </c>
      <c r="D210" s="166"/>
      <c r="E210" s="167"/>
      <c r="F210" s="167"/>
      <c r="G210" s="168"/>
      <c r="H210" s="169"/>
      <c r="I210" s="169"/>
      <c r="O210" s="170">
        <v>1</v>
      </c>
    </row>
    <row r="211" spans="1:104" ht="22.5">
      <c r="A211" s="171">
        <v>58</v>
      </c>
      <c r="B211" s="172" t="s">
        <v>307</v>
      </c>
      <c r="C211" s="173" t="s">
        <v>308</v>
      </c>
      <c r="D211" s="174" t="s">
        <v>183</v>
      </c>
      <c r="E211" s="175">
        <v>10.235</v>
      </c>
      <c r="F211" s="175">
        <v>0</v>
      </c>
      <c r="G211" s="176">
        <f>E211*F211</f>
        <v>0</v>
      </c>
      <c r="O211" s="170">
        <v>2</v>
      </c>
      <c r="AA211" s="146">
        <v>1</v>
      </c>
      <c r="AB211" s="146">
        <v>1</v>
      </c>
      <c r="AC211" s="146">
        <v>1</v>
      </c>
      <c r="AZ211" s="146">
        <v>1</v>
      </c>
      <c r="BA211" s="146">
        <f>IF(AZ211=1,G211,0)</f>
        <v>0</v>
      </c>
      <c r="BB211" s="146">
        <f>IF(AZ211=2,G211,0)</f>
        <v>0</v>
      </c>
      <c r="BC211" s="146">
        <f>IF(AZ211=3,G211,0)</f>
        <v>0</v>
      </c>
      <c r="BD211" s="146">
        <f>IF(AZ211=4,G211,0)</f>
        <v>0</v>
      </c>
      <c r="BE211" s="146">
        <f>IF(AZ211=5,G211,0)</f>
        <v>0</v>
      </c>
      <c r="CA211" s="177">
        <v>1</v>
      </c>
      <c r="CB211" s="177">
        <v>1</v>
      </c>
      <c r="CZ211" s="146">
        <v>0.02534</v>
      </c>
    </row>
    <row r="212" spans="1:15" ht="12.75">
      <c r="A212" s="178"/>
      <c r="B212" s="180"/>
      <c r="C212" s="234" t="s">
        <v>309</v>
      </c>
      <c r="D212" s="233"/>
      <c r="E212" s="181">
        <v>10.235</v>
      </c>
      <c r="F212" s="182"/>
      <c r="G212" s="183"/>
      <c r="M212" s="179" t="s">
        <v>309</v>
      </c>
      <c r="O212" s="170"/>
    </row>
    <row r="213" spans="1:104" ht="22.5">
      <c r="A213" s="171">
        <v>59</v>
      </c>
      <c r="B213" s="172" t="s">
        <v>310</v>
      </c>
      <c r="C213" s="173" t="s">
        <v>311</v>
      </c>
      <c r="D213" s="174" t="s">
        <v>183</v>
      </c>
      <c r="E213" s="175">
        <v>187.0945</v>
      </c>
      <c r="F213" s="175">
        <v>0</v>
      </c>
      <c r="G213" s="176">
        <f>E213*F213</f>
        <v>0</v>
      </c>
      <c r="O213" s="170">
        <v>2</v>
      </c>
      <c r="AA213" s="146">
        <v>1</v>
      </c>
      <c r="AB213" s="146">
        <v>1</v>
      </c>
      <c r="AC213" s="146">
        <v>1</v>
      </c>
      <c r="AZ213" s="146">
        <v>1</v>
      </c>
      <c r="BA213" s="146">
        <f>IF(AZ213=1,G213,0)</f>
        <v>0</v>
      </c>
      <c r="BB213" s="146">
        <f>IF(AZ213=2,G213,0)</f>
        <v>0</v>
      </c>
      <c r="BC213" s="146">
        <f>IF(AZ213=3,G213,0)</f>
        <v>0</v>
      </c>
      <c r="BD213" s="146">
        <f>IF(AZ213=4,G213,0)</f>
        <v>0</v>
      </c>
      <c r="BE213" s="146">
        <f>IF(AZ213=5,G213,0)</f>
        <v>0</v>
      </c>
      <c r="CA213" s="177">
        <v>1</v>
      </c>
      <c r="CB213" s="177">
        <v>1</v>
      </c>
      <c r="CZ213" s="146">
        <v>0.02933</v>
      </c>
    </row>
    <row r="214" spans="1:15" ht="12.75">
      <c r="A214" s="178"/>
      <c r="B214" s="180"/>
      <c r="C214" s="234" t="s">
        <v>312</v>
      </c>
      <c r="D214" s="233"/>
      <c r="E214" s="181">
        <v>54.172</v>
      </c>
      <c r="F214" s="182"/>
      <c r="G214" s="183"/>
      <c r="M214" s="179" t="s">
        <v>312</v>
      </c>
      <c r="O214" s="170"/>
    </row>
    <row r="215" spans="1:15" ht="12.75">
      <c r="A215" s="178"/>
      <c r="B215" s="180"/>
      <c r="C215" s="234" t="s">
        <v>313</v>
      </c>
      <c r="D215" s="233"/>
      <c r="E215" s="181">
        <v>-9.91</v>
      </c>
      <c r="F215" s="182"/>
      <c r="G215" s="183"/>
      <c r="M215" s="179" t="s">
        <v>313</v>
      </c>
      <c r="O215" s="170"/>
    </row>
    <row r="216" spans="1:15" ht="33.75">
      <c r="A216" s="178"/>
      <c r="B216" s="180"/>
      <c r="C216" s="234" t="s">
        <v>314</v>
      </c>
      <c r="D216" s="233"/>
      <c r="E216" s="181">
        <v>139.16</v>
      </c>
      <c r="F216" s="182"/>
      <c r="G216" s="183"/>
      <c r="M216" s="179" t="s">
        <v>314</v>
      </c>
      <c r="O216" s="170"/>
    </row>
    <row r="217" spans="1:15" ht="12.75">
      <c r="A217" s="178"/>
      <c r="B217" s="180"/>
      <c r="C217" s="234" t="s">
        <v>315</v>
      </c>
      <c r="D217" s="233"/>
      <c r="E217" s="181">
        <v>-18.39</v>
      </c>
      <c r="F217" s="182"/>
      <c r="G217" s="183"/>
      <c r="M217" s="179" t="s">
        <v>315</v>
      </c>
      <c r="O217" s="170"/>
    </row>
    <row r="218" spans="1:15" ht="12.75">
      <c r="A218" s="178"/>
      <c r="B218" s="180"/>
      <c r="C218" s="234" t="s">
        <v>316</v>
      </c>
      <c r="D218" s="233"/>
      <c r="E218" s="181">
        <v>23.9525</v>
      </c>
      <c r="F218" s="182"/>
      <c r="G218" s="183"/>
      <c r="M218" s="179" t="s">
        <v>316</v>
      </c>
      <c r="O218" s="170"/>
    </row>
    <row r="219" spans="1:15" ht="12.75">
      <c r="A219" s="178"/>
      <c r="B219" s="180"/>
      <c r="C219" s="234" t="s">
        <v>317</v>
      </c>
      <c r="D219" s="233"/>
      <c r="E219" s="181">
        <v>-1.89</v>
      </c>
      <c r="F219" s="182"/>
      <c r="G219" s="183"/>
      <c r="M219" s="179" t="s">
        <v>317</v>
      </c>
      <c r="O219" s="170"/>
    </row>
    <row r="220" spans="1:104" ht="22.5">
      <c r="A220" s="171">
        <v>60</v>
      </c>
      <c r="B220" s="172" t="s">
        <v>318</v>
      </c>
      <c r="C220" s="173" t="s">
        <v>319</v>
      </c>
      <c r="D220" s="174" t="s">
        <v>183</v>
      </c>
      <c r="E220" s="175">
        <v>11.89</v>
      </c>
      <c r="F220" s="175">
        <v>0</v>
      </c>
      <c r="G220" s="176">
        <f>E220*F220</f>
        <v>0</v>
      </c>
      <c r="O220" s="170">
        <v>2</v>
      </c>
      <c r="AA220" s="146">
        <v>1</v>
      </c>
      <c r="AB220" s="146">
        <v>1</v>
      </c>
      <c r="AC220" s="146">
        <v>1</v>
      </c>
      <c r="AZ220" s="146">
        <v>1</v>
      </c>
      <c r="BA220" s="146">
        <f>IF(AZ220=1,G220,0)</f>
        <v>0</v>
      </c>
      <c r="BB220" s="146">
        <f>IF(AZ220=2,G220,0)</f>
        <v>0</v>
      </c>
      <c r="BC220" s="146">
        <f>IF(AZ220=3,G220,0)</f>
        <v>0</v>
      </c>
      <c r="BD220" s="146">
        <f>IF(AZ220=4,G220,0)</f>
        <v>0</v>
      </c>
      <c r="BE220" s="146">
        <f>IF(AZ220=5,G220,0)</f>
        <v>0</v>
      </c>
      <c r="CA220" s="177">
        <v>1</v>
      </c>
      <c r="CB220" s="177">
        <v>1</v>
      </c>
      <c r="CZ220" s="146">
        <v>0.05247</v>
      </c>
    </row>
    <row r="221" spans="1:15" ht="12.75">
      <c r="A221" s="178"/>
      <c r="B221" s="180"/>
      <c r="C221" s="234" t="s">
        <v>320</v>
      </c>
      <c r="D221" s="233"/>
      <c r="E221" s="181">
        <v>11.89</v>
      </c>
      <c r="F221" s="182"/>
      <c r="G221" s="183"/>
      <c r="M221" s="179" t="s">
        <v>320</v>
      </c>
      <c r="O221" s="170"/>
    </row>
    <row r="222" spans="1:104" ht="22.5">
      <c r="A222" s="171">
        <v>61</v>
      </c>
      <c r="B222" s="172" t="s">
        <v>321</v>
      </c>
      <c r="C222" s="173" t="s">
        <v>322</v>
      </c>
      <c r="D222" s="174" t="s">
        <v>183</v>
      </c>
      <c r="E222" s="175">
        <v>16.49</v>
      </c>
      <c r="F222" s="175">
        <v>0</v>
      </c>
      <c r="G222" s="176">
        <f>E222*F222</f>
        <v>0</v>
      </c>
      <c r="O222" s="170">
        <v>2</v>
      </c>
      <c r="AA222" s="146">
        <v>1</v>
      </c>
      <c r="AB222" s="146">
        <v>1</v>
      </c>
      <c r="AC222" s="146">
        <v>1</v>
      </c>
      <c r="AZ222" s="146">
        <v>1</v>
      </c>
      <c r="BA222" s="146">
        <f>IF(AZ222=1,G222,0)</f>
        <v>0</v>
      </c>
      <c r="BB222" s="146">
        <f>IF(AZ222=2,G222,0)</f>
        <v>0</v>
      </c>
      <c r="BC222" s="146">
        <f>IF(AZ222=3,G222,0)</f>
        <v>0</v>
      </c>
      <c r="BD222" s="146">
        <f>IF(AZ222=4,G222,0)</f>
        <v>0</v>
      </c>
      <c r="BE222" s="146">
        <f>IF(AZ222=5,G222,0)</f>
        <v>0</v>
      </c>
      <c r="CA222" s="177">
        <v>1</v>
      </c>
      <c r="CB222" s="177">
        <v>1</v>
      </c>
      <c r="CZ222" s="146">
        <v>0.0636</v>
      </c>
    </row>
    <row r="223" spans="1:15" ht="12.75">
      <c r="A223" s="178"/>
      <c r="B223" s="180"/>
      <c r="C223" s="234" t="s">
        <v>323</v>
      </c>
      <c r="D223" s="233"/>
      <c r="E223" s="181">
        <v>16.49</v>
      </c>
      <c r="F223" s="182"/>
      <c r="G223" s="183"/>
      <c r="M223" s="179" t="s">
        <v>323</v>
      </c>
      <c r="O223" s="170"/>
    </row>
    <row r="224" spans="1:104" ht="22.5">
      <c r="A224" s="171">
        <v>62</v>
      </c>
      <c r="B224" s="172" t="s">
        <v>324</v>
      </c>
      <c r="C224" s="173" t="s">
        <v>325</v>
      </c>
      <c r="D224" s="174" t="s">
        <v>190</v>
      </c>
      <c r="E224" s="175">
        <v>9</v>
      </c>
      <c r="F224" s="175">
        <v>0</v>
      </c>
      <c r="G224" s="176">
        <f>E224*F224</f>
        <v>0</v>
      </c>
      <c r="O224" s="170">
        <v>2</v>
      </c>
      <c r="AA224" s="146">
        <v>1</v>
      </c>
      <c r="AB224" s="146">
        <v>1</v>
      </c>
      <c r="AC224" s="146">
        <v>1</v>
      </c>
      <c r="AZ224" s="146">
        <v>1</v>
      </c>
      <c r="BA224" s="146">
        <f>IF(AZ224=1,G224,0)</f>
        <v>0</v>
      </c>
      <c r="BB224" s="146">
        <f>IF(AZ224=2,G224,0)</f>
        <v>0</v>
      </c>
      <c r="BC224" s="146">
        <f>IF(AZ224=3,G224,0)</f>
        <v>0</v>
      </c>
      <c r="BD224" s="146">
        <f>IF(AZ224=4,G224,0)</f>
        <v>0</v>
      </c>
      <c r="BE224" s="146">
        <f>IF(AZ224=5,G224,0)</f>
        <v>0</v>
      </c>
      <c r="CA224" s="177">
        <v>1</v>
      </c>
      <c r="CB224" s="177">
        <v>1</v>
      </c>
      <c r="CZ224" s="146">
        <v>0.0085</v>
      </c>
    </row>
    <row r="225" spans="1:104" ht="22.5">
      <c r="A225" s="171">
        <v>63</v>
      </c>
      <c r="B225" s="172" t="s">
        <v>326</v>
      </c>
      <c r="C225" s="173" t="s">
        <v>327</v>
      </c>
      <c r="D225" s="174" t="s">
        <v>190</v>
      </c>
      <c r="E225" s="175">
        <v>10</v>
      </c>
      <c r="F225" s="175">
        <v>0</v>
      </c>
      <c r="G225" s="176">
        <f>E225*F225</f>
        <v>0</v>
      </c>
      <c r="O225" s="170">
        <v>2</v>
      </c>
      <c r="AA225" s="146">
        <v>1</v>
      </c>
      <c r="AB225" s="146">
        <v>1</v>
      </c>
      <c r="AC225" s="146">
        <v>1</v>
      </c>
      <c r="AZ225" s="146">
        <v>1</v>
      </c>
      <c r="BA225" s="146">
        <f>IF(AZ225=1,G225,0)</f>
        <v>0</v>
      </c>
      <c r="BB225" s="146">
        <f>IF(AZ225=2,G225,0)</f>
        <v>0</v>
      </c>
      <c r="BC225" s="146">
        <f>IF(AZ225=3,G225,0)</f>
        <v>0</v>
      </c>
      <c r="BD225" s="146">
        <f>IF(AZ225=4,G225,0)</f>
        <v>0</v>
      </c>
      <c r="BE225" s="146">
        <f>IF(AZ225=5,G225,0)</f>
        <v>0</v>
      </c>
      <c r="CA225" s="177">
        <v>1</v>
      </c>
      <c r="CB225" s="177">
        <v>1</v>
      </c>
      <c r="CZ225" s="146">
        <v>0.012</v>
      </c>
    </row>
    <row r="226" spans="1:104" ht="22.5">
      <c r="A226" s="171">
        <v>64</v>
      </c>
      <c r="B226" s="172" t="s">
        <v>328</v>
      </c>
      <c r="C226" s="173" t="s">
        <v>329</v>
      </c>
      <c r="D226" s="174" t="s">
        <v>190</v>
      </c>
      <c r="E226" s="175">
        <v>2</v>
      </c>
      <c r="F226" s="175">
        <v>0</v>
      </c>
      <c r="G226" s="176">
        <f>E226*F226</f>
        <v>0</v>
      </c>
      <c r="O226" s="170">
        <v>2</v>
      </c>
      <c r="AA226" s="146">
        <v>1</v>
      </c>
      <c r="AB226" s="146">
        <v>1</v>
      </c>
      <c r="AC226" s="146">
        <v>1</v>
      </c>
      <c r="AZ226" s="146">
        <v>1</v>
      </c>
      <c r="BA226" s="146">
        <f>IF(AZ226=1,G226,0)</f>
        <v>0</v>
      </c>
      <c r="BB226" s="146">
        <f>IF(AZ226=2,G226,0)</f>
        <v>0</v>
      </c>
      <c r="BC226" s="146">
        <f>IF(AZ226=3,G226,0)</f>
        <v>0</v>
      </c>
      <c r="BD226" s="146">
        <f>IF(AZ226=4,G226,0)</f>
        <v>0</v>
      </c>
      <c r="BE226" s="146">
        <f>IF(AZ226=5,G226,0)</f>
        <v>0</v>
      </c>
      <c r="CA226" s="177">
        <v>1</v>
      </c>
      <c r="CB226" s="177">
        <v>1</v>
      </c>
      <c r="CZ226" s="146">
        <v>0.012</v>
      </c>
    </row>
    <row r="227" spans="1:104" ht="22.5">
      <c r="A227" s="171">
        <v>65</v>
      </c>
      <c r="B227" s="172" t="s">
        <v>330</v>
      </c>
      <c r="C227" s="173" t="s">
        <v>331</v>
      </c>
      <c r="D227" s="174" t="s">
        <v>190</v>
      </c>
      <c r="E227" s="175">
        <v>1</v>
      </c>
      <c r="F227" s="175">
        <v>0</v>
      </c>
      <c r="G227" s="176">
        <f>E227*F227</f>
        <v>0</v>
      </c>
      <c r="O227" s="170">
        <v>2</v>
      </c>
      <c r="AA227" s="146">
        <v>1</v>
      </c>
      <c r="AB227" s="146">
        <v>1</v>
      </c>
      <c r="AC227" s="146">
        <v>1</v>
      </c>
      <c r="AZ227" s="146">
        <v>1</v>
      </c>
      <c r="BA227" s="146">
        <f>IF(AZ227=1,G227,0)</f>
        <v>0</v>
      </c>
      <c r="BB227" s="146">
        <f>IF(AZ227=2,G227,0)</f>
        <v>0</v>
      </c>
      <c r="BC227" s="146">
        <f>IF(AZ227=3,G227,0)</f>
        <v>0</v>
      </c>
      <c r="BD227" s="146">
        <f>IF(AZ227=4,G227,0)</f>
        <v>0</v>
      </c>
      <c r="BE227" s="146">
        <f>IF(AZ227=5,G227,0)</f>
        <v>0</v>
      </c>
      <c r="CA227" s="177">
        <v>1</v>
      </c>
      <c r="CB227" s="177">
        <v>1</v>
      </c>
      <c r="CZ227" s="146">
        <v>0.0005</v>
      </c>
    </row>
    <row r="228" spans="1:104" ht="22.5">
      <c r="A228" s="171">
        <v>66</v>
      </c>
      <c r="B228" s="172" t="s">
        <v>332</v>
      </c>
      <c r="C228" s="173" t="s">
        <v>333</v>
      </c>
      <c r="D228" s="174" t="s">
        <v>183</v>
      </c>
      <c r="E228" s="175">
        <v>80.752</v>
      </c>
      <c r="F228" s="175">
        <v>0</v>
      </c>
      <c r="G228" s="176">
        <f>E228*F228</f>
        <v>0</v>
      </c>
      <c r="O228" s="170">
        <v>2</v>
      </c>
      <c r="AA228" s="146">
        <v>1</v>
      </c>
      <c r="AB228" s="146">
        <v>1</v>
      </c>
      <c r="AC228" s="146">
        <v>1</v>
      </c>
      <c r="AZ228" s="146">
        <v>1</v>
      </c>
      <c r="BA228" s="146">
        <f>IF(AZ228=1,G228,0)</f>
        <v>0</v>
      </c>
      <c r="BB228" s="146">
        <f>IF(AZ228=2,G228,0)</f>
        <v>0</v>
      </c>
      <c r="BC228" s="146">
        <f>IF(AZ228=3,G228,0)</f>
        <v>0</v>
      </c>
      <c r="BD228" s="146">
        <f>IF(AZ228=4,G228,0)</f>
        <v>0</v>
      </c>
      <c r="BE228" s="146">
        <f>IF(AZ228=5,G228,0)</f>
        <v>0</v>
      </c>
      <c r="CA228" s="177">
        <v>1</v>
      </c>
      <c r="CB228" s="177">
        <v>1</v>
      </c>
      <c r="CZ228" s="146">
        <v>0</v>
      </c>
    </row>
    <row r="229" spans="1:15" ht="12.75">
      <c r="A229" s="178"/>
      <c r="B229" s="180"/>
      <c r="C229" s="234" t="s">
        <v>334</v>
      </c>
      <c r="D229" s="233"/>
      <c r="E229" s="181">
        <v>44.805</v>
      </c>
      <c r="F229" s="182"/>
      <c r="G229" s="183"/>
      <c r="M229" s="179" t="s">
        <v>334</v>
      </c>
      <c r="O229" s="170"/>
    </row>
    <row r="230" spans="1:15" ht="12.75">
      <c r="A230" s="178"/>
      <c r="B230" s="180"/>
      <c r="C230" s="234" t="s">
        <v>335</v>
      </c>
      <c r="D230" s="233"/>
      <c r="E230" s="181">
        <v>-3.76</v>
      </c>
      <c r="F230" s="182"/>
      <c r="G230" s="183"/>
      <c r="M230" s="179" t="s">
        <v>335</v>
      </c>
      <c r="O230" s="170"/>
    </row>
    <row r="231" spans="1:15" ht="12.75">
      <c r="A231" s="178"/>
      <c r="B231" s="180"/>
      <c r="C231" s="234" t="s">
        <v>336</v>
      </c>
      <c r="D231" s="233"/>
      <c r="E231" s="181">
        <v>43.032</v>
      </c>
      <c r="F231" s="182"/>
      <c r="G231" s="183"/>
      <c r="M231" s="179" t="s">
        <v>336</v>
      </c>
      <c r="O231" s="170"/>
    </row>
    <row r="232" spans="1:15" ht="12.75">
      <c r="A232" s="178"/>
      <c r="B232" s="180"/>
      <c r="C232" s="234" t="s">
        <v>337</v>
      </c>
      <c r="D232" s="233"/>
      <c r="E232" s="181">
        <v>-3.325</v>
      </c>
      <c r="F232" s="182"/>
      <c r="G232" s="183"/>
      <c r="M232" s="179" t="s">
        <v>337</v>
      </c>
      <c r="O232" s="170"/>
    </row>
    <row r="233" spans="1:104" ht="12.75">
      <c r="A233" s="171">
        <v>67</v>
      </c>
      <c r="B233" s="172" t="s">
        <v>338</v>
      </c>
      <c r="C233" s="173" t="s">
        <v>339</v>
      </c>
      <c r="D233" s="174" t="s">
        <v>183</v>
      </c>
      <c r="E233" s="175">
        <v>70.1265</v>
      </c>
      <c r="F233" s="175">
        <v>0</v>
      </c>
      <c r="G233" s="176">
        <f>E233*F233</f>
        <v>0</v>
      </c>
      <c r="O233" s="170">
        <v>2</v>
      </c>
      <c r="AA233" s="146">
        <v>1</v>
      </c>
      <c r="AB233" s="146">
        <v>1</v>
      </c>
      <c r="AC233" s="146">
        <v>1</v>
      </c>
      <c r="AZ233" s="146">
        <v>1</v>
      </c>
      <c r="BA233" s="146">
        <f>IF(AZ233=1,G233,0)</f>
        <v>0</v>
      </c>
      <c r="BB233" s="146">
        <f>IF(AZ233=2,G233,0)</f>
        <v>0</v>
      </c>
      <c r="BC233" s="146">
        <f>IF(AZ233=3,G233,0)</f>
        <v>0</v>
      </c>
      <c r="BD233" s="146">
        <f>IF(AZ233=4,G233,0)</f>
        <v>0</v>
      </c>
      <c r="BE233" s="146">
        <f>IF(AZ233=5,G233,0)</f>
        <v>0</v>
      </c>
      <c r="CA233" s="177">
        <v>1</v>
      </c>
      <c r="CB233" s="177">
        <v>1</v>
      </c>
      <c r="CZ233" s="146">
        <v>0</v>
      </c>
    </row>
    <row r="234" spans="1:15" ht="12.75">
      <c r="A234" s="178"/>
      <c r="B234" s="180"/>
      <c r="C234" s="234" t="s">
        <v>340</v>
      </c>
      <c r="D234" s="233"/>
      <c r="E234" s="181">
        <v>4.35</v>
      </c>
      <c r="F234" s="182"/>
      <c r="G234" s="183"/>
      <c r="M234" s="179" t="s">
        <v>340</v>
      </c>
      <c r="O234" s="170"/>
    </row>
    <row r="235" spans="1:15" ht="12.75">
      <c r="A235" s="178"/>
      <c r="B235" s="180"/>
      <c r="C235" s="234" t="s">
        <v>91</v>
      </c>
      <c r="D235" s="233"/>
      <c r="E235" s="181">
        <v>0</v>
      </c>
      <c r="F235" s="182"/>
      <c r="G235" s="183"/>
      <c r="M235" s="179">
        <v>0</v>
      </c>
      <c r="O235" s="170"/>
    </row>
    <row r="236" spans="1:15" ht="33.75">
      <c r="A236" s="178"/>
      <c r="B236" s="180"/>
      <c r="C236" s="234" t="s">
        <v>341</v>
      </c>
      <c r="D236" s="233"/>
      <c r="E236" s="181">
        <v>41.824</v>
      </c>
      <c r="F236" s="182"/>
      <c r="G236" s="183"/>
      <c r="M236" s="179" t="s">
        <v>341</v>
      </c>
      <c r="O236" s="170"/>
    </row>
    <row r="237" spans="1:15" ht="12.75">
      <c r="A237" s="178"/>
      <c r="B237" s="180"/>
      <c r="C237" s="234" t="s">
        <v>91</v>
      </c>
      <c r="D237" s="233"/>
      <c r="E237" s="181">
        <v>0</v>
      </c>
      <c r="F237" s="182"/>
      <c r="G237" s="183"/>
      <c r="M237" s="179">
        <v>0</v>
      </c>
      <c r="O237" s="170"/>
    </row>
    <row r="238" spans="1:15" ht="12.75">
      <c r="A238" s="178"/>
      <c r="B238" s="180"/>
      <c r="C238" s="234" t="s">
        <v>316</v>
      </c>
      <c r="D238" s="233"/>
      <c r="E238" s="181">
        <v>23.9525</v>
      </c>
      <c r="F238" s="182"/>
      <c r="G238" s="183"/>
      <c r="M238" s="179" t="s">
        <v>316</v>
      </c>
      <c r="O238" s="170"/>
    </row>
    <row r="239" spans="1:104" ht="22.5">
      <c r="A239" s="171">
        <v>68</v>
      </c>
      <c r="B239" s="172" t="s">
        <v>342</v>
      </c>
      <c r="C239" s="173" t="s">
        <v>343</v>
      </c>
      <c r="D239" s="174" t="s">
        <v>183</v>
      </c>
      <c r="E239" s="175">
        <v>149.38</v>
      </c>
      <c r="F239" s="175">
        <v>0</v>
      </c>
      <c r="G239" s="176">
        <f>E239*F239</f>
        <v>0</v>
      </c>
      <c r="O239" s="170">
        <v>2</v>
      </c>
      <c r="AA239" s="146">
        <v>1</v>
      </c>
      <c r="AB239" s="146">
        <v>1</v>
      </c>
      <c r="AC239" s="146">
        <v>1</v>
      </c>
      <c r="AZ239" s="146">
        <v>1</v>
      </c>
      <c r="BA239" s="146">
        <f>IF(AZ239=1,G239,0)</f>
        <v>0</v>
      </c>
      <c r="BB239" s="146">
        <f>IF(AZ239=2,G239,0)</f>
        <v>0</v>
      </c>
      <c r="BC239" s="146">
        <f>IF(AZ239=3,G239,0)</f>
        <v>0</v>
      </c>
      <c r="BD239" s="146">
        <f>IF(AZ239=4,G239,0)</f>
        <v>0</v>
      </c>
      <c r="BE239" s="146">
        <f>IF(AZ239=5,G239,0)</f>
        <v>0</v>
      </c>
      <c r="CA239" s="177">
        <v>1</v>
      </c>
      <c r="CB239" s="177">
        <v>1</v>
      </c>
      <c r="CZ239" s="146">
        <v>0.0185999999999922</v>
      </c>
    </row>
    <row r="240" spans="1:15" ht="12.75">
      <c r="A240" s="178"/>
      <c r="B240" s="180"/>
      <c r="C240" s="234" t="s">
        <v>344</v>
      </c>
      <c r="D240" s="233"/>
      <c r="E240" s="181">
        <v>0</v>
      </c>
      <c r="F240" s="182"/>
      <c r="G240" s="183"/>
      <c r="M240" s="179" t="s">
        <v>344</v>
      </c>
      <c r="O240" s="170"/>
    </row>
    <row r="241" spans="1:15" ht="12.75">
      <c r="A241" s="178"/>
      <c r="B241" s="180"/>
      <c r="C241" s="234" t="s">
        <v>345</v>
      </c>
      <c r="D241" s="233"/>
      <c r="E241" s="181">
        <v>63.75</v>
      </c>
      <c r="F241" s="182"/>
      <c r="G241" s="183"/>
      <c r="M241" s="179" t="s">
        <v>345</v>
      </c>
      <c r="O241" s="170"/>
    </row>
    <row r="242" spans="1:15" ht="22.5">
      <c r="A242" s="178"/>
      <c r="B242" s="180"/>
      <c r="C242" s="234" t="s">
        <v>346</v>
      </c>
      <c r="D242" s="233"/>
      <c r="E242" s="181">
        <v>85.63</v>
      </c>
      <c r="F242" s="182"/>
      <c r="G242" s="183"/>
      <c r="M242" s="179" t="s">
        <v>346</v>
      </c>
      <c r="O242" s="170"/>
    </row>
    <row r="243" spans="1:104" ht="22.5">
      <c r="A243" s="171">
        <v>69</v>
      </c>
      <c r="B243" s="172" t="s">
        <v>347</v>
      </c>
      <c r="C243" s="173" t="s">
        <v>348</v>
      </c>
      <c r="D243" s="174" t="s">
        <v>183</v>
      </c>
      <c r="E243" s="175">
        <v>32.4</v>
      </c>
      <c r="F243" s="175">
        <v>0</v>
      </c>
      <c r="G243" s="176">
        <f>E243*F243</f>
        <v>0</v>
      </c>
      <c r="O243" s="170">
        <v>2</v>
      </c>
      <c r="AA243" s="146">
        <v>1</v>
      </c>
      <c r="AB243" s="146">
        <v>1</v>
      </c>
      <c r="AC243" s="146">
        <v>1</v>
      </c>
      <c r="AZ243" s="146">
        <v>1</v>
      </c>
      <c r="BA243" s="146">
        <f>IF(AZ243=1,G243,0)</f>
        <v>0</v>
      </c>
      <c r="BB243" s="146">
        <f>IF(AZ243=2,G243,0)</f>
        <v>0</v>
      </c>
      <c r="BC243" s="146">
        <f>IF(AZ243=3,G243,0)</f>
        <v>0</v>
      </c>
      <c r="BD243" s="146">
        <f>IF(AZ243=4,G243,0)</f>
        <v>0</v>
      </c>
      <c r="BE243" s="146">
        <f>IF(AZ243=5,G243,0)</f>
        <v>0</v>
      </c>
      <c r="CA243" s="177">
        <v>1</v>
      </c>
      <c r="CB243" s="177">
        <v>1</v>
      </c>
      <c r="CZ243" s="146">
        <v>0.02017</v>
      </c>
    </row>
    <row r="244" spans="1:15" ht="12.75">
      <c r="A244" s="178"/>
      <c r="B244" s="180"/>
      <c r="C244" s="234" t="s">
        <v>349</v>
      </c>
      <c r="D244" s="233"/>
      <c r="E244" s="181">
        <v>0</v>
      </c>
      <c r="F244" s="182"/>
      <c r="G244" s="183"/>
      <c r="M244" s="179" t="s">
        <v>349</v>
      </c>
      <c r="O244" s="170"/>
    </row>
    <row r="245" spans="1:15" ht="12.75">
      <c r="A245" s="178"/>
      <c r="B245" s="180"/>
      <c r="C245" s="234" t="s">
        <v>350</v>
      </c>
      <c r="D245" s="233"/>
      <c r="E245" s="181">
        <v>32.4</v>
      </c>
      <c r="F245" s="182"/>
      <c r="G245" s="183"/>
      <c r="M245" s="179" t="s">
        <v>350</v>
      </c>
      <c r="O245" s="170"/>
    </row>
    <row r="246" spans="1:104" ht="22.5">
      <c r="A246" s="171">
        <v>70</v>
      </c>
      <c r="B246" s="172" t="s">
        <v>351</v>
      </c>
      <c r="C246" s="173" t="s">
        <v>352</v>
      </c>
      <c r="D246" s="174" t="s">
        <v>183</v>
      </c>
      <c r="E246" s="175">
        <v>24.79</v>
      </c>
      <c r="F246" s="175">
        <v>0</v>
      </c>
      <c r="G246" s="176">
        <f>E246*F246</f>
        <v>0</v>
      </c>
      <c r="O246" s="170">
        <v>2</v>
      </c>
      <c r="AA246" s="146">
        <v>1</v>
      </c>
      <c r="AB246" s="146">
        <v>1</v>
      </c>
      <c r="AC246" s="146">
        <v>1</v>
      </c>
      <c r="AZ246" s="146">
        <v>1</v>
      </c>
      <c r="BA246" s="146">
        <f>IF(AZ246=1,G246,0)</f>
        <v>0</v>
      </c>
      <c r="BB246" s="146">
        <f>IF(AZ246=2,G246,0)</f>
        <v>0</v>
      </c>
      <c r="BC246" s="146">
        <f>IF(AZ246=3,G246,0)</f>
        <v>0</v>
      </c>
      <c r="BD246" s="146">
        <f>IF(AZ246=4,G246,0)</f>
        <v>0</v>
      </c>
      <c r="BE246" s="146">
        <f>IF(AZ246=5,G246,0)</f>
        <v>0</v>
      </c>
      <c r="CA246" s="177">
        <v>1</v>
      </c>
      <c r="CB246" s="177">
        <v>1</v>
      </c>
      <c r="CZ246" s="146">
        <v>0.0185999999999922</v>
      </c>
    </row>
    <row r="247" spans="1:15" ht="12.75">
      <c r="A247" s="178"/>
      <c r="B247" s="180"/>
      <c r="C247" s="234" t="s">
        <v>344</v>
      </c>
      <c r="D247" s="233"/>
      <c r="E247" s="181">
        <v>0</v>
      </c>
      <c r="F247" s="182"/>
      <c r="G247" s="183"/>
      <c r="M247" s="179" t="s">
        <v>344</v>
      </c>
      <c r="O247" s="170"/>
    </row>
    <row r="248" spans="1:15" ht="12.75">
      <c r="A248" s="178"/>
      <c r="B248" s="180"/>
      <c r="C248" s="234" t="s">
        <v>353</v>
      </c>
      <c r="D248" s="233"/>
      <c r="E248" s="181">
        <v>16.87</v>
      </c>
      <c r="F248" s="182"/>
      <c r="G248" s="183"/>
      <c r="M248" s="179" t="s">
        <v>353</v>
      </c>
      <c r="O248" s="170"/>
    </row>
    <row r="249" spans="1:15" ht="12.75">
      <c r="A249" s="178"/>
      <c r="B249" s="180"/>
      <c r="C249" s="234" t="s">
        <v>354</v>
      </c>
      <c r="D249" s="233"/>
      <c r="E249" s="181">
        <v>7.92</v>
      </c>
      <c r="F249" s="182"/>
      <c r="G249" s="183"/>
      <c r="M249" s="179" t="s">
        <v>354</v>
      </c>
      <c r="O249" s="170"/>
    </row>
    <row r="250" spans="1:104" ht="12.75">
      <c r="A250" s="171">
        <v>71</v>
      </c>
      <c r="B250" s="172" t="s">
        <v>355</v>
      </c>
      <c r="C250" s="173" t="s">
        <v>356</v>
      </c>
      <c r="D250" s="174" t="s">
        <v>183</v>
      </c>
      <c r="E250" s="175">
        <v>61.06</v>
      </c>
      <c r="F250" s="175">
        <v>0</v>
      </c>
      <c r="G250" s="176">
        <f>E250*F250</f>
        <v>0</v>
      </c>
      <c r="O250" s="170">
        <v>2</v>
      </c>
      <c r="AA250" s="146">
        <v>1</v>
      </c>
      <c r="AB250" s="146">
        <v>1</v>
      </c>
      <c r="AC250" s="146">
        <v>1</v>
      </c>
      <c r="AZ250" s="146">
        <v>1</v>
      </c>
      <c r="BA250" s="146">
        <f>IF(AZ250=1,G250,0)</f>
        <v>0</v>
      </c>
      <c r="BB250" s="146">
        <f>IF(AZ250=2,G250,0)</f>
        <v>0</v>
      </c>
      <c r="BC250" s="146">
        <f>IF(AZ250=3,G250,0)</f>
        <v>0</v>
      </c>
      <c r="BD250" s="146">
        <f>IF(AZ250=4,G250,0)</f>
        <v>0</v>
      </c>
      <c r="BE250" s="146">
        <f>IF(AZ250=5,G250,0)</f>
        <v>0</v>
      </c>
      <c r="CA250" s="177">
        <v>1</v>
      </c>
      <c r="CB250" s="177">
        <v>1</v>
      </c>
      <c r="CZ250" s="146">
        <v>0</v>
      </c>
    </row>
    <row r="251" spans="1:15" ht="12.75">
      <c r="A251" s="178"/>
      <c r="B251" s="180"/>
      <c r="C251" s="234" t="s">
        <v>357</v>
      </c>
      <c r="D251" s="233"/>
      <c r="E251" s="181">
        <v>26.02</v>
      </c>
      <c r="F251" s="182"/>
      <c r="G251" s="183"/>
      <c r="M251" s="179" t="s">
        <v>357</v>
      </c>
      <c r="O251" s="170"/>
    </row>
    <row r="252" spans="1:15" ht="12.75">
      <c r="A252" s="178"/>
      <c r="B252" s="180"/>
      <c r="C252" s="234" t="s">
        <v>358</v>
      </c>
      <c r="D252" s="233"/>
      <c r="E252" s="181">
        <v>35.04</v>
      </c>
      <c r="F252" s="182"/>
      <c r="G252" s="183"/>
      <c r="M252" s="179" t="s">
        <v>358</v>
      </c>
      <c r="O252" s="170"/>
    </row>
    <row r="253" spans="1:104" ht="22.5">
      <c r="A253" s="171">
        <v>72</v>
      </c>
      <c r="B253" s="172" t="s">
        <v>359</v>
      </c>
      <c r="C253" s="173" t="s">
        <v>360</v>
      </c>
      <c r="D253" s="174" t="s">
        <v>183</v>
      </c>
      <c r="E253" s="175">
        <v>10.8</v>
      </c>
      <c r="F253" s="175">
        <v>0</v>
      </c>
      <c r="G253" s="176">
        <f>E253*F253</f>
        <v>0</v>
      </c>
      <c r="O253" s="170">
        <v>2</v>
      </c>
      <c r="AA253" s="146">
        <v>1</v>
      </c>
      <c r="AB253" s="146">
        <v>1</v>
      </c>
      <c r="AC253" s="146">
        <v>1</v>
      </c>
      <c r="AZ253" s="146">
        <v>1</v>
      </c>
      <c r="BA253" s="146">
        <f>IF(AZ253=1,G253,0)</f>
        <v>0</v>
      </c>
      <c r="BB253" s="146">
        <f>IF(AZ253=2,G253,0)</f>
        <v>0</v>
      </c>
      <c r="BC253" s="146">
        <f>IF(AZ253=3,G253,0)</f>
        <v>0</v>
      </c>
      <c r="BD253" s="146">
        <f>IF(AZ253=4,G253,0)</f>
        <v>0</v>
      </c>
      <c r="BE253" s="146">
        <f>IF(AZ253=5,G253,0)</f>
        <v>0</v>
      </c>
      <c r="CA253" s="177">
        <v>1</v>
      </c>
      <c r="CB253" s="177">
        <v>1</v>
      </c>
      <c r="CZ253" s="146">
        <v>0.0179899999999975</v>
      </c>
    </row>
    <row r="254" spans="1:15" ht="12.75">
      <c r="A254" s="178"/>
      <c r="B254" s="180"/>
      <c r="C254" s="234" t="s">
        <v>361</v>
      </c>
      <c r="D254" s="233"/>
      <c r="E254" s="181">
        <v>10.8</v>
      </c>
      <c r="F254" s="182"/>
      <c r="G254" s="183"/>
      <c r="M254" s="179" t="s">
        <v>361</v>
      </c>
      <c r="O254" s="170"/>
    </row>
    <row r="255" spans="1:104" ht="12.75">
      <c r="A255" s="171">
        <v>73</v>
      </c>
      <c r="B255" s="172" t="s">
        <v>362</v>
      </c>
      <c r="C255" s="173" t="s">
        <v>363</v>
      </c>
      <c r="D255" s="174" t="s">
        <v>190</v>
      </c>
      <c r="E255" s="175">
        <v>36.27</v>
      </c>
      <c r="F255" s="175">
        <v>0</v>
      </c>
      <c r="G255" s="176">
        <f>E255*F255</f>
        <v>0</v>
      </c>
      <c r="O255" s="170">
        <v>2</v>
      </c>
      <c r="AA255" s="146">
        <v>1</v>
      </c>
      <c r="AB255" s="146">
        <v>1</v>
      </c>
      <c r="AC255" s="146">
        <v>1</v>
      </c>
      <c r="AZ255" s="146">
        <v>1</v>
      </c>
      <c r="BA255" s="146">
        <f>IF(AZ255=1,G255,0)</f>
        <v>0</v>
      </c>
      <c r="BB255" s="146">
        <f>IF(AZ255=2,G255,0)</f>
        <v>0</v>
      </c>
      <c r="BC255" s="146">
        <f>IF(AZ255=3,G255,0)</f>
        <v>0</v>
      </c>
      <c r="BD255" s="146">
        <f>IF(AZ255=4,G255,0)</f>
        <v>0</v>
      </c>
      <c r="BE255" s="146">
        <f>IF(AZ255=5,G255,0)</f>
        <v>0</v>
      </c>
      <c r="CA255" s="177">
        <v>1</v>
      </c>
      <c r="CB255" s="177">
        <v>1</v>
      </c>
      <c r="CZ255" s="146">
        <v>0</v>
      </c>
    </row>
    <row r="256" spans="1:15" ht="12.75">
      <c r="A256" s="178"/>
      <c r="B256" s="180"/>
      <c r="C256" s="234" t="s">
        <v>344</v>
      </c>
      <c r="D256" s="233"/>
      <c r="E256" s="181">
        <v>0</v>
      </c>
      <c r="F256" s="182"/>
      <c r="G256" s="183"/>
      <c r="M256" s="179" t="s">
        <v>344</v>
      </c>
      <c r="O256" s="170"/>
    </row>
    <row r="257" spans="1:15" ht="12.75">
      <c r="A257" s="178"/>
      <c r="B257" s="180"/>
      <c r="C257" s="234" t="s">
        <v>364</v>
      </c>
      <c r="D257" s="233"/>
      <c r="E257" s="181">
        <v>9.15</v>
      </c>
      <c r="F257" s="182"/>
      <c r="G257" s="183"/>
      <c r="M257" s="179" t="s">
        <v>364</v>
      </c>
      <c r="O257" s="170"/>
    </row>
    <row r="258" spans="1:15" ht="12.75">
      <c r="A258" s="178"/>
      <c r="B258" s="180"/>
      <c r="C258" s="234" t="s">
        <v>365</v>
      </c>
      <c r="D258" s="233"/>
      <c r="E258" s="181">
        <v>27.12</v>
      </c>
      <c r="F258" s="182"/>
      <c r="G258" s="183"/>
      <c r="M258" s="179" t="s">
        <v>365</v>
      </c>
      <c r="O258" s="170"/>
    </row>
    <row r="259" spans="1:104" ht="22.5">
      <c r="A259" s="171">
        <v>74</v>
      </c>
      <c r="B259" s="172" t="s">
        <v>366</v>
      </c>
      <c r="C259" s="173" t="s">
        <v>367</v>
      </c>
      <c r="D259" s="174" t="s">
        <v>183</v>
      </c>
      <c r="E259" s="175">
        <v>31.2</v>
      </c>
      <c r="F259" s="175">
        <v>0</v>
      </c>
      <c r="G259" s="176">
        <f>E259*F259</f>
        <v>0</v>
      </c>
      <c r="O259" s="170">
        <v>2</v>
      </c>
      <c r="AA259" s="146">
        <v>1</v>
      </c>
      <c r="AB259" s="146">
        <v>1</v>
      </c>
      <c r="AC259" s="146">
        <v>1</v>
      </c>
      <c r="AZ259" s="146">
        <v>1</v>
      </c>
      <c r="BA259" s="146">
        <f>IF(AZ259=1,G259,0)</f>
        <v>0</v>
      </c>
      <c r="BB259" s="146">
        <f>IF(AZ259=2,G259,0)</f>
        <v>0</v>
      </c>
      <c r="BC259" s="146">
        <f>IF(AZ259=3,G259,0)</f>
        <v>0</v>
      </c>
      <c r="BD259" s="146">
        <f>IF(AZ259=4,G259,0)</f>
        <v>0</v>
      </c>
      <c r="BE259" s="146">
        <f>IF(AZ259=5,G259,0)</f>
        <v>0</v>
      </c>
      <c r="CA259" s="177">
        <v>1</v>
      </c>
      <c r="CB259" s="177">
        <v>1</v>
      </c>
      <c r="CZ259" s="146">
        <v>0.01572</v>
      </c>
    </row>
    <row r="260" spans="1:15" ht="12.75">
      <c r="A260" s="178"/>
      <c r="B260" s="180"/>
      <c r="C260" s="234" t="s">
        <v>368</v>
      </c>
      <c r="D260" s="233"/>
      <c r="E260" s="181">
        <v>12.186</v>
      </c>
      <c r="F260" s="182"/>
      <c r="G260" s="183"/>
      <c r="M260" s="179" t="s">
        <v>368</v>
      </c>
      <c r="O260" s="170"/>
    </row>
    <row r="261" spans="1:15" ht="12.75">
      <c r="A261" s="178"/>
      <c r="B261" s="180"/>
      <c r="C261" s="234" t="s">
        <v>369</v>
      </c>
      <c r="D261" s="233"/>
      <c r="E261" s="181">
        <v>10.15</v>
      </c>
      <c r="F261" s="182"/>
      <c r="G261" s="183"/>
      <c r="M261" s="179" t="s">
        <v>369</v>
      </c>
      <c r="O261" s="170"/>
    </row>
    <row r="262" spans="1:15" ht="12.75">
      <c r="A262" s="178"/>
      <c r="B262" s="180"/>
      <c r="C262" s="234" t="s">
        <v>370</v>
      </c>
      <c r="D262" s="233"/>
      <c r="E262" s="181">
        <v>8.864</v>
      </c>
      <c r="F262" s="182"/>
      <c r="G262" s="183"/>
      <c r="M262" s="179" t="s">
        <v>370</v>
      </c>
      <c r="O262" s="170"/>
    </row>
    <row r="263" spans="1:104" ht="12.75">
      <c r="A263" s="171">
        <v>75</v>
      </c>
      <c r="B263" s="172" t="s">
        <v>371</v>
      </c>
      <c r="C263" s="173" t="s">
        <v>372</v>
      </c>
      <c r="D263" s="174" t="s">
        <v>183</v>
      </c>
      <c r="E263" s="175">
        <v>31.2</v>
      </c>
      <c r="F263" s="175">
        <v>0</v>
      </c>
      <c r="G263" s="176">
        <f>E263*F263</f>
        <v>0</v>
      </c>
      <c r="O263" s="170">
        <v>2</v>
      </c>
      <c r="AA263" s="146">
        <v>1</v>
      </c>
      <c r="AB263" s="146">
        <v>1</v>
      </c>
      <c r="AC263" s="146">
        <v>1</v>
      </c>
      <c r="AZ263" s="146">
        <v>1</v>
      </c>
      <c r="BA263" s="146">
        <f>IF(AZ263=1,G263,0)</f>
        <v>0</v>
      </c>
      <c r="BB263" s="146">
        <f>IF(AZ263=2,G263,0)</f>
        <v>0</v>
      </c>
      <c r="BC263" s="146">
        <f>IF(AZ263=3,G263,0)</f>
        <v>0</v>
      </c>
      <c r="BD263" s="146">
        <f>IF(AZ263=4,G263,0)</f>
        <v>0</v>
      </c>
      <c r="BE263" s="146">
        <f>IF(AZ263=5,G263,0)</f>
        <v>0</v>
      </c>
      <c r="CA263" s="177">
        <v>1</v>
      </c>
      <c r="CB263" s="177">
        <v>1</v>
      </c>
      <c r="CZ263" s="146">
        <v>0</v>
      </c>
    </row>
    <row r="264" spans="1:104" ht="22.5">
      <c r="A264" s="171">
        <v>76</v>
      </c>
      <c r="B264" s="172" t="s">
        <v>373</v>
      </c>
      <c r="C264" s="173" t="s">
        <v>374</v>
      </c>
      <c r="D264" s="174" t="s">
        <v>293</v>
      </c>
      <c r="E264" s="175">
        <v>26.85</v>
      </c>
      <c r="F264" s="175">
        <v>0</v>
      </c>
      <c r="G264" s="176">
        <f>E264*F264</f>
        <v>0</v>
      </c>
      <c r="O264" s="170">
        <v>2</v>
      </c>
      <c r="AA264" s="146">
        <v>1</v>
      </c>
      <c r="AB264" s="146">
        <v>1</v>
      </c>
      <c r="AC264" s="146">
        <v>1</v>
      </c>
      <c r="AZ264" s="146">
        <v>1</v>
      </c>
      <c r="BA264" s="146">
        <f>IF(AZ264=1,G264,0)</f>
        <v>0</v>
      </c>
      <c r="BB264" s="146">
        <f>IF(AZ264=2,G264,0)</f>
        <v>0</v>
      </c>
      <c r="BC264" s="146">
        <f>IF(AZ264=3,G264,0)</f>
        <v>0</v>
      </c>
      <c r="BD264" s="146">
        <f>IF(AZ264=4,G264,0)</f>
        <v>0</v>
      </c>
      <c r="BE264" s="146">
        <f>IF(AZ264=5,G264,0)</f>
        <v>0</v>
      </c>
      <c r="CA264" s="177">
        <v>1</v>
      </c>
      <c r="CB264" s="177">
        <v>1</v>
      </c>
      <c r="CZ264" s="146">
        <v>0.0171599999999898</v>
      </c>
    </row>
    <row r="265" spans="1:15" ht="12.75">
      <c r="A265" s="178"/>
      <c r="B265" s="180"/>
      <c r="C265" s="234" t="s">
        <v>375</v>
      </c>
      <c r="D265" s="233"/>
      <c r="E265" s="181">
        <v>26.85</v>
      </c>
      <c r="F265" s="182"/>
      <c r="G265" s="183"/>
      <c r="M265" s="179" t="s">
        <v>375</v>
      </c>
      <c r="O265" s="170"/>
    </row>
    <row r="266" spans="1:104" ht="22.5">
      <c r="A266" s="171">
        <v>77</v>
      </c>
      <c r="B266" s="172" t="s">
        <v>376</v>
      </c>
      <c r="C266" s="173" t="s">
        <v>377</v>
      </c>
      <c r="D266" s="174" t="s">
        <v>293</v>
      </c>
      <c r="E266" s="175">
        <v>38.4</v>
      </c>
      <c r="F266" s="175">
        <v>0</v>
      </c>
      <c r="G266" s="176">
        <f>E266*F266</f>
        <v>0</v>
      </c>
      <c r="O266" s="170">
        <v>2</v>
      </c>
      <c r="AA266" s="146">
        <v>1</v>
      </c>
      <c r="AB266" s="146">
        <v>1</v>
      </c>
      <c r="AC266" s="146">
        <v>1</v>
      </c>
      <c r="AZ266" s="146">
        <v>1</v>
      </c>
      <c r="BA266" s="146">
        <f>IF(AZ266=1,G266,0)</f>
        <v>0</v>
      </c>
      <c r="BB266" s="146">
        <f>IF(AZ266=2,G266,0)</f>
        <v>0</v>
      </c>
      <c r="BC266" s="146">
        <f>IF(AZ266=3,G266,0)</f>
        <v>0</v>
      </c>
      <c r="BD266" s="146">
        <f>IF(AZ266=4,G266,0)</f>
        <v>0</v>
      </c>
      <c r="BE266" s="146">
        <f>IF(AZ266=5,G266,0)</f>
        <v>0</v>
      </c>
      <c r="CA266" s="177">
        <v>1</v>
      </c>
      <c r="CB266" s="177">
        <v>1</v>
      </c>
      <c r="CZ266" s="146">
        <v>0.0171599999999898</v>
      </c>
    </row>
    <row r="267" spans="1:15" ht="12.75">
      <c r="A267" s="178"/>
      <c r="B267" s="180"/>
      <c r="C267" s="234" t="s">
        <v>378</v>
      </c>
      <c r="D267" s="233"/>
      <c r="E267" s="181">
        <v>2.4</v>
      </c>
      <c r="F267" s="182"/>
      <c r="G267" s="183"/>
      <c r="M267" s="179" t="s">
        <v>378</v>
      </c>
      <c r="O267" s="170"/>
    </row>
    <row r="268" spans="1:15" ht="12.75">
      <c r="A268" s="178"/>
      <c r="B268" s="180"/>
      <c r="C268" s="234" t="s">
        <v>379</v>
      </c>
      <c r="D268" s="233"/>
      <c r="E268" s="181">
        <v>36</v>
      </c>
      <c r="F268" s="182"/>
      <c r="G268" s="183"/>
      <c r="M268" s="179" t="s">
        <v>379</v>
      </c>
      <c r="O268" s="170"/>
    </row>
    <row r="269" spans="1:104" ht="22.5">
      <c r="A269" s="171">
        <v>78</v>
      </c>
      <c r="B269" s="172" t="s">
        <v>380</v>
      </c>
      <c r="C269" s="173" t="s">
        <v>381</v>
      </c>
      <c r="D269" s="174" t="s">
        <v>293</v>
      </c>
      <c r="E269" s="175">
        <v>4.8</v>
      </c>
      <c r="F269" s="175">
        <v>0</v>
      </c>
      <c r="G269" s="176">
        <f>E269*F269</f>
        <v>0</v>
      </c>
      <c r="O269" s="170">
        <v>2</v>
      </c>
      <c r="AA269" s="146">
        <v>1</v>
      </c>
      <c r="AB269" s="146">
        <v>1</v>
      </c>
      <c r="AC269" s="146">
        <v>1</v>
      </c>
      <c r="AZ269" s="146">
        <v>1</v>
      </c>
      <c r="BA269" s="146">
        <f>IF(AZ269=1,G269,0)</f>
        <v>0</v>
      </c>
      <c r="BB269" s="146">
        <f>IF(AZ269=2,G269,0)</f>
        <v>0</v>
      </c>
      <c r="BC269" s="146">
        <f>IF(AZ269=3,G269,0)</f>
        <v>0</v>
      </c>
      <c r="BD269" s="146">
        <f>IF(AZ269=4,G269,0)</f>
        <v>0</v>
      </c>
      <c r="BE269" s="146">
        <f>IF(AZ269=5,G269,0)</f>
        <v>0</v>
      </c>
      <c r="CA269" s="177">
        <v>1</v>
      </c>
      <c r="CB269" s="177">
        <v>1</v>
      </c>
      <c r="CZ269" s="146">
        <v>0.0230599999999868</v>
      </c>
    </row>
    <row r="270" spans="1:15" ht="12.75">
      <c r="A270" s="178"/>
      <c r="B270" s="180"/>
      <c r="C270" s="234" t="s">
        <v>382</v>
      </c>
      <c r="D270" s="233"/>
      <c r="E270" s="181">
        <v>4.8</v>
      </c>
      <c r="F270" s="182"/>
      <c r="G270" s="183"/>
      <c r="M270" s="179" t="s">
        <v>382</v>
      </c>
      <c r="O270" s="170"/>
    </row>
    <row r="271" spans="1:57" ht="12.75">
      <c r="A271" s="184"/>
      <c r="B271" s="185" t="s">
        <v>74</v>
      </c>
      <c r="C271" s="186" t="str">
        <f>CONCATENATE(B210," ",C210)</f>
        <v>311 Sádrokartonové konstrukce</v>
      </c>
      <c r="D271" s="187"/>
      <c r="E271" s="188"/>
      <c r="F271" s="189"/>
      <c r="G271" s="190">
        <f>SUM(G210:G270)</f>
        <v>0</v>
      </c>
      <c r="O271" s="170">
        <v>4</v>
      </c>
      <c r="BA271" s="191">
        <f>SUM(BA210:BA270)</f>
        <v>0</v>
      </c>
      <c r="BB271" s="191">
        <f>SUM(BB210:BB270)</f>
        <v>0</v>
      </c>
      <c r="BC271" s="191">
        <f>SUM(BC210:BC270)</f>
        <v>0</v>
      </c>
      <c r="BD271" s="191">
        <f>SUM(BD210:BD270)</f>
        <v>0</v>
      </c>
      <c r="BE271" s="191">
        <f>SUM(BE210:BE270)</f>
        <v>0</v>
      </c>
    </row>
    <row r="272" spans="1:15" ht="12.75">
      <c r="A272" s="163" t="s">
        <v>71</v>
      </c>
      <c r="B272" s="164" t="s">
        <v>383</v>
      </c>
      <c r="C272" s="165" t="s">
        <v>384</v>
      </c>
      <c r="D272" s="166"/>
      <c r="E272" s="167"/>
      <c r="F272" s="167"/>
      <c r="G272" s="168"/>
      <c r="H272" s="169"/>
      <c r="I272" s="169"/>
      <c r="O272" s="170">
        <v>1</v>
      </c>
    </row>
    <row r="273" spans="1:104" ht="12.75">
      <c r="A273" s="171">
        <v>79</v>
      </c>
      <c r="B273" s="172" t="s">
        <v>385</v>
      </c>
      <c r="C273" s="173" t="s">
        <v>386</v>
      </c>
      <c r="D273" s="174" t="s">
        <v>86</v>
      </c>
      <c r="E273" s="175">
        <v>164.8153</v>
      </c>
      <c r="F273" s="175">
        <v>0</v>
      </c>
      <c r="G273" s="176">
        <f>E273*F273</f>
        <v>0</v>
      </c>
      <c r="O273" s="170">
        <v>2</v>
      </c>
      <c r="AA273" s="146">
        <v>1</v>
      </c>
      <c r="AB273" s="146">
        <v>1</v>
      </c>
      <c r="AC273" s="146">
        <v>1</v>
      </c>
      <c r="AZ273" s="146">
        <v>1</v>
      </c>
      <c r="BA273" s="146">
        <f>IF(AZ273=1,G273,0)</f>
        <v>0</v>
      </c>
      <c r="BB273" s="146">
        <f>IF(AZ273=2,G273,0)</f>
        <v>0</v>
      </c>
      <c r="BC273" s="146">
        <f>IF(AZ273=3,G273,0)</f>
        <v>0</v>
      </c>
      <c r="BD273" s="146">
        <f>IF(AZ273=4,G273,0)</f>
        <v>0</v>
      </c>
      <c r="BE273" s="146">
        <f>IF(AZ273=5,G273,0)</f>
        <v>0</v>
      </c>
      <c r="CA273" s="177">
        <v>1</v>
      </c>
      <c r="CB273" s="177">
        <v>1</v>
      </c>
      <c r="CZ273" s="146">
        <v>2.525</v>
      </c>
    </row>
    <row r="274" spans="1:15" ht="12.75">
      <c r="A274" s="178"/>
      <c r="B274" s="180"/>
      <c r="C274" s="234" t="s">
        <v>387</v>
      </c>
      <c r="D274" s="233"/>
      <c r="E274" s="181">
        <v>0</v>
      </c>
      <c r="F274" s="182"/>
      <c r="G274" s="183"/>
      <c r="M274" s="179" t="s">
        <v>387</v>
      </c>
      <c r="O274" s="170"/>
    </row>
    <row r="275" spans="1:15" ht="12.75">
      <c r="A275" s="178"/>
      <c r="B275" s="180"/>
      <c r="C275" s="234" t="s">
        <v>388</v>
      </c>
      <c r="D275" s="233"/>
      <c r="E275" s="181">
        <v>0</v>
      </c>
      <c r="F275" s="182"/>
      <c r="G275" s="183"/>
      <c r="M275" s="179" t="s">
        <v>388</v>
      </c>
      <c r="O275" s="170"/>
    </row>
    <row r="276" spans="1:15" ht="12.75">
      <c r="A276" s="178"/>
      <c r="B276" s="180"/>
      <c r="C276" s="234" t="s">
        <v>389</v>
      </c>
      <c r="D276" s="233"/>
      <c r="E276" s="181">
        <v>7.956</v>
      </c>
      <c r="F276" s="182"/>
      <c r="G276" s="183"/>
      <c r="M276" s="179" t="s">
        <v>389</v>
      </c>
      <c r="O276" s="170"/>
    </row>
    <row r="277" spans="1:15" ht="12.75">
      <c r="A277" s="178"/>
      <c r="B277" s="180"/>
      <c r="C277" s="234" t="s">
        <v>390</v>
      </c>
      <c r="D277" s="233"/>
      <c r="E277" s="181">
        <v>0</v>
      </c>
      <c r="F277" s="182"/>
      <c r="G277" s="183"/>
      <c r="M277" s="179" t="s">
        <v>390</v>
      </c>
      <c r="O277" s="170"/>
    </row>
    <row r="278" spans="1:15" ht="12.75">
      <c r="A278" s="178"/>
      <c r="B278" s="180"/>
      <c r="C278" s="234" t="s">
        <v>391</v>
      </c>
      <c r="D278" s="233"/>
      <c r="E278" s="181">
        <v>7.47</v>
      </c>
      <c r="F278" s="182"/>
      <c r="G278" s="183"/>
      <c r="M278" s="179" t="s">
        <v>391</v>
      </c>
      <c r="O278" s="170"/>
    </row>
    <row r="279" spans="1:15" ht="12.75">
      <c r="A279" s="178"/>
      <c r="B279" s="180"/>
      <c r="C279" s="234" t="s">
        <v>392</v>
      </c>
      <c r="D279" s="233"/>
      <c r="E279" s="181">
        <v>3.375</v>
      </c>
      <c r="F279" s="182"/>
      <c r="G279" s="183"/>
      <c r="M279" s="179" t="s">
        <v>392</v>
      </c>
      <c r="O279" s="170"/>
    </row>
    <row r="280" spans="1:15" ht="12.75">
      <c r="A280" s="178"/>
      <c r="B280" s="180"/>
      <c r="C280" s="234" t="s">
        <v>393</v>
      </c>
      <c r="D280" s="233"/>
      <c r="E280" s="181">
        <v>0</v>
      </c>
      <c r="F280" s="182"/>
      <c r="G280" s="183"/>
      <c r="M280" s="179" t="s">
        <v>393</v>
      </c>
      <c r="O280" s="170"/>
    </row>
    <row r="281" spans="1:15" ht="12.75">
      <c r="A281" s="178"/>
      <c r="B281" s="180"/>
      <c r="C281" s="234" t="s">
        <v>394</v>
      </c>
      <c r="D281" s="233"/>
      <c r="E281" s="181">
        <v>0</v>
      </c>
      <c r="F281" s="182"/>
      <c r="G281" s="183"/>
      <c r="M281" s="179" t="s">
        <v>394</v>
      </c>
      <c r="O281" s="170"/>
    </row>
    <row r="282" spans="1:15" ht="12.75">
      <c r="A282" s="178"/>
      <c r="B282" s="180"/>
      <c r="C282" s="234" t="s">
        <v>395</v>
      </c>
      <c r="D282" s="233"/>
      <c r="E282" s="181">
        <v>4.95</v>
      </c>
      <c r="F282" s="182"/>
      <c r="G282" s="183"/>
      <c r="M282" s="179" t="s">
        <v>395</v>
      </c>
      <c r="O282" s="170"/>
    </row>
    <row r="283" spans="1:15" ht="12.75">
      <c r="A283" s="178"/>
      <c r="B283" s="180"/>
      <c r="C283" s="234" t="s">
        <v>396</v>
      </c>
      <c r="D283" s="233"/>
      <c r="E283" s="181">
        <v>7.3498</v>
      </c>
      <c r="F283" s="182"/>
      <c r="G283" s="183"/>
      <c r="M283" s="179" t="s">
        <v>396</v>
      </c>
      <c r="O283" s="170"/>
    </row>
    <row r="284" spans="1:15" ht="12.75">
      <c r="A284" s="178"/>
      <c r="B284" s="180"/>
      <c r="C284" s="234" t="s">
        <v>397</v>
      </c>
      <c r="D284" s="233"/>
      <c r="E284" s="181">
        <v>0</v>
      </c>
      <c r="F284" s="182"/>
      <c r="G284" s="183"/>
      <c r="M284" s="179" t="s">
        <v>397</v>
      </c>
      <c r="O284" s="170"/>
    </row>
    <row r="285" spans="1:15" ht="12.75">
      <c r="A285" s="178"/>
      <c r="B285" s="180"/>
      <c r="C285" s="234" t="s">
        <v>398</v>
      </c>
      <c r="D285" s="233"/>
      <c r="E285" s="181">
        <v>4.5</v>
      </c>
      <c r="F285" s="182"/>
      <c r="G285" s="183"/>
      <c r="M285" s="179" t="s">
        <v>398</v>
      </c>
      <c r="O285" s="170"/>
    </row>
    <row r="286" spans="1:15" ht="12.75">
      <c r="A286" s="178"/>
      <c r="B286" s="180"/>
      <c r="C286" s="234" t="s">
        <v>399</v>
      </c>
      <c r="D286" s="233"/>
      <c r="E286" s="181">
        <v>6.021</v>
      </c>
      <c r="F286" s="182"/>
      <c r="G286" s="183"/>
      <c r="M286" s="179" t="s">
        <v>399</v>
      </c>
      <c r="O286" s="170"/>
    </row>
    <row r="287" spans="1:15" ht="12.75">
      <c r="A287" s="178"/>
      <c r="B287" s="180"/>
      <c r="C287" s="234" t="s">
        <v>400</v>
      </c>
      <c r="D287" s="233"/>
      <c r="E287" s="181">
        <v>0</v>
      </c>
      <c r="F287" s="182"/>
      <c r="G287" s="183"/>
      <c r="M287" s="179" t="s">
        <v>400</v>
      </c>
      <c r="O287" s="170"/>
    </row>
    <row r="288" spans="1:15" ht="12.75">
      <c r="A288" s="178"/>
      <c r="B288" s="180"/>
      <c r="C288" s="234" t="s">
        <v>401</v>
      </c>
      <c r="D288" s="233"/>
      <c r="E288" s="181">
        <v>2.69</v>
      </c>
      <c r="F288" s="182"/>
      <c r="G288" s="183"/>
      <c r="M288" s="179" t="s">
        <v>401</v>
      </c>
      <c r="O288" s="170"/>
    </row>
    <row r="289" spans="1:15" ht="12.75">
      <c r="A289" s="178"/>
      <c r="B289" s="180"/>
      <c r="C289" s="234" t="s">
        <v>402</v>
      </c>
      <c r="D289" s="233"/>
      <c r="E289" s="181">
        <v>2.3511</v>
      </c>
      <c r="F289" s="182"/>
      <c r="G289" s="183"/>
      <c r="M289" s="179" t="s">
        <v>402</v>
      </c>
      <c r="O289" s="170"/>
    </row>
    <row r="290" spans="1:15" ht="12.75">
      <c r="A290" s="178"/>
      <c r="B290" s="180"/>
      <c r="C290" s="234" t="s">
        <v>403</v>
      </c>
      <c r="D290" s="233"/>
      <c r="E290" s="181">
        <v>0</v>
      </c>
      <c r="F290" s="182"/>
      <c r="G290" s="183"/>
      <c r="M290" s="179" t="s">
        <v>403</v>
      </c>
      <c r="O290" s="170"/>
    </row>
    <row r="291" spans="1:15" ht="12.75">
      <c r="A291" s="178"/>
      <c r="B291" s="180"/>
      <c r="C291" s="234" t="s">
        <v>404</v>
      </c>
      <c r="D291" s="233"/>
      <c r="E291" s="181">
        <v>1.7</v>
      </c>
      <c r="F291" s="182"/>
      <c r="G291" s="183"/>
      <c r="M291" s="179" t="s">
        <v>404</v>
      </c>
      <c r="O291" s="170"/>
    </row>
    <row r="292" spans="1:15" ht="12.75">
      <c r="A292" s="178"/>
      <c r="B292" s="180"/>
      <c r="C292" s="234" t="s">
        <v>405</v>
      </c>
      <c r="D292" s="233"/>
      <c r="E292" s="181">
        <v>0.918</v>
      </c>
      <c r="F292" s="182"/>
      <c r="G292" s="183"/>
      <c r="M292" s="179" t="s">
        <v>405</v>
      </c>
      <c r="O292" s="170"/>
    </row>
    <row r="293" spans="1:15" ht="12.75">
      <c r="A293" s="178"/>
      <c r="B293" s="180"/>
      <c r="C293" s="234" t="s">
        <v>406</v>
      </c>
      <c r="D293" s="233"/>
      <c r="E293" s="181">
        <v>0</v>
      </c>
      <c r="F293" s="182"/>
      <c r="G293" s="183"/>
      <c r="M293" s="179" t="s">
        <v>406</v>
      </c>
      <c r="O293" s="170"/>
    </row>
    <row r="294" spans="1:15" ht="12.75">
      <c r="A294" s="178"/>
      <c r="B294" s="180"/>
      <c r="C294" s="234" t="s">
        <v>407</v>
      </c>
      <c r="D294" s="233"/>
      <c r="E294" s="181">
        <v>0.725</v>
      </c>
      <c r="F294" s="182"/>
      <c r="G294" s="183"/>
      <c r="M294" s="179" t="s">
        <v>407</v>
      </c>
      <c r="O294" s="170"/>
    </row>
    <row r="295" spans="1:15" ht="12.75">
      <c r="A295" s="178"/>
      <c r="B295" s="180"/>
      <c r="C295" s="234" t="s">
        <v>408</v>
      </c>
      <c r="D295" s="233"/>
      <c r="E295" s="181">
        <v>2.0931</v>
      </c>
      <c r="F295" s="182"/>
      <c r="G295" s="183"/>
      <c r="M295" s="179" t="s">
        <v>408</v>
      </c>
      <c r="O295" s="170"/>
    </row>
    <row r="296" spans="1:15" ht="12.75">
      <c r="A296" s="178"/>
      <c r="B296" s="180"/>
      <c r="C296" s="234" t="s">
        <v>409</v>
      </c>
      <c r="D296" s="233"/>
      <c r="E296" s="181">
        <v>0</v>
      </c>
      <c r="F296" s="182"/>
      <c r="G296" s="183"/>
      <c r="M296" s="179" t="s">
        <v>409</v>
      </c>
      <c r="O296" s="170"/>
    </row>
    <row r="297" spans="1:15" ht="12.75">
      <c r="A297" s="178"/>
      <c r="B297" s="180"/>
      <c r="C297" s="234" t="s">
        <v>410</v>
      </c>
      <c r="D297" s="233"/>
      <c r="E297" s="181">
        <v>9.9325</v>
      </c>
      <c r="F297" s="182"/>
      <c r="G297" s="183"/>
      <c r="M297" s="179" t="s">
        <v>410</v>
      </c>
      <c r="O297" s="170"/>
    </row>
    <row r="298" spans="1:15" ht="12.75">
      <c r="A298" s="178"/>
      <c r="B298" s="180"/>
      <c r="C298" s="234" t="s">
        <v>411</v>
      </c>
      <c r="D298" s="233"/>
      <c r="E298" s="181">
        <v>18.1525</v>
      </c>
      <c r="F298" s="182"/>
      <c r="G298" s="183"/>
      <c r="M298" s="179" t="s">
        <v>411</v>
      </c>
      <c r="O298" s="170"/>
    </row>
    <row r="299" spans="1:15" ht="12.75">
      <c r="A299" s="178"/>
      <c r="B299" s="180"/>
      <c r="C299" s="234" t="s">
        <v>412</v>
      </c>
      <c r="D299" s="233"/>
      <c r="E299" s="181">
        <v>0</v>
      </c>
      <c r="F299" s="182"/>
      <c r="G299" s="183"/>
      <c r="M299" s="179" t="s">
        <v>412</v>
      </c>
      <c r="O299" s="170"/>
    </row>
    <row r="300" spans="1:15" ht="12.75">
      <c r="A300" s="178"/>
      <c r="B300" s="180"/>
      <c r="C300" s="234" t="s">
        <v>413</v>
      </c>
      <c r="D300" s="233"/>
      <c r="E300" s="181">
        <v>1.71</v>
      </c>
      <c r="F300" s="182"/>
      <c r="G300" s="183"/>
      <c r="M300" s="179" t="s">
        <v>413</v>
      </c>
      <c r="O300" s="170"/>
    </row>
    <row r="301" spans="1:15" ht="12.75">
      <c r="A301" s="178"/>
      <c r="B301" s="180"/>
      <c r="C301" s="234" t="s">
        <v>414</v>
      </c>
      <c r="D301" s="233"/>
      <c r="E301" s="181">
        <v>4.725</v>
      </c>
      <c r="F301" s="182"/>
      <c r="G301" s="183"/>
      <c r="M301" s="179" t="s">
        <v>414</v>
      </c>
      <c r="O301" s="170"/>
    </row>
    <row r="302" spans="1:15" ht="12.75">
      <c r="A302" s="178"/>
      <c r="B302" s="180"/>
      <c r="C302" s="234" t="s">
        <v>415</v>
      </c>
      <c r="D302" s="233"/>
      <c r="E302" s="181">
        <v>0</v>
      </c>
      <c r="F302" s="182"/>
      <c r="G302" s="183"/>
      <c r="M302" s="179" t="s">
        <v>415</v>
      </c>
      <c r="O302" s="170"/>
    </row>
    <row r="303" spans="1:15" ht="12.75">
      <c r="A303" s="178"/>
      <c r="B303" s="180"/>
      <c r="C303" s="234" t="s">
        <v>413</v>
      </c>
      <c r="D303" s="233"/>
      <c r="E303" s="181">
        <v>1.71</v>
      </c>
      <c r="F303" s="182"/>
      <c r="G303" s="183"/>
      <c r="M303" s="179" t="s">
        <v>413</v>
      </c>
      <c r="O303" s="170"/>
    </row>
    <row r="304" spans="1:15" ht="12.75">
      <c r="A304" s="178"/>
      <c r="B304" s="180"/>
      <c r="C304" s="234" t="s">
        <v>416</v>
      </c>
      <c r="D304" s="233"/>
      <c r="E304" s="181">
        <v>4.527</v>
      </c>
      <c r="F304" s="182"/>
      <c r="G304" s="183"/>
      <c r="M304" s="179" t="s">
        <v>416</v>
      </c>
      <c r="O304" s="170"/>
    </row>
    <row r="305" spans="1:15" ht="12.75">
      <c r="A305" s="178"/>
      <c r="B305" s="180"/>
      <c r="C305" s="234" t="s">
        <v>417</v>
      </c>
      <c r="D305" s="233"/>
      <c r="E305" s="181">
        <v>0</v>
      </c>
      <c r="F305" s="182"/>
      <c r="G305" s="183"/>
      <c r="M305" s="179" t="s">
        <v>417</v>
      </c>
      <c r="O305" s="170"/>
    </row>
    <row r="306" spans="1:15" ht="12.75">
      <c r="A306" s="178"/>
      <c r="B306" s="180"/>
      <c r="C306" s="234" t="s">
        <v>418</v>
      </c>
      <c r="D306" s="233"/>
      <c r="E306" s="181">
        <v>4.8575</v>
      </c>
      <c r="F306" s="182"/>
      <c r="G306" s="183"/>
      <c r="M306" s="179" t="s">
        <v>418</v>
      </c>
      <c r="O306" s="170"/>
    </row>
    <row r="307" spans="1:15" ht="12.75">
      <c r="A307" s="178"/>
      <c r="B307" s="180"/>
      <c r="C307" s="234" t="s">
        <v>419</v>
      </c>
      <c r="D307" s="233"/>
      <c r="E307" s="181">
        <v>8.5425</v>
      </c>
      <c r="F307" s="182"/>
      <c r="G307" s="183"/>
      <c r="M307" s="179" t="s">
        <v>419</v>
      </c>
      <c r="O307" s="170"/>
    </row>
    <row r="308" spans="1:15" ht="12.75">
      <c r="A308" s="178"/>
      <c r="B308" s="180"/>
      <c r="C308" s="234" t="s">
        <v>420</v>
      </c>
      <c r="D308" s="233"/>
      <c r="E308" s="181">
        <v>0</v>
      </c>
      <c r="F308" s="182"/>
      <c r="G308" s="183"/>
      <c r="M308" s="179" t="s">
        <v>420</v>
      </c>
      <c r="O308" s="170"/>
    </row>
    <row r="309" spans="1:15" ht="12.75">
      <c r="A309" s="178"/>
      <c r="B309" s="180"/>
      <c r="C309" s="234" t="s">
        <v>421</v>
      </c>
      <c r="D309" s="233"/>
      <c r="E309" s="181">
        <v>0</v>
      </c>
      <c r="F309" s="182"/>
      <c r="G309" s="183"/>
      <c r="M309" s="179" t="s">
        <v>421</v>
      </c>
      <c r="O309" s="170"/>
    </row>
    <row r="310" spans="1:15" ht="12.75">
      <c r="A310" s="178"/>
      <c r="B310" s="180"/>
      <c r="C310" s="234" t="s">
        <v>422</v>
      </c>
      <c r="D310" s="233"/>
      <c r="E310" s="181">
        <v>1.3825</v>
      </c>
      <c r="F310" s="182"/>
      <c r="G310" s="183"/>
      <c r="M310" s="179" t="s">
        <v>422</v>
      </c>
      <c r="O310" s="170"/>
    </row>
    <row r="311" spans="1:15" ht="12.75">
      <c r="A311" s="178"/>
      <c r="B311" s="180"/>
      <c r="C311" s="234" t="s">
        <v>423</v>
      </c>
      <c r="D311" s="233"/>
      <c r="E311" s="181">
        <v>1.512</v>
      </c>
      <c r="F311" s="182"/>
      <c r="G311" s="183"/>
      <c r="M311" s="179" t="s">
        <v>423</v>
      </c>
      <c r="O311" s="170"/>
    </row>
    <row r="312" spans="1:15" ht="12.75">
      <c r="A312" s="178"/>
      <c r="B312" s="180"/>
      <c r="C312" s="234" t="s">
        <v>424</v>
      </c>
      <c r="D312" s="233"/>
      <c r="E312" s="181">
        <v>0</v>
      </c>
      <c r="F312" s="182"/>
      <c r="G312" s="183"/>
      <c r="M312" s="179" t="s">
        <v>424</v>
      </c>
      <c r="O312" s="170"/>
    </row>
    <row r="313" spans="1:15" ht="12.75">
      <c r="A313" s="178"/>
      <c r="B313" s="180"/>
      <c r="C313" s="234" t="s">
        <v>425</v>
      </c>
      <c r="D313" s="233"/>
      <c r="E313" s="181">
        <v>0.9441</v>
      </c>
      <c r="F313" s="182"/>
      <c r="G313" s="183"/>
      <c r="M313" s="179" t="s">
        <v>425</v>
      </c>
      <c r="O313" s="170"/>
    </row>
    <row r="314" spans="1:15" ht="12.75">
      <c r="A314" s="178"/>
      <c r="B314" s="180"/>
      <c r="C314" s="234" t="s">
        <v>426</v>
      </c>
      <c r="D314" s="233"/>
      <c r="E314" s="181">
        <v>0.522</v>
      </c>
      <c r="F314" s="182"/>
      <c r="G314" s="183"/>
      <c r="M314" s="179" t="s">
        <v>426</v>
      </c>
      <c r="O314" s="170"/>
    </row>
    <row r="315" spans="1:15" ht="12.75">
      <c r="A315" s="178"/>
      <c r="B315" s="180"/>
      <c r="C315" s="234" t="s">
        <v>427</v>
      </c>
      <c r="D315" s="233"/>
      <c r="E315" s="181">
        <v>0.9</v>
      </c>
      <c r="F315" s="182"/>
      <c r="G315" s="183"/>
      <c r="M315" s="179" t="s">
        <v>427</v>
      </c>
      <c r="O315" s="170"/>
    </row>
    <row r="316" spans="1:15" ht="12.75">
      <c r="A316" s="178"/>
      <c r="B316" s="180"/>
      <c r="C316" s="234" t="s">
        <v>428</v>
      </c>
      <c r="D316" s="233"/>
      <c r="E316" s="181">
        <v>0.81</v>
      </c>
      <c r="F316" s="182"/>
      <c r="G316" s="183"/>
      <c r="M316" s="179" t="s">
        <v>428</v>
      </c>
      <c r="O316" s="170"/>
    </row>
    <row r="317" spans="1:15" ht="12.75">
      <c r="A317" s="178"/>
      <c r="B317" s="180"/>
      <c r="C317" s="234" t="s">
        <v>429</v>
      </c>
      <c r="D317" s="233"/>
      <c r="E317" s="181">
        <v>0.234</v>
      </c>
      <c r="F317" s="182"/>
      <c r="G317" s="183"/>
      <c r="M317" s="179" t="s">
        <v>429</v>
      </c>
      <c r="O317" s="170"/>
    </row>
    <row r="318" spans="1:15" ht="12.75">
      <c r="A318" s="178"/>
      <c r="B318" s="180"/>
      <c r="C318" s="234" t="s">
        <v>430</v>
      </c>
      <c r="D318" s="233"/>
      <c r="E318" s="181">
        <v>0</v>
      </c>
      <c r="F318" s="182"/>
      <c r="G318" s="183"/>
      <c r="M318" s="179" t="s">
        <v>430</v>
      </c>
      <c r="O318" s="170"/>
    </row>
    <row r="319" spans="1:15" ht="12.75">
      <c r="A319" s="178"/>
      <c r="B319" s="180"/>
      <c r="C319" s="234" t="s">
        <v>431</v>
      </c>
      <c r="D319" s="233"/>
      <c r="E319" s="181">
        <v>3.519</v>
      </c>
      <c r="F319" s="182"/>
      <c r="G319" s="183"/>
      <c r="M319" s="179" t="s">
        <v>431</v>
      </c>
      <c r="O319" s="170"/>
    </row>
    <row r="320" spans="1:15" ht="12.75">
      <c r="A320" s="178"/>
      <c r="B320" s="180"/>
      <c r="C320" s="234" t="s">
        <v>432</v>
      </c>
      <c r="D320" s="233"/>
      <c r="E320" s="181">
        <v>4.4064</v>
      </c>
      <c r="F320" s="182"/>
      <c r="G320" s="183"/>
      <c r="M320" s="179" t="s">
        <v>432</v>
      </c>
      <c r="O320" s="170"/>
    </row>
    <row r="321" spans="1:15" ht="12.75">
      <c r="A321" s="178"/>
      <c r="B321" s="180"/>
      <c r="C321" s="234" t="s">
        <v>433</v>
      </c>
      <c r="D321" s="233"/>
      <c r="E321" s="181">
        <v>0</v>
      </c>
      <c r="F321" s="182"/>
      <c r="G321" s="183"/>
      <c r="M321" s="179" t="s">
        <v>433</v>
      </c>
      <c r="O321" s="170"/>
    </row>
    <row r="322" spans="1:15" ht="12.75">
      <c r="A322" s="178"/>
      <c r="B322" s="180"/>
      <c r="C322" s="234" t="s">
        <v>434</v>
      </c>
      <c r="D322" s="233"/>
      <c r="E322" s="181">
        <v>0.855</v>
      </c>
      <c r="F322" s="182"/>
      <c r="G322" s="183"/>
      <c r="M322" s="179" t="s">
        <v>434</v>
      </c>
      <c r="O322" s="170"/>
    </row>
    <row r="323" spans="1:15" ht="12.75">
      <c r="A323" s="178"/>
      <c r="B323" s="180"/>
      <c r="C323" s="234" t="s">
        <v>426</v>
      </c>
      <c r="D323" s="233"/>
      <c r="E323" s="181">
        <v>0.522</v>
      </c>
      <c r="F323" s="182"/>
      <c r="G323" s="183"/>
      <c r="M323" s="179" t="s">
        <v>426</v>
      </c>
      <c r="O323" s="170"/>
    </row>
    <row r="324" spans="1:15" ht="12.75">
      <c r="A324" s="178"/>
      <c r="B324" s="180"/>
      <c r="C324" s="234" t="s">
        <v>427</v>
      </c>
      <c r="D324" s="233"/>
      <c r="E324" s="181">
        <v>0.9</v>
      </c>
      <c r="F324" s="182"/>
      <c r="G324" s="183"/>
      <c r="M324" s="179" t="s">
        <v>427</v>
      </c>
      <c r="O324" s="170"/>
    </row>
    <row r="325" spans="1:15" ht="12.75">
      <c r="A325" s="178"/>
      <c r="B325" s="180"/>
      <c r="C325" s="234" t="s">
        <v>435</v>
      </c>
      <c r="D325" s="233"/>
      <c r="E325" s="181">
        <v>0.846</v>
      </c>
      <c r="F325" s="182"/>
      <c r="G325" s="183"/>
      <c r="M325" s="179" t="s">
        <v>435</v>
      </c>
      <c r="O325" s="170"/>
    </row>
    <row r="326" spans="1:15" ht="12.75">
      <c r="A326" s="178"/>
      <c r="B326" s="180"/>
      <c r="C326" s="234" t="s">
        <v>429</v>
      </c>
      <c r="D326" s="233"/>
      <c r="E326" s="181">
        <v>0.234</v>
      </c>
      <c r="F326" s="182"/>
      <c r="G326" s="183"/>
      <c r="M326" s="179" t="s">
        <v>429</v>
      </c>
      <c r="O326" s="170"/>
    </row>
    <row r="327" spans="1:15" ht="12.75">
      <c r="A327" s="178"/>
      <c r="B327" s="180"/>
      <c r="C327" s="234" t="s">
        <v>436</v>
      </c>
      <c r="D327" s="233"/>
      <c r="E327" s="181">
        <v>0</v>
      </c>
      <c r="F327" s="182"/>
      <c r="G327" s="183"/>
      <c r="M327" s="179" t="s">
        <v>436</v>
      </c>
      <c r="O327" s="170"/>
    </row>
    <row r="328" spans="1:15" ht="12.75">
      <c r="A328" s="178"/>
      <c r="B328" s="180"/>
      <c r="C328" s="234" t="s">
        <v>437</v>
      </c>
      <c r="D328" s="233"/>
      <c r="E328" s="181">
        <v>3.06</v>
      </c>
      <c r="F328" s="182"/>
      <c r="G328" s="183"/>
      <c r="M328" s="179" t="s">
        <v>437</v>
      </c>
      <c r="O328" s="170"/>
    </row>
    <row r="329" spans="1:15" ht="12.75">
      <c r="A329" s="178"/>
      <c r="B329" s="180"/>
      <c r="C329" s="234" t="s">
        <v>432</v>
      </c>
      <c r="D329" s="233"/>
      <c r="E329" s="181">
        <v>4.4064</v>
      </c>
      <c r="F329" s="182"/>
      <c r="G329" s="183"/>
      <c r="M329" s="179" t="s">
        <v>432</v>
      </c>
      <c r="O329" s="170"/>
    </row>
    <row r="330" spans="1:15" ht="12.75">
      <c r="A330" s="178"/>
      <c r="B330" s="180"/>
      <c r="C330" s="234" t="s">
        <v>438</v>
      </c>
      <c r="D330" s="233"/>
      <c r="E330" s="181">
        <v>0</v>
      </c>
      <c r="F330" s="182"/>
      <c r="G330" s="183"/>
      <c r="M330" s="179" t="s">
        <v>438</v>
      </c>
      <c r="O330" s="170"/>
    </row>
    <row r="331" spans="1:15" ht="12.75">
      <c r="A331" s="178"/>
      <c r="B331" s="180"/>
      <c r="C331" s="234" t="s">
        <v>439</v>
      </c>
      <c r="D331" s="233"/>
      <c r="E331" s="181">
        <v>2.52</v>
      </c>
      <c r="F331" s="182"/>
      <c r="G331" s="183"/>
      <c r="M331" s="179" t="s">
        <v>439</v>
      </c>
      <c r="O331" s="170"/>
    </row>
    <row r="332" spans="1:15" ht="12.75">
      <c r="A332" s="178"/>
      <c r="B332" s="180"/>
      <c r="C332" s="234" t="s">
        <v>440</v>
      </c>
      <c r="D332" s="233"/>
      <c r="E332" s="181">
        <v>2.088</v>
      </c>
      <c r="F332" s="182"/>
      <c r="G332" s="183"/>
      <c r="M332" s="179" t="s">
        <v>440</v>
      </c>
      <c r="O332" s="170"/>
    </row>
    <row r="333" spans="1:15" ht="12.75">
      <c r="A333" s="178"/>
      <c r="B333" s="180"/>
      <c r="C333" s="234" t="s">
        <v>441</v>
      </c>
      <c r="D333" s="233"/>
      <c r="E333" s="181">
        <v>3.6</v>
      </c>
      <c r="F333" s="182"/>
      <c r="G333" s="183"/>
      <c r="M333" s="179" t="s">
        <v>441</v>
      </c>
      <c r="O333" s="170"/>
    </row>
    <row r="334" spans="1:15" ht="12.75">
      <c r="A334" s="178"/>
      <c r="B334" s="180"/>
      <c r="C334" s="234" t="s">
        <v>442</v>
      </c>
      <c r="D334" s="233"/>
      <c r="E334" s="181">
        <v>3.384</v>
      </c>
      <c r="F334" s="182"/>
      <c r="G334" s="183"/>
      <c r="M334" s="179" t="s">
        <v>442</v>
      </c>
      <c r="O334" s="170"/>
    </row>
    <row r="335" spans="1:15" ht="12.75">
      <c r="A335" s="178"/>
      <c r="B335" s="180"/>
      <c r="C335" s="234" t="s">
        <v>443</v>
      </c>
      <c r="D335" s="233"/>
      <c r="E335" s="181">
        <v>0.936</v>
      </c>
      <c r="F335" s="182"/>
      <c r="G335" s="183"/>
      <c r="M335" s="179" t="s">
        <v>443</v>
      </c>
      <c r="O335" s="170"/>
    </row>
    <row r="336" spans="1:15" ht="12.75">
      <c r="A336" s="178"/>
      <c r="B336" s="180"/>
      <c r="C336" s="234" t="s">
        <v>444</v>
      </c>
      <c r="D336" s="233"/>
      <c r="E336" s="181">
        <v>0</v>
      </c>
      <c r="F336" s="182"/>
      <c r="G336" s="183"/>
      <c r="M336" s="179" t="s">
        <v>444</v>
      </c>
      <c r="O336" s="170"/>
    </row>
    <row r="337" spans="1:15" ht="12.75">
      <c r="A337" s="178"/>
      <c r="B337" s="180"/>
      <c r="C337" s="234" t="s">
        <v>445</v>
      </c>
      <c r="D337" s="233"/>
      <c r="E337" s="181">
        <v>6.048</v>
      </c>
      <c r="F337" s="182"/>
      <c r="G337" s="183"/>
      <c r="M337" s="179" t="s">
        <v>445</v>
      </c>
      <c r="O337" s="170"/>
    </row>
    <row r="338" spans="1:15" ht="12.75">
      <c r="A338" s="178"/>
      <c r="B338" s="180"/>
      <c r="C338" s="234" t="s">
        <v>446</v>
      </c>
      <c r="D338" s="233"/>
      <c r="E338" s="181">
        <v>14.9299</v>
      </c>
      <c r="F338" s="182"/>
      <c r="G338" s="183"/>
      <c r="M338" s="179" t="s">
        <v>446</v>
      </c>
      <c r="O338" s="170"/>
    </row>
    <row r="339" spans="1:104" ht="12.75">
      <c r="A339" s="171">
        <v>80</v>
      </c>
      <c r="B339" s="172" t="s">
        <v>447</v>
      </c>
      <c r="C339" s="173" t="s">
        <v>448</v>
      </c>
      <c r="D339" s="174" t="s">
        <v>183</v>
      </c>
      <c r="E339" s="175">
        <v>289.2466</v>
      </c>
      <c r="F339" s="175">
        <v>0</v>
      </c>
      <c r="G339" s="176">
        <f>E339*F339</f>
        <v>0</v>
      </c>
      <c r="O339" s="170">
        <v>2</v>
      </c>
      <c r="AA339" s="146">
        <v>1</v>
      </c>
      <c r="AB339" s="146">
        <v>1</v>
      </c>
      <c r="AC339" s="146">
        <v>1</v>
      </c>
      <c r="AZ339" s="146">
        <v>1</v>
      </c>
      <c r="BA339" s="146">
        <f>IF(AZ339=1,G339,0)</f>
        <v>0</v>
      </c>
      <c r="BB339" s="146">
        <f>IF(AZ339=2,G339,0)</f>
        <v>0</v>
      </c>
      <c r="BC339" s="146">
        <f>IF(AZ339=3,G339,0)</f>
        <v>0</v>
      </c>
      <c r="BD339" s="146">
        <f>IF(AZ339=4,G339,0)</f>
        <v>0</v>
      </c>
      <c r="BE339" s="146">
        <f>IF(AZ339=5,G339,0)</f>
        <v>0</v>
      </c>
      <c r="CA339" s="177">
        <v>1</v>
      </c>
      <c r="CB339" s="177">
        <v>1</v>
      </c>
      <c r="CZ339" s="146">
        <v>0.04005</v>
      </c>
    </row>
    <row r="340" spans="1:15" ht="12.75">
      <c r="A340" s="178"/>
      <c r="B340" s="180"/>
      <c r="C340" s="234" t="s">
        <v>387</v>
      </c>
      <c r="D340" s="233"/>
      <c r="E340" s="181">
        <v>0</v>
      </c>
      <c r="F340" s="182"/>
      <c r="G340" s="183"/>
      <c r="M340" s="179" t="s">
        <v>387</v>
      </c>
      <c r="O340" s="170"/>
    </row>
    <row r="341" spans="1:15" ht="12.75">
      <c r="A341" s="178"/>
      <c r="B341" s="180"/>
      <c r="C341" s="234" t="s">
        <v>388</v>
      </c>
      <c r="D341" s="233"/>
      <c r="E341" s="181">
        <v>0</v>
      </c>
      <c r="F341" s="182"/>
      <c r="G341" s="183"/>
      <c r="M341" s="179" t="s">
        <v>388</v>
      </c>
      <c r="O341" s="170"/>
    </row>
    <row r="342" spans="1:15" ht="12.75">
      <c r="A342" s="178"/>
      <c r="B342" s="180"/>
      <c r="C342" s="234" t="s">
        <v>449</v>
      </c>
      <c r="D342" s="233"/>
      <c r="E342" s="181">
        <v>10.72</v>
      </c>
      <c r="F342" s="182"/>
      <c r="G342" s="183"/>
      <c r="M342" s="179" t="s">
        <v>449</v>
      </c>
      <c r="O342" s="170"/>
    </row>
    <row r="343" spans="1:15" ht="12.75">
      <c r="A343" s="178"/>
      <c r="B343" s="180"/>
      <c r="C343" s="235" t="s">
        <v>450</v>
      </c>
      <c r="D343" s="233"/>
      <c r="E343" s="206">
        <v>10.72</v>
      </c>
      <c r="F343" s="182"/>
      <c r="G343" s="183"/>
      <c r="M343" s="179" t="s">
        <v>450</v>
      </c>
      <c r="O343" s="170"/>
    </row>
    <row r="344" spans="1:15" ht="12.75">
      <c r="A344" s="178"/>
      <c r="B344" s="180"/>
      <c r="C344" s="234" t="s">
        <v>393</v>
      </c>
      <c r="D344" s="233"/>
      <c r="E344" s="181">
        <v>0</v>
      </c>
      <c r="F344" s="182"/>
      <c r="G344" s="183"/>
      <c r="M344" s="179" t="s">
        <v>393</v>
      </c>
      <c r="O344" s="170"/>
    </row>
    <row r="345" spans="1:15" ht="12.75">
      <c r="A345" s="178"/>
      <c r="B345" s="180"/>
      <c r="C345" s="234" t="s">
        <v>394</v>
      </c>
      <c r="D345" s="233"/>
      <c r="E345" s="181">
        <v>0</v>
      </c>
      <c r="F345" s="182"/>
      <c r="G345" s="183"/>
      <c r="M345" s="179" t="s">
        <v>394</v>
      </c>
      <c r="O345" s="170"/>
    </row>
    <row r="346" spans="1:15" ht="12.75">
      <c r="A346" s="178"/>
      <c r="B346" s="180"/>
      <c r="C346" s="234" t="s">
        <v>451</v>
      </c>
      <c r="D346" s="233"/>
      <c r="E346" s="181">
        <v>3.96</v>
      </c>
      <c r="F346" s="182"/>
      <c r="G346" s="183"/>
      <c r="M346" s="179" t="s">
        <v>451</v>
      </c>
      <c r="O346" s="170"/>
    </row>
    <row r="347" spans="1:15" ht="12.75">
      <c r="A347" s="178"/>
      <c r="B347" s="180"/>
      <c r="C347" s="234" t="s">
        <v>397</v>
      </c>
      <c r="D347" s="233"/>
      <c r="E347" s="181">
        <v>0</v>
      </c>
      <c r="F347" s="182"/>
      <c r="G347" s="183"/>
      <c r="M347" s="179" t="s">
        <v>397</v>
      </c>
      <c r="O347" s="170"/>
    </row>
    <row r="348" spans="1:15" ht="12.75">
      <c r="A348" s="178"/>
      <c r="B348" s="180"/>
      <c r="C348" s="234" t="s">
        <v>452</v>
      </c>
      <c r="D348" s="233"/>
      <c r="E348" s="181">
        <v>4.5</v>
      </c>
      <c r="F348" s="182"/>
      <c r="G348" s="183"/>
      <c r="M348" s="179" t="s">
        <v>452</v>
      </c>
      <c r="O348" s="170"/>
    </row>
    <row r="349" spans="1:15" ht="12.75">
      <c r="A349" s="178"/>
      <c r="B349" s="180"/>
      <c r="C349" s="234" t="s">
        <v>400</v>
      </c>
      <c r="D349" s="233"/>
      <c r="E349" s="181">
        <v>0</v>
      </c>
      <c r="F349" s="182"/>
      <c r="G349" s="183"/>
      <c r="M349" s="179" t="s">
        <v>400</v>
      </c>
      <c r="O349" s="170"/>
    </row>
    <row r="350" spans="1:15" ht="12.75">
      <c r="A350" s="178"/>
      <c r="B350" s="180"/>
      <c r="C350" s="234" t="s">
        <v>453</v>
      </c>
      <c r="D350" s="233"/>
      <c r="E350" s="181">
        <v>2.69</v>
      </c>
      <c r="F350" s="182"/>
      <c r="G350" s="183"/>
      <c r="M350" s="179" t="s">
        <v>453</v>
      </c>
      <c r="O350" s="170"/>
    </row>
    <row r="351" spans="1:15" ht="12.75">
      <c r="A351" s="178"/>
      <c r="B351" s="180"/>
      <c r="C351" s="234" t="s">
        <v>403</v>
      </c>
      <c r="D351" s="233"/>
      <c r="E351" s="181">
        <v>0</v>
      </c>
      <c r="F351" s="182"/>
      <c r="G351" s="183"/>
      <c r="M351" s="179" t="s">
        <v>403</v>
      </c>
      <c r="O351" s="170"/>
    </row>
    <row r="352" spans="1:15" ht="12.75">
      <c r="A352" s="178"/>
      <c r="B352" s="180"/>
      <c r="C352" s="234" t="s">
        <v>454</v>
      </c>
      <c r="D352" s="233"/>
      <c r="E352" s="181">
        <v>1.7</v>
      </c>
      <c r="F352" s="182"/>
      <c r="G352" s="183"/>
      <c r="M352" s="179" t="s">
        <v>454</v>
      </c>
      <c r="O352" s="170"/>
    </row>
    <row r="353" spans="1:15" ht="12.75">
      <c r="A353" s="178"/>
      <c r="B353" s="180"/>
      <c r="C353" s="234" t="s">
        <v>406</v>
      </c>
      <c r="D353" s="233"/>
      <c r="E353" s="181">
        <v>0</v>
      </c>
      <c r="F353" s="182"/>
      <c r="G353" s="183"/>
      <c r="M353" s="179" t="s">
        <v>406</v>
      </c>
      <c r="O353" s="170"/>
    </row>
    <row r="354" spans="1:15" ht="12.75">
      <c r="A354" s="178"/>
      <c r="B354" s="180"/>
      <c r="C354" s="234" t="s">
        <v>455</v>
      </c>
      <c r="D354" s="233"/>
      <c r="E354" s="181">
        <v>0.125</v>
      </c>
      <c r="F354" s="182"/>
      <c r="G354" s="183"/>
      <c r="M354" s="179" t="s">
        <v>455</v>
      </c>
      <c r="O354" s="170"/>
    </row>
    <row r="355" spans="1:15" ht="12.75">
      <c r="A355" s="178"/>
      <c r="B355" s="180"/>
      <c r="C355" s="234" t="s">
        <v>409</v>
      </c>
      <c r="D355" s="233"/>
      <c r="E355" s="181">
        <v>0</v>
      </c>
      <c r="F355" s="182"/>
      <c r="G355" s="183"/>
      <c r="M355" s="179" t="s">
        <v>409</v>
      </c>
      <c r="O355" s="170"/>
    </row>
    <row r="356" spans="1:15" ht="12.75">
      <c r="A356" s="178"/>
      <c r="B356" s="180"/>
      <c r="C356" s="234" t="s">
        <v>456</v>
      </c>
      <c r="D356" s="233"/>
      <c r="E356" s="181">
        <v>6.85</v>
      </c>
      <c r="F356" s="182"/>
      <c r="G356" s="183"/>
      <c r="M356" s="179" t="s">
        <v>456</v>
      </c>
      <c r="O356" s="170"/>
    </row>
    <row r="357" spans="1:15" ht="12.75">
      <c r="A357" s="178"/>
      <c r="B357" s="180"/>
      <c r="C357" s="234" t="s">
        <v>412</v>
      </c>
      <c r="D357" s="233"/>
      <c r="E357" s="181">
        <v>0</v>
      </c>
      <c r="F357" s="182"/>
      <c r="G357" s="183"/>
      <c r="M357" s="179" t="s">
        <v>412</v>
      </c>
      <c r="O357" s="170"/>
    </row>
    <row r="358" spans="1:15" ht="12.75">
      <c r="A358" s="178"/>
      <c r="B358" s="180"/>
      <c r="C358" s="234" t="s">
        <v>457</v>
      </c>
      <c r="D358" s="233"/>
      <c r="E358" s="181">
        <v>0.9</v>
      </c>
      <c r="F358" s="182"/>
      <c r="G358" s="183"/>
      <c r="M358" s="179" t="s">
        <v>457</v>
      </c>
      <c r="O358" s="170"/>
    </row>
    <row r="359" spans="1:15" ht="12.75">
      <c r="A359" s="178"/>
      <c r="B359" s="180"/>
      <c r="C359" s="234" t="s">
        <v>458</v>
      </c>
      <c r="D359" s="233"/>
      <c r="E359" s="181">
        <v>20.04</v>
      </c>
      <c r="F359" s="182"/>
      <c r="G359" s="183"/>
      <c r="M359" s="179" t="s">
        <v>458</v>
      </c>
      <c r="O359" s="170"/>
    </row>
    <row r="360" spans="1:15" ht="12.75">
      <c r="A360" s="178"/>
      <c r="B360" s="180"/>
      <c r="C360" s="234" t="s">
        <v>415</v>
      </c>
      <c r="D360" s="233"/>
      <c r="E360" s="181">
        <v>0</v>
      </c>
      <c r="F360" s="182"/>
      <c r="G360" s="183"/>
      <c r="M360" s="179" t="s">
        <v>415</v>
      </c>
      <c r="O360" s="170"/>
    </row>
    <row r="361" spans="1:15" ht="12.75">
      <c r="A361" s="178"/>
      <c r="B361" s="180"/>
      <c r="C361" s="234" t="s">
        <v>457</v>
      </c>
      <c r="D361" s="233"/>
      <c r="E361" s="181">
        <v>0.9</v>
      </c>
      <c r="F361" s="182"/>
      <c r="G361" s="183"/>
      <c r="M361" s="179" t="s">
        <v>457</v>
      </c>
      <c r="O361" s="170"/>
    </row>
    <row r="362" spans="1:15" ht="12.75">
      <c r="A362" s="178"/>
      <c r="B362" s="180"/>
      <c r="C362" s="234" t="s">
        <v>459</v>
      </c>
      <c r="D362" s="233"/>
      <c r="E362" s="181">
        <v>19.24</v>
      </c>
      <c r="F362" s="182"/>
      <c r="G362" s="183"/>
      <c r="M362" s="179" t="s">
        <v>459</v>
      </c>
      <c r="O362" s="170"/>
    </row>
    <row r="363" spans="1:15" ht="12.75">
      <c r="A363" s="178"/>
      <c r="B363" s="180"/>
      <c r="C363" s="234" t="s">
        <v>417</v>
      </c>
      <c r="D363" s="233"/>
      <c r="E363" s="181">
        <v>0</v>
      </c>
      <c r="F363" s="182"/>
      <c r="G363" s="183"/>
      <c r="M363" s="179" t="s">
        <v>417</v>
      </c>
      <c r="O363" s="170"/>
    </row>
    <row r="364" spans="1:15" ht="12.75">
      <c r="A364" s="178"/>
      <c r="B364" s="180"/>
      <c r="C364" s="234" t="s">
        <v>460</v>
      </c>
      <c r="D364" s="233"/>
      <c r="E364" s="181">
        <v>3.35</v>
      </c>
      <c r="F364" s="182"/>
      <c r="G364" s="183"/>
      <c r="M364" s="179" t="s">
        <v>460</v>
      </c>
      <c r="O364" s="170"/>
    </row>
    <row r="365" spans="1:15" ht="12.75">
      <c r="A365" s="178"/>
      <c r="B365" s="180"/>
      <c r="C365" s="234" t="s">
        <v>420</v>
      </c>
      <c r="D365" s="233"/>
      <c r="E365" s="181">
        <v>0</v>
      </c>
      <c r="F365" s="182"/>
      <c r="G365" s="183"/>
      <c r="M365" s="179" t="s">
        <v>420</v>
      </c>
      <c r="O365" s="170"/>
    </row>
    <row r="366" spans="1:15" ht="12.75">
      <c r="A366" s="178"/>
      <c r="B366" s="180"/>
      <c r="C366" s="234" t="s">
        <v>421</v>
      </c>
      <c r="D366" s="233"/>
      <c r="E366" s="181">
        <v>0</v>
      </c>
      <c r="F366" s="182"/>
      <c r="G366" s="183"/>
      <c r="M366" s="179" t="s">
        <v>421</v>
      </c>
      <c r="O366" s="170"/>
    </row>
    <row r="367" spans="1:15" ht="12.75">
      <c r="A367" s="178"/>
      <c r="B367" s="180"/>
      <c r="C367" s="234" t="s">
        <v>461</v>
      </c>
      <c r="D367" s="233"/>
      <c r="E367" s="181">
        <v>3.08</v>
      </c>
      <c r="F367" s="182"/>
      <c r="G367" s="183"/>
      <c r="M367" s="179" t="s">
        <v>461</v>
      </c>
      <c r="O367" s="170"/>
    </row>
    <row r="368" spans="1:15" ht="12.75">
      <c r="A368" s="178"/>
      <c r="B368" s="180"/>
      <c r="C368" s="234" t="s">
        <v>462</v>
      </c>
      <c r="D368" s="233"/>
      <c r="E368" s="181">
        <v>7.56</v>
      </c>
      <c r="F368" s="182"/>
      <c r="G368" s="183"/>
      <c r="M368" s="179" t="s">
        <v>462</v>
      </c>
      <c r="O368" s="170"/>
    </row>
    <row r="369" spans="1:15" ht="12.75">
      <c r="A369" s="178"/>
      <c r="B369" s="180"/>
      <c r="C369" s="234" t="s">
        <v>424</v>
      </c>
      <c r="D369" s="233"/>
      <c r="E369" s="181">
        <v>0</v>
      </c>
      <c r="F369" s="182"/>
      <c r="G369" s="183"/>
      <c r="M369" s="179" t="s">
        <v>424</v>
      </c>
      <c r="O369" s="170"/>
    </row>
    <row r="370" spans="1:15" ht="12.75">
      <c r="A370" s="178"/>
      <c r="B370" s="180"/>
      <c r="C370" s="234" t="s">
        <v>463</v>
      </c>
      <c r="D370" s="233"/>
      <c r="E370" s="181">
        <v>1.224</v>
      </c>
      <c r="F370" s="182"/>
      <c r="G370" s="183"/>
      <c r="M370" s="179" t="s">
        <v>463</v>
      </c>
      <c r="O370" s="170"/>
    </row>
    <row r="371" spans="1:15" ht="12.75">
      <c r="A371" s="178"/>
      <c r="B371" s="180"/>
      <c r="C371" s="234" t="s">
        <v>464</v>
      </c>
      <c r="D371" s="233"/>
      <c r="E371" s="181">
        <v>2.088</v>
      </c>
      <c r="F371" s="182"/>
      <c r="G371" s="183"/>
      <c r="M371" s="179" t="s">
        <v>464</v>
      </c>
      <c r="O371" s="170"/>
    </row>
    <row r="372" spans="1:15" ht="12.75">
      <c r="A372" s="178"/>
      <c r="B372" s="180"/>
      <c r="C372" s="234" t="s">
        <v>465</v>
      </c>
      <c r="D372" s="233"/>
      <c r="E372" s="181">
        <v>1.8</v>
      </c>
      <c r="F372" s="182"/>
      <c r="G372" s="183"/>
      <c r="M372" s="179" t="s">
        <v>465</v>
      </c>
      <c r="O372" s="170"/>
    </row>
    <row r="373" spans="1:15" ht="12.75">
      <c r="A373" s="178"/>
      <c r="B373" s="180"/>
      <c r="C373" s="234" t="s">
        <v>466</v>
      </c>
      <c r="D373" s="233"/>
      <c r="E373" s="181">
        <v>4.05</v>
      </c>
      <c r="F373" s="182"/>
      <c r="G373" s="183"/>
      <c r="M373" s="179" t="s">
        <v>466</v>
      </c>
      <c r="O373" s="170"/>
    </row>
    <row r="374" spans="1:15" ht="12.75">
      <c r="A374" s="178"/>
      <c r="B374" s="180"/>
      <c r="C374" s="234" t="s">
        <v>467</v>
      </c>
      <c r="D374" s="233"/>
      <c r="E374" s="181">
        <v>0.225</v>
      </c>
      <c r="F374" s="182"/>
      <c r="G374" s="183"/>
      <c r="M374" s="179" t="s">
        <v>467</v>
      </c>
      <c r="O374" s="170"/>
    </row>
    <row r="375" spans="1:15" ht="12.75">
      <c r="A375" s="178"/>
      <c r="B375" s="180"/>
      <c r="C375" s="234" t="s">
        <v>430</v>
      </c>
      <c r="D375" s="233"/>
      <c r="E375" s="181">
        <v>0</v>
      </c>
      <c r="F375" s="182"/>
      <c r="G375" s="183"/>
      <c r="M375" s="179" t="s">
        <v>430</v>
      </c>
      <c r="O375" s="170"/>
    </row>
    <row r="376" spans="1:15" ht="12.75">
      <c r="A376" s="178"/>
      <c r="B376" s="180"/>
      <c r="C376" s="234" t="s">
        <v>468</v>
      </c>
      <c r="D376" s="233"/>
      <c r="E376" s="181">
        <v>6.936</v>
      </c>
      <c r="F376" s="182"/>
      <c r="G376" s="183"/>
      <c r="M376" s="179" t="s">
        <v>468</v>
      </c>
      <c r="O376" s="170"/>
    </row>
    <row r="377" spans="1:15" ht="12.75">
      <c r="A377" s="178"/>
      <c r="B377" s="180"/>
      <c r="C377" s="234" t="s">
        <v>469</v>
      </c>
      <c r="D377" s="233"/>
      <c r="E377" s="181">
        <v>22.032</v>
      </c>
      <c r="F377" s="182"/>
      <c r="G377" s="183"/>
      <c r="M377" s="179" t="s">
        <v>469</v>
      </c>
      <c r="O377" s="170"/>
    </row>
    <row r="378" spans="1:15" ht="12.75">
      <c r="A378" s="178"/>
      <c r="B378" s="180"/>
      <c r="C378" s="234" t="s">
        <v>433</v>
      </c>
      <c r="D378" s="233"/>
      <c r="E378" s="181">
        <v>0</v>
      </c>
      <c r="F378" s="182"/>
      <c r="G378" s="183"/>
      <c r="M378" s="179" t="s">
        <v>433</v>
      </c>
      <c r="O378" s="170"/>
    </row>
    <row r="379" spans="1:15" ht="12.75">
      <c r="A379" s="178"/>
      <c r="B379" s="180"/>
      <c r="C379" s="234" t="s">
        <v>470</v>
      </c>
      <c r="D379" s="233"/>
      <c r="E379" s="181">
        <v>0.9</v>
      </c>
      <c r="F379" s="182"/>
      <c r="G379" s="183"/>
      <c r="M379" s="179" t="s">
        <v>470</v>
      </c>
      <c r="O379" s="170"/>
    </row>
    <row r="380" spans="1:15" ht="12.75">
      <c r="A380" s="178"/>
      <c r="B380" s="180"/>
      <c r="C380" s="234" t="s">
        <v>464</v>
      </c>
      <c r="D380" s="233"/>
      <c r="E380" s="181">
        <v>2.088</v>
      </c>
      <c r="F380" s="182"/>
      <c r="G380" s="183"/>
      <c r="M380" s="179" t="s">
        <v>464</v>
      </c>
      <c r="O380" s="170"/>
    </row>
    <row r="381" spans="1:15" ht="12.75">
      <c r="A381" s="178"/>
      <c r="B381" s="180"/>
      <c r="C381" s="234" t="s">
        <v>465</v>
      </c>
      <c r="D381" s="233"/>
      <c r="E381" s="181">
        <v>1.8</v>
      </c>
      <c r="F381" s="182"/>
      <c r="G381" s="183"/>
      <c r="M381" s="179" t="s">
        <v>465</v>
      </c>
      <c r="O381" s="170"/>
    </row>
    <row r="382" spans="1:15" ht="12.75">
      <c r="A382" s="178"/>
      <c r="B382" s="180"/>
      <c r="C382" s="234" t="s">
        <v>471</v>
      </c>
      <c r="D382" s="233"/>
      <c r="E382" s="181">
        <v>4.23</v>
      </c>
      <c r="F382" s="182"/>
      <c r="G382" s="183"/>
      <c r="M382" s="179" t="s">
        <v>471</v>
      </c>
      <c r="O382" s="170"/>
    </row>
    <row r="383" spans="1:15" ht="12.75">
      <c r="A383" s="178"/>
      <c r="B383" s="180"/>
      <c r="C383" s="234" t="s">
        <v>467</v>
      </c>
      <c r="D383" s="233"/>
      <c r="E383" s="181">
        <v>0.225</v>
      </c>
      <c r="F383" s="182"/>
      <c r="G383" s="183"/>
      <c r="M383" s="179" t="s">
        <v>467</v>
      </c>
      <c r="O383" s="170"/>
    </row>
    <row r="384" spans="1:15" ht="12.75">
      <c r="A384" s="178"/>
      <c r="B384" s="180"/>
      <c r="C384" s="234" t="s">
        <v>436</v>
      </c>
      <c r="D384" s="233"/>
      <c r="E384" s="181">
        <v>0</v>
      </c>
      <c r="F384" s="182"/>
      <c r="G384" s="183"/>
      <c r="M384" s="179" t="s">
        <v>436</v>
      </c>
      <c r="O384" s="170"/>
    </row>
    <row r="385" spans="1:15" ht="12.75">
      <c r="A385" s="178"/>
      <c r="B385" s="180"/>
      <c r="C385" s="234" t="s">
        <v>472</v>
      </c>
      <c r="D385" s="233"/>
      <c r="E385" s="181">
        <v>5.1</v>
      </c>
      <c r="F385" s="182"/>
      <c r="G385" s="183"/>
      <c r="M385" s="179" t="s">
        <v>472</v>
      </c>
      <c r="O385" s="170"/>
    </row>
    <row r="386" spans="1:15" ht="12.75">
      <c r="A386" s="178"/>
      <c r="B386" s="180"/>
      <c r="C386" s="234" t="s">
        <v>469</v>
      </c>
      <c r="D386" s="233"/>
      <c r="E386" s="181">
        <v>22.032</v>
      </c>
      <c r="F386" s="182"/>
      <c r="G386" s="183"/>
      <c r="M386" s="179" t="s">
        <v>469</v>
      </c>
      <c r="O386" s="170"/>
    </row>
    <row r="387" spans="1:15" ht="12.75">
      <c r="A387" s="178"/>
      <c r="B387" s="180"/>
      <c r="C387" s="234" t="s">
        <v>438</v>
      </c>
      <c r="D387" s="233"/>
      <c r="E387" s="181">
        <v>0</v>
      </c>
      <c r="F387" s="182"/>
      <c r="G387" s="183"/>
      <c r="M387" s="179" t="s">
        <v>438</v>
      </c>
      <c r="O387" s="170"/>
    </row>
    <row r="388" spans="1:15" ht="12.75">
      <c r="A388" s="178"/>
      <c r="B388" s="180"/>
      <c r="C388" s="234" t="s">
        <v>473</v>
      </c>
      <c r="D388" s="233"/>
      <c r="E388" s="181">
        <v>3.6</v>
      </c>
      <c r="F388" s="182"/>
      <c r="G388" s="183"/>
      <c r="M388" s="179" t="s">
        <v>473</v>
      </c>
      <c r="O388" s="170"/>
    </row>
    <row r="389" spans="1:15" ht="12.75">
      <c r="A389" s="178"/>
      <c r="B389" s="180"/>
      <c r="C389" s="234" t="s">
        <v>474</v>
      </c>
      <c r="D389" s="233"/>
      <c r="E389" s="181">
        <v>8.352</v>
      </c>
      <c r="F389" s="182"/>
      <c r="G389" s="183"/>
      <c r="M389" s="179" t="s">
        <v>474</v>
      </c>
      <c r="O389" s="170"/>
    </row>
    <row r="390" spans="1:15" ht="12.75">
      <c r="A390" s="178"/>
      <c r="B390" s="180"/>
      <c r="C390" s="234" t="s">
        <v>475</v>
      </c>
      <c r="D390" s="233"/>
      <c r="E390" s="181">
        <v>7.2</v>
      </c>
      <c r="F390" s="182"/>
      <c r="G390" s="183"/>
      <c r="M390" s="179" t="s">
        <v>475</v>
      </c>
      <c r="O390" s="170"/>
    </row>
    <row r="391" spans="1:15" ht="12.75">
      <c r="A391" s="178"/>
      <c r="B391" s="180"/>
      <c r="C391" s="234" t="s">
        <v>476</v>
      </c>
      <c r="D391" s="233"/>
      <c r="E391" s="181">
        <v>16.92</v>
      </c>
      <c r="F391" s="182"/>
      <c r="G391" s="183"/>
      <c r="M391" s="179" t="s">
        <v>476</v>
      </c>
      <c r="O391" s="170"/>
    </row>
    <row r="392" spans="1:15" ht="12.75">
      <c r="A392" s="178"/>
      <c r="B392" s="180"/>
      <c r="C392" s="234" t="s">
        <v>477</v>
      </c>
      <c r="D392" s="233"/>
      <c r="E392" s="181">
        <v>0.9</v>
      </c>
      <c r="F392" s="182"/>
      <c r="G392" s="183"/>
      <c r="M392" s="179" t="s">
        <v>477</v>
      </c>
      <c r="O392" s="170"/>
    </row>
    <row r="393" spans="1:15" ht="12.75">
      <c r="A393" s="178"/>
      <c r="B393" s="180"/>
      <c r="C393" s="234" t="s">
        <v>444</v>
      </c>
      <c r="D393" s="233"/>
      <c r="E393" s="181">
        <v>0</v>
      </c>
      <c r="F393" s="182"/>
      <c r="G393" s="183"/>
      <c r="M393" s="179" t="s">
        <v>444</v>
      </c>
      <c r="O393" s="170"/>
    </row>
    <row r="394" spans="1:15" ht="12.75">
      <c r="A394" s="178"/>
      <c r="B394" s="180"/>
      <c r="C394" s="234" t="s">
        <v>478</v>
      </c>
      <c r="D394" s="233"/>
      <c r="E394" s="181">
        <v>17.28</v>
      </c>
      <c r="F394" s="182"/>
      <c r="G394" s="183"/>
      <c r="M394" s="179" t="s">
        <v>478</v>
      </c>
      <c r="O394" s="170"/>
    </row>
    <row r="395" spans="1:15" ht="12.75">
      <c r="A395" s="178"/>
      <c r="B395" s="180"/>
      <c r="C395" s="234" t="s">
        <v>479</v>
      </c>
      <c r="D395" s="233"/>
      <c r="E395" s="181">
        <v>74.6496</v>
      </c>
      <c r="F395" s="182"/>
      <c r="G395" s="183"/>
      <c r="M395" s="179" t="s">
        <v>479</v>
      </c>
      <c r="O395" s="170"/>
    </row>
    <row r="396" spans="1:15" ht="12.75">
      <c r="A396" s="178"/>
      <c r="B396" s="180"/>
      <c r="C396" s="235" t="s">
        <v>450</v>
      </c>
      <c r="D396" s="233"/>
      <c r="E396" s="206">
        <v>278.5266</v>
      </c>
      <c r="F396" s="182"/>
      <c r="G396" s="183"/>
      <c r="M396" s="179" t="s">
        <v>450</v>
      </c>
      <c r="O396" s="170"/>
    </row>
    <row r="397" spans="1:104" ht="12.75">
      <c r="A397" s="171">
        <v>81</v>
      </c>
      <c r="B397" s="172" t="s">
        <v>480</v>
      </c>
      <c r="C397" s="173" t="s">
        <v>481</v>
      </c>
      <c r="D397" s="174" t="s">
        <v>183</v>
      </c>
      <c r="E397" s="175">
        <v>289.25</v>
      </c>
      <c r="F397" s="175">
        <v>0</v>
      </c>
      <c r="G397" s="176">
        <f>E397*F397</f>
        <v>0</v>
      </c>
      <c r="O397" s="170">
        <v>2</v>
      </c>
      <c r="AA397" s="146">
        <v>1</v>
      </c>
      <c r="AB397" s="146">
        <v>1</v>
      </c>
      <c r="AC397" s="146">
        <v>1</v>
      </c>
      <c r="AZ397" s="146">
        <v>1</v>
      </c>
      <c r="BA397" s="146">
        <f>IF(AZ397=1,G397,0)</f>
        <v>0</v>
      </c>
      <c r="BB397" s="146">
        <f>IF(AZ397=2,G397,0)</f>
        <v>0</v>
      </c>
      <c r="BC397" s="146">
        <f>IF(AZ397=3,G397,0)</f>
        <v>0</v>
      </c>
      <c r="BD397" s="146">
        <f>IF(AZ397=4,G397,0)</f>
        <v>0</v>
      </c>
      <c r="BE397" s="146">
        <f>IF(AZ397=5,G397,0)</f>
        <v>0</v>
      </c>
      <c r="CA397" s="177">
        <v>1</v>
      </c>
      <c r="CB397" s="177">
        <v>1</v>
      </c>
      <c r="CZ397" s="146">
        <v>0</v>
      </c>
    </row>
    <row r="398" spans="1:104" ht="12.75">
      <c r="A398" s="171">
        <v>82</v>
      </c>
      <c r="B398" s="172" t="s">
        <v>482</v>
      </c>
      <c r="C398" s="173" t="s">
        <v>483</v>
      </c>
      <c r="D398" s="174" t="s">
        <v>183</v>
      </c>
      <c r="E398" s="175">
        <v>267.2041</v>
      </c>
      <c r="F398" s="175">
        <v>0</v>
      </c>
      <c r="G398" s="176">
        <f>E398*F398</f>
        <v>0</v>
      </c>
      <c r="O398" s="170">
        <v>2</v>
      </c>
      <c r="AA398" s="146">
        <v>1</v>
      </c>
      <c r="AB398" s="146">
        <v>1</v>
      </c>
      <c r="AC398" s="146">
        <v>1</v>
      </c>
      <c r="AZ398" s="146">
        <v>1</v>
      </c>
      <c r="BA398" s="146">
        <f>IF(AZ398=1,G398,0)</f>
        <v>0</v>
      </c>
      <c r="BB398" s="146">
        <f>IF(AZ398=2,G398,0)</f>
        <v>0</v>
      </c>
      <c r="BC398" s="146">
        <f>IF(AZ398=3,G398,0)</f>
        <v>0</v>
      </c>
      <c r="BD398" s="146">
        <f>IF(AZ398=4,G398,0)</f>
        <v>0</v>
      </c>
      <c r="BE398" s="146">
        <f>IF(AZ398=5,G398,0)</f>
        <v>0</v>
      </c>
      <c r="CA398" s="177">
        <v>1</v>
      </c>
      <c r="CB398" s="177">
        <v>1</v>
      </c>
      <c r="CZ398" s="146">
        <v>0.03931</v>
      </c>
    </row>
    <row r="399" spans="1:15" ht="12.75">
      <c r="A399" s="178"/>
      <c r="B399" s="180"/>
      <c r="C399" s="234" t="s">
        <v>387</v>
      </c>
      <c r="D399" s="233"/>
      <c r="E399" s="181">
        <v>0</v>
      </c>
      <c r="F399" s="182"/>
      <c r="G399" s="183"/>
      <c r="M399" s="179" t="s">
        <v>387</v>
      </c>
      <c r="O399" s="170"/>
    </row>
    <row r="400" spans="1:15" ht="12.75">
      <c r="A400" s="178"/>
      <c r="B400" s="180"/>
      <c r="C400" s="234" t="s">
        <v>390</v>
      </c>
      <c r="D400" s="233"/>
      <c r="E400" s="181">
        <v>0</v>
      </c>
      <c r="F400" s="182"/>
      <c r="G400" s="183"/>
      <c r="M400" s="179" t="s">
        <v>390</v>
      </c>
      <c r="O400" s="170"/>
    </row>
    <row r="401" spans="1:15" ht="12.75">
      <c r="A401" s="178"/>
      <c r="B401" s="180"/>
      <c r="C401" s="234" t="s">
        <v>484</v>
      </c>
      <c r="D401" s="233"/>
      <c r="E401" s="181">
        <v>49.8</v>
      </c>
      <c r="F401" s="182"/>
      <c r="G401" s="183"/>
      <c r="M401" s="179" t="s">
        <v>484</v>
      </c>
      <c r="O401" s="170"/>
    </row>
    <row r="402" spans="1:15" ht="12.75">
      <c r="A402" s="178"/>
      <c r="B402" s="180"/>
      <c r="C402" s="234" t="s">
        <v>485</v>
      </c>
      <c r="D402" s="233"/>
      <c r="E402" s="181">
        <v>22.5</v>
      </c>
      <c r="F402" s="182"/>
      <c r="G402" s="183"/>
      <c r="M402" s="179" t="s">
        <v>485</v>
      </c>
      <c r="O402" s="170"/>
    </row>
    <row r="403" spans="1:15" ht="12.75">
      <c r="A403" s="178"/>
      <c r="B403" s="180"/>
      <c r="C403" s="235" t="s">
        <v>450</v>
      </c>
      <c r="D403" s="233"/>
      <c r="E403" s="206">
        <v>72.3</v>
      </c>
      <c r="F403" s="182"/>
      <c r="G403" s="183"/>
      <c r="M403" s="179" t="s">
        <v>450</v>
      </c>
      <c r="O403" s="170"/>
    </row>
    <row r="404" spans="1:15" ht="12.75">
      <c r="A404" s="178"/>
      <c r="B404" s="180"/>
      <c r="C404" s="234" t="s">
        <v>393</v>
      </c>
      <c r="D404" s="233"/>
      <c r="E404" s="181">
        <v>0</v>
      </c>
      <c r="F404" s="182"/>
      <c r="G404" s="183"/>
      <c r="M404" s="179" t="s">
        <v>393</v>
      </c>
      <c r="O404" s="170"/>
    </row>
    <row r="405" spans="1:15" ht="12.75">
      <c r="A405" s="178"/>
      <c r="B405" s="180"/>
      <c r="C405" s="234" t="s">
        <v>394</v>
      </c>
      <c r="D405" s="233"/>
      <c r="E405" s="181">
        <v>0</v>
      </c>
      <c r="F405" s="182"/>
      <c r="G405" s="183"/>
      <c r="M405" s="179" t="s">
        <v>394</v>
      </c>
      <c r="O405" s="170"/>
    </row>
    <row r="406" spans="1:15" ht="12.75">
      <c r="A406" s="178"/>
      <c r="B406" s="180"/>
      <c r="C406" s="234" t="s">
        <v>486</v>
      </c>
      <c r="D406" s="233"/>
      <c r="E406" s="181">
        <v>36.7488</v>
      </c>
      <c r="F406" s="182"/>
      <c r="G406" s="183"/>
      <c r="M406" s="179" t="s">
        <v>486</v>
      </c>
      <c r="O406" s="170"/>
    </row>
    <row r="407" spans="1:15" ht="12.75">
      <c r="A407" s="178"/>
      <c r="B407" s="180"/>
      <c r="C407" s="234" t="s">
        <v>397</v>
      </c>
      <c r="D407" s="233"/>
      <c r="E407" s="181">
        <v>0</v>
      </c>
      <c r="F407" s="182"/>
      <c r="G407" s="183"/>
      <c r="M407" s="179" t="s">
        <v>397</v>
      </c>
      <c r="O407" s="170"/>
    </row>
    <row r="408" spans="1:15" ht="12.75">
      <c r="A408" s="178"/>
      <c r="B408" s="180"/>
      <c r="C408" s="234" t="s">
        <v>487</v>
      </c>
      <c r="D408" s="233"/>
      <c r="E408" s="181">
        <v>30.105</v>
      </c>
      <c r="F408" s="182"/>
      <c r="G408" s="183"/>
      <c r="M408" s="179" t="s">
        <v>487</v>
      </c>
      <c r="O408" s="170"/>
    </row>
    <row r="409" spans="1:15" ht="12.75">
      <c r="A409" s="178"/>
      <c r="B409" s="180"/>
      <c r="C409" s="234" t="s">
        <v>400</v>
      </c>
      <c r="D409" s="233"/>
      <c r="E409" s="181">
        <v>0</v>
      </c>
      <c r="F409" s="182"/>
      <c r="G409" s="183"/>
      <c r="M409" s="179" t="s">
        <v>400</v>
      </c>
      <c r="O409" s="170"/>
    </row>
    <row r="410" spans="1:15" ht="12.75">
      <c r="A410" s="178"/>
      <c r="B410" s="180"/>
      <c r="C410" s="234" t="s">
        <v>488</v>
      </c>
      <c r="D410" s="233"/>
      <c r="E410" s="181">
        <v>11.7553</v>
      </c>
      <c r="F410" s="182"/>
      <c r="G410" s="183"/>
      <c r="M410" s="179" t="s">
        <v>488</v>
      </c>
      <c r="O410" s="170"/>
    </row>
    <row r="411" spans="1:15" ht="12.75">
      <c r="A411" s="178"/>
      <c r="B411" s="180"/>
      <c r="C411" s="234" t="s">
        <v>403</v>
      </c>
      <c r="D411" s="233"/>
      <c r="E411" s="181">
        <v>0</v>
      </c>
      <c r="F411" s="182"/>
      <c r="G411" s="183"/>
      <c r="M411" s="179" t="s">
        <v>403</v>
      </c>
      <c r="O411" s="170"/>
    </row>
    <row r="412" spans="1:15" ht="12.75">
      <c r="A412" s="178"/>
      <c r="B412" s="180"/>
      <c r="C412" s="234" t="s">
        <v>489</v>
      </c>
      <c r="D412" s="233"/>
      <c r="E412" s="181">
        <v>4.59</v>
      </c>
      <c r="F412" s="182"/>
      <c r="G412" s="183"/>
      <c r="M412" s="179" t="s">
        <v>489</v>
      </c>
      <c r="O412" s="170"/>
    </row>
    <row r="413" spans="1:15" ht="12.75">
      <c r="A413" s="178"/>
      <c r="B413" s="180"/>
      <c r="C413" s="234" t="s">
        <v>406</v>
      </c>
      <c r="D413" s="233"/>
      <c r="E413" s="181">
        <v>0</v>
      </c>
      <c r="F413" s="182"/>
      <c r="G413" s="183"/>
      <c r="M413" s="179" t="s">
        <v>406</v>
      </c>
      <c r="O413" s="170"/>
    </row>
    <row r="414" spans="1:15" ht="12.75">
      <c r="A414" s="178"/>
      <c r="B414" s="180"/>
      <c r="C414" s="234" t="s">
        <v>490</v>
      </c>
      <c r="D414" s="233"/>
      <c r="E414" s="181">
        <v>4.925</v>
      </c>
      <c r="F414" s="182"/>
      <c r="G414" s="183"/>
      <c r="M414" s="179" t="s">
        <v>490</v>
      </c>
      <c r="O414" s="170"/>
    </row>
    <row r="415" spans="1:15" ht="12.75">
      <c r="A415" s="178"/>
      <c r="B415" s="180"/>
      <c r="C415" s="234" t="s">
        <v>409</v>
      </c>
      <c r="D415" s="233"/>
      <c r="E415" s="181">
        <v>0</v>
      </c>
      <c r="F415" s="182"/>
      <c r="G415" s="183"/>
      <c r="M415" s="179" t="s">
        <v>409</v>
      </c>
      <c r="O415" s="170"/>
    </row>
    <row r="416" spans="1:15" ht="12.75">
      <c r="A416" s="178"/>
      <c r="B416" s="180"/>
      <c r="C416" s="234" t="s">
        <v>491</v>
      </c>
      <c r="D416" s="233"/>
      <c r="E416" s="181">
        <v>72.61</v>
      </c>
      <c r="F416" s="182"/>
      <c r="G416" s="183"/>
      <c r="M416" s="179" t="s">
        <v>491</v>
      </c>
      <c r="O416" s="170"/>
    </row>
    <row r="417" spans="1:15" ht="12.75">
      <c r="A417" s="178"/>
      <c r="B417" s="180"/>
      <c r="C417" s="234" t="s">
        <v>417</v>
      </c>
      <c r="D417" s="233"/>
      <c r="E417" s="181">
        <v>0</v>
      </c>
      <c r="F417" s="182"/>
      <c r="G417" s="183"/>
      <c r="M417" s="179" t="s">
        <v>417</v>
      </c>
      <c r="O417" s="170"/>
    </row>
    <row r="418" spans="1:15" ht="12.75">
      <c r="A418" s="178"/>
      <c r="B418" s="180"/>
      <c r="C418" s="234" t="s">
        <v>492</v>
      </c>
      <c r="D418" s="233"/>
      <c r="E418" s="181">
        <v>34.17</v>
      </c>
      <c r="F418" s="182"/>
      <c r="G418" s="183"/>
      <c r="M418" s="179" t="s">
        <v>492</v>
      </c>
      <c r="O418" s="170"/>
    </row>
    <row r="419" spans="1:15" ht="12.75">
      <c r="A419" s="178"/>
      <c r="B419" s="180"/>
      <c r="C419" s="235" t="s">
        <v>450</v>
      </c>
      <c r="D419" s="233"/>
      <c r="E419" s="206">
        <v>194.90410000000003</v>
      </c>
      <c r="F419" s="182"/>
      <c r="G419" s="183"/>
      <c r="M419" s="179" t="s">
        <v>450</v>
      </c>
      <c r="O419" s="170"/>
    </row>
    <row r="420" spans="1:104" ht="12.75">
      <c r="A420" s="171">
        <v>83</v>
      </c>
      <c r="B420" s="172" t="s">
        <v>493</v>
      </c>
      <c r="C420" s="173" t="s">
        <v>494</v>
      </c>
      <c r="D420" s="174" t="s">
        <v>183</v>
      </c>
      <c r="E420" s="175">
        <v>267.2</v>
      </c>
      <c r="F420" s="175">
        <v>0</v>
      </c>
      <c r="G420" s="176">
        <f>E420*F420</f>
        <v>0</v>
      </c>
      <c r="O420" s="170">
        <v>2</v>
      </c>
      <c r="AA420" s="146">
        <v>1</v>
      </c>
      <c r="AB420" s="146">
        <v>1</v>
      </c>
      <c r="AC420" s="146">
        <v>1</v>
      </c>
      <c r="AZ420" s="146">
        <v>1</v>
      </c>
      <c r="BA420" s="146">
        <f>IF(AZ420=1,G420,0)</f>
        <v>0</v>
      </c>
      <c r="BB420" s="146">
        <f>IF(AZ420=2,G420,0)</f>
        <v>0</v>
      </c>
      <c r="BC420" s="146">
        <f>IF(AZ420=3,G420,0)</f>
        <v>0</v>
      </c>
      <c r="BD420" s="146">
        <f>IF(AZ420=4,G420,0)</f>
        <v>0</v>
      </c>
      <c r="BE420" s="146">
        <f>IF(AZ420=5,G420,0)</f>
        <v>0</v>
      </c>
      <c r="CA420" s="177">
        <v>1</v>
      </c>
      <c r="CB420" s="177">
        <v>1</v>
      </c>
      <c r="CZ420" s="146">
        <v>0</v>
      </c>
    </row>
    <row r="421" spans="1:104" ht="12.75">
      <c r="A421" s="171">
        <v>84</v>
      </c>
      <c r="B421" s="172" t="s">
        <v>495</v>
      </c>
      <c r="C421" s="173" t="s">
        <v>496</v>
      </c>
      <c r="D421" s="174" t="s">
        <v>177</v>
      </c>
      <c r="E421" s="175">
        <v>13.1962</v>
      </c>
      <c r="F421" s="175">
        <v>0</v>
      </c>
      <c r="G421" s="176">
        <f>E421*F421</f>
        <v>0</v>
      </c>
      <c r="O421" s="170">
        <v>2</v>
      </c>
      <c r="AA421" s="146">
        <v>1</v>
      </c>
      <c r="AB421" s="146">
        <v>1</v>
      </c>
      <c r="AC421" s="146">
        <v>1</v>
      </c>
      <c r="AZ421" s="146">
        <v>1</v>
      </c>
      <c r="BA421" s="146">
        <f>IF(AZ421=1,G421,0)</f>
        <v>0</v>
      </c>
      <c r="BB421" s="146">
        <f>IF(AZ421=2,G421,0)</f>
        <v>0</v>
      </c>
      <c r="BC421" s="146">
        <f>IF(AZ421=3,G421,0)</f>
        <v>0</v>
      </c>
      <c r="BD421" s="146">
        <f>IF(AZ421=4,G421,0)</f>
        <v>0</v>
      </c>
      <c r="BE421" s="146">
        <f>IF(AZ421=5,G421,0)</f>
        <v>0</v>
      </c>
      <c r="CA421" s="177">
        <v>1</v>
      </c>
      <c r="CB421" s="177">
        <v>1</v>
      </c>
      <c r="CZ421" s="146">
        <v>1.0211</v>
      </c>
    </row>
    <row r="422" spans="1:15" ht="12.75">
      <c r="A422" s="178"/>
      <c r="B422" s="180"/>
      <c r="C422" s="234" t="s">
        <v>387</v>
      </c>
      <c r="D422" s="233"/>
      <c r="E422" s="181">
        <v>0</v>
      </c>
      <c r="F422" s="182"/>
      <c r="G422" s="183"/>
      <c r="M422" s="179" t="s">
        <v>387</v>
      </c>
      <c r="O422" s="170"/>
    </row>
    <row r="423" spans="1:15" ht="12.75">
      <c r="A423" s="178"/>
      <c r="B423" s="180"/>
      <c r="C423" s="234" t="s">
        <v>497</v>
      </c>
      <c r="D423" s="233"/>
      <c r="E423" s="181">
        <v>1.1452</v>
      </c>
      <c r="F423" s="182"/>
      <c r="G423" s="183"/>
      <c r="M423" s="205">
        <v>11452</v>
      </c>
      <c r="O423" s="170"/>
    </row>
    <row r="424" spans="1:15" ht="12.75">
      <c r="A424" s="178"/>
      <c r="B424" s="180"/>
      <c r="C424" s="234" t="s">
        <v>498</v>
      </c>
      <c r="D424" s="233"/>
      <c r="E424" s="181">
        <v>0</v>
      </c>
      <c r="F424" s="182"/>
      <c r="G424" s="183"/>
      <c r="M424" s="179" t="s">
        <v>498</v>
      </c>
      <c r="O424" s="170"/>
    </row>
    <row r="425" spans="1:15" ht="12.75">
      <c r="A425" s="178"/>
      <c r="B425" s="180"/>
      <c r="C425" s="234" t="s">
        <v>499</v>
      </c>
      <c r="D425" s="233"/>
      <c r="E425" s="181">
        <v>6.277</v>
      </c>
      <c r="F425" s="182"/>
      <c r="G425" s="183"/>
      <c r="M425" s="205">
        <v>6277</v>
      </c>
      <c r="O425" s="170"/>
    </row>
    <row r="426" spans="1:15" ht="12.75">
      <c r="A426" s="178"/>
      <c r="B426" s="180"/>
      <c r="C426" s="234" t="s">
        <v>500</v>
      </c>
      <c r="D426" s="233"/>
      <c r="E426" s="181">
        <v>0</v>
      </c>
      <c r="F426" s="182"/>
      <c r="G426" s="183"/>
      <c r="M426" s="179" t="s">
        <v>500</v>
      </c>
      <c r="O426" s="170"/>
    </row>
    <row r="427" spans="1:15" ht="12.75">
      <c r="A427" s="178"/>
      <c r="B427" s="180"/>
      <c r="C427" s="234" t="s">
        <v>501</v>
      </c>
      <c r="D427" s="233"/>
      <c r="E427" s="181">
        <v>5.774</v>
      </c>
      <c r="F427" s="182"/>
      <c r="G427" s="183"/>
      <c r="M427" s="205">
        <v>5774</v>
      </c>
      <c r="O427" s="170"/>
    </row>
    <row r="428" spans="1:104" ht="12.75">
      <c r="A428" s="171">
        <v>85</v>
      </c>
      <c r="B428" s="172" t="s">
        <v>502</v>
      </c>
      <c r="C428" s="173" t="s">
        <v>503</v>
      </c>
      <c r="D428" s="174" t="s">
        <v>190</v>
      </c>
      <c r="E428" s="175">
        <v>24</v>
      </c>
      <c r="F428" s="175">
        <v>0</v>
      </c>
      <c r="G428" s="176">
        <f>E428*F428</f>
        <v>0</v>
      </c>
      <c r="O428" s="170">
        <v>2</v>
      </c>
      <c r="AA428" s="146">
        <v>1</v>
      </c>
      <c r="AB428" s="146">
        <v>1</v>
      </c>
      <c r="AC428" s="146">
        <v>1</v>
      </c>
      <c r="AZ428" s="146">
        <v>1</v>
      </c>
      <c r="BA428" s="146">
        <f>IF(AZ428=1,G428,0)</f>
        <v>0</v>
      </c>
      <c r="BB428" s="146">
        <f>IF(AZ428=2,G428,0)</f>
        <v>0</v>
      </c>
      <c r="BC428" s="146">
        <f>IF(AZ428=3,G428,0)</f>
        <v>0</v>
      </c>
      <c r="BD428" s="146">
        <f>IF(AZ428=4,G428,0)</f>
        <v>0</v>
      </c>
      <c r="BE428" s="146">
        <f>IF(AZ428=5,G428,0)</f>
        <v>0</v>
      </c>
      <c r="CA428" s="177">
        <v>1</v>
      </c>
      <c r="CB428" s="177">
        <v>1</v>
      </c>
      <c r="CZ428" s="146">
        <v>8E-05</v>
      </c>
    </row>
    <row r="429" spans="1:15" ht="12.75">
      <c r="A429" s="178"/>
      <c r="B429" s="180"/>
      <c r="C429" s="234" t="s">
        <v>387</v>
      </c>
      <c r="D429" s="233"/>
      <c r="E429" s="181">
        <v>0</v>
      </c>
      <c r="F429" s="182"/>
      <c r="G429" s="183"/>
      <c r="M429" s="179" t="s">
        <v>387</v>
      </c>
      <c r="O429" s="170"/>
    </row>
    <row r="430" spans="1:15" ht="12.75">
      <c r="A430" s="178"/>
      <c r="B430" s="180"/>
      <c r="C430" s="234" t="s">
        <v>504</v>
      </c>
      <c r="D430" s="233"/>
      <c r="E430" s="181">
        <v>4</v>
      </c>
      <c r="F430" s="182"/>
      <c r="G430" s="183"/>
      <c r="M430" s="179" t="s">
        <v>504</v>
      </c>
      <c r="O430" s="170"/>
    </row>
    <row r="431" spans="1:15" ht="12.75">
      <c r="A431" s="178"/>
      <c r="B431" s="180"/>
      <c r="C431" s="234" t="s">
        <v>505</v>
      </c>
      <c r="D431" s="233"/>
      <c r="E431" s="181">
        <v>0</v>
      </c>
      <c r="F431" s="182"/>
      <c r="G431" s="183"/>
      <c r="M431" s="179" t="s">
        <v>505</v>
      </c>
      <c r="O431" s="170"/>
    </row>
    <row r="432" spans="1:15" ht="12.75">
      <c r="A432" s="178"/>
      <c r="B432" s="180"/>
      <c r="C432" s="234" t="s">
        <v>506</v>
      </c>
      <c r="D432" s="233"/>
      <c r="E432" s="181">
        <v>20</v>
      </c>
      <c r="F432" s="182"/>
      <c r="G432" s="183"/>
      <c r="M432" s="179" t="s">
        <v>506</v>
      </c>
      <c r="O432" s="170"/>
    </row>
    <row r="433" spans="1:104" ht="12.75">
      <c r="A433" s="171">
        <v>86</v>
      </c>
      <c r="B433" s="172" t="s">
        <v>507</v>
      </c>
      <c r="C433" s="173" t="s">
        <v>508</v>
      </c>
      <c r="D433" s="174" t="s">
        <v>293</v>
      </c>
      <c r="E433" s="175">
        <v>165.6</v>
      </c>
      <c r="F433" s="175">
        <v>0</v>
      </c>
      <c r="G433" s="176">
        <f>E433*F433</f>
        <v>0</v>
      </c>
      <c r="O433" s="170">
        <v>2</v>
      </c>
      <c r="AA433" s="146">
        <v>12</v>
      </c>
      <c r="AB433" s="146">
        <v>0</v>
      </c>
      <c r="AC433" s="146">
        <v>183</v>
      </c>
      <c r="AZ433" s="146">
        <v>1</v>
      </c>
      <c r="BA433" s="146">
        <f>IF(AZ433=1,G433,0)</f>
        <v>0</v>
      </c>
      <c r="BB433" s="146">
        <f>IF(AZ433=2,G433,0)</f>
        <v>0</v>
      </c>
      <c r="BC433" s="146">
        <f>IF(AZ433=3,G433,0)</f>
        <v>0</v>
      </c>
      <c r="BD433" s="146">
        <f>IF(AZ433=4,G433,0)</f>
        <v>0</v>
      </c>
      <c r="BE433" s="146">
        <f>IF(AZ433=5,G433,0)</f>
        <v>0</v>
      </c>
      <c r="CA433" s="177">
        <v>12</v>
      </c>
      <c r="CB433" s="177">
        <v>0</v>
      </c>
      <c r="CZ433" s="146">
        <v>0.00068</v>
      </c>
    </row>
    <row r="434" spans="1:15" ht="12.75">
      <c r="A434" s="178"/>
      <c r="B434" s="180"/>
      <c r="C434" s="234" t="s">
        <v>509</v>
      </c>
      <c r="D434" s="233"/>
      <c r="E434" s="181">
        <v>165.6</v>
      </c>
      <c r="F434" s="182"/>
      <c r="G434" s="183"/>
      <c r="M434" s="179" t="s">
        <v>509</v>
      </c>
      <c r="O434" s="170"/>
    </row>
    <row r="435" spans="1:104" ht="12.75">
      <c r="A435" s="171">
        <v>87</v>
      </c>
      <c r="B435" s="172" t="s">
        <v>510</v>
      </c>
      <c r="C435" s="173" t="s">
        <v>511</v>
      </c>
      <c r="D435" s="174" t="s">
        <v>293</v>
      </c>
      <c r="E435" s="175">
        <v>14</v>
      </c>
      <c r="F435" s="175">
        <v>0</v>
      </c>
      <c r="G435" s="176">
        <f>E435*F435</f>
        <v>0</v>
      </c>
      <c r="O435" s="170">
        <v>2</v>
      </c>
      <c r="AA435" s="146">
        <v>12</v>
      </c>
      <c r="AB435" s="146">
        <v>0</v>
      </c>
      <c r="AC435" s="146">
        <v>184</v>
      </c>
      <c r="AZ435" s="146">
        <v>1</v>
      </c>
      <c r="BA435" s="146">
        <f>IF(AZ435=1,G435,0)</f>
        <v>0</v>
      </c>
      <c r="BB435" s="146">
        <f>IF(AZ435=2,G435,0)</f>
        <v>0</v>
      </c>
      <c r="BC435" s="146">
        <f>IF(AZ435=3,G435,0)</f>
        <v>0</v>
      </c>
      <c r="BD435" s="146">
        <f>IF(AZ435=4,G435,0)</f>
        <v>0</v>
      </c>
      <c r="BE435" s="146">
        <f>IF(AZ435=5,G435,0)</f>
        <v>0</v>
      </c>
      <c r="CA435" s="177">
        <v>12</v>
      </c>
      <c r="CB435" s="177">
        <v>0</v>
      </c>
      <c r="CZ435" s="146">
        <v>0.00097</v>
      </c>
    </row>
    <row r="436" spans="1:15" ht="12.75">
      <c r="A436" s="178"/>
      <c r="B436" s="180"/>
      <c r="C436" s="234" t="s">
        <v>512</v>
      </c>
      <c r="D436" s="233"/>
      <c r="E436" s="181">
        <v>14</v>
      </c>
      <c r="F436" s="182"/>
      <c r="G436" s="183"/>
      <c r="M436" s="179" t="s">
        <v>512</v>
      </c>
      <c r="O436" s="170"/>
    </row>
    <row r="437" spans="1:104" ht="12.75">
      <c r="A437" s="171">
        <v>88</v>
      </c>
      <c r="B437" s="172" t="s">
        <v>513</v>
      </c>
      <c r="C437" s="173" t="s">
        <v>514</v>
      </c>
      <c r="D437" s="174" t="s">
        <v>293</v>
      </c>
      <c r="E437" s="175">
        <v>40.4</v>
      </c>
      <c r="F437" s="175">
        <v>0</v>
      </c>
      <c r="G437" s="176">
        <f>E437*F437</f>
        <v>0</v>
      </c>
      <c r="O437" s="170">
        <v>2</v>
      </c>
      <c r="AA437" s="146">
        <v>12</v>
      </c>
      <c r="AB437" s="146">
        <v>0</v>
      </c>
      <c r="AC437" s="146">
        <v>185</v>
      </c>
      <c r="AZ437" s="146">
        <v>1</v>
      </c>
      <c r="BA437" s="146">
        <f>IF(AZ437=1,G437,0)</f>
        <v>0</v>
      </c>
      <c r="BB437" s="146">
        <f>IF(AZ437=2,G437,0)</f>
        <v>0</v>
      </c>
      <c r="BC437" s="146">
        <f>IF(AZ437=3,G437,0)</f>
        <v>0</v>
      </c>
      <c r="BD437" s="146">
        <f>IF(AZ437=4,G437,0)</f>
        <v>0</v>
      </c>
      <c r="BE437" s="146">
        <f>IF(AZ437=5,G437,0)</f>
        <v>0</v>
      </c>
      <c r="CA437" s="177">
        <v>12</v>
      </c>
      <c r="CB437" s="177">
        <v>0</v>
      </c>
      <c r="CZ437" s="146">
        <v>0.00118</v>
      </c>
    </row>
    <row r="438" spans="1:15" ht="12.75">
      <c r="A438" s="178"/>
      <c r="B438" s="180"/>
      <c r="C438" s="234" t="s">
        <v>515</v>
      </c>
      <c r="D438" s="233"/>
      <c r="E438" s="181">
        <v>40.4</v>
      </c>
      <c r="F438" s="182"/>
      <c r="G438" s="183"/>
      <c r="M438" s="179" t="s">
        <v>515</v>
      </c>
      <c r="O438" s="170"/>
    </row>
    <row r="439" spans="1:104" ht="12.75">
      <c r="A439" s="171">
        <v>89</v>
      </c>
      <c r="B439" s="172" t="s">
        <v>516</v>
      </c>
      <c r="C439" s="173" t="s">
        <v>517</v>
      </c>
      <c r="D439" s="174" t="s">
        <v>293</v>
      </c>
      <c r="E439" s="175">
        <v>38.4</v>
      </c>
      <c r="F439" s="175">
        <v>0</v>
      </c>
      <c r="G439" s="176">
        <f>E439*F439</f>
        <v>0</v>
      </c>
      <c r="O439" s="170">
        <v>2</v>
      </c>
      <c r="AA439" s="146">
        <v>12</v>
      </c>
      <c r="AB439" s="146">
        <v>0</v>
      </c>
      <c r="AC439" s="146">
        <v>186</v>
      </c>
      <c r="AZ439" s="146">
        <v>1</v>
      </c>
      <c r="BA439" s="146">
        <f>IF(AZ439=1,G439,0)</f>
        <v>0</v>
      </c>
      <c r="BB439" s="146">
        <f>IF(AZ439=2,G439,0)</f>
        <v>0</v>
      </c>
      <c r="BC439" s="146">
        <f>IF(AZ439=3,G439,0)</f>
        <v>0</v>
      </c>
      <c r="BD439" s="146">
        <f>IF(AZ439=4,G439,0)</f>
        <v>0</v>
      </c>
      <c r="BE439" s="146">
        <f>IF(AZ439=5,G439,0)</f>
        <v>0</v>
      </c>
      <c r="CA439" s="177">
        <v>12</v>
      </c>
      <c r="CB439" s="177">
        <v>0</v>
      </c>
      <c r="CZ439" s="146">
        <v>0.00118</v>
      </c>
    </row>
    <row r="440" spans="1:15" ht="12.75">
      <c r="A440" s="178"/>
      <c r="B440" s="180"/>
      <c r="C440" s="234" t="s">
        <v>518</v>
      </c>
      <c r="D440" s="233"/>
      <c r="E440" s="181">
        <v>38.4</v>
      </c>
      <c r="F440" s="182"/>
      <c r="G440" s="183"/>
      <c r="M440" s="179" t="s">
        <v>518</v>
      </c>
      <c r="O440" s="170"/>
    </row>
    <row r="441" spans="1:104" ht="12.75">
      <c r="A441" s="171">
        <v>90</v>
      </c>
      <c r="B441" s="172" t="s">
        <v>519</v>
      </c>
      <c r="C441" s="173" t="s">
        <v>520</v>
      </c>
      <c r="D441" s="174" t="s">
        <v>293</v>
      </c>
      <c r="E441" s="175">
        <v>13.2</v>
      </c>
      <c r="F441" s="175">
        <v>0</v>
      </c>
      <c r="G441" s="176">
        <f>E441*F441</f>
        <v>0</v>
      </c>
      <c r="O441" s="170">
        <v>2</v>
      </c>
      <c r="AA441" s="146">
        <v>3</v>
      </c>
      <c r="AB441" s="146">
        <v>1</v>
      </c>
      <c r="AC441" s="146">
        <v>3457114700</v>
      </c>
      <c r="AZ441" s="146">
        <v>1</v>
      </c>
      <c r="BA441" s="146">
        <f>IF(AZ441=1,G441,0)</f>
        <v>0</v>
      </c>
      <c r="BB441" s="146">
        <f>IF(AZ441=2,G441,0)</f>
        <v>0</v>
      </c>
      <c r="BC441" s="146">
        <f>IF(AZ441=3,G441,0)</f>
        <v>0</v>
      </c>
      <c r="BD441" s="146">
        <f>IF(AZ441=4,G441,0)</f>
        <v>0</v>
      </c>
      <c r="BE441" s="146">
        <f>IF(AZ441=5,G441,0)</f>
        <v>0</v>
      </c>
      <c r="CA441" s="177">
        <v>3</v>
      </c>
      <c r="CB441" s="177">
        <v>1</v>
      </c>
      <c r="CZ441" s="146">
        <v>0.00019</v>
      </c>
    </row>
    <row r="442" spans="1:15" ht="12.75">
      <c r="A442" s="178"/>
      <c r="B442" s="180"/>
      <c r="C442" s="234" t="s">
        <v>521</v>
      </c>
      <c r="D442" s="233"/>
      <c r="E442" s="181">
        <v>13.2</v>
      </c>
      <c r="F442" s="182"/>
      <c r="G442" s="183"/>
      <c r="M442" s="179" t="s">
        <v>521</v>
      </c>
      <c r="O442" s="170"/>
    </row>
    <row r="443" spans="1:104" ht="12.75">
      <c r="A443" s="171">
        <v>91</v>
      </c>
      <c r="B443" s="172" t="s">
        <v>522</v>
      </c>
      <c r="C443" s="173" t="s">
        <v>523</v>
      </c>
      <c r="D443" s="174" t="s">
        <v>293</v>
      </c>
      <c r="E443" s="175">
        <v>1.32</v>
      </c>
      <c r="F443" s="175">
        <v>0</v>
      </c>
      <c r="G443" s="176">
        <f>E443*F443</f>
        <v>0</v>
      </c>
      <c r="O443" s="170">
        <v>2</v>
      </c>
      <c r="AA443" s="146">
        <v>3</v>
      </c>
      <c r="AB443" s="146">
        <v>1</v>
      </c>
      <c r="AC443" s="146">
        <v>3457114702</v>
      </c>
      <c r="AZ443" s="146">
        <v>1</v>
      </c>
      <c r="BA443" s="146">
        <f>IF(AZ443=1,G443,0)</f>
        <v>0</v>
      </c>
      <c r="BB443" s="146">
        <f>IF(AZ443=2,G443,0)</f>
        <v>0</v>
      </c>
      <c r="BC443" s="146">
        <f>IF(AZ443=3,G443,0)</f>
        <v>0</v>
      </c>
      <c r="BD443" s="146">
        <f>IF(AZ443=4,G443,0)</f>
        <v>0</v>
      </c>
      <c r="BE443" s="146">
        <f>IF(AZ443=5,G443,0)</f>
        <v>0</v>
      </c>
      <c r="CA443" s="177">
        <v>3</v>
      </c>
      <c r="CB443" s="177">
        <v>1</v>
      </c>
      <c r="CZ443" s="146">
        <v>0.00031</v>
      </c>
    </row>
    <row r="444" spans="1:15" ht="12.75">
      <c r="A444" s="178"/>
      <c r="B444" s="180"/>
      <c r="C444" s="234" t="s">
        <v>524</v>
      </c>
      <c r="D444" s="233"/>
      <c r="E444" s="181">
        <v>1.32</v>
      </c>
      <c r="F444" s="182"/>
      <c r="G444" s="183"/>
      <c r="M444" s="179" t="s">
        <v>524</v>
      </c>
      <c r="O444" s="170"/>
    </row>
    <row r="445" spans="1:57" ht="12.75">
      <c r="A445" s="184"/>
      <c r="B445" s="185" t="s">
        <v>74</v>
      </c>
      <c r="C445" s="186" t="str">
        <f>CONCATENATE(B272," ",C272)</f>
        <v>32 Zdi opěrné</v>
      </c>
      <c r="D445" s="187"/>
      <c r="E445" s="188"/>
      <c r="F445" s="189"/>
      <c r="G445" s="190">
        <f>SUM(G272:G444)</f>
        <v>0</v>
      </c>
      <c r="O445" s="170">
        <v>4</v>
      </c>
      <c r="BA445" s="191">
        <f>SUM(BA272:BA444)</f>
        <v>0</v>
      </c>
      <c r="BB445" s="191">
        <f>SUM(BB272:BB444)</f>
        <v>0</v>
      </c>
      <c r="BC445" s="191">
        <f>SUM(BC272:BC444)</f>
        <v>0</v>
      </c>
      <c r="BD445" s="191">
        <f>SUM(BD272:BD444)</f>
        <v>0</v>
      </c>
      <c r="BE445" s="191">
        <f>SUM(BE272:BE444)</f>
        <v>0</v>
      </c>
    </row>
    <row r="446" spans="1:15" ht="12.75">
      <c r="A446" s="163" t="s">
        <v>71</v>
      </c>
      <c r="B446" s="164" t="s">
        <v>525</v>
      </c>
      <c r="C446" s="165" t="s">
        <v>526</v>
      </c>
      <c r="D446" s="166"/>
      <c r="E446" s="167"/>
      <c r="F446" s="167"/>
      <c r="G446" s="168"/>
      <c r="H446" s="169"/>
      <c r="I446" s="169"/>
      <c r="O446" s="170">
        <v>1</v>
      </c>
    </row>
    <row r="447" spans="1:104" ht="22.5">
      <c r="A447" s="171">
        <v>92</v>
      </c>
      <c r="B447" s="172" t="s">
        <v>527</v>
      </c>
      <c r="C447" s="173" t="s">
        <v>528</v>
      </c>
      <c r="D447" s="174" t="s">
        <v>529</v>
      </c>
      <c r="E447" s="175">
        <v>15004</v>
      </c>
      <c r="F447" s="175">
        <v>0</v>
      </c>
      <c r="G447" s="176">
        <f aca="true" t="shared" si="6" ref="G447:G470">E447*F447</f>
        <v>0</v>
      </c>
      <c r="O447" s="170">
        <v>2</v>
      </c>
      <c r="AA447" s="146">
        <v>12</v>
      </c>
      <c r="AB447" s="146">
        <v>0</v>
      </c>
      <c r="AC447" s="146">
        <v>187</v>
      </c>
      <c r="AZ447" s="146">
        <v>1</v>
      </c>
      <c r="BA447" s="146">
        <f aca="true" t="shared" si="7" ref="BA447:BA470">IF(AZ447=1,G447,0)</f>
        <v>0</v>
      </c>
      <c r="BB447" s="146">
        <f aca="true" t="shared" si="8" ref="BB447:BB470">IF(AZ447=2,G447,0)</f>
        <v>0</v>
      </c>
      <c r="BC447" s="146">
        <f aca="true" t="shared" si="9" ref="BC447:BC470">IF(AZ447=3,G447,0)</f>
        <v>0</v>
      </c>
      <c r="BD447" s="146">
        <f aca="true" t="shared" si="10" ref="BD447:BD470">IF(AZ447=4,G447,0)</f>
        <v>0</v>
      </c>
      <c r="BE447" s="146">
        <f aca="true" t="shared" si="11" ref="BE447:BE470">IF(AZ447=5,G447,0)</f>
        <v>0</v>
      </c>
      <c r="CA447" s="177">
        <v>12</v>
      </c>
      <c r="CB447" s="177">
        <v>0</v>
      </c>
      <c r="CZ447" s="146">
        <v>0</v>
      </c>
    </row>
    <row r="448" spans="1:104" ht="22.5">
      <c r="A448" s="171">
        <v>93</v>
      </c>
      <c r="B448" s="172" t="s">
        <v>530</v>
      </c>
      <c r="C448" s="173" t="s">
        <v>531</v>
      </c>
      <c r="D448" s="174" t="s">
        <v>529</v>
      </c>
      <c r="E448" s="175">
        <v>28424</v>
      </c>
      <c r="F448" s="175">
        <v>0</v>
      </c>
      <c r="G448" s="176">
        <f t="shared" si="6"/>
        <v>0</v>
      </c>
      <c r="O448" s="170">
        <v>2</v>
      </c>
      <c r="AA448" s="146">
        <v>12</v>
      </c>
      <c r="AB448" s="146">
        <v>0</v>
      </c>
      <c r="AC448" s="146">
        <v>188</v>
      </c>
      <c r="AZ448" s="146">
        <v>1</v>
      </c>
      <c r="BA448" s="146">
        <f t="shared" si="7"/>
        <v>0</v>
      </c>
      <c r="BB448" s="146">
        <f t="shared" si="8"/>
        <v>0</v>
      </c>
      <c r="BC448" s="146">
        <f t="shared" si="9"/>
        <v>0</v>
      </c>
      <c r="BD448" s="146">
        <f t="shared" si="10"/>
        <v>0</v>
      </c>
      <c r="BE448" s="146">
        <f t="shared" si="11"/>
        <v>0</v>
      </c>
      <c r="CA448" s="177">
        <v>12</v>
      </c>
      <c r="CB448" s="177">
        <v>0</v>
      </c>
      <c r="CZ448" s="146">
        <v>0</v>
      </c>
    </row>
    <row r="449" spans="1:104" ht="22.5">
      <c r="A449" s="171">
        <v>94</v>
      </c>
      <c r="B449" s="172" t="s">
        <v>532</v>
      </c>
      <c r="C449" s="173" t="s">
        <v>533</v>
      </c>
      <c r="D449" s="174" t="s">
        <v>529</v>
      </c>
      <c r="E449" s="175">
        <v>9602</v>
      </c>
      <c r="F449" s="175">
        <v>0</v>
      </c>
      <c r="G449" s="176">
        <f t="shared" si="6"/>
        <v>0</v>
      </c>
      <c r="O449" s="170">
        <v>2</v>
      </c>
      <c r="AA449" s="146">
        <v>12</v>
      </c>
      <c r="AB449" s="146">
        <v>0</v>
      </c>
      <c r="AC449" s="146">
        <v>189</v>
      </c>
      <c r="AZ449" s="146">
        <v>1</v>
      </c>
      <c r="BA449" s="146">
        <f t="shared" si="7"/>
        <v>0</v>
      </c>
      <c r="BB449" s="146">
        <f t="shared" si="8"/>
        <v>0</v>
      </c>
      <c r="BC449" s="146">
        <f t="shared" si="9"/>
        <v>0</v>
      </c>
      <c r="BD449" s="146">
        <f t="shared" si="10"/>
        <v>0</v>
      </c>
      <c r="BE449" s="146">
        <f t="shared" si="11"/>
        <v>0</v>
      </c>
      <c r="CA449" s="177">
        <v>12</v>
      </c>
      <c r="CB449" s="177">
        <v>0</v>
      </c>
      <c r="CZ449" s="146">
        <v>0</v>
      </c>
    </row>
    <row r="450" spans="1:104" ht="22.5">
      <c r="A450" s="171">
        <v>95</v>
      </c>
      <c r="B450" s="172" t="s">
        <v>534</v>
      </c>
      <c r="C450" s="173" t="s">
        <v>535</v>
      </c>
      <c r="D450" s="174" t="s">
        <v>529</v>
      </c>
      <c r="E450" s="175">
        <v>4400</v>
      </c>
      <c r="F450" s="175">
        <v>0</v>
      </c>
      <c r="G450" s="176">
        <f t="shared" si="6"/>
        <v>0</v>
      </c>
      <c r="O450" s="170">
        <v>2</v>
      </c>
      <c r="AA450" s="146">
        <v>12</v>
      </c>
      <c r="AB450" s="146">
        <v>0</v>
      </c>
      <c r="AC450" s="146">
        <v>190</v>
      </c>
      <c r="AZ450" s="146">
        <v>1</v>
      </c>
      <c r="BA450" s="146">
        <f t="shared" si="7"/>
        <v>0</v>
      </c>
      <c r="BB450" s="146">
        <f t="shared" si="8"/>
        <v>0</v>
      </c>
      <c r="BC450" s="146">
        <f t="shared" si="9"/>
        <v>0</v>
      </c>
      <c r="BD450" s="146">
        <f t="shared" si="10"/>
        <v>0</v>
      </c>
      <c r="BE450" s="146">
        <f t="shared" si="11"/>
        <v>0</v>
      </c>
      <c r="CA450" s="177">
        <v>12</v>
      </c>
      <c r="CB450" s="177">
        <v>0</v>
      </c>
      <c r="CZ450" s="146">
        <v>0</v>
      </c>
    </row>
    <row r="451" spans="1:104" ht="22.5">
      <c r="A451" s="171">
        <v>96</v>
      </c>
      <c r="B451" s="172" t="s">
        <v>536</v>
      </c>
      <c r="C451" s="173" t="s">
        <v>537</v>
      </c>
      <c r="D451" s="174" t="s">
        <v>529</v>
      </c>
      <c r="E451" s="175">
        <v>11760</v>
      </c>
      <c r="F451" s="175">
        <v>0</v>
      </c>
      <c r="G451" s="176">
        <f t="shared" si="6"/>
        <v>0</v>
      </c>
      <c r="O451" s="170">
        <v>2</v>
      </c>
      <c r="AA451" s="146">
        <v>12</v>
      </c>
      <c r="AB451" s="146">
        <v>0</v>
      </c>
      <c r="AC451" s="146">
        <v>191</v>
      </c>
      <c r="AZ451" s="146">
        <v>1</v>
      </c>
      <c r="BA451" s="146">
        <f t="shared" si="7"/>
        <v>0</v>
      </c>
      <c r="BB451" s="146">
        <f t="shared" si="8"/>
        <v>0</v>
      </c>
      <c r="BC451" s="146">
        <f t="shared" si="9"/>
        <v>0</v>
      </c>
      <c r="BD451" s="146">
        <f t="shared" si="10"/>
        <v>0</v>
      </c>
      <c r="BE451" s="146">
        <f t="shared" si="11"/>
        <v>0</v>
      </c>
      <c r="CA451" s="177">
        <v>12</v>
      </c>
      <c r="CB451" s="177">
        <v>0</v>
      </c>
      <c r="CZ451" s="146">
        <v>0</v>
      </c>
    </row>
    <row r="452" spans="1:104" ht="22.5">
      <c r="A452" s="171">
        <v>97</v>
      </c>
      <c r="B452" s="172" t="s">
        <v>538</v>
      </c>
      <c r="C452" s="173" t="s">
        <v>539</v>
      </c>
      <c r="D452" s="174" t="s">
        <v>529</v>
      </c>
      <c r="E452" s="175">
        <v>1804</v>
      </c>
      <c r="F452" s="175">
        <v>0</v>
      </c>
      <c r="G452" s="176">
        <f t="shared" si="6"/>
        <v>0</v>
      </c>
      <c r="O452" s="170">
        <v>2</v>
      </c>
      <c r="AA452" s="146">
        <v>12</v>
      </c>
      <c r="AB452" s="146">
        <v>0</v>
      </c>
      <c r="AC452" s="146">
        <v>192</v>
      </c>
      <c r="AZ452" s="146">
        <v>1</v>
      </c>
      <c r="BA452" s="146">
        <f t="shared" si="7"/>
        <v>0</v>
      </c>
      <c r="BB452" s="146">
        <f t="shared" si="8"/>
        <v>0</v>
      </c>
      <c r="BC452" s="146">
        <f t="shared" si="9"/>
        <v>0</v>
      </c>
      <c r="BD452" s="146">
        <f t="shared" si="10"/>
        <v>0</v>
      </c>
      <c r="BE452" s="146">
        <f t="shared" si="11"/>
        <v>0</v>
      </c>
      <c r="CA452" s="177">
        <v>12</v>
      </c>
      <c r="CB452" s="177">
        <v>0</v>
      </c>
      <c r="CZ452" s="146">
        <v>0</v>
      </c>
    </row>
    <row r="453" spans="1:104" ht="22.5">
      <c r="A453" s="171">
        <v>98</v>
      </c>
      <c r="B453" s="172" t="s">
        <v>540</v>
      </c>
      <c r="C453" s="173" t="s">
        <v>541</v>
      </c>
      <c r="D453" s="174" t="s">
        <v>529</v>
      </c>
      <c r="E453" s="175">
        <v>2456</v>
      </c>
      <c r="F453" s="175">
        <v>0</v>
      </c>
      <c r="G453" s="176">
        <f t="shared" si="6"/>
        <v>0</v>
      </c>
      <c r="O453" s="170">
        <v>2</v>
      </c>
      <c r="AA453" s="146">
        <v>12</v>
      </c>
      <c r="AB453" s="146">
        <v>0</v>
      </c>
      <c r="AC453" s="146">
        <v>193</v>
      </c>
      <c r="AZ453" s="146">
        <v>1</v>
      </c>
      <c r="BA453" s="146">
        <f t="shared" si="7"/>
        <v>0</v>
      </c>
      <c r="BB453" s="146">
        <f t="shared" si="8"/>
        <v>0</v>
      </c>
      <c r="BC453" s="146">
        <f t="shared" si="9"/>
        <v>0</v>
      </c>
      <c r="BD453" s="146">
        <f t="shared" si="10"/>
        <v>0</v>
      </c>
      <c r="BE453" s="146">
        <f t="shared" si="11"/>
        <v>0</v>
      </c>
      <c r="CA453" s="177">
        <v>12</v>
      </c>
      <c r="CB453" s="177">
        <v>0</v>
      </c>
      <c r="CZ453" s="146">
        <v>0</v>
      </c>
    </row>
    <row r="454" spans="1:104" ht="22.5">
      <c r="A454" s="171">
        <v>99</v>
      </c>
      <c r="B454" s="172" t="s">
        <v>542</v>
      </c>
      <c r="C454" s="173" t="s">
        <v>543</v>
      </c>
      <c r="D454" s="174" t="s">
        <v>529</v>
      </c>
      <c r="E454" s="175">
        <v>18320</v>
      </c>
      <c r="F454" s="175">
        <v>0</v>
      </c>
      <c r="G454" s="176">
        <f t="shared" si="6"/>
        <v>0</v>
      </c>
      <c r="O454" s="170">
        <v>2</v>
      </c>
      <c r="AA454" s="146">
        <v>12</v>
      </c>
      <c r="AB454" s="146">
        <v>0</v>
      </c>
      <c r="AC454" s="146">
        <v>194</v>
      </c>
      <c r="AZ454" s="146">
        <v>1</v>
      </c>
      <c r="BA454" s="146">
        <f t="shared" si="7"/>
        <v>0</v>
      </c>
      <c r="BB454" s="146">
        <f t="shared" si="8"/>
        <v>0</v>
      </c>
      <c r="BC454" s="146">
        <f t="shared" si="9"/>
        <v>0</v>
      </c>
      <c r="BD454" s="146">
        <f t="shared" si="10"/>
        <v>0</v>
      </c>
      <c r="BE454" s="146">
        <f t="shared" si="11"/>
        <v>0</v>
      </c>
      <c r="CA454" s="177">
        <v>12</v>
      </c>
      <c r="CB454" s="177">
        <v>0</v>
      </c>
      <c r="CZ454" s="146">
        <v>0</v>
      </c>
    </row>
    <row r="455" spans="1:104" ht="22.5">
      <c r="A455" s="171">
        <v>100</v>
      </c>
      <c r="B455" s="172" t="s">
        <v>544</v>
      </c>
      <c r="C455" s="173" t="s">
        <v>545</v>
      </c>
      <c r="D455" s="174" t="s">
        <v>546</v>
      </c>
      <c r="E455" s="175">
        <v>1</v>
      </c>
      <c r="F455" s="175">
        <v>0</v>
      </c>
      <c r="G455" s="176">
        <f t="shared" si="6"/>
        <v>0</v>
      </c>
      <c r="O455" s="170">
        <v>2</v>
      </c>
      <c r="AA455" s="146">
        <v>12</v>
      </c>
      <c r="AB455" s="146">
        <v>0</v>
      </c>
      <c r="AC455" s="146">
        <v>195</v>
      </c>
      <c r="AZ455" s="146">
        <v>1</v>
      </c>
      <c r="BA455" s="146">
        <f t="shared" si="7"/>
        <v>0</v>
      </c>
      <c r="BB455" s="146">
        <f t="shared" si="8"/>
        <v>0</v>
      </c>
      <c r="BC455" s="146">
        <f t="shared" si="9"/>
        <v>0</v>
      </c>
      <c r="BD455" s="146">
        <f t="shared" si="10"/>
        <v>0</v>
      </c>
      <c r="BE455" s="146">
        <f t="shared" si="11"/>
        <v>0</v>
      </c>
      <c r="CA455" s="177">
        <v>12</v>
      </c>
      <c r="CB455" s="177">
        <v>0</v>
      </c>
      <c r="CZ455" s="146">
        <v>0</v>
      </c>
    </row>
    <row r="456" spans="1:104" ht="12.75">
      <c r="A456" s="171">
        <v>101</v>
      </c>
      <c r="B456" s="172" t="s">
        <v>547</v>
      </c>
      <c r="C456" s="173" t="s">
        <v>548</v>
      </c>
      <c r="D456" s="174" t="s">
        <v>546</v>
      </c>
      <c r="E456" s="175">
        <v>1</v>
      </c>
      <c r="F456" s="175">
        <v>0</v>
      </c>
      <c r="G456" s="176">
        <f t="shared" si="6"/>
        <v>0</v>
      </c>
      <c r="O456" s="170">
        <v>2</v>
      </c>
      <c r="AA456" s="146">
        <v>12</v>
      </c>
      <c r="AB456" s="146">
        <v>0</v>
      </c>
      <c r="AC456" s="146">
        <v>196</v>
      </c>
      <c r="AZ456" s="146">
        <v>1</v>
      </c>
      <c r="BA456" s="146">
        <f t="shared" si="7"/>
        <v>0</v>
      </c>
      <c r="BB456" s="146">
        <f t="shared" si="8"/>
        <v>0</v>
      </c>
      <c r="BC456" s="146">
        <f t="shared" si="9"/>
        <v>0</v>
      </c>
      <c r="BD456" s="146">
        <f t="shared" si="10"/>
        <v>0</v>
      </c>
      <c r="BE456" s="146">
        <f t="shared" si="11"/>
        <v>0</v>
      </c>
      <c r="CA456" s="177">
        <v>12</v>
      </c>
      <c r="CB456" s="177">
        <v>0</v>
      </c>
      <c r="CZ456" s="146">
        <v>0</v>
      </c>
    </row>
    <row r="457" spans="1:104" ht="12.75">
      <c r="A457" s="171">
        <v>102</v>
      </c>
      <c r="B457" s="172" t="s">
        <v>549</v>
      </c>
      <c r="C457" s="173" t="s">
        <v>550</v>
      </c>
      <c r="D457" s="174" t="s">
        <v>551</v>
      </c>
      <c r="E457" s="175">
        <v>2</v>
      </c>
      <c r="F457" s="175">
        <v>0</v>
      </c>
      <c r="G457" s="176">
        <f t="shared" si="6"/>
        <v>0</v>
      </c>
      <c r="O457" s="170">
        <v>2</v>
      </c>
      <c r="AA457" s="146">
        <v>12</v>
      </c>
      <c r="AB457" s="146">
        <v>0</v>
      </c>
      <c r="AC457" s="146">
        <v>197</v>
      </c>
      <c r="AZ457" s="146">
        <v>1</v>
      </c>
      <c r="BA457" s="146">
        <f t="shared" si="7"/>
        <v>0</v>
      </c>
      <c r="BB457" s="146">
        <f t="shared" si="8"/>
        <v>0</v>
      </c>
      <c r="BC457" s="146">
        <f t="shared" si="9"/>
        <v>0</v>
      </c>
      <c r="BD457" s="146">
        <f t="shared" si="10"/>
        <v>0</v>
      </c>
      <c r="BE457" s="146">
        <f t="shared" si="11"/>
        <v>0</v>
      </c>
      <c r="CA457" s="177">
        <v>12</v>
      </c>
      <c r="CB457" s="177">
        <v>0</v>
      </c>
      <c r="CZ457" s="146">
        <v>0</v>
      </c>
    </row>
    <row r="458" spans="1:104" ht="12.75">
      <c r="A458" s="171">
        <v>103</v>
      </c>
      <c r="B458" s="172" t="s">
        <v>552</v>
      </c>
      <c r="C458" s="173" t="s">
        <v>553</v>
      </c>
      <c r="D458" s="174" t="s">
        <v>551</v>
      </c>
      <c r="E458" s="175">
        <v>1</v>
      </c>
      <c r="F458" s="175">
        <v>0</v>
      </c>
      <c r="G458" s="176">
        <f t="shared" si="6"/>
        <v>0</v>
      </c>
      <c r="O458" s="170">
        <v>2</v>
      </c>
      <c r="AA458" s="146">
        <v>12</v>
      </c>
      <c r="AB458" s="146">
        <v>0</v>
      </c>
      <c r="AC458" s="146">
        <v>198</v>
      </c>
      <c r="AZ458" s="146">
        <v>1</v>
      </c>
      <c r="BA458" s="146">
        <f t="shared" si="7"/>
        <v>0</v>
      </c>
      <c r="BB458" s="146">
        <f t="shared" si="8"/>
        <v>0</v>
      </c>
      <c r="BC458" s="146">
        <f t="shared" si="9"/>
        <v>0</v>
      </c>
      <c r="BD458" s="146">
        <f t="shared" si="10"/>
        <v>0</v>
      </c>
      <c r="BE458" s="146">
        <f t="shared" si="11"/>
        <v>0</v>
      </c>
      <c r="CA458" s="177">
        <v>12</v>
      </c>
      <c r="CB458" s="177">
        <v>0</v>
      </c>
      <c r="CZ458" s="146">
        <v>0</v>
      </c>
    </row>
    <row r="459" spans="1:104" ht="12.75">
      <c r="A459" s="171">
        <v>104</v>
      </c>
      <c r="B459" s="172" t="s">
        <v>554</v>
      </c>
      <c r="C459" s="173" t="s">
        <v>553</v>
      </c>
      <c r="D459" s="174" t="s">
        <v>551</v>
      </c>
      <c r="E459" s="175">
        <v>1</v>
      </c>
      <c r="F459" s="175">
        <v>0</v>
      </c>
      <c r="G459" s="176">
        <f t="shared" si="6"/>
        <v>0</v>
      </c>
      <c r="O459" s="170">
        <v>2</v>
      </c>
      <c r="AA459" s="146">
        <v>12</v>
      </c>
      <c r="AB459" s="146">
        <v>0</v>
      </c>
      <c r="AC459" s="146">
        <v>199</v>
      </c>
      <c r="AZ459" s="146">
        <v>1</v>
      </c>
      <c r="BA459" s="146">
        <f t="shared" si="7"/>
        <v>0</v>
      </c>
      <c r="BB459" s="146">
        <f t="shared" si="8"/>
        <v>0</v>
      </c>
      <c r="BC459" s="146">
        <f t="shared" si="9"/>
        <v>0</v>
      </c>
      <c r="BD459" s="146">
        <f t="shared" si="10"/>
        <v>0</v>
      </c>
      <c r="BE459" s="146">
        <f t="shared" si="11"/>
        <v>0</v>
      </c>
      <c r="CA459" s="177">
        <v>12</v>
      </c>
      <c r="CB459" s="177">
        <v>0</v>
      </c>
      <c r="CZ459" s="146">
        <v>0</v>
      </c>
    </row>
    <row r="460" spans="1:104" ht="12.75">
      <c r="A460" s="171">
        <v>105</v>
      </c>
      <c r="B460" s="172" t="s">
        <v>555</v>
      </c>
      <c r="C460" s="173" t="s">
        <v>556</v>
      </c>
      <c r="D460" s="174" t="s">
        <v>183</v>
      </c>
      <c r="E460" s="175">
        <v>140</v>
      </c>
      <c r="F460" s="175">
        <v>0</v>
      </c>
      <c r="G460" s="176">
        <f t="shared" si="6"/>
        <v>0</v>
      </c>
      <c r="O460" s="170">
        <v>2</v>
      </c>
      <c r="AA460" s="146">
        <v>12</v>
      </c>
      <c r="AB460" s="146">
        <v>0</v>
      </c>
      <c r="AC460" s="146">
        <v>200</v>
      </c>
      <c r="AZ460" s="146">
        <v>1</v>
      </c>
      <c r="BA460" s="146">
        <f t="shared" si="7"/>
        <v>0</v>
      </c>
      <c r="BB460" s="146">
        <f t="shared" si="8"/>
        <v>0</v>
      </c>
      <c r="BC460" s="146">
        <f t="shared" si="9"/>
        <v>0</v>
      </c>
      <c r="BD460" s="146">
        <f t="shared" si="10"/>
        <v>0</v>
      </c>
      <c r="BE460" s="146">
        <f t="shared" si="11"/>
        <v>0</v>
      </c>
      <c r="CA460" s="177">
        <v>12</v>
      </c>
      <c r="CB460" s="177">
        <v>0</v>
      </c>
      <c r="CZ460" s="146">
        <v>0</v>
      </c>
    </row>
    <row r="461" spans="1:104" ht="12.75">
      <c r="A461" s="171">
        <v>106</v>
      </c>
      <c r="B461" s="172" t="s">
        <v>557</v>
      </c>
      <c r="C461" s="173" t="s">
        <v>558</v>
      </c>
      <c r="D461" s="174" t="s">
        <v>183</v>
      </c>
      <c r="E461" s="175">
        <v>124</v>
      </c>
      <c r="F461" s="175">
        <v>0</v>
      </c>
      <c r="G461" s="176">
        <f t="shared" si="6"/>
        <v>0</v>
      </c>
      <c r="O461" s="170">
        <v>2</v>
      </c>
      <c r="AA461" s="146">
        <v>12</v>
      </c>
      <c r="AB461" s="146">
        <v>0</v>
      </c>
      <c r="AC461" s="146">
        <v>201</v>
      </c>
      <c r="AZ461" s="146">
        <v>1</v>
      </c>
      <c r="BA461" s="146">
        <f t="shared" si="7"/>
        <v>0</v>
      </c>
      <c r="BB461" s="146">
        <f t="shared" si="8"/>
        <v>0</v>
      </c>
      <c r="BC461" s="146">
        <f t="shared" si="9"/>
        <v>0</v>
      </c>
      <c r="BD461" s="146">
        <f t="shared" si="10"/>
        <v>0</v>
      </c>
      <c r="BE461" s="146">
        <f t="shared" si="11"/>
        <v>0</v>
      </c>
      <c r="CA461" s="177">
        <v>12</v>
      </c>
      <c r="CB461" s="177">
        <v>0</v>
      </c>
      <c r="CZ461" s="146">
        <v>0</v>
      </c>
    </row>
    <row r="462" spans="1:104" ht="22.5">
      <c r="A462" s="171">
        <v>107</v>
      </c>
      <c r="B462" s="172" t="s">
        <v>559</v>
      </c>
      <c r="C462" s="173" t="s">
        <v>560</v>
      </c>
      <c r="D462" s="174" t="s">
        <v>551</v>
      </c>
      <c r="E462" s="175">
        <v>1</v>
      </c>
      <c r="F462" s="175">
        <v>0</v>
      </c>
      <c r="G462" s="176">
        <f t="shared" si="6"/>
        <v>0</v>
      </c>
      <c r="O462" s="170">
        <v>2</v>
      </c>
      <c r="AA462" s="146">
        <v>12</v>
      </c>
      <c r="AB462" s="146">
        <v>0</v>
      </c>
      <c r="AC462" s="146">
        <v>202</v>
      </c>
      <c r="AZ462" s="146">
        <v>1</v>
      </c>
      <c r="BA462" s="146">
        <f t="shared" si="7"/>
        <v>0</v>
      </c>
      <c r="BB462" s="146">
        <f t="shared" si="8"/>
        <v>0</v>
      </c>
      <c r="BC462" s="146">
        <f t="shared" si="9"/>
        <v>0</v>
      </c>
      <c r="BD462" s="146">
        <f t="shared" si="10"/>
        <v>0</v>
      </c>
      <c r="BE462" s="146">
        <f t="shared" si="11"/>
        <v>0</v>
      </c>
      <c r="CA462" s="177">
        <v>12</v>
      </c>
      <c r="CB462" s="177">
        <v>0</v>
      </c>
      <c r="CZ462" s="146">
        <v>0</v>
      </c>
    </row>
    <row r="463" spans="1:104" ht="12.75">
      <c r="A463" s="171">
        <v>108</v>
      </c>
      <c r="B463" s="172" t="s">
        <v>561</v>
      </c>
      <c r="C463" s="173" t="s">
        <v>562</v>
      </c>
      <c r="D463" s="174" t="s">
        <v>183</v>
      </c>
      <c r="E463" s="175">
        <v>124</v>
      </c>
      <c r="F463" s="175">
        <v>0</v>
      </c>
      <c r="G463" s="176">
        <f t="shared" si="6"/>
        <v>0</v>
      </c>
      <c r="O463" s="170">
        <v>2</v>
      </c>
      <c r="AA463" s="146">
        <v>12</v>
      </c>
      <c r="AB463" s="146">
        <v>0</v>
      </c>
      <c r="AC463" s="146">
        <v>203</v>
      </c>
      <c r="AZ463" s="146">
        <v>1</v>
      </c>
      <c r="BA463" s="146">
        <f t="shared" si="7"/>
        <v>0</v>
      </c>
      <c r="BB463" s="146">
        <f t="shared" si="8"/>
        <v>0</v>
      </c>
      <c r="BC463" s="146">
        <f t="shared" si="9"/>
        <v>0</v>
      </c>
      <c r="BD463" s="146">
        <f t="shared" si="10"/>
        <v>0</v>
      </c>
      <c r="BE463" s="146">
        <f t="shared" si="11"/>
        <v>0</v>
      </c>
      <c r="CA463" s="177">
        <v>12</v>
      </c>
      <c r="CB463" s="177">
        <v>0</v>
      </c>
      <c r="CZ463" s="146">
        <v>0</v>
      </c>
    </row>
    <row r="464" spans="1:104" ht="12.75">
      <c r="A464" s="171">
        <v>109</v>
      </c>
      <c r="B464" s="172" t="s">
        <v>563</v>
      </c>
      <c r="C464" s="173" t="s">
        <v>564</v>
      </c>
      <c r="D464" s="174" t="s">
        <v>546</v>
      </c>
      <c r="E464" s="175">
        <v>1</v>
      </c>
      <c r="F464" s="175">
        <v>0</v>
      </c>
      <c r="G464" s="176">
        <f t="shared" si="6"/>
        <v>0</v>
      </c>
      <c r="O464" s="170">
        <v>2</v>
      </c>
      <c r="AA464" s="146">
        <v>12</v>
      </c>
      <c r="AB464" s="146">
        <v>0</v>
      </c>
      <c r="AC464" s="146">
        <v>204</v>
      </c>
      <c r="AZ464" s="146">
        <v>1</v>
      </c>
      <c r="BA464" s="146">
        <f t="shared" si="7"/>
        <v>0</v>
      </c>
      <c r="BB464" s="146">
        <f t="shared" si="8"/>
        <v>0</v>
      </c>
      <c r="BC464" s="146">
        <f t="shared" si="9"/>
        <v>0</v>
      </c>
      <c r="BD464" s="146">
        <f t="shared" si="10"/>
        <v>0</v>
      </c>
      <c r="BE464" s="146">
        <f t="shared" si="11"/>
        <v>0</v>
      </c>
      <c r="CA464" s="177">
        <v>12</v>
      </c>
      <c r="CB464" s="177">
        <v>0</v>
      </c>
      <c r="CZ464" s="146">
        <v>0</v>
      </c>
    </row>
    <row r="465" spans="1:104" ht="12.75">
      <c r="A465" s="171">
        <v>110</v>
      </c>
      <c r="B465" s="172" t="s">
        <v>565</v>
      </c>
      <c r="C465" s="173" t="s">
        <v>566</v>
      </c>
      <c r="D465" s="174" t="s">
        <v>546</v>
      </c>
      <c r="E465" s="175">
        <v>1</v>
      </c>
      <c r="F465" s="175">
        <v>0</v>
      </c>
      <c r="G465" s="176">
        <f t="shared" si="6"/>
        <v>0</v>
      </c>
      <c r="O465" s="170">
        <v>2</v>
      </c>
      <c r="AA465" s="146">
        <v>12</v>
      </c>
      <c r="AB465" s="146">
        <v>0</v>
      </c>
      <c r="AC465" s="146">
        <v>205</v>
      </c>
      <c r="AZ465" s="146">
        <v>1</v>
      </c>
      <c r="BA465" s="146">
        <f t="shared" si="7"/>
        <v>0</v>
      </c>
      <c r="BB465" s="146">
        <f t="shared" si="8"/>
        <v>0</v>
      </c>
      <c r="BC465" s="146">
        <f t="shared" si="9"/>
        <v>0</v>
      </c>
      <c r="BD465" s="146">
        <f t="shared" si="10"/>
        <v>0</v>
      </c>
      <c r="BE465" s="146">
        <f t="shared" si="11"/>
        <v>0</v>
      </c>
      <c r="CA465" s="177">
        <v>12</v>
      </c>
      <c r="CB465" s="177">
        <v>0</v>
      </c>
      <c r="CZ465" s="146">
        <v>0</v>
      </c>
    </row>
    <row r="466" spans="1:104" ht="22.5">
      <c r="A466" s="171">
        <v>111</v>
      </c>
      <c r="B466" s="172" t="s">
        <v>567</v>
      </c>
      <c r="C466" s="173" t="s">
        <v>568</v>
      </c>
      <c r="D466" s="174" t="s">
        <v>546</v>
      </c>
      <c r="E466" s="175">
        <v>1</v>
      </c>
      <c r="F466" s="175">
        <v>0</v>
      </c>
      <c r="G466" s="176">
        <f t="shared" si="6"/>
        <v>0</v>
      </c>
      <c r="O466" s="170">
        <v>2</v>
      </c>
      <c r="AA466" s="146">
        <v>12</v>
      </c>
      <c r="AB466" s="146">
        <v>0</v>
      </c>
      <c r="AC466" s="146">
        <v>206</v>
      </c>
      <c r="AZ466" s="146">
        <v>1</v>
      </c>
      <c r="BA466" s="146">
        <f t="shared" si="7"/>
        <v>0</v>
      </c>
      <c r="BB466" s="146">
        <f t="shared" si="8"/>
        <v>0</v>
      </c>
      <c r="BC466" s="146">
        <f t="shared" si="9"/>
        <v>0</v>
      </c>
      <c r="BD466" s="146">
        <f t="shared" si="10"/>
        <v>0</v>
      </c>
      <c r="BE466" s="146">
        <f t="shared" si="11"/>
        <v>0</v>
      </c>
      <c r="CA466" s="177">
        <v>12</v>
      </c>
      <c r="CB466" s="177">
        <v>0</v>
      </c>
      <c r="CZ466" s="146">
        <v>0</v>
      </c>
    </row>
    <row r="467" spans="1:104" ht="12.75">
      <c r="A467" s="171">
        <v>112</v>
      </c>
      <c r="B467" s="172" t="s">
        <v>569</v>
      </c>
      <c r="C467" s="173" t="s">
        <v>570</v>
      </c>
      <c r="D467" s="174" t="s">
        <v>546</v>
      </c>
      <c r="E467" s="175">
        <v>1</v>
      </c>
      <c r="F467" s="175">
        <v>0</v>
      </c>
      <c r="G467" s="176">
        <f t="shared" si="6"/>
        <v>0</v>
      </c>
      <c r="O467" s="170">
        <v>2</v>
      </c>
      <c r="AA467" s="146">
        <v>12</v>
      </c>
      <c r="AB467" s="146">
        <v>0</v>
      </c>
      <c r="AC467" s="146">
        <v>207</v>
      </c>
      <c r="AZ467" s="146">
        <v>1</v>
      </c>
      <c r="BA467" s="146">
        <f t="shared" si="7"/>
        <v>0</v>
      </c>
      <c r="BB467" s="146">
        <f t="shared" si="8"/>
        <v>0</v>
      </c>
      <c r="BC467" s="146">
        <f t="shared" si="9"/>
        <v>0</v>
      </c>
      <c r="BD467" s="146">
        <f t="shared" si="10"/>
        <v>0</v>
      </c>
      <c r="BE467" s="146">
        <f t="shared" si="11"/>
        <v>0</v>
      </c>
      <c r="CA467" s="177">
        <v>12</v>
      </c>
      <c r="CB467" s="177">
        <v>0</v>
      </c>
      <c r="CZ467" s="146">
        <v>0</v>
      </c>
    </row>
    <row r="468" spans="1:104" ht="12.75">
      <c r="A468" s="171">
        <v>113</v>
      </c>
      <c r="B468" s="172" t="s">
        <v>571</v>
      </c>
      <c r="C468" s="173" t="s">
        <v>572</v>
      </c>
      <c r="D468" s="174" t="s">
        <v>546</v>
      </c>
      <c r="E468" s="175">
        <v>1</v>
      </c>
      <c r="F468" s="175">
        <v>0</v>
      </c>
      <c r="G468" s="176">
        <f t="shared" si="6"/>
        <v>0</v>
      </c>
      <c r="O468" s="170">
        <v>2</v>
      </c>
      <c r="AA468" s="146">
        <v>12</v>
      </c>
      <c r="AB468" s="146">
        <v>0</v>
      </c>
      <c r="AC468" s="146">
        <v>208</v>
      </c>
      <c r="AZ468" s="146">
        <v>1</v>
      </c>
      <c r="BA468" s="146">
        <f t="shared" si="7"/>
        <v>0</v>
      </c>
      <c r="BB468" s="146">
        <f t="shared" si="8"/>
        <v>0</v>
      </c>
      <c r="BC468" s="146">
        <f t="shared" si="9"/>
        <v>0</v>
      </c>
      <c r="BD468" s="146">
        <f t="shared" si="10"/>
        <v>0</v>
      </c>
      <c r="BE468" s="146">
        <f t="shared" si="11"/>
        <v>0</v>
      </c>
      <c r="CA468" s="177">
        <v>12</v>
      </c>
      <c r="CB468" s="177">
        <v>0</v>
      </c>
      <c r="CZ468" s="146">
        <v>0</v>
      </c>
    </row>
    <row r="469" spans="1:104" ht="12.75">
      <c r="A469" s="171">
        <v>114</v>
      </c>
      <c r="B469" s="172" t="s">
        <v>573</v>
      </c>
      <c r="C469" s="173" t="s">
        <v>574</v>
      </c>
      <c r="D469" s="174" t="s">
        <v>546</v>
      </c>
      <c r="E469" s="175">
        <v>1</v>
      </c>
      <c r="F469" s="175">
        <v>0</v>
      </c>
      <c r="G469" s="176">
        <f t="shared" si="6"/>
        <v>0</v>
      </c>
      <c r="O469" s="170">
        <v>2</v>
      </c>
      <c r="AA469" s="146">
        <v>12</v>
      </c>
      <c r="AB469" s="146">
        <v>0</v>
      </c>
      <c r="AC469" s="146">
        <v>209</v>
      </c>
      <c r="AZ469" s="146">
        <v>1</v>
      </c>
      <c r="BA469" s="146">
        <f t="shared" si="7"/>
        <v>0</v>
      </c>
      <c r="BB469" s="146">
        <f t="shared" si="8"/>
        <v>0</v>
      </c>
      <c r="BC469" s="146">
        <f t="shared" si="9"/>
        <v>0</v>
      </c>
      <c r="BD469" s="146">
        <f t="shared" si="10"/>
        <v>0</v>
      </c>
      <c r="BE469" s="146">
        <f t="shared" si="11"/>
        <v>0</v>
      </c>
      <c r="CA469" s="177">
        <v>12</v>
      </c>
      <c r="CB469" s="177">
        <v>0</v>
      </c>
      <c r="CZ469" s="146">
        <v>0</v>
      </c>
    </row>
    <row r="470" spans="1:104" ht="12.75">
      <c r="A470" s="171">
        <v>115</v>
      </c>
      <c r="B470" s="172" t="s">
        <v>575</v>
      </c>
      <c r="C470" s="173" t="s">
        <v>576</v>
      </c>
      <c r="D470" s="174" t="s">
        <v>546</v>
      </c>
      <c r="E470" s="175">
        <v>1</v>
      </c>
      <c r="F470" s="175">
        <v>0</v>
      </c>
      <c r="G470" s="176">
        <f t="shared" si="6"/>
        <v>0</v>
      </c>
      <c r="O470" s="170">
        <v>2</v>
      </c>
      <c r="AA470" s="146">
        <v>12</v>
      </c>
      <c r="AB470" s="146">
        <v>0</v>
      </c>
      <c r="AC470" s="146">
        <v>210</v>
      </c>
      <c r="AZ470" s="146">
        <v>1</v>
      </c>
      <c r="BA470" s="146">
        <f t="shared" si="7"/>
        <v>0</v>
      </c>
      <c r="BB470" s="146">
        <f t="shared" si="8"/>
        <v>0</v>
      </c>
      <c r="BC470" s="146">
        <f t="shared" si="9"/>
        <v>0</v>
      </c>
      <c r="BD470" s="146">
        <f t="shared" si="10"/>
        <v>0</v>
      </c>
      <c r="BE470" s="146">
        <f t="shared" si="11"/>
        <v>0</v>
      </c>
      <c r="CA470" s="177">
        <v>12</v>
      </c>
      <c r="CB470" s="177">
        <v>0</v>
      </c>
      <c r="CZ470" s="146">
        <v>0</v>
      </c>
    </row>
    <row r="471" spans="1:57" ht="12.75">
      <c r="A471" s="184"/>
      <c r="B471" s="185" t="s">
        <v>74</v>
      </c>
      <c r="C471" s="186" t="str">
        <f>CONCATENATE(B446," ",C446)</f>
        <v>38 Kompletní konstrukce</v>
      </c>
      <c r="D471" s="187"/>
      <c r="E471" s="188"/>
      <c r="F471" s="189"/>
      <c r="G471" s="190">
        <f>SUM(G446:G470)</f>
        <v>0</v>
      </c>
      <c r="O471" s="170">
        <v>4</v>
      </c>
      <c r="BA471" s="191">
        <f>SUM(BA446:BA470)</f>
        <v>0</v>
      </c>
      <c r="BB471" s="191">
        <f>SUM(BB446:BB470)</f>
        <v>0</v>
      </c>
      <c r="BC471" s="191">
        <f>SUM(BC446:BC470)</f>
        <v>0</v>
      </c>
      <c r="BD471" s="191">
        <f>SUM(BD446:BD470)</f>
        <v>0</v>
      </c>
      <c r="BE471" s="191">
        <f>SUM(BE446:BE470)</f>
        <v>0</v>
      </c>
    </row>
    <row r="472" spans="1:15" ht="12.75">
      <c r="A472" s="163" t="s">
        <v>71</v>
      </c>
      <c r="B472" s="164" t="s">
        <v>577</v>
      </c>
      <c r="C472" s="165" t="s">
        <v>578</v>
      </c>
      <c r="D472" s="166"/>
      <c r="E472" s="167"/>
      <c r="F472" s="167"/>
      <c r="G472" s="168"/>
      <c r="H472" s="169"/>
      <c r="I472" s="169"/>
      <c r="O472" s="170">
        <v>1</v>
      </c>
    </row>
    <row r="473" spans="1:104" ht="12.75">
      <c r="A473" s="171">
        <v>116</v>
      </c>
      <c r="B473" s="172" t="s">
        <v>579</v>
      </c>
      <c r="C473" s="173" t="s">
        <v>580</v>
      </c>
      <c r="D473" s="174" t="s">
        <v>86</v>
      </c>
      <c r="E473" s="175">
        <v>7.8667</v>
      </c>
      <c r="F473" s="175">
        <v>0</v>
      </c>
      <c r="G473" s="176">
        <f>E473*F473</f>
        <v>0</v>
      </c>
      <c r="O473" s="170">
        <v>2</v>
      </c>
      <c r="AA473" s="146">
        <v>1</v>
      </c>
      <c r="AB473" s="146">
        <v>1</v>
      </c>
      <c r="AC473" s="146">
        <v>1</v>
      </c>
      <c r="AZ473" s="146">
        <v>1</v>
      </c>
      <c r="BA473" s="146">
        <f>IF(AZ473=1,G473,0)</f>
        <v>0</v>
      </c>
      <c r="BB473" s="146">
        <f>IF(AZ473=2,G473,0)</f>
        <v>0</v>
      </c>
      <c r="BC473" s="146">
        <f>IF(AZ473=3,G473,0)</f>
        <v>0</v>
      </c>
      <c r="BD473" s="146">
        <f>IF(AZ473=4,G473,0)</f>
        <v>0</v>
      </c>
      <c r="BE473" s="146">
        <f>IF(AZ473=5,G473,0)</f>
        <v>0</v>
      </c>
      <c r="CA473" s="177">
        <v>1</v>
      </c>
      <c r="CB473" s="177">
        <v>1</v>
      </c>
      <c r="CZ473" s="146">
        <v>2.52514</v>
      </c>
    </row>
    <row r="474" spans="1:15" ht="12.75">
      <c r="A474" s="178"/>
      <c r="B474" s="180"/>
      <c r="C474" s="234" t="s">
        <v>581</v>
      </c>
      <c r="D474" s="233"/>
      <c r="E474" s="181">
        <v>0</v>
      </c>
      <c r="F474" s="182"/>
      <c r="G474" s="183"/>
      <c r="M474" s="179" t="s">
        <v>581</v>
      </c>
      <c r="O474" s="170"/>
    </row>
    <row r="475" spans="1:15" ht="12.75">
      <c r="A475" s="178"/>
      <c r="B475" s="180"/>
      <c r="C475" s="234" t="s">
        <v>582</v>
      </c>
      <c r="D475" s="233"/>
      <c r="E475" s="181">
        <v>7.8667</v>
      </c>
      <c r="F475" s="182"/>
      <c r="G475" s="183"/>
      <c r="M475" s="179" t="s">
        <v>582</v>
      </c>
      <c r="O475" s="170"/>
    </row>
    <row r="476" spans="1:104" ht="12.75">
      <c r="A476" s="171">
        <v>117</v>
      </c>
      <c r="B476" s="172" t="s">
        <v>583</v>
      </c>
      <c r="C476" s="173" t="s">
        <v>584</v>
      </c>
      <c r="D476" s="174" t="s">
        <v>183</v>
      </c>
      <c r="E476" s="175">
        <v>2</v>
      </c>
      <c r="F476" s="175">
        <v>0</v>
      </c>
      <c r="G476" s="176">
        <f>E476*F476</f>
        <v>0</v>
      </c>
      <c r="O476" s="170">
        <v>2</v>
      </c>
      <c r="AA476" s="146">
        <v>1</v>
      </c>
      <c r="AB476" s="146">
        <v>1</v>
      </c>
      <c r="AC476" s="146">
        <v>1</v>
      </c>
      <c r="AZ476" s="146">
        <v>1</v>
      </c>
      <c r="BA476" s="146">
        <f>IF(AZ476=1,G476,0)</f>
        <v>0</v>
      </c>
      <c r="BB476" s="146">
        <f>IF(AZ476=2,G476,0)</f>
        <v>0</v>
      </c>
      <c r="BC476" s="146">
        <f>IF(AZ476=3,G476,0)</f>
        <v>0</v>
      </c>
      <c r="BD476" s="146">
        <f>IF(AZ476=4,G476,0)</f>
        <v>0</v>
      </c>
      <c r="BE476" s="146">
        <f>IF(AZ476=5,G476,0)</f>
        <v>0</v>
      </c>
      <c r="CA476" s="177">
        <v>1</v>
      </c>
      <c r="CB476" s="177">
        <v>1</v>
      </c>
      <c r="CZ476" s="146">
        <v>0.05653</v>
      </c>
    </row>
    <row r="477" spans="1:15" ht="12.75">
      <c r="A477" s="178"/>
      <c r="B477" s="180"/>
      <c r="C477" s="234" t="s">
        <v>581</v>
      </c>
      <c r="D477" s="233"/>
      <c r="E477" s="181">
        <v>0</v>
      </c>
      <c r="F477" s="182"/>
      <c r="G477" s="183"/>
      <c r="M477" s="179" t="s">
        <v>581</v>
      </c>
      <c r="O477" s="170"/>
    </row>
    <row r="478" spans="1:15" ht="12.75">
      <c r="A478" s="178"/>
      <c r="B478" s="180"/>
      <c r="C478" s="234" t="s">
        <v>585</v>
      </c>
      <c r="D478" s="233"/>
      <c r="E478" s="181">
        <v>2</v>
      </c>
      <c r="F478" s="182"/>
      <c r="G478" s="183"/>
      <c r="M478" s="179" t="s">
        <v>585</v>
      </c>
      <c r="O478" s="170"/>
    </row>
    <row r="479" spans="1:104" ht="12.75">
      <c r="A479" s="171">
        <v>118</v>
      </c>
      <c r="B479" s="172" t="s">
        <v>586</v>
      </c>
      <c r="C479" s="173" t="s">
        <v>587</v>
      </c>
      <c r="D479" s="174" t="s">
        <v>183</v>
      </c>
      <c r="E479" s="175">
        <v>2</v>
      </c>
      <c r="F479" s="175">
        <v>0</v>
      </c>
      <c r="G479" s="176">
        <f>E479*F479</f>
        <v>0</v>
      </c>
      <c r="O479" s="170">
        <v>2</v>
      </c>
      <c r="AA479" s="146">
        <v>1</v>
      </c>
      <c r="AB479" s="146">
        <v>1</v>
      </c>
      <c r="AC479" s="146">
        <v>1</v>
      </c>
      <c r="AZ479" s="146">
        <v>1</v>
      </c>
      <c r="BA479" s="146">
        <f>IF(AZ479=1,G479,0)</f>
        <v>0</v>
      </c>
      <c r="BB479" s="146">
        <f>IF(AZ479=2,G479,0)</f>
        <v>0</v>
      </c>
      <c r="BC479" s="146">
        <f>IF(AZ479=3,G479,0)</f>
        <v>0</v>
      </c>
      <c r="BD479" s="146">
        <f>IF(AZ479=4,G479,0)</f>
        <v>0</v>
      </c>
      <c r="BE479" s="146">
        <f>IF(AZ479=5,G479,0)</f>
        <v>0</v>
      </c>
      <c r="CA479" s="177">
        <v>1</v>
      </c>
      <c r="CB479" s="177">
        <v>1</v>
      </c>
      <c r="CZ479" s="146">
        <v>0</v>
      </c>
    </row>
    <row r="480" spans="1:104" ht="12.75">
      <c r="A480" s="171">
        <v>119</v>
      </c>
      <c r="B480" s="172" t="s">
        <v>588</v>
      </c>
      <c r="C480" s="173" t="s">
        <v>589</v>
      </c>
      <c r="D480" s="174" t="s">
        <v>183</v>
      </c>
      <c r="E480" s="175">
        <v>80</v>
      </c>
      <c r="F480" s="175">
        <v>0</v>
      </c>
      <c r="G480" s="176">
        <f>E480*F480</f>
        <v>0</v>
      </c>
      <c r="O480" s="170">
        <v>2</v>
      </c>
      <c r="AA480" s="146">
        <v>1</v>
      </c>
      <c r="AB480" s="146">
        <v>1</v>
      </c>
      <c r="AC480" s="146">
        <v>1</v>
      </c>
      <c r="AZ480" s="146">
        <v>1</v>
      </c>
      <c r="BA480" s="146">
        <f>IF(AZ480=1,G480,0)</f>
        <v>0</v>
      </c>
      <c r="BB480" s="146">
        <f>IF(AZ480=2,G480,0)</f>
        <v>0</v>
      </c>
      <c r="BC480" s="146">
        <f>IF(AZ480=3,G480,0)</f>
        <v>0</v>
      </c>
      <c r="BD480" s="146">
        <f>IF(AZ480=4,G480,0)</f>
        <v>0</v>
      </c>
      <c r="BE480" s="146">
        <f>IF(AZ480=5,G480,0)</f>
        <v>0</v>
      </c>
      <c r="CA480" s="177">
        <v>1</v>
      </c>
      <c r="CB480" s="177">
        <v>1</v>
      </c>
      <c r="CZ480" s="146">
        <v>0.01317</v>
      </c>
    </row>
    <row r="481" spans="1:15" ht="12.75">
      <c r="A481" s="178"/>
      <c r="B481" s="180"/>
      <c r="C481" s="234" t="s">
        <v>590</v>
      </c>
      <c r="D481" s="233"/>
      <c r="E481" s="181">
        <v>80</v>
      </c>
      <c r="F481" s="182"/>
      <c r="G481" s="183"/>
      <c r="M481" s="179" t="s">
        <v>590</v>
      </c>
      <c r="O481" s="170"/>
    </row>
    <row r="482" spans="1:104" ht="22.5">
      <c r="A482" s="171">
        <v>120</v>
      </c>
      <c r="B482" s="172" t="s">
        <v>591</v>
      </c>
      <c r="C482" s="173" t="s">
        <v>592</v>
      </c>
      <c r="D482" s="174" t="s">
        <v>177</v>
      </c>
      <c r="E482" s="175">
        <v>0.1848</v>
      </c>
      <c r="F482" s="175">
        <v>0</v>
      </c>
      <c r="G482" s="176">
        <f>E482*F482</f>
        <v>0</v>
      </c>
      <c r="O482" s="170">
        <v>2</v>
      </c>
      <c r="AA482" s="146">
        <v>1</v>
      </c>
      <c r="AB482" s="146">
        <v>1</v>
      </c>
      <c r="AC482" s="146">
        <v>1</v>
      </c>
      <c r="AZ482" s="146">
        <v>1</v>
      </c>
      <c r="BA482" s="146">
        <f>IF(AZ482=1,G482,0)</f>
        <v>0</v>
      </c>
      <c r="BB482" s="146">
        <f>IF(AZ482=2,G482,0)</f>
        <v>0</v>
      </c>
      <c r="BC482" s="146">
        <f>IF(AZ482=3,G482,0)</f>
        <v>0</v>
      </c>
      <c r="BD482" s="146">
        <f>IF(AZ482=4,G482,0)</f>
        <v>0</v>
      </c>
      <c r="BE482" s="146">
        <f>IF(AZ482=5,G482,0)</f>
        <v>0</v>
      </c>
      <c r="CA482" s="177">
        <v>1</v>
      </c>
      <c r="CB482" s="177">
        <v>1</v>
      </c>
      <c r="CZ482" s="146">
        <v>1.05126</v>
      </c>
    </row>
    <row r="483" spans="1:15" ht="12.75">
      <c r="A483" s="178"/>
      <c r="B483" s="180"/>
      <c r="C483" s="234" t="s">
        <v>593</v>
      </c>
      <c r="D483" s="233"/>
      <c r="E483" s="181">
        <v>0.1848</v>
      </c>
      <c r="F483" s="182"/>
      <c r="G483" s="183"/>
      <c r="M483" s="179" t="s">
        <v>593</v>
      </c>
      <c r="O483" s="170"/>
    </row>
    <row r="484" spans="1:57" ht="12.75">
      <c r="A484" s="184"/>
      <c r="B484" s="185" t="s">
        <v>74</v>
      </c>
      <c r="C484" s="186" t="str">
        <f>CONCATENATE(B472," ",C472)</f>
        <v>4 Vodorovné konstrukce</v>
      </c>
      <c r="D484" s="187"/>
      <c r="E484" s="188"/>
      <c r="F484" s="189"/>
      <c r="G484" s="190">
        <f>SUM(G472:G483)</f>
        <v>0</v>
      </c>
      <c r="O484" s="170">
        <v>4</v>
      </c>
      <c r="BA484" s="191">
        <f>SUM(BA472:BA483)</f>
        <v>0</v>
      </c>
      <c r="BB484" s="191">
        <f>SUM(BB472:BB483)</f>
        <v>0</v>
      </c>
      <c r="BC484" s="191">
        <f>SUM(BC472:BC483)</f>
        <v>0</v>
      </c>
      <c r="BD484" s="191">
        <f>SUM(BD472:BD483)</f>
        <v>0</v>
      </c>
      <c r="BE484" s="191">
        <f>SUM(BE472:BE483)</f>
        <v>0</v>
      </c>
    </row>
    <row r="485" spans="1:15" ht="12.75">
      <c r="A485" s="163" t="s">
        <v>71</v>
      </c>
      <c r="B485" s="164" t="s">
        <v>594</v>
      </c>
      <c r="C485" s="165" t="s">
        <v>595</v>
      </c>
      <c r="D485" s="166"/>
      <c r="E485" s="167"/>
      <c r="F485" s="167"/>
      <c r="G485" s="168"/>
      <c r="H485" s="169"/>
      <c r="I485" s="169"/>
      <c r="O485" s="170">
        <v>1</v>
      </c>
    </row>
    <row r="486" spans="1:104" ht="12.75">
      <c r="A486" s="171">
        <v>121</v>
      </c>
      <c r="B486" s="172" t="s">
        <v>596</v>
      </c>
      <c r="C486" s="173" t="s">
        <v>597</v>
      </c>
      <c r="D486" s="174" t="s">
        <v>86</v>
      </c>
      <c r="E486" s="175">
        <v>3.101</v>
      </c>
      <c r="F486" s="175">
        <v>0</v>
      </c>
      <c r="G486" s="176">
        <f>E486*F486</f>
        <v>0</v>
      </c>
      <c r="O486" s="170">
        <v>2</v>
      </c>
      <c r="AA486" s="146">
        <v>1</v>
      </c>
      <c r="AB486" s="146">
        <v>1</v>
      </c>
      <c r="AC486" s="146">
        <v>1</v>
      </c>
      <c r="AZ486" s="146">
        <v>1</v>
      </c>
      <c r="BA486" s="146">
        <f>IF(AZ486=1,G486,0)</f>
        <v>0</v>
      </c>
      <c r="BB486" s="146">
        <f>IF(AZ486=2,G486,0)</f>
        <v>0</v>
      </c>
      <c r="BC486" s="146">
        <f>IF(AZ486=3,G486,0)</f>
        <v>0</v>
      </c>
      <c r="BD486" s="146">
        <f>IF(AZ486=4,G486,0)</f>
        <v>0</v>
      </c>
      <c r="BE486" s="146">
        <f>IF(AZ486=5,G486,0)</f>
        <v>0</v>
      </c>
      <c r="CA486" s="177">
        <v>1</v>
      </c>
      <c r="CB486" s="177">
        <v>1</v>
      </c>
      <c r="CZ486" s="146">
        <v>2.52508</v>
      </c>
    </row>
    <row r="487" spans="1:15" ht="12.75">
      <c r="A487" s="178"/>
      <c r="B487" s="180"/>
      <c r="C487" s="234" t="s">
        <v>598</v>
      </c>
      <c r="D487" s="233"/>
      <c r="E487" s="181">
        <v>0</v>
      </c>
      <c r="F487" s="182"/>
      <c r="G487" s="183"/>
      <c r="M487" s="179" t="s">
        <v>598</v>
      </c>
      <c r="O487" s="170"/>
    </row>
    <row r="488" spans="1:15" ht="12.75">
      <c r="A488" s="178"/>
      <c r="B488" s="180"/>
      <c r="C488" s="234" t="s">
        <v>599</v>
      </c>
      <c r="D488" s="233"/>
      <c r="E488" s="181">
        <v>2.7376</v>
      </c>
      <c r="F488" s="182"/>
      <c r="G488" s="183"/>
      <c r="M488" s="179" t="s">
        <v>599</v>
      </c>
      <c r="O488" s="170"/>
    </row>
    <row r="489" spans="1:15" ht="12.75">
      <c r="A489" s="178"/>
      <c r="B489" s="180"/>
      <c r="C489" s="234" t="s">
        <v>600</v>
      </c>
      <c r="D489" s="233"/>
      <c r="E489" s="181">
        <v>0</v>
      </c>
      <c r="F489" s="182"/>
      <c r="G489" s="183"/>
      <c r="M489" s="179" t="s">
        <v>600</v>
      </c>
      <c r="O489" s="170"/>
    </row>
    <row r="490" spans="1:15" ht="12.75">
      <c r="A490" s="178"/>
      <c r="B490" s="180"/>
      <c r="C490" s="234" t="s">
        <v>601</v>
      </c>
      <c r="D490" s="233"/>
      <c r="E490" s="181">
        <v>0.3634</v>
      </c>
      <c r="F490" s="182"/>
      <c r="G490" s="183"/>
      <c r="M490" s="179" t="s">
        <v>601</v>
      </c>
      <c r="O490" s="170"/>
    </row>
    <row r="491" spans="1:104" ht="22.5">
      <c r="A491" s="171">
        <v>122</v>
      </c>
      <c r="B491" s="172" t="s">
        <v>602</v>
      </c>
      <c r="C491" s="173" t="s">
        <v>603</v>
      </c>
      <c r="D491" s="174" t="s">
        <v>177</v>
      </c>
      <c r="E491" s="175">
        <v>0.1908</v>
      </c>
      <c r="F491" s="175">
        <v>0</v>
      </c>
      <c r="G491" s="176">
        <f>E491*F491</f>
        <v>0</v>
      </c>
      <c r="O491" s="170">
        <v>2</v>
      </c>
      <c r="AA491" s="146">
        <v>1</v>
      </c>
      <c r="AB491" s="146">
        <v>1</v>
      </c>
      <c r="AC491" s="146">
        <v>1</v>
      </c>
      <c r="AZ491" s="146">
        <v>1</v>
      </c>
      <c r="BA491" s="146">
        <f>IF(AZ491=1,G491,0)</f>
        <v>0</v>
      </c>
      <c r="BB491" s="146">
        <f>IF(AZ491=2,G491,0)</f>
        <v>0</v>
      </c>
      <c r="BC491" s="146">
        <f>IF(AZ491=3,G491,0)</f>
        <v>0</v>
      </c>
      <c r="BD491" s="146">
        <f>IF(AZ491=4,G491,0)</f>
        <v>0</v>
      </c>
      <c r="BE491" s="146">
        <f>IF(AZ491=5,G491,0)</f>
        <v>0</v>
      </c>
      <c r="CA491" s="177">
        <v>1</v>
      </c>
      <c r="CB491" s="177">
        <v>1</v>
      </c>
      <c r="CZ491" s="146">
        <v>1.05794</v>
      </c>
    </row>
    <row r="492" spans="1:15" ht="12.75">
      <c r="A492" s="178"/>
      <c r="B492" s="180"/>
      <c r="C492" s="234" t="s">
        <v>598</v>
      </c>
      <c r="D492" s="233"/>
      <c r="E492" s="181">
        <v>0</v>
      </c>
      <c r="F492" s="182"/>
      <c r="G492" s="183"/>
      <c r="M492" s="179" t="s">
        <v>598</v>
      </c>
      <c r="O492" s="170"/>
    </row>
    <row r="493" spans="1:15" ht="12.75">
      <c r="A493" s="178"/>
      <c r="B493" s="180"/>
      <c r="C493" s="234" t="s">
        <v>604</v>
      </c>
      <c r="D493" s="233"/>
      <c r="E493" s="181">
        <v>0.1656</v>
      </c>
      <c r="F493" s="182"/>
      <c r="G493" s="183"/>
      <c r="M493" s="179" t="s">
        <v>604</v>
      </c>
      <c r="O493" s="170"/>
    </row>
    <row r="494" spans="1:15" ht="12.75">
      <c r="A494" s="178"/>
      <c r="B494" s="180"/>
      <c r="C494" s="234" t="s">
        <v>600</v>
      </c>
      <c r="D494" s="233"/>
      <c r="E494" s="181">
        <v>0</v>
      </c>
      <c r="F494" s="182"/>
      <c r="G494" s="183"/>
      <c r="M494" s="179" t="s">
        <v>600</v>
      </c>
      <c r="O494" s="170"/>
    </row>
    <row r="495" spans="1:15" ht="12.75">
      <c r="A495" s="178"/>
      <c r="B495" s="180"/>
      <c r="C495" s="234" t="s">
        <v>605</v>
      </c>
      <c r="D495" s="233"/>
      <c r="E495" s="181">
        <v>0.0251</v>
      </c>
      <c r="F495" s="182"/>
      <c r="G495" s="183"/>
      <c r="M495" s="179" t="s">
        <v>605</v>
      </c>
      <c r="O495" s="170"/>
    </row>
    <row r="496" spans="1:104" ht="12.75">
      <c r="A496" s="171">
        <v>123</v>
      </c>
      <c r="B496" s="172" t="s">
        <v>606</v>
      </c>
      <c r="C496" s="173" t="s">
        <v>607</v>
      </c>
      <c r="D496" s="174" t="s">
        <v>183</v>
      </c>
      <c r="E496" s="175">
        <v>19.706</v>
      </c>
      <c r="F496" s="175">
        <v>0</v>
      </c>
      <c r="G496" s="176">
        <f>E496*F496</f>
        <v>0</v>
      </c>
      <c r="O496" s="170">
        <v>2</v>
      </c>
      <c r="AA496" s="146">
        <v>1</v>
      </c>
      <c r="AB496" s="146">
        <v>1</v>
      </c>
      <c r="AC496" s="146">
        <v>1</v>
      </c>
      <c r="AZ496" s="146">
        <v>1</v>
      </c>
      <c r="BA496" s="146">
        <f>IF(AZ496=1,G496,0)</f>
        <v>0</v>
      </c>
      <c r="BB496" s="146">
        <f>IF(AZ496=2,G496,0)</f>
        <v>0</v>
      </c>
      <c r="BC496" s="146">
        <f>IF(AZ496=3,G496,0)</f>
        <v>0</v>
      </c>
      <c r="BD496" s="146">
        <f>IF(AZ496=4,G496,0)</f>
        <v>0</v>
      </c>
      <c r="BE496" s="146">
        <f>IF(AZ496=5,G496,0)</f>
        <v>0</v>
      </c>
      <c r="CA496" s="177">
        <v>1</v>
      </c>
      <c r="CB496" s="177">
        <v>1</v>
      </c>
      <c r="CZ496" s="146">
        <v>0.04597</v>
      </c>
    </row>
    <row r="497" spans="1:15" ht="12.75">
      <c r="A497" s="178"/>
      <c r="B497" s="180"/>
      <c r="C497" s="234" t="s">
        <v>598</v>
      </c>
      <c r="D497" s="233"/>
      <c r="E497" s="181">
        <v>0</v>
      </c>
      <c r="F497" s="182"/>
      <c r="G497" s="183"/>
      <c r="M497" s="179" t="s">
        <v>598</v>
      </c>
      <c r="O497" s="170"/>
    </row>
    <row r="498" spans="1:15" ht="12.75">
      <c r="A498" s="178"/>
      <c r="B498" s="180"/>
      <c r="C498" s="234" t="s">
        <v>608</v>
      </c>
      <c r="D498" s="233"/>
      <c r="E498" s="181">
        <v>17.11</v>
      </c>
      <c r="F498" s="182"/>
      <c r="G498" s="183"/>
      <c r="M498" s="179" t="s">
        <v>608</v>
      </c>
      <c r="O498" s="170"/>
    </row>
    <row r="499" spans="1:15" ht="12.75">
      <c r="A499" s="178"/>
      <c r="B499" s="180"/>
      <c r="C499" s="234" t="s">
        <v>600</v>
      </c>
      <c r="D499" s="233"/>
      <c r="E499" s="181">
        <v>0</v>
      </c>
      <c r="F499" s="182"/>
      <c r="G499" s="183"/>
      <c r="M499" s="179" t="s">
        <v>600</v>
      </c>
      <c r="O499" s="170"/>
    </row>
    <row r="500" spans="1:15" ht="12.75">
      <c r="A500" s="178"/>
      <c r="B500" s="180"/>
      <c r="C500" s="234" t="s">
        <v>609</v>
      </c>
      <c r="D500" s="233"/>
      <c r="E500" s="181">
        <v>2.596</v>
      </c>
      <c r="F500" s="182"/>
      <c r="G500" s="183"/>
      <c r="M500" s="179" t="s">
        <v>609</v>
      </c>
      <c r="O500" s="170"/>
    </row>
    <row r="501" spans="1:104" ht="12.75">
      <c r="A501" s="171">
        <v>124</v>
      </c>
      <c r="B501" s="172" t="s">
        <v>610</v>
      </c>
      <c r="C501" s="173" t="s">
        <v>611</v>
      </c>
      <c r="D501" s="174" t="s">
        <v>183</v>
      </c>
      <c r="E501" s="175">
        <v>19.71</v>
      </c>
      <c r="F501" s="175">
        <v>0</v>
      </c>
      <c r="G501" s="176">
        <f>E501*F501</f>
        <v>0</v>
      </c>
      <c r="O501" s="170">
        <v>2</v>
      </c>
      <c r="AA501" s="146">
        <v>1</v>
      </c>
      <c r="AB501" s="146">
        <v>1</v>
      </c>
      <c r="AC501" s="146">
        <v>1</v>
      </c>
      <c r="AZ501" s="146">
        <v>1</v>
      </c>
      <c r="BA501" s="146">
        <f>IF(AZ501=1,G501,0)</f>
        <v>0</v>
      </c>
      <c r="BB501" s="146">
        <f>IF(AZ501=2,G501,0)</f>
        <v>0</v>
      </c>
      <c r="BC501" s="146">
        <f>IF(AZ501=3,G501,0)</f>
        <v>0</v>
      </c>
      <c r="BD501" s="146">
        <f>IF(AZ501=4,G501,0)</f>
        <v>0</v>
      </c>
      <c r="BE501" s="146">
        <f>IF(AZ501=5,G501,0)</f>
        <v>0</v>
      </c>
      <c r="CA501" s="177">
        <v>1</v>
      </c>
      <c r="CB501" s="177">
        <v>1</v>
      </c>
      <c r="CZ501" s="146">
        <v>0</v>
      </c>
    </row>
    <row r="502" spans="1:104" ht="12.75">
      <c r="A502" s="171">
        <v>125</v>
      </c>
      <c r="B502" s="172" t="s">
        <v>612</v>
      </c>
      <c r="C502" s="173" t="s">
        <v>613</v>
      </c>
      <c r="D502" s="174" t="s">
        <v>293</v>
      </c>
      <c r="E502" s="175">
        <v>1.1642</v>
      </c>
      <c r="F502" s="175">
        <v>0</v>
      </c>
      <c r="G502" s="176">
        <f>E502*F502</f>
        <v>0</v>
      </c>
      <c r="O502" s="170">
        <v>2</v>
      </c>
      <c r="AA502" s="146">
        <v>1</v>
      </c>
      <c r="AB502" s="146">
        <v>1</v>
      </c>
      <c r="AC502" s="146">
        <v>1</v>
      </c>
      <c r="AZ502" s="146">
        <v>1</v>
      </c>
      <c r="BA502" s="146">
        <f>IF(AZ502=1,G502,0)</f>
        <v>0</v>
      </c>
      <c r="BB502" s="146">
        <f>IF(AZ502=2,G502,0)</f>
        <v>0</v>
      </c>
      <c r="BC502" s="146">
        <f>IF(AZ502=3,G502,0)</f>
        <v>0</v>
      </c>
      <c r="BD502" s="146">
        <f>IF(AZ502=4,G502,0)</f>
        <v>0</v>
      </c>
      <c r="BE502" s="146">
        <f>IF(AZ502=5,G502,0)</f>
        <v>0</v>
      </c>
      <c r="CA502" s="177">
        <v>1</v>
      </c>
      <c r="CB502" s="177">
        <v>1</v>
      </c>
      <c r="CZ502" s="146">
        <v>0.11369</v>
      </c>
    </row>
    <row r="503" spans="1:15" ht="12.75">
      <c r="A503" s="178"/>
      <c r="B503" s="180"/>
      <c r="C503" s="234" t="s">
        <v>598</v>
      </c>
      <c r="D503" s="233"/>
      <c r="E503" s="181">
        <v>0</v>
      </c>
      <c r="F503" s="182"/>
      <c r="G503" s="183"/>
      <c r="M503" s="179" t="s">
        <v>598</v>
      </c>
      <c r="O503" s="170"/>
    </row>
    <row r="504" spans="1:15" ht="12.75">
      <c r="A504" s="178"/>
      <c r="B504" s="180"/>
      <c r="C504" s="234" t="s">
        <v>614</v>
      </c>
      <c r="D504" s="233"/>
      <c r="E504" s="181">
        <v>0.9744</v>
      </c>
      <c r="F504" s="182"/>
      <c r="G504" s="183"/>
      <c r="M504" s="179" t="s">
        <v>614</v>
      </c>
      <c r="O504" s="170"/>
    </row>
    <row r="505" spans="1:15" ht="12.75">
      <c r="A505" s="178"/>
      <c r="B505" s="180"/>
      <c r="C505" s="234" t="s">
        <v>600</v>
      </c>
      <c r="D505" s="233"/>
      <c r="E505" s="181">
        <v>0</v>
      </c>
      <c r="F505" s="182"/>
      <c r="G505" s="183"/>
      <c r="M505" s="179" t="s">
        <v>600</v>
      </c>
      <c r="O505" s="170"/>
    </row>
    <row r="506" spans="1:15" ht="12.75">
      <c r="A506" s="178"/>
      <c r="B506" s="180"/>
      <c r="C506" s="234" t="s">
        <v>615</v>
      </c>
      <c r="D506" s="233"/>
      <c r="E506" s="181">
        <v>0.1898</v>
      </c>
      <c r="F506" s="182"/>
      <c r="G506" s="183"/>
      <c r="M506" s="179" t="s">
        <v>615</v>
      </c>
      <c r="O506" s="170"/>
    </row>
    <row r="507" spans="1:104" ht="12.75">
      <c r="A507" s="171">
        <v>126</v>
      </c>
      <c r="B507" s="172" t="s">
        <v>616</v>
      </c>
      <c r="C507" s="173" t="s">
        <v>617</v>
      </c>
      <c r="D507" s="174" t="s">
        <v>183</v>
      </c>
      <c r="E507" s="175">
        <v>23.9071</v>
      </c>
      <c r="F507" s="175">
        <v>0</v>
      </c>
      <c r="G507" s="176">
        <f>E507*F507</f>
        <v>0</v>
      </c>
      <c r="O507" s="170">
        <v>2</v>
      </c>
      <c r="AA507" s="146">
        <v>1</v>
      </c>
      <c r="AB507" s="146">
        <v>1</v>
      </c>
      <c r="AC507" s="146">
        <v>1</v>
      </c>
      <c r="AZ507" s="146">
        <v>1</v>
      </c>
      <c r="BA507" s="146">
        <f>IF(AZ507=1,G507,0)</f>
        <v>0</v>
      </c>
      <c r="BB507" s="146">
        <f>IF(AZ507=2,G507,0)</f>
        <v>0</v>
      </c>
      <c r="BC507" s="146">
        <f>IF(AZ507=3,G507,0)</f>
        <v>0</v>
      </c>
      <c r="BD507" s="146">
        <f>IF(AZ507=4,G507,0)</f>
        <v>0</v>
      </c>
      <c r="BE507" s="146">
        <f>IF(AZ507=5,G507,0)</f>
        <v>0</v>
      </c>
      <c r="CA507" s="177">
        <v>1</v>
      </c>
      <c r="CB507" s="177">
        <v>1</v>
      </c>
      <c r="CZ507" s="146">
        <v>0.02417</v>
      </c>
    </row>
    <row r="508" spans="1:15" ht="12.75">
      <c r="A508" s="178"/>
      <c r="B508" s="180"/>
      <c r="C508" s="234" t="s">
        <v>598</v>
      </c>
      <c r="D508" s="233"/>
      <c r="E508" s="181">
        <v>0</v>
      </c>
      <c r="F508" s="182"/>
      <c r="G508" s="183"/>
      <c r="M508" s="179" t="s">
        <v>598</v>
      </c>
      <c r="O508" s="170"/>
    </row>
    <row r="509" spans="1:15" ht="12.75">
      <c r="A509" s="178"/>
      <c r="B509" s="180"/>
      <c r="C509" s="234" t="s">
        <v>618</v>
      </c>
      <c r="D509" s="233"/>
      <c r="E509" s="181">
        <v>18.676</v>
      </c>
      <c r="F509" s="182"/>
      <c r="G509" s="183"/>
      <c r="M509" s="179" t="s">
        <v>618</v>
      </c>
      <c r="O509" s="170"/>
    </row>
    <row r="510" spans="1:15" ht="12.75">
      <c r="A510" s="178"/>
      <c r="B510" s="180"/>
      <c r="C510" s="234" t="s">
        <v>619</v>
      </c>
      <c r="D510" s="233"/>
      <c r="E510" s="181">
        <v>1.344</v>
      </c>
      <c r="F510" s="182"/>
      <c r="G510" s="183"/>
      <c r="M510" s="179" t="s">
        <v>619</v>
      </c>
      <c r="O510" s="170"/>
    </row>
    <row r="511" spans="1:15" ht="12.75">
      <c r="A511" s="178"/>
      <c r="B511" s="180"/>
      <c r="C511" s="234" t="s">
        <v>600</v>
      </c>
      <c r="D511" s="233"/>
      <c r="E511" s="181">
        <v>0</v>
      </c>
      <c r="F511" s="182"/>
      <c r="G511" s="183"/>
      <c r="M511" s="179" t="s">
        <v>600</v>
      </c>
      <c r="O511" s="170"/>
    </row>
    <row r="512" spans="1:15" ht="12.75">
      <c r="A512" s="178"/>
      <c r="B512" s="180"/>
      <c r="C512" s="234" t="s">
        <v>620</v>
      </c>
      <c r="D512" s="233"/>
      <c r="E512" s="181">
        <v>3.542</v>
      </c>
      <c r="F512" s="182"/>
      <c r="G512" s="183"/>
      <c r="M512" s="179" t="s">
        <v>620</v>
      </c>
      <c r="O512" s="170"/>
    </row>
    <row r="513" spans="1:15" ht="12.75">
      <c r="A513" s="178"/>
      <c r="B513" s="180"/>
      <c r="C513" s="234" t="s">
        <v>621</v>
      </c>
      <c r="D513" s="233"/>
      <c r="E513" s="181">
        <v>0.3451</v>
      </c>
      <c r="F513" s="182"/>
      <c r="G513" s="183"/>
      <c r="M513" s="179" t="s">
        <v>621</v>
      </c>
      <c r="O513" s="170"/>
    </row>
    <row r="514" spans="1:104" ht="12.75">
      <c r="A514" s="171">
        <v>127</v>
      </c>
      <c r="B514" s="172" t="s">
        <v>622</v>
      </c>
      <c r="C514" s="173" t="s">
        <v>623</v>
      </c>
      <c r="D514" s="174" t="s">
        <v>183</v>
      </c>
      <c r="E514" s="175">
        <v>23.91</v>
      </c>
      <c r="F514" s="175">
        <v>0</v>
      </c>
      <c r="G514" s="176">
        <f>E514*F514</f>
        <v>0</v>
      </c>
      <c r="O514" s="170">
        <v>2</v>
      </c>
      <c r="AA514" s="146">
        <v>1</v>
      </c>
      <c r="AB514" s="146">
        <v>1</v>
      </c>
      <c r="AC514" s="146">
        <v>1</v>
      </c>
      <c r="AZ514" s="146">
        <v>1</v>
      </c>
      <c r="BA514" s="146">
        <f>IF(AZ514=1,G514,0)</f>
        <v>0</v>
      </c>
      <c r="BB514" s="146">
        <f>IF(AZ514=2,G514,0)</f>
        <v>0</v>
      </c>
      <c r="BC514" s="146">
        <f>IF(AZ514=3,G514,0)</f>
        <v>0</v>
      </c>
      <c r="BD514" s="146">
        <f>IF(AZ514=4,G514,0)</f>
        <v>0</v>
      </c>
      <c r="BE514" s="146">
        <f>IF(AZ514=5,G514,0)</f>
        <v>0</v>
      </c>
      <c r="CA514" s="177">
        <v>1</v>
      </c>
      <c r="CB514" s="177">
        <v>1</v>
      </c>
      <c r="CZ514" s="146">
        <v>0</v>
      </c>
    </row>
    <row r="515" spans="1:57" ht="12.75">
      <c r="A515" s="184"/>
      <c r="B515" s="185" t="s">
        <v>74</v>
      </c>
      <c r="C515" s="186" t="str">
        <f>CONCATENATE(B485," ",C485)</f>
        <v>43 Schodiště</v>
      </c>
      <c r="D515" s="187"/>
      <c r="E515" s="188"/>
      <c r="F515" s="189"/>
      <c r="G515" s="190">
        <f>SUM(G485:G514)</f>
        <v>0</v>
      </c>
      <c r="O515" s="170">
        <v>4</v>
      </c>
      <c r="BA515" s="191">
        <f>SUM(BA485:BA514)</f>
        <v>0</v>
      </c>
      <c r="BB515" s="191">
        <f>SUM(BB485:BB514)</f>
        <v>0</v>
      </c>
      <c r="BC515" s="191">
        <f>SUM(BC485:BC514)</f>
        <v>0</v>
      </c>
      <c r="BD515" s="191">
        <f>SUM(BD485:BD514)</f>
        <v>0</v>
      </c>
      <c r="BE515" s="191">
        <f>SUM(BE485:BE514)</f>
        <v>0</v>
      </c>
    </row>
    <row r="516" spans="1:15" ht="12.75">
      <c r="A516" s="163" t="s">
        <v>71</v>
      </c>
      <c r="B516" s="164" t="s">
        <v>624</v>
      </c>
      <c r="C516" s="165" t="s">
        <v>625</v>
      </c>
      <c r="D516" s="166"/>
      <c r="E516" s="167"/>
      <c r="F516" s="167"/>
      <c r="G516" s="168"/>
      <c r="H516" s="169"/>
      <c r="I516" s="169"/>
      <c r="O516" s="170">
        <v>1</v>
      </c>
    </row>
    <row r="517" spans="1:104" ht="12.75">
      <c r="A517" s="171">
        <v>128</v>
      </c>
      <c r="B517" s="172" t="s">
        <v>626</v>
      </c>
      <c r="C517" s="173" t="s">
        <v>627</v>
      </c>
      <c r="D517" s="174" t="s">
        <v>183</v>
      </c>
      <c r="E517" s="175">
        <v>37.4995</v>
      </c>
      <c r="F517" s="175">
        <v>0</v>
      </c>
      <c r="G517" s="176">
        <f>E517*F517</f>
        <v>0</v>
      </c>
      <c r="O517" s="170">
        <v>2</v>
      </c>
      <c r="AA517" s="146">
        <v>1</v>
      </c>
      <c r="AB517" s="146">
        <v>1</v>
      </c>
      <c r="AC517" s="146">
        <v>1</v>
      </c>
      <c r="AZ517" s="146">
        <v>1</v>
      </c>
      <c r="BA517" s="146">
        <f>IF(AZ517=1,G517,0)</f>
        <v>0</v>
      </c>
      <c r="BB517" s="146">
        <f>IF(AZ517=2,G517,0)</f>
        <v>0</v>
      </c>
      <c r="BC517" s="146">
        <f>IF(AZ517=3,G517,0)</f>
        <v>0</v>
      </c>
      <c r="BD517" s="146">
        <f>IF(AZ517=4,G517,0)</f>
        <v>0</v>
      </c>
      <c r="BE517" s="146">
        <f>IF(AZ517=5,G517,0)</f>
        <v>0</v>
      </c>
      <c r="CA517" s="177">
        <v>1</v>
      </c>
      <c r="CB517" s="177">
        <v>1</v>
      </c>
      <c r="CZ517" s="146">
        <v>0.2004</v>
      </c>
    </row>
    <row r="518" spans="1:15" ht="12.75">
      <c r="A518" s="178"/>
      <c r="B518" s="180"/>
      <c r="C518" s="234" t="s">
        <v>628</v>
      </c>
      <c r="D518" s="233"/>
      <c r="E518" s="181">
        <v>37.4995</v>
      </c>
      <c r="F518" s="182"/>
      <c r="G518" s="183"/>
      <c r="M518" s="179" t="s">
        <v>628</v>
      </c>
      <c r="O518" s="170"/>
    </row>
    <row r="519" spans="1:104" ht="12.75">
      <c r="A519" s="171">
        <v>129</v>
      </c>
      <c r="B519" s="172" t="s">
        <v>629</v>
      </c>
      <c r="C519" s="173" t="s">
        <v>630</v>
      </c>
      <c r="D519" s="174" t="s">
        <v>183</v>
      </c>
      <c r="E519" s="175">
        <v>118.7</v>
      </c>
      <c r="F519" s="175">
        <v>0</v>
      </c>
      <c r="G519" s="176">
        <f>E519*F519</f>
        <v>0</v>
      </c>
      <c r="O519" s="170">
        <v>2</v>
      </c>
      <c r="AA519" s="146">
        <v>1</v>
      </c>
      <c r="AB519" s="146">
        <v>1</v>
      </c>
      <c r="AC519" s="146">
        <v>1</v>
      </c>
      <c r="AZ519" s="146">
        <v>1</v>
      </c>
      <c r="BA519" s="146">
        <f>IF(AZ519=1,G519,0)</f>
        <v>0</v>
      </c>
      <c r="BB519" s="146">
        <f>IF(AZ519=2,G519,0)</f>
        <v>0</v>
      </c>
      <c r="BC519" s="146">
        <f>IF(AZ519=3,G519,0)</f>
        <v>0</v>
      </c>
      <c r="BD519" s="146">
        <f>IF(AZ519=4,G519,0)</f>
        <v>0</v>
      </c>
      <c r="BE519" s="146">
        <f>IF(AZ519=5,G519,0)</f>
        <v>0</v>
      </c>
      <c r="CA519" s="177">
        <v>1</v>
      </c>
      <c r="CB519" s="177">
        <v>1</v>
      </c>
      <c r="CZ519" s="146">
        <v>0</v>
      </c>
    </row>
    <row r="520" spans="1:15" ht="12.75">
      <c r="A520" s="178"/>
      <c r="B520" s="180"/>
      <c r="C520" s="234" t="s">
        <v>631</v>
      </c>
      <c r="D520" s="233"/>
      <c r="E520" s="181">
        <v>118.7</v>
      </c>
      <c r="F520" s="182"/>
      <c r="G520" s="183"/>
      <c r="M520" s="179" t="s">
        <v>631</v>
      </c>
      <c r="O520" s="170"/>
    </row>
    <row r="521" spans="1:104" ht="12.75">
      <c r="A521" s="171">
        <v>130</v>
      </c>
      <c r="B521" s="172" t="s">
        <v>632</v>
      </c>
      <c r="C521" s="173" t="s">
        <v>633</v>
      </c>
      <c r="D521" s="174" t="s">
        <v>183</v>
      </c>
      <c r="E521" s="175">
        <v>37.5</v>
      </c>
      <c r="F521" s="175">
        <v>0</v>
      </c>
      <c r="G521" s="176">
        <f>E521*F521</f>
        <v>0</v>
      </c>
      <c r="O521" s="170">
        <v>2</v>
      </c>
      <c r="AA521" s="146">
        <v>1</v>
      </c>
      <c r="AB521" s="146">
        <v>1</v>
      </c>
      <c r="AC521" s="146">
        <v>1</v>
      </c>
      <c r="AZ521" s="146">
        <v>1</v>
      </c>
      <c r="BA521" s="146">
        <f>IF(AZ521=1,G521,0)</f>
        <v>0</v>
      </c>
      <c r="BB521" s="146">
        <f>IF(AZ521=2,G521,0)</f>
        <v>0</v>
      </c>
      <c r="BC521" s="146">
        <f>IF(AZ521=3,G521,0)</f>
        <v>0</v>
      </c>
      <c r="BD521" s="146">
        <f>IF(AZ521=4,G521,0)</f>
        <v>0</v>
      </c>
      <c r="BE521" s="146">
        <f>IF(AZ521=5,G521,0)</f>
        <v>0</v>
      </c>
      <c r="CA521" s="177">
        <v>1</v>
      </c>
      <c r="CB521" s="177">
        <v>1</v>
      </c>
      <c r="CZ521" s="146">
        <v>0.167</v>
      </c>
    </row>
    <row r="522" spans="1:104" ht="22.5">
      <c r="A522" s="171">
        <v>131</v>
      </c>
      <c r="B522" s="172" t="s">
        <v>634</v>
      </c>
      <c r="C522" s="173" t="s">
        <v>635</v>
      </c>
      <c r="D522" s="174" t="s">
        <v>293</v>
      </c>
      <c r="E522" s="175">
        <v>47.75</v>
      </c>
      <c r="F522" s="175">
        <v>0</v>
      </c>
      <c r="G522" s="176">
        <f>E522*F522</f>
        <v>0</v>
      </c>
      <c r="O522" s="170">
        <v>2</v>
      </c>
      <c r="AA522" s="146">
        <v>1</v>
      </c>
      <c r="AB522" s="146">
        <v>1</v>
      </c>
      <c r="AC522" s="146">
        <v>1</v>
      </c>
      <c r="AZ522" s="146">
        <v>1</v>
      </c>
      <c r="BA522" s="146">
        <f>IF(AZ522=1,G522,0)</f>
        <v>0</v>
      </c>
      <c r="BB522" s="146">
        <f>IF(AZ522=2,G522,0)</f>
        <v>0</v>
      </c>
      <c r="BC522" s="146">
        <f>IF(AZ522=3,G522,0)</f>
        <v>0</v>
      </c>
      <c r="BD522" s="146">
        <f>IF(AZ522=4,G522,0)</f>
        <v>0</v>
      </c>
      <c r="BE522" s="146">
        <f>IF(AZ522=5,G522,0)</f>
        <v>0</v>
      </c>
      <c r="CA522" s="177">
        <v>1</v>
      </c>
      <c r="CB522" s="177">
        <v>1</v>
      </c>
      <c r="CZ522" s="146">
        <v>0.07285</v>
      </c>
    </row>
    <row r="523" spans="1:15" ht="12.75">
      <c r="A523" s="178"/>
      <c r="B523" s="180"/>
      <c r="C523" s="234" t="s">
        <v>636</v>
      </c>
      <c r="D523" s="233"/>
      <c r="E523" s="181">
        <v>47.75</v>
      </c>
      <c r="F523" s="182"/>
      <c r="G523" s="183"/>
      <c r="M523" s="179" t="s">
        <v>636</v>
      </c>
      <c r="O523" s="170"/>
    </row>
    <row r="524" spans="1:104" ht="22.5">
      <c r="A524" s="171">
        <v>132</v>
      </c>
      <c r="B524" s="172" t="s">
        <v>637</v>
      </c>
      <c r="C524" s="173" t="s">
        <v>638</v>
      </c>
      <c r="D524" s="174" t="s">
        <v>546</v>
      </c>
      <c r="E524" s="175">
        <v>1</v>
      </c>
      <c r="F524" s="175">
        <v>0</v>
      </c>
      <c r="G524" s="176">
        <f>E524*F524</f>
        <v>0</v>
      </c>
      <c r="O524" s="170">
        <v>2</v>
      </c>
      <c r="AA524" s="146">
        <v>12</v>
      </c>
      <c r="AB524" s="146">
        <v>0</v>
      </c>
      <c r="AC524" s="146">
        <v>422</v>
      </c>
      <c r="AZ524" s="146">
        <v>1</v>
      </c>
      <c r="BA524" s="146">
        <f>IF(AZ524=1,G524,0)</f>
        <v>0</v>
      </c>
      <c r="BB524" s="146">
        <f>IF(AZ524=2,G524,0)</f>
        <v>0</v>
      </c>
      <c r="BC524" s="146">
        <f>IF(AZ524=3,G524,0)</f>
        <v>0</v>
      </c>
      <c r="BD524" s="146">
        <f>IF(AZ524=4,G524,0)</f>
        <v>0</v>
      </c>
      <c r="BE524" s="146">
        <f>IF(AZ524=5,G524,0)</f>
        <v>0</v>
      </c>
      <c r="CA524" s="177">
        <v>12</v>
      </c>
      <c r="CB524" s="177">
        <v>0</v>
      </c>
      <c r="CZ524" s="146">
        <v>0</v>
      </c>
    </row>
    <row r="525" spans="1:104" ht="12.75">
      <c r="A525" s="171">
        <v>133</v>
      </c>
      <c r="B525" s="172" t="s">
        <v>639</v>
      </c>
      <c r="C525" s="173" t="s">
        <v>640</v>
      </c>
      <c r="D525" s="174" t="s">
        <v>641</v>
      </c>
      <c r="E525" s="175">
        <v>32.717</v>
      </c>
      <c r="F525" s="175">
        <v>0</v>
      </c>
      <c r="G525" s="176">
        <f>E525*F525</f>
        <v>0</v>
      </c>
      <c r="O525" s="170">
        <v>2</v>
      </c>
      <c r="AA525" s="146">
        <v>3</v>
      </c>
      <c r="AB525" s="146">
        <v>1</v>
      </c>
      <c r="AC525" s="146">
        <v>58337333</v>
      </c>
      <c r="AZ525" s="146">
        <v>1</v>
      </c>
      <c r="BA525" s="146">
        <f>IF(AZ525=1,G525,0)</f>
        <v>0</v>
      </c>
      <c r="BB525" s="146">
        <f>IF(AZ525=2,G525,0)</f>
        <v>0</v>
      </c>
      <c r="BC525" s="146">
        <f>IF(AZ525=3,G525,0)</f>
        <v>0</v>
      </c>
      <c r="BD525" s="146">
        <f>IF(AZ525=4,G525,0)</f>
        <v>0</v>
      </c>
      <c r="BE525" s="146">
        <f>IF(AZ525=5,G525,0)</f>
        <v>0</v>
      </c>
      <c r="CA525" s="177">
        <v>3</v>
      </c>
      <c r="CB525" s="177">
        <v>1</v>
      </c>
      <c r="CZ525" s="146">
        <v>1</v>
      </c>
    </row>
    <row r="526" spans="1:15" ht="12.75">
      <c r="A526" s="178"/>
      <c r="B526" s="180"/>
      <c r="C526" s="234" t="s">
        <v>642</v>
      </c>
      <c r="D526" s="233"/>
      <c r="E526" s="181">
        <v>32.717</v>
      </c>
      <c r="F526" s="182"/>
      <c r="G526" s="183"/>
      <c r="M526" s="179" t="s">
        <v>642</v>
      </c>
      <c r="O526" s="170"/>
    </row>
    <row r="527" spans="1:15" ht="12.75">
      <c r="A527" s="178"/>
      <c r="B527" s="180"/>
      <c r="C527" s="232" t="s">
        <v>87</v>
      </c>
      <c r="D527" s="233"/>
      <c r="E527" s="204">
        <v>0</v>
      </c>
      <c r="F527" s="182"/>
      <c r="G527" s="183"/>
      <c r="M527" s="179" t="s">
        <v>87</v>
      </c>
      <c r="O527" s="170"/>
    </row>
    <row r="528" spans="1:15" ht="22.5">
      <c r="A528" s="178"/>
      <c r="B528" s="180"/>
      <c r="C528" s="232" t="s">
        <v>643</v>
      </c>
      <c r="D528" s="233"/>
      <c r="E528" s="204">
        <v>17.805</v>
      </c>
      <c r="F528" s="182"/>
      <c r="G528" s="183"/>
      <c r="M528" s="179" t="s">
        <v>643</v>
      </c>
      <c r="O528" s="170"/>
    </row>
    <row r="529" spans="1:15" ht="12.75">
      <c r="A529" s="178"/>
      <c r="B529" s="180"/>
      <c r="C529" s="232" t="s">
        <v>95</v>
      </c>
      <c r="D529" s="233"/>
      <c r="E529" s="204">
        <v>17.805</v>
      </c>
      <c r="F529" s="182"/>
      <c r="G529" s="183"/>
      <c r="M529" s="179" t="s">
        <v>95</v>
      </c>
      <c r="O529" s="170"/>
    </row>
    <row r="530" spans="1:104" ht="12.75">
      <c r="A530" s="171">
        <v>134</v>
      </c>
      <c r="B530" s="172" t="s">
        <v>644</v>
      </c>
      <c r="C530" s="173" t="s">
        <v>645</v>
      </c>
      <c r="D530" s="174" t="s">
        <v>190</v>
      </c>
      <c r="E530" s="175">
        <v>84</v>
      </c>
      <c r="F530" s="175">
        <v>0</v>
      </c>
      <c r="G530" s="176">
        <f>E530*F530</f>
        <v>0</v>
      </c>
      <c r="O530" s="170">
        <v>2</v>
      </c>
      <c r="AA530" s="146">
        <v>3</v>
      </c>
      <c r="AB530" s="146">
        <v>1</v>
      </c>
      <c r="AC530" s="146">
        <v>59227515</v>
      </c>
      <c r="AZ530" s="146">
        <v>1</v>
      </c>
      <c r="BA530" s="146">
        <f>IF(AZ530=1,G530,0)</f>
        <v>0</v>
      </c>
      <c r="BB530" s="146">
        <f>IF(AZ530=2,G530,0)</f>
        <v>0</v>
      </c>
      <c r="BC530" s="146">
        <f>IF(AZ530=3,G530,0)</f>
        <v>0</v>
      </c>
      <c r="BD530" s="146">
        <f>IF(AZ530=4,G530,0)</f>
        <v>0</v>
      </c>
      <c r="BE530" s="146">
        <f>IF(AZ530=5,G530,0)</f>
        <v>0</v>
      </c>
      <c r="CA530" s="177">
        <v>3</v>
      </c>
      <c r="CB530" s="177">
        <v>1</v>
      </c>
      <c r="CZ530" s="146">
        <v>0.067</v>
      </c>
    </row>
    <row r="531" spans="1:15" ht="12.75">
      <c r="A531" s="178"/>
      <c r="B531" s="180"/>
      <c r="C531" s="232" t="s">
        <v>87</v>
      </c>
      <c r="D531" s="233"/>
      <c r="E531" s="204">
        <v>0</v>
      </c>
      <c r="F531" s="182"/>
      <c r="G531" s="183"/>
      <c r="M531" s="179" t="s">
        <v>87</v>
      </c>
      <c r="O531" s="170"/>
    </row>
    <row r="532" spans="1:15" ht="12.75">
      <c r="A532" s="178"/>
      <c r="B532" s="180"/>
      <c r="C532" s="232" t="s">
        <v>646</v>
      </c>
      <c r="D532" s="233"/>
      <c r="E532" s="204">
        <v>83.5625</v>
      </c>
      <c r="F532" s="182"/>
      <c r="G532" s="183"/>
      <c r="M532" s="179" t="s">
        <v>646</v>
      </c>
      <c r="O532" s="170"/>
    </row>
    <row r="533" spans="1:15" ht="12.75">
      <c r="A533" s="178"/>
      <c r="B533" s="180"/>
      <c r="C533" s="232" t="s">
        <v>95</v>
      </c>
      <c r="D533" s="233"/>
      <c r="E533" s="204">
        <v>83.5625</v>
      </c>
      <c r="F533" s="182"/>
      <c r="G533" s="183"/>
      <c r="M533" s="179" t="s">
        <v>95</v>
      </c>
      <c r="O533" s="170"/>
    </row>
    <row r="534" spans="1:15" ht="12.75">
      <c r="A534" s="178"/>
      <c r="B534" s="180"/>
      <c r="C534" s="234" t="s">
        <v>647</v>
      </c>
      <c r="D534" s="233"/>
      <c r="E534" s="181">
        <v>84</v>
      </c>
      <c r="F534" s="182"/>
      <c r="G534" s="183"/>
      <c r="M534" s="179">
        <v>84</v>
      </c>
      <c r="O534" s="170"/>
    </row>
    <row r="535" spans="1:104" ht="12.75">
      <c r="A535" s="171">
        <v>135</v>
      </c>
      <c r="B535" s="172" t="s">
        <v>648</v>
      </c>
      <c r="C535" s="173" t="s">
        <v>649</v>
      </c>
      <c r="D535" s="174" t="s">
        <v>183</v>
      </c>
      <c r="E535" s="175">
        <v>39.375</v>
      </c>
      <c r="F535" s="175">
        <v>0</v>
      </c>
      <c r="G535" s="176">
        <f>E535*F535</f>
        <v>0</v>
      </c>
      <c r="O535" s="170">
        <v>2</v>
      </c>
      <c r="AA535" s="146">
        <v>12</v>
      </c>
      <c r="AB535" s="146">
        <v>1</v>
      </c>
      <c r="AC535" s="146">
        <v>156</v>
      </c>
      <c r="AZ535" s="146">
        <v>1</v>
      </c>
      <c r="BA535" s="146">
        <f>IF(AZ535=1,G535,0)</f>
        <v>0</v>
      </c>
      <c r="BB535" s="146">
        <f>IF(AZ535=2,G535,0)</f>
        <v>0</v>
      </c>
      <c r="BC535" s="146">
        <f>IF(AZ535=3,G535,0)</f>
        <v>0</v>
      </c>
      <c r="BD535" s="146">
        <f>IF(AZ535=4,G535,0)</f>
        <v>0</v>
      </c>
      <c r="BE535" s="146">
        <f>IF(AZ535=5,G535,0)</f>
        <v>0</v>
      </c>
      <c r="CA535" s="177">
        <v>12</v>
      </c>
      <c r="CB535" s="177">
        <v>1</v>
      </c>
      <c r="CZ535" s="146">
        <v>0.188000000000102</v>
      </c>
    </row>
    <row r="536" spans="1:15" ht="12.75">
      <c r="A536" s="178"/>
      <c r="B536" s="180"/>
      <c r="C536" s="234" t="s">
        <v>650</v>
      </c>
      <c r="D536" s="233"/>
      <c r="E536" s="181">
        <v>39.375</v>
      </c>
      <c r="F536" s="182"/>
      <c r="G536" s="183"/>
      <c r="M536" s="179" t="s">
        <v>650</v>
      </c>
      <c r="O536" s="170"/>
    </row>
    <row r="537" spans="1:57" ht="12.75">
      <c r="A537" s="184"/>
      <c r="B537" s="185" t="s">
        <v>74</v>
      </c>
      <c r="C537" s="186" t="str">
        <f>CONCATENATE(B516," ",C516)</f>
        <v>5 Komunikace</v>
      </c>
      <c r="D537" s="187"/>
      <c r="E537" s="188"/>
      <c r="F537" s="189"/>
      <c r="G537" s="190">
        <f>SUM(G516:G536)</f>
        <v>0</v>
      </c>
      <c r="O537" s="170">
        <v>4</v>
      </c>
      <c r="BA537" s="191">
        <f>SUM(BA516:BA536)</f>
        <v>0</v>
      </c>
      <c r="BB537" s="191">
        <f>SUM(BB516:BB536)</f>
        <v>0</v>
      </c>
      <c r="BC537" s="191">
        <f>SUM(BC516:BC536)</f>
        <v>0</v>
      </c>
      <c r="BD537" s="191">
        <f>SUM(BD516:BD536)</f>
        <v>0</v>
      </c>
      <c r="BE537" s="191">
        <f>SUM(BE516:BE536)</f>
        <v>0</v>
      </c>
    </row>
    <row r="538" spans="1:15" ht="12.75">
      <c r="A538" s="163" t="s">
        <v>71</v>
      </c>
      <c r="B538" s="164" t="s">
        <v>651</v>
      </c>
      <c r="C538" s="165" t="s">
        <v>652</v>
      </c>
      <c r="D538" s="166"/>
      <c r="E538" s="167"/>
      <c r="F538" s="167"/>
      <c r="G538" s="168"/>
      <c r="H538" s="169"/>
      <c r="I538" s="169"/>
      <c r="O538" s="170">
        <v>1</v>
      </c>
    </row>
    <row r="539" spans="1:104" ht="22.5">
      <c r="A539" s="171">
        <v>136</v>
      </c>
      <c r="B539" s="172" t="s">
        <v>653</v>
      </c>
      <c r="C539" s="173" t="s">
        <v>654</v>
      </c>
      <c r="D539" s="174" t="s">
        <v>183</v>
      </c>
      <c r="E539" s="175">
        <v>3.4335</v>
      </c>
      <c r="F539" s="175">
        <v>0</v>
      </c>
      <c r="G539" s="176">
        <f>E539*F539</f>
        <v>0</v>
      </c>
      <c r="O539" s="170">
        <v>2</v>
      </c>
      <c r="AA539" s="146">
        <v>1</v>
      </c>
      <c r="AB539" s="146">
        <v>1</v>
      </c>
      <c r="AC539" s="146">
        <v>1</v>
      </c>
      <c r="AZ539" s="146">
        <v>1</v>
      </c>
      <c r="BA539" s="146">
        <f>IF(AZ539=1,G539,0)</f>
        <v>0</v>
      </c>
      <c r="BB539" s="146">
        <f>IF(AZ539=2,G539,0)</f>
        <v>0</v>
      </c>
      <c r="BC539" s="146">
        <f>IF(AZ539=3,G539,0)</f>
        <v>0</v>
      </c>
      <c r="BD539" s="146">
        <f>IF(AZ539=4,G539,0)</f>
        <v>0</v>
      </c>
      <c r="BE539" s="146">
        <f>IF(AZ539=5,G539,0)</f>
        <v>0</v>
      </c>
      <c r="CA539" s="177">
        <v>1</v>
      </c>
      <c r="CB539" s="177">
        <v>1</v>
      </c>
      <c r="CZ539" s="146">
        <v>0.064</v>
      </c>
    </row>
    <row r="540" spans="1:15" ht="12.75">
      <c r="A540" s="178"/>
      <c r="B540" s="180"/>
      <c r="C540" s="234" t="s">
        <v>655</v>
      </c>
      <c r="D540" s="233"/>
      <c r="E540" s="181">
        <v>3.4335</v>
      </c>
      <c r="F540" s="182"/>
      <c r="G540" s="183"/>
      <c r="M540" s="179" t="s">
        <v>655</v>
      </c>
      <c r="O540" s="170"/>
    </row>
    <row r="541" spans="1:104" ht="22.5">
      <c r="A541" s="171">
        <v>137</v>
      </c>
      <c r="B541" s="172" t="s">
        <v>656</v>
      </c>
      <c r="C541" s="173" t="s">
        <v>657</v>
      </c>
      <c r="D541" s="174" t="s">
        <v>183</v>
      </c>
      <c r="E541" s="175">
        <v>149.77</v>
      </c>
      <c r="F541" s="175">
        <v>0</v>
      </c>
      <c r="G541" s="176">
        <f>E541*F541</f>
        <v>0</v>
      </c>
      <c r="O541" s="170">
        <v>2</v>
      </c>
      <c r="AA541" s="146">
        <v>1</v>
      </c>
      <c r="AB541" s="146">
        <v>1</v>
      </c>
      <c r="AC541" s="146">
        <v>1</v>
      </c>
      <c r="AZ541" s="146">
        <v>1</v>
      </c>
      <c r="BA541" s="146">
        <f>IF(AZ541=1,G541,0)</f>
        <v>0</v>
      </c>
      <c r="BB541" s="146">
        <f>IF(AZ541=2,G541,0)</f>
        <v>0</v>
      </c>
      <c r="BC541" s="146">
        <f>IF(AZ541=3,G541,0)</f>
        <v>0</v>
      </c>
      <c r="BD541" s="146">
        <f>IF(AZ541=4,G541,0)</f>
        <v>0</v>
      </c>
      <c r="BE541" s="146">
        <f>IF(AZ541=5,G541,0)</f>
        <v>0</v>
      </c>
      <c r="CA541" s="177">
        <v>1</v>
      </c>
      <c r="CB541" s="177">
        <v>1</v>
      </c>
      <c r="CZ541" s="146">
        <v>0.00358</v>
      </c>
    </row>
    <row r="542" spans="1:15" ht="33.75">
      <c r="A542" s="178"/>
      <c r="B542" s="180"/>
      <c r="C542" s="234" t="s">
        <v>658</v>
      </c>
      <c r="D542" s="233"/>
      <c r="E542" s="181">
        <v>115.94</v>
      </c>
      <c r="F542" s="182"/>
      <c r="G542" s="183"/>
      <c r="M542" s="179" t="s">
        <v>658</v>
      </c>
      <c r="O542" s="170"/>
    </row>
    <row r="543" spans="1:15" ht="12.75">
      <c r="A543" s="178"/>
      <c r="B543" s="180"/>
      <c r="C543" s="234" t="s">
        <v>659</v>
      </c>
      <c r="D543" s="233"/>
      <c r="E543" s="181">
        <v>33.83</v>
      </c>
      <c r="F543" s="182"/>
      <c r="G543" s="183"/>
      <c r="M543" s="179" t="s">
        <v>659</v>
      </c>
      <c r="O543" s="170"/>
    </row>
    <row r="544" spans="1:104" ht="22.5">
      <c r="A544" s="171">
        <v>138</v>
      </c>
      <c r="B544" s="172" t="s">
        <v>660</v>
      </c>
      <c r="C544" s="173" t="s">
        <v>661</v>
      </c>
      <c r="D544" s="174" t="s">
        <v>183</v>
      </c>
      <c r="E544" s="175">
        <v>3.96</v>
      </c>
      <c r="F544" s="175">
        <v>0</v>
      </c>
      <c r="G544" s="176">
        <f>E544*F544</f>
        <v>0</v>
      </c>
      <c r="O544" s="170">
        <v>2</v>
      </c>
      <c r="AA544" s="146">
        <v>1</v>
      </c>
      <c r="AB544" s="146">
        <v>1</v>
      </c>
      <c r="AC544" s="146">
        <v>1</v>
      </c>
      <c r="AZ544" s="146">
        <v>1</v>
      </c>
      <c r="BA544" s="146">
        <f>IF(AZ544=1,G544,0)</f>
        <v>0</v>
      </c>
      <c r="BB544" s="146">
        <f>IF(AZ544=2,G544,0)</f>
        <v>0</v>
      </c>
      <c r="BC544" s="146">
        <f>IF(AZ544=3,G544,0)</f>
        <v>0</v>
      </c>
      <c r="BD544" s="146">
        <f>IF(AZ544=4,G544,0)</f>
        <v>0</v>
      </c>
      <c r="BE544" s="146">
        <f>IF(AZ544=5,G544,0)</f>
        <v>0</v>
      </c>
      <c r="CA544" s="177">
        <v>1</v>
      </c>
      <c r="CB544" s="177">
        <v>1</v>
      </c>
      <c r="CZ544" s="146">
        <v>0.064</v>
      </c>
    </row>
    <row r="545" spans="1:15" ht="12.75">
      <c r="A545" s="178"/>
      <c r="B545" s="180"/>
      <c r="C545" s="234" t="s">
        <v>662</v>
      </c>
      <c r="D545" s="233"/>
      <c r="E545" s="181">
        <v>3.96</v>
      </c>
      <c r="F545" s="182"/>
      <c r="G545" s="183"/>
      <c r="M545" s="179" t="s">
        <v>662</v>
      </c>
      <c r="O545" s="170"/>
    </row>
    <row r="546" spans="1:104" ht="22.5">
      <c r="A546" s="171">
        <v>139</v>
      </c>
      <c r="B546" s="172" t="s">
        <v>663</v>
      </c>
      <c r="C546" s="173" t="s">
        <v>664</v>
      </c>
      <c r="D546" s="174" t="s">
        <v>183</v>
      </c>
      <c r="E546" s="175">
        <v>148.563</v>
      </c>
      <c r="F546" s="175">
        <v>0</v>
      </c>
      <c r="G546" s="176">
        <f>E546*F546</f>
        <v>0</v>
      </c>
      <c r="O546" s="170">
        <v>2</v>
      </c>
      <c r="AA546" s="146">
        <v>1</v>
      </c>
      <c r="AB546" s="146">
        <v>1</v>
      </c>
      <c r="AC546" s="146">
        <v>1</v>
      </c>
      <c r="AZ546" s="146">
        <v>1</v>
      </c>
      <c r="BA546" s="146">
        <f>IF(AZ546=1,G546,0)</f>
        <v>0</v>
      </c>
      <c r="BB546" s="146">
        <f>IF(AZ546=2,G546,0)</f>
        <v>0</v>
      </c>
      <c r="BC546" s="146">
        <f>IF(AZ546=3,G546,0)</f>
        <v>0</v>
      </c>
      <c r="BD546" s="146">
        <f>IF(AZ546=4,G546,0)</f>
        <v>0</v>
      </c>
      <c r="BE546" s="146">
        <f>IF(AZ546=5,G546,0)</f>
        <v>0</v>
      </c>
      <c r="CA546" s="177">
        <v>1</v>
      </c>
      <c r="CB546" s="177">
        <v>1</v>
      </c>
      <c r="CZ546" s="146">
        <v>0.00198</v>
      </c>
    </row>
    <row r="547" spans="1:15" ht="12.75">
      <c r="A547" s="178"/>
      <c r="B547" s="180"/>
      <c r="C547" s="234" t="s">
        <v>665</v>
      </c>
      <c r="D547" s="233"/>
      <c r="E547" s="181">
        <v>0</v>
      </c>
      <c r="F547" s="182"/>
      <c r="G547" s="183"/>
      <c r="M547" s="179" t="s">
        <v>665</v>
      </c>
      <c r="O547" s="170"/>
    </row>
    <row r="548" spans="1:15" ht="12.75">
      <c r="A548" s="178"/>
      <c r="B548" s="180"/>
      <c r="C548" s="234" t="s">
        <v>666</v>
      </c>
      <c r="D548" s="233"/>
      <c r="E548" s="181">
        <v>27.805</v>
      </c>
      <c r="F548" s="182"/>
      <c r="G548" s="183"/>
      <c r="M548" s="179" t="s">
        <v>666</v>
      </c>
      <c r="O548" s="170"/>
    </row>
    <row r="549" spans="1:15" ht="12.75">
      <c r="A549" s="178"/>
      <c r="B549" s="180"/>
      <c r="C549" s="234" t="s">
        <v>667</v>
      </c>
      <c r="D549" s="233"/>
      <c r="E549" s="181">
        <v>20.422</v>
      </c>
      <c r="F549" s="182"/>
      <c r="G549" s="183"/>
      <c r="M549" s="179" t="s">
        <v>667</v>
      </c>
      <c r="O549" s="170"/>
    </row>
    <row r="550" spans="1:15" ht="12.75">
      <c r="A550" s="178"/>
      <c r="B550" s="180"/>
      <c r="C550" s="234" t="s">
        <v>668</v>
      </c>
      <c r="D550" s="233"/>
      <c r="E550" s="181">
        <v>4.851</v>
      </c>
      <c r="F550" s="182"/>
      <c r="G550" s="183"/>
      <c r="M550" s="179" t="s">
        <v>668</v>
      </c>
      <c r="O550" s="170"/>
    </row>
    <row r="551" spans="1:15" ht="12.75">
      <c r="A551" s="178"/>
      <c r="B551" s="180"/>
      <c r="C551" s="234" t="s">
        <v>669</v>
      </c>
      <c r="D551" s="233"/>
      <c r="E551" s="181">
        <v>9.405</v>
      </c>
      <c r="F551" s="182"/>
      <c r="G551" s="183"/>
      <c r="M551" s="179" t="s">
        <v>669</v>
      </c>
      <c r="O551" s="170"/>
    </row>
    <row r="552" spans="1:15" ht="12.75">
      <c r="A552" s="178"/>
      <c r="B552" s="180"/>
      <c r="C552" s="234" t="s">
        <v>670</v>
      </c>
      <c r="D552" s="233"/>
      <c r="E552" s="181">
        <v>6.619</v>
      </c>
      <c r="F552" s="182"/>
      <c r="G552" s="183"/>
      <c r="M552" s="179" t="s">
        <v>670</v>
      </c>
      <c r="O552" s="170"/>
    </row>
    <row r="553" spans="1:15" ht="12.75">
      <c r="A553" s="178"/>
      <c r="B553" s="180"/>
      <c r="C553" s="234" t="s">
        <v>671</v>
      </c>
      <c r="D553" s="233"/>
      <c r="E553" s="181">
        <v>17.82</v>
      </c>
      <c r="F553" s="182"/>
      <c r="G553" s="183"/>
      <c r="M553" s="179" t="s">
        <v>671</v>
      </c>
      <c r="O553" s="170"/>
    </row>
    <row r="554" spans="1:15" ht="12.75">
      <c r="A554" s="178"/>
      <c r="B554" s="180"/>
      <c r="C554" s="234" t="s">
        <v>672</v>
      </c>
      <c r="D554" s="233"/>
      <c r="E554" s="181">
        <v>16.64</v>
      </c>
      <c r="F554" s="182"/>
      <c r="G554" s="183"/>
      <c r="M554" s="179" t="s">
        <v>672</v>
      </c>
      <c r="O554" s="170"/>
    </row>
    <row r="555" spans="1:15" ht="12.75">
      <c r="A555" s="178"/>
      <c r="B555" s="180"/>
      <c r="C555" s="234" t="s">
        <v>673</v>
      </c>
      <c r="D555" s="233"/>
      <c r="E555" s="181">
        <v>17.82</v>
      </c>
      <c r="F555" s="182"/>
      <c r="G555" s="183"/>
      <c r="M555" s="179" t="s">
        <v>673</v>
      </c>
      <c r="O555" s="170"/>
    </row>
    <row r="556" spans="1:15" ht="12.75">
      <c r="A556" s="178"/>
      <c r="B556" s="180"/>
      <c r="C556" s="234" t="s">
        <v>674</v>
      </c>
      <c r="D556" s="233"/>
      <c r="E556" s="181">
        <v>16.64</v>
      </c>
      <c r="F556" s="182"/>
      <c r="G556" s="183"/>
      <c r="M556" s="179" t="s">
        <v>674</v>
      </c>
      <c r="O556" s="170"/>
    </row>
    <row r="557" spans="1:15" ht="12.75">
      <c r="A557" s="178"/>
      <c r="B557" s="180"/>
      <c r="C557" s="234" t="s">
        <v>675</v>
      </c>
      <c r="D557" s="233"/>
      <c r="E557" s="181">
        <v>6.619</v>
      </c>
      <c r="F557" s="182"/>
      <c r="G557" s="183"/>
      <c r="M557" s="179" t="s">
        <v>675</v>
      </c>
      <c r="O557" s="170"/>
    </row>
    <row r="558" spans="1:15" ht="12.75">
      <c r="A558" s="178"/>
      <c r="B558" s="180"/>
      <c r="C558" s="234" t="s">
        <v>676</v>
      </c>
      <c r="D558" s="233"/>
      <c r="E558" s="181">
        <v>3.922</v>
      </c>
      <c r="F558" s="182"/>
      <c r="G558" s="183"/>
      <c r="M558" s="179" t="s">
        <v>676</v>
      </c>
      <c r="O558" s="170"/>
    </row>
    <row r="559" spans="1:104" ht="22.5">
      <c r="A559" s="171">
        <v>140</v>
      </c>
      <c r="B559" s="172" t="s">
        <v>677</v>
      </c>
      <c r="C559" s="173" t="s">
        <v>678</v>
      </c>
      <c r="D559" s="174" t="s">
        <v>183</v>
      </c>
      <c r="E559" s="175">
        <v>107.789</v>
      </c>
      <c r="F559" s="175">
        <v>0</v>
      </c>
      <c r="G559" s="176">
        <f>E559*F559</f>
        <v>0</v>
      </c>
      <c r="O559" s="170">
        <v>2</v>
      </c>
      <c r="AA559" s="146">
        <v>1</v>
      </c>
      <c r="AB559" s="146">
        <v>1</v>
      </c>
      <c r="AC559" s="146">
        <v>1</v>
      </c>
      <c r="AZ559" s="146">
        <v>1</v>
      </c>
      <c r="BA559" s="146">
        <f>IF(AZ559=1,G559,0)</f>
        <v>0</v>
      </c>
      <c r="BB559" s="146">
        <f>IF(AZ559=2,G559,0)</f>
        <v>0</v>
      </c>
      <c r="BC559" s="146">
        <f>IF(AZ559=3,G559,0)</f>
        <v>0</v>
      </c>
      <c r="BD559" s="146">
        <f>IF(AZ559=4,G559,0)</f>
        <v>0</v>
      </c>
      <c r="BE559" s="146">
        <f>IF(AZ559=5,G559,0)</f>
        <v>0</v>
      </c>
      <c r="CA559" s="177">
        <v>1</v>
      </c>
      <c r="CB559" s="177">
        <v>1</v>
      </c>
      <c r="CZ559" s="146">
        <v>0.02075</v>
      </c>
    </row>
    <row r="560" spans="1:15" ht="12.75">
      <c r="A560" s="178"/>
      <c r="B560" s="180"/>
      <c r="C560" s="234" t="s">
        <v>665</v>
      </c>
      <c r="D560" s="233"/>
      <c r="E560" s="181">
        <v>0</v>
      </c>
      <c r="F560" s="182"/>
      <c r="G560" s="183"/>
      <c r="M560" s="179" t="s">
        <v>665</v>
      </c>
      <c r="O560" s="170"/>
    </row>
    <row r="561" spans="1:15" ht="12.75">
      <c r="A561" s="178"/>
      <c r="B561" s="180"/>
      <c r="C561" s="234" t="s">
        <v>679</v>
      </c>
      <c r="D561" s="233"/>
      <c r="E561" s="181">
        <v>27.3</v>
      </c>
      <c r="F561" s="182"/>
      <c r="G561" s="183"/>
      <c r="M561" s="179" t="s">
        <v>679</v>
      </c>
      <c r="O561" s="170"/>
    </row>
    <row r="562" spans="1:15" ht="12.75">
      <c r="A562" s="178"/>
      <c r="B562" s="180"/>
      <c r="C562" s="234" t="s">
        <v>680</v>
      </c>
      <c r="D562" s="233"/>
      <c r="E562" s="181">
        <v>5.25</v>
      </c>
      <c r="F562" s="182"/>
      <c r="G562" s="183"/>
      <c r="M562" s="179" t="s">
        <v>680</v>
      </c>
      <c r="O562" s="170"/>
    </row>
    <row r="563" spans="1:15" ht="12.75">
      <c r="A563" s="178"/>
      <c r="B563" s="180"/>
      <c r="C563" s="234" t="s">
        <v>681</v>
      </c>
      <c r="D563" s="233"/>
      <c r="E563" s="181">
        <v>3.675</v>
      </c>
      <c r="F563" s="182"/>
      <c r="G563" s="183"/>
      <c r="M563" s="179" t="s">
        <v>681</v>
      </c>
      <c r="O563" s="170"/>
    </row>
    <row r="564" spans="1:15" ht="12.75">
      <c r="A564" s="178"/>
      <c r="B564" s="180"/>
      <c r="C564" s="234" t="s">
        <v>682</v>
      </c>
      <c r="D564" s="233"/>
      <c r="E564" s="181">
        <v>6.09</v>
      </c>
      <c r="F564" s="182"/>
      <c r="G564" s="183"/>
      <c r="M564" s="179" t="s">
        <v>682</v>
      </c>
      <c r="O564" s="170"/>
    </row>
    <row r="565" spans="1:15" ht="12.75">
      <c r="A565" s="178"/>
      <c r="B565" s="180"/>
      <c r="C565" s="234" t="s">
        <v>683</v>
      </c>
      <c r="D565" s="233"/>
      <c r="E565" s="181">
        <v>7.56</v>
      </c>
      <c r="F565" s="182"/>
      <c r="G565" s="183"/>
      <c r="M565" s="179" t="s">
        <v>683</v>
      </c>
      <c r="O565" s="170"/>
    </row>
    <row r="566" spans="1:15" ht="12.75">
      <c r="A566" s="178"/>
      <c r="B566" s="180"/>
      <c r="C566" s="234" t="s">
        <v>684</v>
      </c>
      <c r="D566" s="233"/>
      <c r="E566" s="181">
        <v>6.3</v>
      </c>
      <c r="F566" s="182"/>
      <c r="G566" s="183"/>
      <c r="M566" s="179" t="s">
        <v>684</v>
      </c>
      <c r="O566" s="170"/>
    </row>
    <row r="567" spans="1:15" ht="12.75">
      <c r="A567" s="178"/>
      <c r="B567" s="180"/>
      <c r="C567" s="234" t="s">
        <v>685</v>
      </c>
      <c r="D567" s="233"/>
      <c r="E567" s="181">
        <v>7.77</v>
      </c>
      <c r="F567" s="182"/>
      <c r="G567" s="183"/>
      <c r="M567" s="179" t="s">
        <v>685</v>
      </c>
      <c r="O567" s="170"/>
    </row>
    <row r="568" spans="1:15" ht="12.75">
      <c r="A568" s="178"/>
      <c r="B568" s="180"/>
      <c r="C568" s="234" t="s">
        <v>686</v>
      </c>
      <c r="D568" s="233"/>
      <c r="E568" s="181">
        <v>31.244</v>
      </c>
      <c r="F568" s="182"/>
      <c r="G568" s="183"/>
      <c r="M568" s="179" t="s">
        <v>686</v>
      </c>
      <c r="O568" s="170"/>
    </row>
    <row r="569" spans="1:15" ht="12.75">
      <c r="A569" s="178"/>
      <c r="B569" s="180"/>
      <c r="C569" s="234" t="s">
        <v>687</v>
      </c>
      <c r="D569" s="233"/>
      <c r="E569" s="181">
        <v>10.71</v>
      </c>
      <c r="F569" s="182"/>
      <c r="G569" s="183"/>
      <c r="M569" s="179" t="s">
        <v>687</v>
      </c>
      <c r="O569" s="170"/>
    </row>
    <row r="570" spans="1:15" ht="12.75">
      <c r="A570" s="178"/>
      <c r="B570" s="180"/>
      <c r="C570" s="234" t="s">
        <v>91</v>
      </c>
      <c r="D570" s="233"/>
      <c r="E570" s="181">
        <v>0</v>
      </c>
      <c r="F570" s="182"/>
      <c r="G570" s="183"/>
      <c r="M570" s="179">
        <v>0</v>
      </c>
      <c r="O570" s="170"/>
    </row>
    <row r="571" spans="1:15" ht="12.75">
      <c r="A571" s="178"/>
      <c r="B571" s="180"/>
      <c r="C571" s="234" t="s">
        <v>688</v>
      </c>
      <c r="D571" s="233"/>
      <c r="E571" s="181">
        <v>0</v>
      </c>
      <c r="F571" s="182"/>
      <c r="G571" s="183"/>
      <c r="M571" s="179" t="s">
        <v>688</v>
      </c>
      <c r="O571" s="170"/>
    </row>
    <row r="572" spans="1:15" ht="12.75">
      <c r="A572" s="178"/>
      <c r="B572" s="180"/>
      <c r="C572" s="234" t="s">
        <v>689</v>
      </c>
      <c r="D572" s="233"/>
      <c r="E572" s="181">
        <v>1.89</v>
      </c>
      <c r="F572" s="182"/>
      <c r="G572" s="183"/>
      <c r="M572" s="179" t="s">
        <v>689</v>
      </c>
      <c r="O572" s="170"/>
    </row>
    <row r="573" spans="1:104" ht="12.75">
      <c r="A573" s="171">
        <v>141</v>
      </c>
      <c r="B573" s="172" t="s">
        <v>690</v>
      </c>
      <c r="C573" s="173" t="s">
        <v>691</v>
      </c>
      <c r="D573" s="174" t="s">
        <v>183</v>
      </c>
      <c r="E573" s="175">
        <v>430.254</v>
      </c>
      <c r="F573" s="175">
        <v>0</v>
      </c>
      <c r="G573" s="176">
        <f>E573*F573</f>
        <v>0</v>
      </c>
      <c r="O573" s="170">
        <v>2</v>
      </c>
      <c r="AA573" s="146">
        <v>1</v>
      </c>
      <c r="AB573" s="146">
        <v>1</v>
      </c>
      <c r="AC573" s="146">
        <v>1</v>
      </c>
      <c r="AZ573" s="146">
        <v>1</v>
      </c>
      <c r="BA573" s="146">
        <f>IF(AZ573=1,G573,0)</f>
        <v>0</v>
      </c>
      <c r="BB573" s="146">
        <f>IF(AZ573=2,G573,0)</f>
        <v>0</v>
      </c>
      <c r="BC573" s="146">
        <f>IF(AZ573=3,G573,0)</f>
        <v>0</v>
      </c>
      <c r="BD573" s="146">
        <f>IF(AZ573=4,G573,0)</f>
        <v>0</v>
      </c>
      <c r="BE573" s="146">
        <f>IF(AZ573=5,G573,0)</f>
        <v>0</v>
      </c>
      <c r="CA573" s="177">
        <v>1</v>
      </c>
      <c r="CB573" s="177">
        <v>1</v>
      </c>
      <c r="CZ573" s="146">
        <v>0.02798</v>
      </c>
    </row>
    <row r="574" spans="1:15" ht="12.75">
      <c r="A574" s="178"/>
      <c r="B574" s="180"/>
      <c r="C574" s="234" t="s">
        <v>665</v>
      </c>
      <c r="D574" s="233"/>
      <c r="E574" s="181">
        <v>0</v>
      </c>
      <c r="F574" s="182"/>
      <c r="G574" s="183"/>
      <c r="M574" s="179" t="s">
        <v>665</v>
      </c>
      <c r="O574" s="170"/>
    </row>
    <row r="575" spans="1:15" ht="12.75">
      <c r="A575" s="178"/>
      <c r="B575" s="180"/>
      <c r="C575" s="234" t="s">
        <v>692</v>
      </c>
      <c r="D575" s="233"/>
      <c r="E575" s="181">
        <v>80.2053</v>
      </c>
      <c r="F575" s="182"/>
      <c r="G575" s="183"/>
      <c r="M575" s="179" t="s">
        <v>692</v>
      </c>
      <c r="O575" s="170"/>
    </row>
    <row r="576" spans="1:15" ht="12.75">
      <c r="A576" s="178"/>
      <c r="B576" s="180"/>
      <c r="C576" s="234" t="s">
        <v>693</v>
      </c>
      <c r="D576" s="233"/>
      <c r="E576" s="181">
        <v>17.16</v>
      </c>
      <c r="F576" s="182"/>
      <c r="G576" s="183"/>
      <c r="M576" s="179" t="s">
        <v>693</v>
      </c>
      <c r="O576" s="170"/>
    </row>
    <row r="577" spans="1:15" ht="12.75">
      <c r="A577" s="178"/>
      <c r="B577" s="180"/>
      <c r="C577" s="234" t="s">
        <v>694</v>
      </c>
      <c r="D577" s="233"/>
      <c r="E577" s="181">
        <v>3.84</v>
      </c>
      <c r="F577" s="182"/>
      <c r="G577" s="183"/>
      <c r="M577" s="179" t="s">
        <v>694</v>
      </c>
      <c r="O577" s="170"/>
    </row>
    <row r="578" spans="1:15" ht="12.75">
      <c r="A578" s="178"/>
      <c r="B578" s="180"/>
      <c r="C578" s="234" t="s">
        <v>695</v>
      </c>
      <c r="D578" s="233"/>
      <c r="E578" s="181">
        <v>2.94</v>
      </c>
      <c r="F578" s="182"/>
      <c r="G578" s="183"/>
      <c r="M578" s="179" t="s">
        <v>695</v>
      </c>
      <c r="O578" s="170"/>
    </row>
    <row r="579" spans="1:15" ht="12.75">
      <c r="A579" s="178"/>
      <c r="B579" s="180"/>
      <c r="C579" s="234" t="s">
        <v>696</v>
      </c>
      <c r="D579" s="233"/>
      <c r="E579" s="181">
        <v>56.82</v>
      </c>
      <c r="F579" s="182"/>
      <c r="G579" s="183"/>
      <c r="M579" s="179" t="s">
        <v>696</v>
      </c>
      <c r="O579" s="170"/>
    </row>
    <row r="580" spans="1:15" ht="12.75">
      <c r="A580" s="178"/>
      <c r="B580" s="180"/>
      <c r="C580" s="234" t="s">
        <v>697</v>
      </c>
      <c r="D580" s="233"/>
      <c r="E580" s="181">
        <v>30.96</v>
      </c>
      <c r="F580" s="182"/>
      <c r="G580" s="183"/>
      <c r="M580" s="179" t="s">
        <v>697</v>
      </c>
      <c r="O580" s="170"/>
    </row>
    <row r="581" spans="1:15" ht="12.75">
      <c r="A581" s="178"/>
      <c r="B581" s="180"/>
      <c r="C581" s="234" t="s">
        <v>698</v>
      </c>
      <c r="D581" s="233"/>
      <c r="E581" s="181">
        <v>4.38</v>
      </c>
      <c r="F581" s="182"/>
      <c r="G581" s="183"/>
      <c r="M581" s="179" t="s">
        <v>698</v>
      </c>
      <c r="O581" s="170"/>
    </row>
    <row r="582" spans="1:15" ht="12.75">
      <c r="A582" s="178"/>
      <c r="B582" s="180"/>
      <c r="C582" s="234" t="s">
        <v>699</v>
      </c>
      <c r="D582" s="233"/>
      <c r="E582" s="181">
        <v>4.32</v>
      </c>
      <c r="F582" s="182"/>
      <c r="G582" s="183"/>
      <c r="M582" s="179" t="s">
        <v>699</v>
      </c>
      <c r="O582" s="170"/>
    </row>
    <row r="583" spans="1:15" ht="12.75">
      <c r="A583" s="178"/>
      <c r="B583" s="180"/>
      <c r="C583" s="234" t="s">
        <v>700</v>
      </c>
      <c r="D583" s="233"/>
      <c r="E583" s="181">
        <v>30.3</v>
      </c>
      <c r="F583" s="182"/>
      <c r="G583" s="183"/>
      <c r="M583" s="179" t="s">
        <v>700</v>
      </c>
      <c r="O583" s="170"/>
    </row>
    <row r="584" spans="1:15" ht="12.75">
      <c r="A584" s="178"/>
      <c r="B584" s="180"/>
      <c r="C584" s="234" t="s">
        <v>701</v>
      </c>
      <c r="D584" s="233"/>
      <c r="E584" s="181">
        <v>3.42</v>
      </c>
      <c r="F584" s="182"/>
      <c r="G584" s="183"/>
      <c r="M584" s="179" t="s">
        <v>701</v>
      </c>
      <c r="O584" s="170"/>
    </row>
    <row r="585" spans="1:15" ht="12.75">
      <c r="A585" s="178"/>
      <c r="B585" s="180"/>
      <c r="C585" s="234" t="s">
        <v>702</v>
      </c>
      <c r="D585" s="233"/>
      <c r="E585" s="181">
        <v>4.44</v>
      </c>
      <c r="F585" s="182"/>
      <c r="G585" s="183"/>
      <c r="M585" s="179" t="s">
        <v>702</v>
      </c>
      <c r="O585" s="170"/>
    </row>
    <row r="586" spans="1:15" ht="12.75">
      <c r="A586" s="178"/>
      <c r="B586" s="180"/>
      <c r="C586" s="234" t="s">
        <v>703</v>
      </c>
      <c r="D586" s="233"/>
      <c r="E586" s="181">
        <v>57.645</v>
      </c>
      <c r="F586" s="182"/>
      <c r="G586" s="183"/>
      <c r="M586" s="179" t="s">
        <v>703</v>
      </c>
      <c r="O586" s="170"/>
    </row>
    <row r="587" spans="1:15" ht="12.75">
      <c r="A587" s="178"/>
      <c r="B587" s="180"/>
      <c r="C587" s="234" t="s">
        <v>704</v>
      </c>
      <c r="D587" s="233"/>
      <c r="E587" s="181">
        <v>19.7137</v>
      </c>
      <c r="F587" s="182"/>
      <c r="G587" s="183"/>
      <c r="M587" s="179" t="s">
        <v>704</v>
      </c>
      <c r="O587" s="170"/>
    </row>
    <row r="588" spans="1:15" ht="12.75">
      <c r="A588" s="178"/>
      <c r="B588" s="180"/>
      <c r="C588" s="234" t="s">
        <v>705</v>
      </c>
      <c r="D588" s="233"/>
      <c r="E588" s="181">
        <v>6.96</v>
      </c>
      <c r="F588" s="182"/>
      <c r="G588" s="183"/>
      <c r="M588" s="179" t="s">
        <v>705</v>
      </c>
      <c r="O588" s="170"/>
    </row>
    <row r="589" spans="1:15" ht="12.75">
      <c r="A589" s="178"/>
      <c r="B589" s="180"/>
      <c r="C589" s="234" t="s">
        <v>91</v>
      </c>
      <c r="D589" s="233"/>
      <c r="E589" s="181">
        <v>0</v>
      </c>
      <c r="F589" s="182"/>
      <c r="G589" s="183"/>
      <c r="M589" s="179">
        <v>0</v>
      </c>
      <c r="O589" s="170"/>
    </row>
    <row r="590" spans="1:15" ht="12.75">
      <c r="A590" s="178"/>
      <c r="B590" s="180"/>
      <c r="C590" s="234" t="s">
        <v>688</v>
      </c>
      <c r="D590" s="233"/>
      <c r="E590" s="181">
        <v>0</v>
      </c>
      <c r="F590" s="182"/>
      <c r="G590" s="183"/>
      <c r="M590" s="179" t="s">
        <v>688</v>
      </c>
      <c r="O590" s="170"/>
    </row>
    <row r="591" spans="1:15" ht="12.75">
      <c r="A591" s="178"/>
      <c r="B591" s="180"/>
      <c r="C591" s="234" t="s">
        <v>706</v>
      </c>
      <c r="D591" s="233"/>
      <c r="E591" s="181">
        <v>44.55</v>
      </c>
      <c r="F591" s="182"/>
      <c r="G591" s="183"/>
      <c r="M591" s="179" t="s">
        <v>706</v>
      </c>
      <c r="O591" s="170"/>
    </row>
    <row r="592" spans="1:15" ht="12.75">
      <c r="A592" s="178"/>
      <c r="B592" s="180"/>
      <c r="C592" s="234" t="s">
        <v>707</v>
      </c>
      <c r="D592" s="233"/>
      <c r="E592" s="181">
        <v>12.74</v>
      </c>
      <c r="F592" s="182"/>
      <c r="G592" s="183"/>
      <c r="M592" s="179" t="s">
        <v>707</v>
      </c>
      <c r="O592" s="170"/>
    </row>
    <row r="593" spans="1:15" ht="12.75">
      <c r="A593" s="178"/>
      <c r="B593" s="180"/>
      <c r="C593" s="234" t="s">
        <v>708</v>
      </c>
      <c r="D593" s="233"/>
      <c r="E593" s="181">
        <v>2.28</v>
      </c>
      <c r="F593" s="182"/>
      <c r="G593" s="183"/>
      <c r="M593" s="179" t="s">
        <v>708</v>
      </c>
      <c r="O593" s="170"/>
    </row>
    <row r="594" spans="1:15" ht="12.75">
      <c r="A594" s="178"/>
      <c r="B594" s="180"/>
      <c r="C594" s="234" t="s">
        <v>91</v>
      </c>
      <c r="D594" s="233"/>
      <c r="E594" s="181">
        <v>0</v>
      </c>
      <c r="F594" s="182"/>
      <c r="G594" s="183"/>
      <c r="M594" s="179">
        <v>0</v>
      </c>
      <c r="O594" s="170"/>
    </row>
    <row r="595" spans="1:15" ht="12.75">
      <c r="A595" s="178"/>
      <c r="B595" s="180"/>
      <c r="C595" s="234" t="s">
        <v>709</v>
      </c>
      <c r="D595" s="233"/>
      <c r="E595" s="181">
        <v>0</v>
      </c>
      <c r="F595" s="182"/>
      <c r="G595" s="183"/>
      <c r="M595" s="179" t="s">
        <v>709</v>
      </c>
      <c r="O595" s="170"/>
    </row>
    <row r="596" spans="1:15" ht="12.75">
      <c r="A596" s="178"/>
      <c r="B596" s="180"/>
      <c r="C596" s="234" t="s">
        <v>710</v>
      </c>
      <c r="D596" s="233"/>
      <c r="E596" s="181">
        <v>40.625</v>
      </c>
      <c r="F596" s="182"/>
      <c r="G596" s="183"/>
      <c r="M596" s="179" t="s">
        <v>710</v>
      </c>
      <c r="O596" s="170"/>
    </row>
    <row r="597" spans="1:15" ht="12.75">
      <c r="A597" s="178"/>
      <c r="B597" s="180"/>
      <c r="C597" s="234" t="s">
        <v>711</v>
      </c>
      <c r="D597" s="233"/>
      <c r="E597" s="181">
        <v>6.955</v>
      </c>
      <c r="F597" s="182"/>
      <c r="G597" s="183"/>
      <c r="M597" s="179" t="s">
        <v>711</v>
      </c>
      <c r="O597" s="170"/>
    </row>
    <row r="598" spans="1:104" ht="12.75">
      <c r="A598" s="171">
        <v>142</v>
      </c>
      <c r="B598" s="172" t="s">
        <v>712</v>
      </c>
      <c r="C598" s="173" t="s">
        <v>713</v>
      </c>
      <c r="D598" s="174" t="s">
        <v>183</v>
      </c>
      <c r="E598" s="175">
        <v>538.04</v>
      </c>
      <c r="F598" s="175">
        <v>0</v>
      </c>
      <c r="G598" s="176">
        <f>E598*F598</f>
        <v>0</v>
      </c>
      <c r="O598" s="170">
        <v>2</v>
      </c>
      <c r="AA598" s="146">
        <v>1</v>
      </c>
      <c r="AB598" s="146">
        <v>1</v>
      </c>
      <c r="AC598" s="146">
        <v>1</v>
      </c>
      <c r="AZ598" s="146">
        <v>1</v>
      </c>
      <c r="BA598" s="146">
        <f>IF(AZ598=1,G598,0)</f>
        <v>0</v>
      </c>
      <c r="BB598" s="146">
        <f>IF(AZ598=2,G598,0)</f>
        <v>0</v>
      </c>
      <c r="BC598" s="146">
        <f>IF(AZ598=3,G598,0)</f>
        <v>0</v>
      </c>
      <c r="BD598" s="146">
        <f>IF(AZ598=4,G598,0)</f>
        <v>0</v>
      </c>
      <c r="BE598" s="146">
        <f>IF(AZ598=5,G598,0)</f>
        <v>0</v>
      </c>
      <c r="CA598" s="177">
        <v>1</v>
      </c>
      <c r="CB598" s="177">
        <v>1</v>
      </c>
      <c r="CZ598" s="146">
        <v>8E-05</v>
      </c>
    </row>
    <row r="599" spans="1:15" ht="12.75">
      <c r="A599" s="178"/>
      <c r="B599" s="180"/>
      <c r="C599" s="234" t="s">
        <v>714</v>
      </c>
      <c r="D599" s="233"/>
      <c r="E599" s="181">
        <v>538.04</v>
      </c>
      <c r="F599" s="182"/>
      <c r="G599" s="183"/>
      <c r="M599" s="179" t="s">
        <v>714</v>
      </c>
      <c r="O599" s="170"/>
    </row>
    <row r="600" spans="1:104" ht="12.75">
      <c r="A600" s="171">
        <v>143</v>
      </c>
      <c r="B600" s="172" t="s">
        <v>715</v>
      </c>
      <c r="C600" s="173" t="s">
        <v>716</v>
      </c>
      <c r="D600" s="174" t="s">
        <v>293</v>
      </c>
      <c r="E600" s="175">
        <v>31</v>
      </c>
      <c r="F600" s="175">
        <v>0</v>
      </c>
      <c r="G600" s="176">
        <f>E600*F600</f>
        <v>0</v>
      </c>
      <c r="O600" s="170">
        <v>2</v>
      </c>
      <c r="AA600" s="146">
        <v>1</v>
      </c>
      <c r="AB600" s="146">
        <v>1</v>
      </c>
      <c r="AC600" s="146">
        <v>1</v>
      </c>
      <c r="AZ600" s="146">
        <v>1</v>
      </c>
      <c r="BA600" s="146">
        <f>IF(AZ600=1,G600,0)</f>
        <v>0</v>
      </c>
      <c r="BB600" s="146">
        <f>IF(AZ600=2,G600,0)</f>
        <v>0</v>
      </c>
      <c r="BC600" s="146">
        <f>IF(AZ600=3,G600,0)</f>
        <v>0</v>
      </c>
      <c r="BD600" s="146">
        <f>IF(AZ600=4,G600,0)</f>
        <v>0</v>
      </c>
      <c r="BE600" s="146">
        <f>IF(AZ600=5,G600,0)</f>
        <v>0</v>
      </c>
      <c r="CA600" s="177">
        <v>1</v>
      </c>
      <c r="CB600" s="177">
        <v>1</v>
      </c>
      <c r="CZ600" s="146">
        <v>0.00046</v>
      </c>
    </row>
    <row r="601" spans="1:15" ht="12.75">
      <c r="A601" s="178"/>
      <c r="B601" s="180"/>
      <c r="C601" s="234" t="s">
        <v>717</v>
      </c>
      <c r="D601" s="233"/>
      <c r="E601" s="181">
        <v>31</v>
      </c>
      <c r="F601" s="182"/>
      <c r="G601" s="183"/>
      <c r="M601" s="179" t="s">
        <v>717</v>
      </c>
      <c r="O601" s="170"/>
    </row>
    <row r="602" spans="1:57" ht="12.75">
      <c r="A602" s="184"/>
      <c r="B602" s="185" t="s">
        <v>74</v>
      </c>
      <c r="C602" s="186" t="str">
        <f>CONCATENATE(B538," ",C538)</f>
        <v>61 Upravy povrchů vnitřní</v>
      </c>
      <c r="D602" s="187"/>
      <c r="E602" s="188"/>
      <c r="F602" s="189"/>
      <c r="G602" s="190">
        <f>SUM(G538:G601)</f>
        <v>0</v>
      </c>
      <c r="O602" s="170">
        <v>4</v>
      </c>
      <c r="BA602" s="191">
        <f>SUM(BA538:BA601)</f>
        <v>0</v>
      </c>
      <c r="BB602" s="191">
        <f>SUM(BB538:BB601)</f>
        <v>0</v>
      </c>
      <c r="BC602" s="191">
        <f>SUM(BC538:BC601)</f>
        <v>0</v>
      </c>
      <c r="BD602" s="191">
        <f>SUM(BD538:BD601)</f>
        <v>0</v>
      </c>
      <c r="BE602" s="191">
        <f>SUM(BE538:BE601)</f>
        <v>0</v>
      </c>
    </row>
    <row r="603" spans="1:15" ht="12.75">
      <c r="A603" s="163" t="s">
        <v>71</v>
      </c>
      <c r="B603" s="164" t="s">
        <v>718</v>
      </c>
      <c r="C603" s="165" t="s">
        <v>719</v>
      </c>
      <c r="D603" s="166"/>
      <c r="E603" s="167"/>
      <c r="F603" s="167"/>
      <c r="G603" s="168"/>
      <c r="H603" s="169"/>
      <c r="I603" s="169"/>
      <c r="O603" s="170">
        <v>1</v>
      </c>
    </row>
    <row r="604" spans="1:104" ht="12.75">
      <c r="A604" s="171">
        <v>144</v>
      </c>
      <c r="B604" s="172" t="s">
        <v>720</v>
      </c>
      <c r="C604" s="173" t="s">
        <v>721</v>
      </c>
      <c r="D604" s="174" t="s">
        <v>183</v>
      </c>
      <c r="E604" s="175">
        <v>73.0275</v>
      </c>
      <c r="F604" s="175">
        <v>0</v>
      </c>
      <c r="G604" s="176">
        <f>E604*F604</f>
        <v>0</v>
      </c>
      <c r="O604" s="170">
        <v>2</v>
      </c>
      <c r="AA604" s="146">
        <v>1</v>
      </c>
      <c r="AB604" s="146">
        <v>1</v>
      </c>
      <c r="AC604" s="146">
        <v>1</v>
      </c>
      <c r="AZ604" s="146">
        <v>1</v>
      </c>
      <c r="BA604" s="146">
        <f>IF(AZ604=1,G604,0)</f>
        <v>0</v>
      </c>
      <c r="BB604" s="146">
        <f>IF(AZ604=2,G604,0)</f>
        <v>0</v>
      </c>
      <c r="BC604" s="146">
        <f>IF(AZ604=3,G604,0)</f>
        <v>0</v>
      </c>
      <c r="BD604" s="146">
        <f>IF(AZ604=4,G604,0)</f>
        <v>0</v>
      </c>
      <c r="BE604" s="146">
        <f>IF(AZ604=5,G604,0)</f>
        <v>0</v>
      </c>
      <c r="CA604" s="177">
        <v>1</v>
      </c>
      <c r="CB604" s="177">
        <v>1</v>
      </c>
      <c r="CZ604" s="146">
        <v>0.01021</v>
      </c>
    </row>
    <row r="605" spans="1:15" ht="12.75">
      <c r="A605" s="178"/>
      <c r="B605" s="180"/>
      <c r="C605" s="234" t="s">
        <v>722</v>
      </c>
      <c r="D605" s="233"/>
      <c r="E605" s="181">
        <v>0</v>
      </c>
      <c r="F605" s="182"/>
      <c r="G605" s="183"/>
      <c r="M605" s="179" t="s">
        <v>722</v>
      </c>
      <c r="O605" s="170"/>
    </row>
    <row r="606" spans="1:15" ht="12.75">
      <c r="A606" s="178"/>
      <c r="B606" s="180"/>
      <c r="C606" s="234" t="s">
        <v>723</v>
      </c>
      <c r="D606" s="233"/>
      <c r="E606" s="181">
        <v>73.0275</v>
      </c>
      <c r="F606" s="182"/>
      <c r="G606" s="183"/>
      <c r="M606" s="179" t="s">
        <v>723</v>
      </c>
      <c r="O606" s="170"/>
    </row>
    <row r="607" spans="1:104" ht="22.5">
      <c r="A607" s="171">
        <v>145</v>
      </c>
      <c r="B607" s="172" t="s">
        <v>724</v>
      </c>
      <c r="C607" s="173" t="s">
        <v>725</v>
      </c>
      <c r="D607" s="174" t="s">
        <v>183</v>
      </c>
      <c r="E607" s="175">
        <v>38.95</v>
      </c>
      <c r="F607" s="175">
        <v>0</v>
      </c>
      <c r="G607" s="176">
        <f>E607*F607</f>
        <v>0</v>
      </c>
      <c r="O607" s="170">
        <v>2</v>
      </c>
      <c r="AA607" s="146">
        <v>1</v>
      </c>
      <c r="AB607" s="146">
        <v>1</v>
      </c>
      <c r="AC607" s="146">
        <v>1</v>
      </c>
      <c r="AZ607" s="146">
        <v>1</v>
      </c>
      <c r="BA607" s="146">
        <f>IF(AZ607=1,G607,0)</f>
        <v>0</v>
      </c>
      <c r="BB607" s="146">
        <f>IF(AZ607=2,G607,0)</f>
        <v>0</v>
      </c>
      <c r="BC607" s="146">
        <f>IF(AZ607=3,G607,0)</f>
        <v>0</v>
      </c>
      <c r="BD607" s="146">
        <f>IF(AZ607=4,G607,0)</f>
        <v>0</v>
      </c>
      <c r="BE607" s="146">
        <f>IF(AZ607=5,G607,0)</f>
        <v>0</v>
      </c>
      <c r="CA607" s="177">
        <v>1</v>
      </c>
      <c r="CB607" s="177">
        <v>1</v>
      </c>
      <c r="CZ607" s="146">
        <v>0.01713</v>
      </c>
    </row>
    <row r="608" spans="1:15" ht="12.75">
      <c r="A608" s="178"/>
      <c r="B608" s="180"/>
      <c r="C608" s="234" t="s">
        <v>726</v>
      </c>
      <c r="D608" s="233"/>
      <c r="E608" s="181">
        <v>38.95</v>
      </c>
      <c r="F608" s="182"/>
      <c r="G608" s="183"/>
      <c r="M608" s="179" t="s">
        <v>726</v>
      </c>
      <c r="O608" s="170"/>
    </row>
    <row r="609" spans="1:57" ht="12.75">
      <c r="A609" s="184"/>
      <c r="B609" s="185" t="s">
        <v>74</v>
      </c>
      <c r="C609" s="186" t="str">
        <f>CONCATENATE(B603," ",C603)</f>
        <v>62 Úpravy povrchů vnější</v>
      </c>
      <c r="D609" s="187"/>
      <c r="E609" s="188"/>
      <c r="F609" s="189"/>
      <c r="G609" s="190">
        <f>SUM(G603:G608)</f>
        <v>0</v>
      </c>
      <c r="O609" s="170">
        <v>4</v>
      </c>
      <c r="BA609" s="191">
        <f>SUM(BA603:BA608)</f>
        <v>0</v>
      </c>
      <c r="BB609" s="191">
        <f>SUM(BB603:BB608)</f>
        <v>0</v>
      </c>
      <c r="BC609" s="191">
        <f>SUM(BC603:BC608)</f>
        <v>0</v>
      </c>
      <c r="BD609" s="191">
        <f>SUM(BD603:BD608)</f>
        <v>0</v>
      </c>
      <c r="BE609" s="191">
        <f>SUM(BE603:BE608)</f>
        <v>0</v>
      </c>
    </row>
    <row r="610" spans="1:15" ht="12.75">
      <c r="A610" s="163" t="s">
        <v>71</v>
      </c>
      <c r="B610" s="164" t="s">
        <v>727</v>
      </c>
      <c r="C610" s="165" t="s">
        <v>728</v>
      </c>
      <c r="D610" s="166"/>
      <c r="E610" s="167"/>
      <c r="F610" s="167"/>
      <c r="G610" s="168"/>
      <c r="H610" s="169"/>
      <c r="I610" s="169"/>
      <c r="O610" s="170">
        <v>1</v>
      </c>
    </row>
    <row r="611" spans="1:104" ht="12.75">
      <c r="A611" s="171">
        <v>146</v>
      </c>
      <c r="B611" s="172" t="s">
        <v>729</v>
      </c>
      <c r="C611" s="173" t="s">
        <v>730</v>
      </c>
      <c r="D611" s="174" t="s">
        <v>86</v>
      </c>
      <c r="E611" s="175">
        <v>0.1716</v>
      </c>
      <c r="F611" s="175">
        <v>0</v>
      </c>
      <c r="G611" s="176">
        <f>E611*F611</f>
        <v>0</v>
      </c>
      <c r="O611" s="170">
        <v>2</v>
      </c>
      <c r="AA611" s="146">
        <v>1</v>
      </c>
      <c r="AB611" s="146">
        <v>1</v>
      </c>
      <c r="AC611" s="146">
        <v>1</v>
      </c>
      <c r="AZ611" s="146">
        <v>1</v>
      </c>
      <c r="BA611" s="146">
        <f>IF(AZ611=1,G611,0)</f>
        <v>0</v>
      </c>
      <c r="BB611" s="146">
        <f>IF(AZ611=2,G611,0)</f>
        <v>0</v>
      </c>
      <c r="BC611" s="146">
        <f>IF(AZ611=3,G611,0)</f>
        <v>0</v>
      </c>
      <c r="BD611" s="146">
        <f>IF(AZ611=4,G611,0)</f>
        <v>0</v>
      </c>
      <c r="BE611" s="146">
        <f>IF(AZ611=5,G611,0)</f>
        <v>0</v>
      </c>
      <c r="CA611" s="177">
        <v>1</v>
      </c>
      <c r="CB611" s="177">
        <v>1</v>
      </c>
      <c r="CZ611" s="146">
        <v>2.5</v>
      </c>
    </row>
    <row r="612" spans="1:15" ht="22.5">
      <c r="A612" s="178"/>
      <c r="B612" s="180"/>
      <c r="C612" s="234" t="s">
        <v>731</v>
      </c>
      <c r="D612" s="233"/>
      <c r="E612" s="181">
        <v>0.1716</v>
      </c>
      <c r="F612" s="182"/>
      <c r="G612" s="183"/>
      <c r="M612" s="179" t="s">
        <v>731</v>
      </c>
      <c r="O612" s="170"/>
    </row>
    <row r="613" spans="1:104" ht="22.5">
      <c r="A613" s="171">
        <v>147</v>
      </c>
      <c r="B613" s="172" t="s">
        <v>732</v>
      </c>
      <c r="C613" s="173" t="s">
        <v>733</v>
      </c>
      <c r="D613" s="174" t="s">
        <v>86</v>
      </c>
      <c r="E613" s="175">
        <v>0.1368</v>
      </c>
      <c r="F613" s="175">
        <v>0</v>
      </c>
      <c r="G613" s="176">
        <f>E613*F613</f>
        <v>0</v>
      </c>
      <c r="O613" s="170">
        <v>2</v>
      </c>
      <c r="AA613" s="146">
        <v>1</v>
      </c>
      <c r="AB613" s="146">
        <v>1</v>
      </c>
      <c r="AC613" s="146">
        <v>1</v>
      </c>
      <c r="AZ613" s="146">
        <v>1</v>
      </c>
      <c r="BA613" s="146">
        <f>IF(AZ613=1,G613,0)</f>
        <v>0</v>
      </c>
      <c r="BB613" s="146">
        <f>IF(AZ613=2,G613,0)</f>
        <v>0</v>
      </c>
      <c r="BC613" s="146">
        <f>IF(AZ613=3,G613,0)</f>
        <v>0</v>
      </c>
      <c r="BD613" s="146">
        <f>IF(AZ613=4,G613,0)</f>
        <v>0</v>
      </c>
      <c r="BE613" s="146">
        <f>IF(AZ613=5,G613,0)</f>
        <v>0</v>
      </c>
      <c r="CA613" s="177">
        <v>1</v>
      </c>
      <c r="CB613" s="177">
        <v>1</v>
      </c>
      <c r="CZ613" s="146">
        <v>1.919</v>
      </c>
    </row>
    <row r="614" spans="1:15" ht="12.75">
      <c r="A614" s="178"/>
      <c r="B614" s="180"/>
      <c r="C614" s="234" t="s">
        <v>734</v>
      </c>
      <c r="D614" s="233"/>
      <c r="E614" s="181">
        <v>0.1368</v>
      </c>
      <c r="F614" s="182"/>
      <c r="G614" s="183"/>
      <c r="M614" s="179" t="s">
        <v>734</v>
      </c>
      <c r="O614" s="170"/>
    </row>
    <row r="615" spans="1:104" ht="22.5">
      <c r="A615" s="171">
        <v>148</v>
      </c>
      <c r="B615" s="172" t="s">
        <v>735</v>
      </c>
      <c r="C615" s="173" t="s">
        <v>736</v>
      </c>
      <c r="D615" s="174" t="s">
        <v>183</v>
      </c>
      <c r="E615" s="175">
        <v>75.63</v>
      </c>
      <c r="F615" s="175">
        <v>0</v>
      </c>
      <c r="G615" s="176">
        <f>E615*F615</f>
        <v>0</v>
      </c>
      <c r="O615" s="170">
        <v>2</v>
      </c>
      <c r="AA615" s="146">
        <v>1</v>
      </c>
      <c r="AB615" s="146">
        <v>1</v>
      </c>
      <c r="AC615" s="146">
        <v>1</v>
      </c>
      <c r="AZ615" s="146">
        <v>1</v>
      </c>
      <c r="BA615" s="146">
        <f>IF(AZ615=1,G615,0)</f>
        <v>0</v>
      </c>
      <c r="BB615" s="146">
        <f>IF(AZ615=2,G615,0)</f>
        <v>0</v>
      </c>
      <c r="BC615" s="146">
        <f>IF(AZ615=3,G615,0)</f>
        <v>0</v>
      </c>
      <c r="BD615" s="146">
        <f>IF(AZ615=4,G615,0)</f>
        <v>0</v>
      </c>
      <c r="BE615" s="146">
        <f>IF(AZ615=5,G615,0)</f>
        <v>0</v>
      </c>
      <c r="CA615" s="177">
        <v>1</v>
      </c>
      <c r="CB615" s="177">
        <v>1</v>
      </c>
      <c r="CZ615" s="146">
        <v>0.095</v>
      </c>
    </row>
    <row r="616" spans="1:15" ht="12.75">
      <c r="A616" s="178"/>
      <c r="B616" s="180"/>
      <c r="C616" s="234" t="s">
        <v>737</v>
      </c>
      <c r="D616" s="233"/>
      <c r="E616" s="181">
        <v>75.63</v>
      </c>
      <c r="F616" s="182"/>
      <c r="G616" s="183"/>
      <c r="M616" s="179" t="s">
        <v>737</v>
      </c>
      <c r="O616" s="170"/>
    </row>
    <row r="617" spans="1:104" ht="22.5">
      <c r="A617" s="171">
        <v>149</v>
      </c>
      <c r="B617" s="172" t="s">
        <v>738</v>
      </c>
      <c r="C617" s="173" t="s">
        <v>739</v>
      </c>
      <c r="D617" s="174" t="s">
        <v>183</v>
      </c>
      <c r="E617" s="175">
        <v>192.41</v>
      </c>
      <c r="F617" s="175">
        <v>0</v>
      </c>
      <c r="G617" s="176">
        <f>E617*F617</f>
        <v>0</v>
      </c>
      <c r="O617" s="170">
        <v>2</v>
      </c>
      <c r="AA617" s="146">
        <v>1</v>
      </c>
      <c r="AB617" s="146">
        <v>1</v>
      </c>
      <c r="AC617" s="146">
        <v>1</v>
      </c>
      <c r="AZ617" s="146">
        <v>1</v>
      </c>
      <c r="BA617" s="146">
        <f>IF(AZ617=1,G617,0)</f>
        <v>0</v>
      </c>
      <c r="BB617" s="146">
        <f>IF(AZ617=2,G617,0)</f>
        <v>0</v>
      </c>
      <c r="BC617" s="146">
        <f>IF(AZ617=3,G617,0)</f>
        <v>0</v>
      </c>
      <c r="BD617" s="146">
        <f>IF(AZ617=4,G617,0)</f>
        <v>0</v>
      </c>
      <c r="BE617" s="146">
        <f>IF(AZ617=5,G617,0)</f>
        <v>0</v>
      </c>
      <c r="CA617" s="177">
        <v>1</v>
      </c>
      <c r="CB617" s="177">
        <v>1</v>
      </c>
      <c r="CZ617" s="146">
        <v>0.01591</v>
      </c>
    </row>
    <row r="618" spans="1:15" ht="12.75">
      <c r="A618" s="178"/>
      <c r="B618" s="180"/>
      <c r="C618" s="234" t="s">
        <v>740</v>
      </c>
      <c r="D618" s="233"/>
      <c r="E618" s="181">
        <v>149.77</v>
      </c>
      <c r="F618" s="182"/>
      <c r="G618" s="183"/>
      <c r="M618" s="179" t="s">
        <v>740</v>
      </c>
      <c r="O618" s="170"/>
    </row>
    <row r="619" spans="1:15" ht="12.75">
      <c r="A619" s="178"/>
      <c r="B619" s="180"/>
      <c r="C619" s="234" t="s">
        <v>741</v>
      </c>
      <c r="D619" s="233"/>
      <c r="E619" s="181">
        <v>42.64</v>
      </c>
      <c r="F619" s="182"/>
      <c r="G619" s="183"/>
      <c r="M619" s="179" t="s">
        <v>741</v>
      </c>
      <c r="O619" s="170"/>
    </row>
    <row r="620" spans="1:57" ht="12.75">
      <c r="A620" s="184"/>
      <c r="B620" s="185" t="s">
        <v>74</v>
      </c>
      <c r="C620" s="186" t="str">
        <f>CONCATENATE(B610," ",C610)</f>
        <v>63 Podlahy a podlahové konstrukce</v>
      </c>
      <c r="D620" s="187"/>
      <c r="E620" s="188"/>
      <c r="F620" s="189"/>
      <c r="G620" s="190">
        <f>SUM(G610:G619)</f>
        <v>0</v>
      </c>
      <c r="O620" s="170">
        <v>4</v>
      </c>
      <c r="BA620" s="191">
        <f>SUM(BA610:BA619)</f>
        <v>0</v>
      </c>
      <c r="BB620" s="191">
        <f>SUM(BB610:BB619)</f>
        <v>0</v>
      </c>
      <c r="BC620" s="191">
        <f>SUM(BC610:BC619)</f>
        <v>0</v>
      </c>
      <c r="BD620" s="191">
        <f>SUM(BD610:BD619)</f>
        <v>0</v>
      </c>
      <c r="BE620" s="191">
        <f>SUM(BE610:BE619)</f>
        <v>0</v>
      </c>
    </row>
    <row r="621" spans="1:15" ht="12.75">
      <c r="A621" s="163" t="s">
        <v>71</v>
      </c>
      <c r="B621" s="164" t="s">
        <v>742</v>
      </c>
      <c r="C621" s="165" t="s">
        <v>743</v>
      </c>
      <c r="D621" s="166"/>
      <c r="E621" s="167"/>
      <c r="F621" s="167"/>
      <c r="G621" s="168"/>
      <c r="H621" s="169"/>
      <c r="I621" s="169"/>
      <c r="O621" s="170">
        <v>1</v>
      </c>
    </row>
    <row r="622" spans="1:104" ht="12.75">
      <c r="A622" s="171">
        <v>150</v>
      </c>
      <c r="B622" s="172" t="s">
        <v>744</v>
      </c>
      <c r="C622" s="173" t="s">
        <v>745</v>
      </c>
      <c r="D622" s="174" t="s">
        <v>190</v>
      </c>
      <c r="E622" s="175">
        <v>1</v>
      </c>
      <c r="F622" s="175">
        <v>0</v>
      </c>
      <c r="G622" s="176">
        <f>E622*F622</f>
        <v>0</v>
      </c>
      <c r="O622" s="170">
        <v>2</v>
      </c>
      <c r="AA622" s="146">
        <v>1</v>
      </c>
      <c r="AB622" s="146">
        <v>1</v>
      </c>
      <c r="AC622" s="146">
        <v>1</v>
      </c>
      <c r="AZ622" s="146">
        <v>1</v>
      </c>
      <c r="BA622" s="146">
        <f>IF(AZ622=1,G622,0)</f>
        <v>0</v>
      </c>
      <c r="BB622" s="146">
        <f>IF(AZ622=2,G622,0)</f>
        <v>0</v>
      </c>
      <c r="BC622" s="146">
        <f>IF(AZ622=3,G622,0)</f>
        <v>0</v>
      </c>
      <c r="BD622" s="146">
        <f>IF(AZ622=4,G622,0)</f>
        <v>0</v>
      </c>
      <c r="BE622" s="146">
        <f>IF(AZ622=5,G622,0)</f>
        <v>0</v>
      </c>
      <c r="CA622" s="177">
        <v>1</v>
      </c>
      <c r="CB622" s="177">
        <v>1</v>
      </c>
      <c r="CZ622" s="146">
        <v>0.0255600000000129</v>
      </c>
    </row>
    <row r="623" spans="1:15" ht="12.75">
      <c r="A623" s="178"/>
      <c r="B623" s="180"/>
      <c r="C623" s="234" t="s">
        <v>746</v>
      </c>
      <c r="D623" s="233"/>
      <c r="E623" s="181">
        <v>1</v>
      </c>
      <c r="F623" s="182"/>
      <c r="G623" s="183"/>
      <c r="M623" s="179" t="s">
        <v>746</v>
      </c>
      <c r="O623" s="170"/>
    </row>
    <row r="624" spans="1:104" ht="12.75">
      <c r="A624" s="171">
        <v>151</v>
      </c>
      <c r="B624" s="172" t="s">
        <v>747</v>
      </c>
      <c r="C624" s="173" t="s">
        <v>748</v>
      </c>
      <c r="D624" s="174" t="s">
        <v>190</v>
      </c>
      <c r="E624" s="175">
        <v>1</v>
      </c>
      <c r="F624" s="175">
        <v>0</v>
      </c>
      <c r="G624" s="176">
        <f>E624*F624</f>
        <v>0</v>
      </c>
      <c r="O624" s="170">
        <v>2</v>
      </c>
      <c r="AA624" s="146">
        <v>1</v>
      </c>
      <c r="AB624" s="146">
        <v>1</v>
      </c>
      <c r="AC624" s="146">
        <v>1</v>
      </c>
      <c r="AZ624" s="146">
        <v>1</v>
      </c>
      <c r="BA624" s="146">
        <f>IF(AZ624=1,G624,0)</f>
        <v>0</v>
      </c>
      <c r="BB624" s="146">
        <f>IF(AZ624=2,G624,0)</f>
        <v>0</v>
      </c>
      <c r="BC624" s="146">
        <f>IF(AZ624=3,G624,0)</f>
        <v>0</v>
      </c>
      <c r="BD624" s="146">
        <f>IF(AZ624=4,G624,0)</f>
        <v>0</v>
      </c>
      <c r="BE624" s="146">
        <f>IF(AZ624=5,G624,0)</f>
        <v>0</v>
      </c>
      <c r="CA624" s="177">
        <v>1</v>
      </c>
      <c r="CB624" s="177">
        <v>1</v>
      </c>
      <c r="CZ624" s="146">
        <v>0.0441000000000145</v>
      </c>
    </row>
    <row r="625" spans="1:15" ht="12.75">
      <c r="A625" s="178"/>
      <c r="B625" s="180"/>
      <c r="C625" s="234" t="s">
        <v>749</v>
      </c>
      <c r="D625" s="233"/>
      <c r="E625" s="181">
        <v>1</v>
      </c>
      <c r="F625" s="182"/>
      <c r="G625" s="183"/>
      <c r="M625" s="179" t="s">
        <v>749</v>
      </c>
      <c r="O625" s="170"/>
    </row>
    <row r="626" spans="1:104" ht="12.75">
      <c r="A626" s="171">
        <v>152</v>
      </c>
      <c r="B626" s="172" t="s">
        <v>750</v>
      </c>
      <c r="C626" s="173" t="s">
        <v>751</v>
      </c>
      <c r="D626" s="174" t="s">
        <v>190</v>
      </c>
      <c r="E626" s="175">
        <v>3</v>
      </c>
      <c r="F626" s="175">
        <v>0</v>
      </c>
      <c r="G626" s="176">
        <f>E626*F626</f>
        <v>0</v>
      </c>
      <c r="O626" s="170">
        <v>2</v>
      </c>
      <c r="AA626" s="146">
        <v>1</v>
      </c>
      <c r="AB626" s="146">
        <v>1</v>
      </c>
      <c r="AC626" s="146">
        <v>1</v>
      </c>
      <c r="AZ626" s="146">
        <v>1</v>
      </c>
      <c r="BA626" s="146">
        <f>IF(AZ626=1,G626,0)</f>
        <v>0</v>
      </c>
      <c r="BB626" s="146">
        <f>IF(AZ626=2,G626,0)</f>
        <v>0</v>
      </c>
      <c r="BC626" s="146">
        <f>IF(AZ626=3,G626,0)</f>
        <v>0</v>
      </c>
      <c r="BD626" s="146">
        <f>IF(AZ626=4,G626,0)</f>
        <v>0</v>
      </c>
      <c r="BE626" s="146">
        <f>IF(AZ626=5,G626,0)</f>
        <v>0</v>
      </c>
      <c r="CA626" s="177">
        <v>1</v>
      </c>
      <c r="CB626" s="177">
        <v>1</v>
      </c>
      <c r="CZ626" s="146">
        <v>0.0602999999999838</v>
      </c>
    </row>
    <row r="627" spans="1:15" ht="12.75">
      <c r="A627" s="178"/>
      <c r="B627" s="180"/>
      <c r="C627" s="234" t="s">
        <v>752</v>
      </c>
      <c r="D627" s="233"/>
      <c r="E627" s="181">
        <v>2</v>
      </c>
      <c r="F627" s="182"/>
      <c r="G627" s="183"/>
      <c r="M627" s="179" t="s">
        <v>752</v>
      </c>
      <c r="O627" s="170"/>
    </row>
    <row r="628" spans="1:15" ht="12.75">
      <c r="A628" s="178"/>
      <c r="B628" s="180"/>
      <c r="C628" s="234" t="s">
        <v>753</v>
      </c>
      <c r="D628" s="233"/>
      <c r="E628" s="181">
        <v>1</v>
      </c>
      <c r="F628" s="182"/>
      <c r="G628" s="183"/>
      <c r="M628" s="179" t="s">
        <v>753</v>
      </c>
      <c r="O628" s="170"/>
    </row>
    <row r="629" spans="1:104" ht="12.75">
      <c r="A629" s="171">
        <v>153</v>
      </c>
      <c r="B629" s="172" t="s">
        <v>754</v>
      </c>
      <c r="C629" s="173" t="s">
        <v>755</v>
      </c>
      <c r="D629" s="174" t="s">
        <v>190</v>
      </c>
      <c r="E629" s="175">
        <v>12</v>
      </c>
      <c r="F629" s="175">
        <v>0</v>
      </c>
      <c r="G629" s="176">
        <f>E629*F629</f>
        <v>0</v>
      </c>
      <c r="O629" s="170">
        <v>2</v>
      </c>
      <c r="AA629" s="146">
        <v>1</v>
      </c>
      <c r="AB629" s="146">
        <v>1</v>
      </c>
      <c r="AC629" s="146">
        <v>1</v>
      </c>
      <c r="AZ629" s="146">
        <v>1</v>
      </c>
      <c r="BA629" s="146">
        <f>IF(AZ629=1,G629,0)</f>
        <v>0</v>
      </c>
      <c r="BB629" s="146">
        <f>IF(AZ629=2,G629,0)</f>
        <v>0</v>
      </c>
      <c r="BC629" s="146">
        <f>IF(AZ629=3,G629,0)</f>
        <v>0</v>
      </c>
      <c r="BD629" s="146">
        <f>IF(AZ629=4,G629,0)</f>
        <v>0</v>
      </c>
      <c r="BE629" s="146">
        <f>IF(AZ629=5,G629,0)</f>
        <v>0</v>
      </c>
      <c r="CA629" s="177">
        <v>1</v>
      </c>
      <c r="CB629" s="177">
        <v>1</v>
      </c>
      <c r="CZ629" s="146">
        <v>0.01897</v>
      </c>
    </row>
    <row r="630" spans="1:15" ht="12.75">
      <c r="A630" s="178"/>
      <c r="B630" s="180"/>
      <c r="C630" s="234" t="s">
        <v>756</v>
      </c>
      <c r="D630" s="233"/>
      <c r="E630" s="181">
        <v>2</v>
      </c>
      <c r="F630" s="182"/>
      <c r="G630" s="183"/>
      <c r="M630" s="179" t="s">
        <v>756</v>
      </c>
      <c r="O630" s="170"/>
    </row>
    <row r="631" spans="1:15" ht="12.75">
      <c r="A631" s="178"/>
      <c r="B631" s="180"/>
      <c r="C631" s="234" t="s">
        <v>757</v>
      </c>
      <c r="D631" s="233"/>
      <c r="E631" s="181">
        <v>3</v>
      </c>
      <c r="F631" s="182"/>
      <c r="G631" s="183"/>
      <c r="M631" s="179" t="s">
        <v>757</v>
      </c>
      <c r="O631" s="170"/>
    </row>
    <row r="632" spans="1:15" ht="12.75">
      <c r="A632" s="178"/>
      <c r="B632" s="180"/>
      <c r="C632" s="234" t="s">
        <v>758</v>
      </c>
      <c r="D632" s="233"/>
      <c r="E632" s="181">
        <v>3</v>
      </c>
      <c r="F632" s="182"/>
      <c r="G632" s="183"/>
      <c r="M632" s="179" t="s">
        <v>758</v>
      </c>
      <c r="O632" s="170"/>
    </row>
    <row r="633" spans="1:15" ht="12.75">
      <c r="A633" s="178"/>
      <c r="B633" s="180"/>
      <c r="C633" s="234" t="s">
        <v>759</v>
      </c>
      <c r="D633" s="233"/>
      <c r="E633" s="181">
        <v>1</v>
      </c>
      <c r="F633" s="182"/>
      <c r="G633" s="183"/>
      <c r="M633" s="179" t="s">
        <v>759</v>
      </c>
      <c r="O633" s="170"/>
    </row>
    <row r="634" spans="1:15" ht="12.75">
      <c r="A634" s="178"/>
      <c r="B634" s="180"/>
      <c r="C634" s="234" t="s">
        <v>760</v>
      </c>
      <c r="D634" s="233"/>
      <c r="E634" s="181">
        <v>1</v>
      </c>
      <c r="F634" s="182"/>
      <c r="G634" s="183"/>
      <c r="M634" s="179" t="s">
        <v>760</v>
      </c>
      <c r="O634" s="170"/>
    </row>
    <row r="635" spans="1:15" ht="12.75">
      <c r="A635" s="178"/>
      <c r="B635" s="180"/>
      <c r="C635" s="234" t="s">
        <v>761</v>
      </c>
      <c r="D635" s="233"/>
      <c r="E635" s="181">
        <v>1</v>
      </c>
      <c r="F635" s="182"/>
      <c r="G635" s="183"/>
      <c r="M635" s="179" t="s">
        <v>761</v>
      </c>
      <c r="O635" s="170"/>
    </row>
    <row r="636" spans="1:15" ht="12.75">
      <c r="A636" s="178"/>
      <c r="B636" s="180"/>
      <c r="C636" s="234" t="s">
        <v>762</v>
      </c>
      <c r="D636" s="233"/>
      <c r="E636" s="181">
        <v>1</v>
      </c>
      <c r="F636" s="182"/>
      <c r="G636" s="183"/>
      <c r="M636" s="179" t="s">
        <v>762</v>
      </c>
      <c r="O636" s="170"/>
    </row>
    <row r="637" spans="1:104" ht="12.75">
      <c r="A637" s="171">
        <v>154</v>
      </c>
      <c r="B637" s="172" t="s">
        <v>763</v>
      </c>
      <c r="C637" s="173" t="s">
        <v>764</v>
      </c>
      <c r="D637" s="174" t="s">
        <v>190</v>
      </c>
      <c r="E637" s="175">
        <v>3</v>
      </c>
      <c r="F637" s="175">
        <v>0</v>
      </c>
      <c r="G637" s="176">
        <f>E637*F637</f>
        <v>0</v>
      </c>
      <c r="O637" s="170">
        <v>2</v>
      </c>
      <c r="AA637" s="146">
        <v>1</v>
      </c>
      <c r="AB637" s="146">
        <v>1</v>
      </c>
      <c r="AC637" s="146">
        <v>1</v>
      </c>
      <c r="AZ637" s="146">
        <v>1</v>
      </c>
      <c r="BA637" s="146">
        <f>IF(AZ637=1,G637,0)</f>
        <v>0</v>
      </c>
      <c r="BB637" s="146">
        <f>IF(AZ637=2,G637,0)</f>
        <v>0</v>
      </c>
      <c r="BC637" s="146">
        <f>IF(AZ637=3,G637,0)</f>
        <v>0</v>
      </c>
      <c r="BD637" s="146">
        <f>IF(AZ637=4,G637,0)</f>
        <v>0</v>
      </c>
      <c r="BE637" s="146">
        <f>IF(AZ637=5,G637,0)</f>
        <v>0</v>
      </c>
      <c r="CA637" s="177">
        <v>1</v>
      </c>
      <c r="CB637" s="177">
        <v>1</v>
      </c>
      <c r="CZ637" s="146">
        <v>0.0377199999999789</v>
      </c>
    </row>
    <row r="638" spans="1:15" ht="12.75">
      <c r="A638" s="178"/>
      <c r="B638" s="180"/>
      <c r="C638" s="234" t="s">
        <v>765</v>
      </c>
      <c r="D638" s="233"/>
      <c r="E638" s="181">
        <v>1</v>
      </c>
      <c r="F638" s="182"/>
      <c r="G638" s="183"/>
      <c r="M638" s="179" t="s">
        <v>765</v>
      </c>
      <c r="O638" s="170"/>
    </row>
    <row r="639" spans="1:15" ht="12.75">
      <c r="A639" s="178"/>
      <c r="B639" s="180"/>
      <c r="C639" s="234" t="s">
        <v>766</v>
      </c>
      <c r="D639" s="233"/>
      <c r="E639" s="181">
        <v>1</v>
      </c>
      <c r="F639" s="182"/>
      <c r="G639" s="183"/>
      <c r="M639" s="179" t="s">
        <v>766</v>
      </c>
      <c r="O639" s="170"/>
    </row>
    <row r="640" spans="1:15" ht="12.75">
      <c r="A640" s="178"/>
      <c r="B640" s="180"/>
      <c r="C640" s="234" t="s">
        <v>767</v>
      </c>
      <c r="D640" s="233"/>
      <c r="E640" s="181">
        <v>1</v>
      </c>
      <c r="F640" s="182"/>
      <c r="G640" s="183"/>
      <c r="M640" s="179" t="s">
        <v>767</v>
      </c>
      <c r="O640" s="170"/>
    </row>
    <row r="641" spans="1:104" ht="12.75">
      <c r="A641" s="171">
        <v>155</v>
      </c>
      <c r="B641" s="172" t="s">
        <v>768</v>
      </c>
      <c r="C641" s="173" t="s">
        <v>769</v>
      </c>
      <c r="D641" s="174" t="s">
        <v>190</v>
      </c>
      <c r="E641" s="175">
        <v>1</v>
      </c>
      <c r="F641" s="175">
        <v>0</v>
      </c>
      <c r="G641" s="176">
        <f>E641*F641</f>
        <v>0</v>
      </c>
      <c r="O641" s="170">
        <v>2</v>
      </c>
      <c r="AA641" s="146">
        <v>1</v>
      </c>
      <c r="AB641" s="146">
        <v>1</v>
      </c>
      <c r="AC641" s="146">
        <v>1</v>
      </c>
      <c r="AZ641" s="146">
        <v>1</v>
      </c>
      <c r="BA641" s="146">
        <f>IF(AZ641=1,G641,0)</f>
        <v>0</v>
      </c>
      <c r="BB641" s="146">
        <f>IF(AZ641=2,G641,0)</f>
        <v>0</v>
      </c>
      <c r="BC641" s="146">
        <f>IF(AZ641=3,G641,0)</f>
        <v>0</v>
      </c>
      <c r="BD641" s="146">
        <f>IF(AZ641=4,G641,0)</f>
        <v>0</v>
      </c>
      <c r="BE641" s="146">
        <f>IF(AZ641=5,G641,0)</f>
        <v>0</v>
      </c>
      <c r="CA641" s="177">
        <v>1</v>
      </c>
      <c r="CB641" s="177">
        <v>1</v>
      </c>
      <c r="CZ641" s="146">
        <v>0.06272</v>
      </c>
    </row>
    <row r="642" spans="1:15" ht="12.75">
      <c r="A642" s="178"/>
      <c r="B642" s="180"/>
      <c r="C642" s="234" t="s">
        <v>770</v>
      </c>
      <c r="D642" s="233"/>
      <c r="E642" s="181">
        <v>1</v>
      </c>
      <c r="F642" s="182"/>
      <c r="G642" s="183"/>
      <c r="M642" s="179" t="s">
        <v>770</v>
      </c>
      <c r="O642" s="170"/>
    </row>
    <row r="643" spans="1:104" ht="12.75">
      <c r="A643" s="171">
        <v>156</v>
      </c>
      <c r="B643" s="172" t="s">
        <v>771</v>
      </c>
      <c r="C643" s="173" t="s">
        <v>772</v>
      </c>
      <c r="D643" s="174" t="s">
        <v>190</v>
      </c>
      <c r="E643" s="175">
        <v>5</v>
      </c>
      <c r="F643" s="175">
        <v>0</v>
      </c>
      <c r="G643" s="176">
        <f>E643*F643</f>
        <v>0</v>
      </c>
      <c r="O643" s="170">
        <v>2</v>
      </c>
      <c r="AA643" s="146">
        <v>1</v>
      </c>
      <c r="AB643" s="146">
        <v>1</v>
      </c>
      <c r="AC643" s="146">
        <v>1</v>
      </c>
      <c r="AZ643" s="146">
        <v>1</v>
      </c>
      <c r="BA643" s="146">
        <f>IF(AZ643=1,G643,0)</f>
        <v>0</v>
      </c>
      <c r="BB643" s="146">
        <f>IF(AZ643=2,G643,0)</f>
        <v>0</v>
      </c>
      <c r="BC643" s="146">
        <f>IF(AZ643=3,G643,0)</f>
        <v>0</v>
      </c>
      <c r="BD643" s="146">
        <f>IF(AZ643=4,G643,0)</f>
        <v>0</v>
      </c>
      <c r="BE643" s="146">
        <f>IF(AZ643=5,G643,0)</f>
        <v>0</v>
      </c>
      <c r="CA643" s="177">
        <v>1</v>
      </c>
      <c r="CB643" s="177">
        <v>1</v>
      </c>
      <c r="CZ643" s="146">
        <v>0.490749999999935</v>
      </c>
    </row>
    <row r="644" spans="1:15" ht="12.75">
      <c r="A644" s="178"/>
      <c r="B644" s="180"/>
      <c r="C644" s="234" t="s">
        <v>773</v>
      </c>
      <c r="D644" s="233"/>
      <c r="E644" s="181">
        <v>1</v>
      </c>
      <c r="F644" s="182"/>
      <c r="G644" s="183"/>
      <c r="M644" s="179" t="s">
        <v>773</v>
      </c>
      <c r="O644" s="170"/>
    </row>
    <row r="645" spans="1:15" ht="12.75">
      <c r="A645" s="178"/>
      <c r="B645" s="180"/>
      <c r="C645" s="234" t="s">
        <v>774</v>
      </c>
      <c r="D645" s="233"/>
      <c r="E645" s="181">
        <v>2</v>
      </c>
      <c r="F645" s="182"/>
      <c r="G645" s="183"/>
      <c r="M645" s="179" t="s">
        <v>774</v>
      </c>
      <c r="O645" s="170"/>
    </row>
    <row r="646" spans="1:15" ht="12.75">
      <c r="A646" s="178"/>
      <c r="B646" s="180"/>
      <c r="C646" s="234" t="s">
        <v>775</v>
      </c>
      <c r="D646" s="233"/>
      <c r="E646" s="181">
        <v>1</v>
      </c>
      <c r="F646" s="182"/>
      <c r="G646" s="183"/>
      <c r="M646" s="179" t="s">
        <v>775</v>
      </c>
      <c r="O646" s="170"/>
    </row>
    <row r="647" spans="1:15" ht="12.75">
      <c r="A647" s="178"/>
      <c r="B647" s="180"/>
      <c r="C647" s="234" t="s">
        <v>776</v>
      </c>
      <c r="D647" s="233"/>
      <c r="E647" s="181">
        <v>1</v>
      </c>
      <c r="F647" s="182"/>
      <c r="G647" s="183"/>
      <c r="M647" s="179" t="s">
        <v>776</v>
      </c>
      <c r="O647" s="170"/>
    </row>
    <row r="648" spans="1:104" ht="12.75">
      <c r="A648" s="171">
        <v>157</v>
      </c>
      <c r="B648" s="172" t="s">
        <v>777</v>
      </c>
      <c r="C648" s="173" t="s">
        <v>778</v>
      </c>
      <c r="D648" s="174" t="s">
        <v>190</v>
      </c>
      <c r="E648" s="175">
        <v>1</v>
      </c>
      <c r="F648" s="175">
        <v>0</v>
      </c>
      <c r="G648" s="176">
        <f>E648*F648</f>
        <v>0</v>
      </c>
      <c r="O648" s="170">
        <v>2</v>
      </c>
      <c r="AA648" s="146">
        <v>1</v>
      </c>
      <c r="AB648" s="146">
        <v>1</v>
      </c>
      <c r="AC648" s="146">
        <v>1</v>
      </c>
      <c r="AZ648" s="146">
        <v>1</v>
      </c>
      <c r="BA648" s="146">
        <f>IF(AZ648=1,G648,0)</f>
        <v>0</v>
      </c>
      <c r="BB648" s="146">
        <f>IF(AZ648=2,G648,0)</f>
        <v>0</v>
      </c>
      <c r="BC648" s="146">
        <f>IF(AZ648=3,G648,0)</f>
        <v>0</v>
      </c>
      <c r="BD648" s="146">
        <f>IF(AZ648=4,G648,0)</f>
        <v>0</v>
      </c>
      <c r="BE648" s="146">
        <f>IF(AZ648=5,G648,0)</f>
        <v>0</v>
      </c>
      <c r="CA648" s="177">
        <v>1</v>
      </c>
      <c r="CB648" s="177">
        <v>1</v>
      </c>
      <c r="CZ648" s="146">
        <v>0.608640000000378</v>
      </c>
    </row>
    <row r="649" spans="1:15" ht="12.75">
      <c r="A649" s="178"/>
      <c r="B649" s="180"/>
      <c r="C649" s="234" t="s">
        <v>779</v>
      </c>
      <c r="D649" s="233"/>
      <c r="E649" s="181">
        <v>1</v>
      </c>
      <c r="F649" s="182"/>
      <c r="G649" s="183"/>
      <c r="M649" s="179" t="s">
        <v>779</v>
      </c>
      <c r="O649" s="170"/>
    </row>
    <row r="650" spans="1:104" ht="12.75">
      <c r="A650" s="171">
        <v>158</v>
      </c>
      <c r="B650" s="172" t="s">
        <v>780</v>
      </c>
      <c r="C650" s="173" t="s">
        <v>781</v>
      </c>
      <c r="D650" s="174" t="s">
        <v>190</v>
      </c>
      <c r="E650" s="175">
        <v>11</v>
      </c>
      <c r="F650" s="175">
        <v>0</v>
      </c>
      <c r="G650" s="176">
        <f>E650*F650</f>
        <v>0</v>
      </c>
      <c r="O650" s="170">
        <v>2</v>
      </c>
      <c r="AA650" s="146">
        <v>1</v>
      </c>
      <c r="AB650" s="146">
        <v>1</v>
      </c>
      <c r="AC650" s="146">
        <v>1</v>
      </c>
      <c r="AZ650" s="146">
        <v>1</v>
      </c>
      <c r="BA650" s="146">
        <f>IF(AZ650=1,G650,0)</f>
        <v>0</v>
      </c>
      <c r="BB650" s="146">
        <f>IF(AZ650=2,G650,0)</f>
        <v>0</v>
      </c>
      <c r="BC650" s="146">
        <f>IF(AZ650=3,G650,0)</f>
        <v>0</v>
      </c>
      <c r="BD650" s="146">
        <f>IF(AZ650=4,G650,0)</f>
        <v>0</v>
      </c>
      <c r="BE650" s="146">
        <f>IF(AZ650=5,G650,0)</f>
        <v>0</v>
      </c>
      <c r="CA650" s="177">
        <v>1</v>
      </c>
      <c r="CB650" s="177">
        <v>1</v>
      </c>
      <c r="CZ650" s="146">
        <v>0.0135599999999982</v>
      </c>
    </row>
    <row r="651" spans="1:15" ht="12.75">
      <c r="A651" s="178"/>
      <c r="B651" s="180"/>
      <c r="C651" s="234" t="s">
        <v>782</v>
      </c>
      <c r="D651" s="233"/>
      <c r="E651" s="181">
        <v>1</v>
      </c>
      <c r="F651" s="182"/>
      <c r="G651" s="183"/>
      <c r="M651" s="179" t="s">
        <v>782</v>
      </c>
      <c r="O651" s="170"/>
    </row>
    <row r="652" spans="1:15" ht="12.75">
      <c r="A652" s="178"/>
      <c r="B652" s="180"/>
      <c r="C652" s="234" t="s">
        <v>783</v>
      </c>
      <c r="D652" s="233"/>
      <c r="E652" s="181">
        <v>1</v>
      </c>
      <c r="F652" s="182"/>
      <c r="G652" s="183"/>
      <c r="M652" s="179" t="s">
        <v>783</v>
      </c>
      <c r="O652" s="170"/>
    </row>
    <row r="653" spans="1:15" ht="12.75">
      <c r="A653" s="178"/>
      <c r="B653" s="180"/>
      <c r="C653" s="234" t="s">
        <v>784</v>
      </c>
      <c r="D653" s="233"/>
      <c r="E653" s="181">
        <v>4</v>
      </c>
      <c r="F653" s="182"/>
      <c r="G653" s="183"/>
      <c r="M653" s="179" t="s">
        <v>784</v>
      </c>
      <c r="O653" s="170"/>
    </row>
    <row r="654" spans="1:15" ht="12.75">
      <c r="A654" s="178"/>
      <c r="B654" s="180"/>
      <c r="C654" s="234" t="s">
        <v>785</v>
      </c>
      <c r="D654" s="233"/>
      <c r="E654" s="181">
        <v>3</v>
      </c>
      <c r="F654" s="182"/>
      <c r="G654" s="183"/>
      <c r="M654" s="179" t="s">
        <v>785</v>
      </c>
      <c r="O654" s="170"/>
    </row>
    <row r="655" spans="1:15" ht="12.75">
      <c r="A655" s="178"/>
      <c r="B655" s="180"/>
      <c r="C655" s="234" t="s">
        <v>786</v>
      </c>
      <c r="D655" s="233"/>
      <c r="E655" s="181">
        <v>1</v>
      </c>
      <c r="F655" s="182"/>
      <c r="G655" s="183"/>
      <c r="M655" s="179" t="s">
        <v>786</v>
      </c>
      <c r="O655" s="170"/>
    </row>
    <row r="656" spans="1:15" ht="12.75">
      <c r="A656" s="178"/>
      <c r="B656" s="180"/>
      <c r="C656" s="234" t="s">
        <v>787</v>
      </c>
      <c r="D656" s="233"/>
      <c r="E656" s="181">
        <v>1</v>
      </c>
      <c r="F656" s="182"/>
      <c r="G656" s="183"/>
      <c r="M656" s="179" t="s">
        <v>787</v>
      </c>
      <c r="O656" s="170"/>
    </row>
    <row r="657" spans="1:104" ht="12.75">
      <c r="A657" s="171">
        <v>159</v>
      </c>
      <c r="B657" s="172" t="s">
        <v>788</v>
      </c>
      <c r="C657" s="173" t="s">
        <v>789</v>
      </c>
      <c r="D657" s="174" t="s">
        <v>190</v>
      </c>
      <c r="E657" s="175">
        <v>1</v>
      </c>
      <c r="F657" s="175">
        <v>0</v>
      </c>
      <c r="G657" s="176">
        <f>E657*F657</f>
        <v>0</v>
      </c>
      <c r="O657" s="170">
        <v>2</v>
      </c>
      <c r="AA657" s="146">
        <v>1</v>
      </c>
      <c r="AB657" s="146">
        <v>1</v>
      </c>
      <c r="AC657" s="146">
        <v>1</v>
      </c>
      <c r="AZ657" s="146">
        <v>1</v>
      </c>
      <c r="BA657" s="146">
        <f>IF(AZ657=1,G657,0)</f>
        <v>0</v>
      </c>
      <c r="BB657" s="146">
        <f>IF(AZ657=2,G657,0)</f>
        <v>0</v>
      </c>
      <c r="BC657" s="146">
        <f>IF(AZ657=3,G657,0)</f>
        <v>0</v>
      </c>
      <c r="BD657" s="146">
        <f>IF(AZ657=4,G657,0)</f>
        <v>0</v>
      </c>
      <c r="BE657" s="146">
        <f>IF(AZ657=5,G657,0)</f>
        <v>0</v>
      </c>
      <c r="CA657" s="177">
        <v>1</v>
      </c>
      <c r="CB657" s="177">
        <v>1</v>
      </c>
      <c r="CZ657" s="146">
        <v>0.0243199999999888</v>
      </c>
    </row>
    <row r="658" spans="1:15" ht="12.75">
      <c r="A658" s="178"/>
      <c r="B658" s="180"/>
      <c r="C658" s="234" t="s">
        <v>790</v>
      </c>
      <c r="D658" s="233"/>
      <c r="E658" s="181">
        <v>1</v>
      </c>
      <c r="F658" s="182"/>
      <c r="G658" s="183"/>
      <c r="M658" s="179" t="s">
        <v>790</v>
      </c>
      <c r="O658" s="170"/>
    </row>
    <row r="659" spans="1:104" ht="12.75">
      <c r="A659" s="171">
        <v>160</v>
      </c>
      <c r="B659" s="172" t="s">
        <v>791</v>
      </c>
      <c r="C659" s="173" t="s">
        <v>792</v>
      </c>
      <c r="D659" s="174" t="s">
        <v>190</v>
      </c>
      <c r="E659" s="175">
        <v>1</v>
      </c>
      <c r="F659" s="175">
        <v>0</v>
      </c>
      <c r="G659" s="176">
        <f>E659*F659</f>
        <v>0</v>
      </c>
      <c r="O659" s="170">
        <v>2</v>
      </c>
      <c r="AA659" s="146">
        <v>12</v>
      </c>
      <c r="AB659" s="146">
        <v>1</v>
      </c>
      <c r="AC659" s="146">
        <v>261</v>
      </c>
      <c r="AZ659" s="146">
        <v>1</v>
      </c>
      <c r="BA659" s="146">
        <f>IF(AZ659=1,G659,0)</f>
        <v>0</v>
      </c>
      <c r="BB659" s="146">
        <f>IF(AZ659=2,G659,0)</f>
        <v>0</v>
      </c>
      <c r="BC659" s="146">
        <f>IF(AZ659=3,G659,0)</f>
        <v>0</v>
      </c>
      <c r="BD659" s="146">
        <f>IF(AZ659=4,G659,0)</f>
        <v>0</v>
      </c>
      <c r="BE659" s="146">
        <f>IF(AZ659=5,G659,0)</f>
        <v>0</v>
      </c>
      <c r="CA659" s="177">
        <v>12</v>
      </c>
      <c r="CB659" s="177">
        <v>1</v>
      </c>
      <c r="CZ659" s="146">
        <v>0.0154</v>
      </c>
    </row>
    <row r="660" spans="1:15" ht="12.75">
      <c r="A660" s="178"/>
      <c r="B660" s="180"/>
      <c r="C660" s="234" t="s">
        <v>759</v>
      </c>
      <c r="D660" s="233"/>
      <c r="E660" s="181">
        <v>1</v>
      </c>
      <c r="F660" s="182"/>
      <c r="G660" s="183"/>
      <c r="M660" s="179" t="s">
        <v>759</v>
      </c>
      <c r="O660" s="170"/>
    </row>
    <row r="661" spans="1:104" ht="12.75">
      <c r="A661" s="171">
        <v>161</v>
      </c>
      <c r="B661" s="172" t="s">
        <v>791</v>
      </c>
      <c r="C661" s="173" t="s">
        <v>793</v>
      </c>
      <c r="D661" s="174" t="s">
        <v>190</v>
      </c>
      <c r="E661" s="175">
        <v>2</v>
      </c>
      <c r="F661" s="175">
        <v>0</v>
      </c>
      <c r="G661" s="176">
        <f>E661*F661</f>
        <v>0</v>
      </c>
      <c r="O661" s="170">
        <v>2</v>
      </c>
      <c r="AA661" s="146">
        <v>12</v>
      </c>
      <c r="AB661" s="146">
        <v>1</v>
      </c>
      <c r="AC661" s="146">
        <v>262</v>
      </c>
      <c r="AZ661" s="146">
        <v>1</v>
      </c>
      <c r="BA661" s="146">
        <f>IF(AZ661=1,G661,0)</f>
        <v>0</v>
      </c>
      <c r="BB661" s="146">
        <f>IF(AZ661=2,G661,0)</f>
        <v>0</v>
      </c>
      <c r="BC661" s="146">
        <f>IF(AZ661=3,G661,0)</f>
        <v>0</v>
      </c>
      <c r="BD661" s="146">
        <f>IF(AZ661=4,G661,0)</f>
        <v>0</v>
      </c>
      <c r="BE661" s="146">
        <f>IF(AZ661=5,G661,0)</f>
        <v>0</v>
      </c>
      <c r="CA661" s="177">
        <v>12</v>
      </c>
      <c r="CB661" s="177">
        <v>1</v>
      </c>
      <c r="CZ661" s="146">
        <v>0.0164000000000044</v>
      </c>
    </row>
    <row r="662" spans="1:15" ht="12.75">
      <c r="A662" s="178"/>
      <c r="B662" s="180"/>
      <c r="C662" s="234" t="s">
        <v>756</v>
      </c>
      <c r="D662" s="233"/>
      <c r="E662" s="181">
        <v>2</v>
      </c>
      <c r="F662" s="182"/>
      <c r="G662" s="183"/>
      <c r="M662" s="179" t="s">
        <v>756</v>
      </c>
      <c r="O662" s="170"/>
    </row>
    <row r="663" spans="1:104" ht="12.75">
      <c r="A663" s="171">
        <v>162</v>
      </c>
      <c r="B663" s="172" t="s">
        <v>791</v>
      </c>
      <c r="C663" s="173" t="s">
        <v>794</v>
      </c>
      <c r="D663" s="174" t="s">
        <v>190</v>
      </c>
      <c r="E663" s="175">
        <v>1</v>
      </c>
      <c r="F663" s="175">
        <v>0</v>
      </c>
      <c r="G663" s="176">
        <f>E663*F663</f>
        <v>0</v>
      </c>
      <c r="O663" s="170">
        <v>2</v>
      </c>
      <c r="AA663" s="146">
        <v>12</v>
      </c>
      <c r="AB663" s="146">
        <v>1</v>
      </c>
      <c r="AC663" s="146">
        <v>263</v>
      </c>
      <c r="AZ663" s="146">
        <v>1</v>
      </c>
      <c r="BA663" s="146">
        <f>IF(AZ663=1,G663,0)</f>
        <v>0</v>
      </c>
      <c r="BB663" s="146">
        <f>IF(AZ663=2,G663,0)</f>
        <v>0</v>
      </c>
      <c r="BC663" s="146">
        <f>IF(AZ663=3,G663,0)</f>
        <v>0</v>
      </c>
      <c r="BD663" s="146">
        <f>IF(AZ663=4,G663,0)</f>
        <v>0</v>
      </c>
      <c r="BE663" s="146">
        <f>IF(AZ663=5,G663,0)</f>
        <v>0</v>
      </c>
      <c r="CA663" s="177">
        <v>12</v>
      </c>
      <c r="CB663" s="177">
        <v>1</v>
      </c>
      <c r="CZ663" s="146">
        <v>0.0164000000000044</v>
      </c>
    </row>
    <row r="664" spans="1:15" ht="12.75">
      <c r="A664" s="178"/>
      <c r="B664" s="180"/>
      <c r="C664" s="234" t="s">
        <v>775</v>
      </c>
      <c r="D664" s="233"/>
      <c r="E664" s="181">
        <v>1</v>
      </c>
      <c r="F664" s="182"/>
      <c r="G664" s="183"/>
      <c r="M664" s="179" t="s">
        <v>775</v>
      </c>
      <c r="O664" s="170"/>
    </row>
    <row r="665" spans="1:104" ht="12.75">
      <c r="A665" s="171">
        <v>163</v>
      </c>
      <c r="B665" s="172" t="s">
        <v>791</v>
      </c>
      <c r="C665" s="173" t="s">
        <v>795</v>
      </c>
      <c r="D665" s="174" t="s">
        <v>190</v>
      </c>
      <c r="E665" s="175">
        <v>4</v>
      </c>
      <c r="F665" s="175">
        <v>0</v>
      </c>
      <c r="G665" s="176">
        <f>E665*F665</f>
        <v>0</v>
      </c>
      <c r="O665" s="170">
        <v>2</v>
      </c>
      <c r="AA665" s="146">
        <v>12</v>
      </c>
      <c r="AB665" s="146">
        <v>1</v>
      </c>
      <c r="AC665" s="146">
        <v>258</v>
      </c>
      <c r="AZ665" s="146">
        <v>1</v>
      </c>
      <c r="BA665" s="146">
        <f>IF(AZ665=1,G665,0)</f>
        <v>0</v>
      </c>
      <c r="BB665" s="146">
        <f>IF(AZ665=2,G665,0)</f>
        <v>0</v>
      </c>
      <c r="BC665" s="146">
        <f>IF(AZ665=3,G665,0)</f>
        <v>0</v>
      </c>
      <c r="BD665" s="146">
        <f>IF(AZ665=4,G665,0)</f>
        <v>0</v>
      </c>
      <c r="BE665" s="146">
        <f>IF(AZ665=5,G665,0)</f>
        <v>0</v>
      </c>
      <c r="CA665" s="177">
        <v>12</v>
      </c>
      <c r="CB665" s="177">
        <v>1</v>
      </c>
      <c r="CZ665" s="146">
        <v>0.0184</v>
      </c>
    </row>
    <row r="666" spans="1:15" ht="12.75">
      <c r="A666" s="178"/>
      <c r="B666" s="180"/>
      <c r="C666" s="234" t="s">
        <v>773</v>
      </c>
      <c r="D666" s="233"/>
      <c r="E666" s="181">
        <v>1</v>
      </c>
      <c r="F666" s="182"/>
      <c r="G666" s="183"/>
      <c r="M666" s="179" t="s">
        <v>773</v>
      </c>
      <c r="O666" s="170"/>
    </row>
    <row r="667" spans="1:15" ht="12.75">
      <c r="A667" s="178"/>
      <c r="B667" s="180"/>
      <c r="C667" s="234" t="s">
        <v>774</v>
      </c>
      <c r="D667" s="233"/>
      <c r="E667" s="181">
        <v>2</v>
      </c>
      <c r="F667" s="182"/>
      <c r="G667" s="183"/>
      <c r="M667" s="179" t="s">
        <v>774</v>
      </c>
      <c r="O667" s="170"/>
    </row>
    <row r="668" spans="1:15" ht="12.75">
      <c r="A668" s="178"/>
      <c r="B668" s="180"/>
      <c r="C668" s="234" t="s">
        <v>776</v>
      </c>
      <c r="D668" s="233"/>
      <c r="E668" s="181">
        <v>1</v>
      </c>
      <c r="F668" s="182"/>
      <c r="G668" s="183"/>
      <c r="M668" s="179" t="s">
        <v>776</v>
      </c>
      <c r="O668" s="170"/>
    </row>
    <row r="669" spans="1:104" ht="12.75">
      <c r="A669" s="171">
        <v>164</v>
      </c>
      <c r="B669" s="172" t="s">
        <v>791</v>
      </c>
      <c r="C669" s="173" t="s">
        <v>796</v>
      </c>
      <c r="D669" s="174" t="s">
        <v>190</v>
      </c>
      <c r="E669" s="175">
        <v>6</v>
      </c>
      <c r="F669" s="175">
        <v>0</v>
      </c>
      <c r="G669" s="176">
        <f>E669*F669</f>
        <v>0</v>
      </c>
      <c r="O669" s="170">
        <v>2</v>
      </c>
      <c r="AA669" s="146">
        <v>12</v>
      </c>
      <c r="AB669" s="146">
        <v>1</v>
      </c>
      <c r="AC669" s="146">
        <v>259</v>
      </c>
      <c r="AZ669" s="146">
        <v>1</v>
      </c>
      <c r="BA669" s="146">
        <f>IF(AZ669=1,G669,0)</f>
        <v>0</v>
      </c>
      <c r="BB669" s="146">
        <f>IF(AZ669=2,G669,0)</f>
        <v>0</v>
      </c>
      <c r="BC669" s="146">
        <f>IF(AZ669=3,G669,0)</f>
        <v>0</v>
      </c>
      <c r="BD669" s="146">
        <f>IF(AZ669=4,G669,0)</f>
        <v>0</v>
      </c>
      <c r="BE669" s="146">
        <f>IF(AZ669=5,G669,0)</f>
        <v>0</v>
      </c>
      <c r="CA669" s="177">
        <v>12</v>
      </c>
      <c r="CB669" s="177">
        <v>1</v>
      </c>
      <c r="CZ669" s="146">
        <v>0.0153999999999996</v>
      </c>
    </row>
    <row r="670" spans="1:15" ht="12.75">
      <c r="A670" s="178"/>
      <c r="B670" s="180"/>
      <c r="C670" s="234" t="s">
        <v>757</v>
      </c>
      <c r="D670" s="233"/>
      <c r="E670" s="181">
        <v>3</v>
      </c>
      <c r="F670" s="182"/>
      <c r="G670" s="183"/>
      <c r="M670" s="179" t="s">
        <v>757</v>
      </c>
      <c r="O670" s="170"/>
    </row>
    <row r="671" spans="1:15" ht="12.75">
      <c r="A671" s="178"/>
      <c r="B671" s="180"/>
      <c r="C671" s="234" t="s">
        <v>758</v>
      </c>
      <c r="D671" s="233"/>
      <c r="E671" s="181">
        <v>3</v>
      </c>
      <c r="F671" s="182"/>
      <c r="G671" s="183"/>
      <c r="M671" s="179" t="s">
        <v>758</v>
      </c>
      <c r="O671" s="170"/>
    </row>
    <row r="672" spans="1:104" ht="12.75">
      <c r="A672" s="171">
        <v>165</v>
      </c>
      <c r="B672" s="172" t="s">
        <v>791</v>
      </c>
      <c r="C672" s="173" t="s">
        <v>797</v>
      </c>
      <c r="D672" s="174" t="s">
        <v>190</v>
      </c>
      <c r="E672" s="175">
        <v>1</v>
      </c>
      <c r="F672" s="175">
        <v>0</v>
      </c>
      <c r="G672" s="176">
        <f>E672*F672</f>
        <v>0</v>
      </c>
      <c r="O672" s="170">
        <v>2</v>
      </c>
      <c r="AA672" s="146">
        <v>12</v>
      </c>
      <c r="AB672" s="146">
        <v>1</v>
      </c>
      <c r="AC672" s="146">
        <v>260</v>
      </c>
      <c r="AZ672" s="146">
        <v>1</v>
      </c>
      <c r="BA672" s="146">
        <f>IF(AZ672=1,G672,0)</f>
        <v>0</v>
      </c>
      <c r="BB672" s="146">
        <f>IF(AZ672=2,G672,0)</f>
        <v>0</v>
      </c>
      <c r="BC672" s="146">
        <f>IF(AZ672=3,G672,0)</f>
        <v>0</v>
      </c>
      <c r="BD672" s="146">
        <f>IF(AZ672=4,G672,0)</f>
        <v>0</v>
      </c>
      <c r="BE672" s="146">
        <f>IF(AZ672=5,G672,0)</f>
        <v>0</v>
      </c>
      <c r="CA672" s="177">
        <v>12</v>
      </c>
      <c r="CB672" s="177">
        <v>1</v>
      </c>
      <c r="CZ672" s="146">
        <v>0.0240000000000009</v>
      </c>
    </row>
    <row r="673" spans="1:15" ht="12.75">
      <c r="A673" s="178"/>
      <c r="B673" s="180"/>
      <c r="C673" s="234" t="s">
        <v>779</v>
      </c>
      <c r="D673" s="233"/>
      <c r="E673" s="181">
        <v>1</v>
      </c>
      <c r="F673" s="182"/>
      <c r="G673" s="183"/>
      <c r="M673" s="179" t="s">
        <v>779</v>
      </c>
      <c r="O673" s="170"/>
    </row>
    <row r="674" spans="1:57" ht="12.75">
      <c r="A674" s="184"/>
      <c r="B674" s="185" t="s">
        <v>74</v>
      </c>
      <c r="C674" s="186" t="str">
        <f>CONCATENATE(B621," ",C621)</f>
        <v>64 Osazování výplní otvorů</v>
      </c>
      <c r="D674" s="187"/>
      <c r="E674" s="188"/>
      <c r="F674" s="189"/>
      <c r="G674" s="190">
        <f>SUM(G621:G673)</f>
        <v>0</v>
      </c>
      <c r="O674" s="170">
        <v>4</v>
      </c>
      <c r="BA674" s="191">
        <f>SUM(BA621:BA673)</f>
        <v>0</v>
      </c>
      <c r="BB674" s="191">
        <f>SUM(BB621:BB673)</f>
        <v>0</v>
      </c>
      <c r="BC674" s="191">
        <f>SUM(BC621:BC673)</f>
        <v>0</v>
      </c>
      <c r="BD674" s="191">
        <f>SUM(BD621:BD673)</f>
        <v>0</v>
      </c>
      <c r="BE674" s="191">
        <f>SUM(BE621:BE673)</f>
        <v>0</v>
      </c>
    </row>
    <row r="675" spans="1:15" ht="12.75">
      <c r="A675" s="163" t="s">
        <v>71</v>
      </c>
      <c r="B675" s="164" t="s">
        <v>798</v>
      </c>
      <c r="C675" s="165" t="s">
        <v>799</v>
      </c>
      <c r="D675" s="166"/>
      <c r="E675" s="167"/>
      <c r="F675" s="167"/>
      <c r="G675" s="168"/>
      <c r="H675" s="169"/>
      <c r="I675" s="169"/>
      <c r="O675" s="170">
        <v>1</v>
      </c>
    </row>
    <row r="676" spans="1:104" ht="12.75">
      <c r="A676" s="171">
        <v>166</v>
      </c>
      <c r="B676" s="172" t="s">
        <v>800</v>
      </c>
      <c r="C676" s="173" t="s">
        <v>801</v>
      </c>
      <c r="D676" s="174" t="s">
        <v>183</v>
      </c>
      <c r="E676" s="175">
        <v>2.75</v>
      </c>
      <c r="F676" s="175">
        <v>0</v>
      </c>
      <c r="G676" s="176">
        <f>E676*F676</f>
        <v>0</v>
      </c>
      <c r="O676" s="170">
        <v>2</v>
      </c>
      <c r="AA676" s="146">
        <v>1</v>
      </c>
      <c r="AB676" s="146">
        <v>1</v>
      </c>
      <c r="AC676" s="146">
        <v>1</v>
      </c>
      <c r="AZ676" s="146">
        <v>1</v>
      </c>
      <c r="BA676" s="146">
        <f>IF(AZ676=1,G676,0)</f>
        <v>0</v>
      </c>
      <c r="BB676" s="146">
        <f>IF(AZ676=2,G676,0)</f>
        <v>0</v>
      </c>
      <c r="BC676" s="146">
        <f>IF(AZ676=3,G676,0)</f>
        <v>0</v>
      </c>
      <c r="BD676" s="146">
        <f>IF(AZ676=4,G676,0)</f>
        <v>0</v>
      </c>
      <c r="BE676" s="146">
        <f>IF(AZ676=5,G676,0)</f>
        <v>0</v>
      </c>
      <c r="CA676" s="177">
        <v>1</v>
      </c>
      <c r="CB676" s="177">
        <v>1</v>
      </c>
      <c r="CZ676" s="146">
        <v>0.00482</v>
      </c>
    </row>
    <row r="677" spans="1:15" ht="12.75">
      <c r="A677" s="178"/>
      <c r="B677" s="180"/>
      <c r="C677" s="234" t="s">
        <v>802</v>
      </c>
      <c r="D677" s="233"/>
      <c r="E677" s="181">
        <v>0</v>
      </c>
      <c r="F677" s="182"/>
      <c r="G677" s="183"/>
      <c r="M677" s="179" t="s">
        <v>802</v>
      </c>
      <c r="O677" s="170"/>
    </row>
    <row r="678" spans="1:15" ht="12.75">
      <c r="A678" s="178"/>
      <c r="B678" s="180"/>
      <c r="C678" s="234" t="s">
        <v>803</v>
      </c>
      <c r="D678" s="233"/>
      <c r="E678" s="181">
        <v>2.75</v>
      </c>
      <c r="F678" s="182"/>
      <c r="G678" s="183"/>
      <c r="M678" s="179" t="s">
        <v>803</v>
      </c>
      <c r="O678" s="170"/>
    </row>
    <row r="679" spans="1:104" ht="12.75">
      <c r="A679" s="171">
        <v>167</v>
      </c>
      <c r="B679" s="172" t="s">
        <v>804</v>
      </c>
      <c r="C679" s="173" t="s">
        <v>805</v>
      </c>
      <c r="D679" s="174" t="s">
        <v>183</v>
      </c>
      <c r="E679" s="175">
        <v>438.2154</v>
      </c>
      <c r="F679" s="175">
        <v>0</v>
      </c>
      <c r="G679" s="176">
        <f>E679*F679</f>
        <v>0</v>
      </c>
      <c r="O679" s="170">
        <v>2</v>
      </c>
      <c r="AA679" s="146">
        <v>1</v>
      </c>
      <c r="AB679" s="146">
        <v>1</v>
      </c>
      <c r="AC679" s="146">
        <v>1</v>
      </c>
      <c r="AZ679" s="146">
        <v>1</v>
      </c>
      <c r="BA679" s="146">
        <f>IF(AZ679=1,G679,0)</f>
        <v>0</v>
      </c>
      <c r="BB679" s="146">
        <f>IF(AZ679=2,G679,0)</f>
        <v>0</v>
      </c>
      <c r="BC679" s="146">
        <f>IF(AZ679=3,G679,0)</f>
        <v>0</v>
      </c>
      <c r="BD679" s="146">
        <f>IF(AZ679=4,G679,0)</f>
        <v>0</v>
      </c>
      <c r="BE679" s="146">
        <f>IF(AZ679=5,G679,0)</f>
        <v>0</v>
      </c>
      <c r="CA679" s="177">
        <v>1</v>
      </c>
      <c r="CB679" s="177">
        <v>1</v>
      </c>
      <c r="CZ679" s="146">
        <v>3.99999999999845E-05</v>
      </c>
    </row>
    <row r="680" spans="1:15" ht="12.75">
      <c r="A680" s="178"/>
      <c r="B680" s="180"/>
      <c r="C680" s="234" t="s">
        <v>806</v>
      </c>
      <c r="D680" s="233"/>
      <c r="E680" s="181">
        <v>285</v>
      </c>
      <c r="F680" s="182"/>
      <c r="G680" s="183"/>
      <c r="M680" s="179" t="s">
        <v>806</v>
      </c>
      <c r="O680" s="170"/>
    </row>
    <row r="681" spans="1:15" ht="12.75">
      <c r="A681" s="178"/>
      <c r="B681" s="180"/>
      <c r="C681" s="234" t="s">
        <v>807</v>
      </c>
      <c r="D681" s="233"/>
      <c r="E681" s="181">
        <v>153.2154</v>
      </c>
      <c r="F681" s="182"/>
      <c r="G681" s="183"/>
      <c r="M681" s="179" t="s">
        <v>807</v>
      </c>
      <c r="O681" s="170"/>
    </row>
    <row r="682" spans="1:104" ht="12.75">
      <c r="A682" s="171">
        <v>168</v>
      </c>
      <c r="B682" s="172" t="s">
        <v>808</v>
      </c>
      <c r="C682" s="173" t="s">
        <v>809</v>
      </c>
      <c r="D682" s="174" t="s">
        <v>183</v>
      </c>
      <c r="E682" s="175">
        <v>103.36</v>
      </c>
      <c r="F682" s="175">
        <v>0</v>
      </c>
      <c r="G682" s="176">
        <f>E682*F682</f>
        <v>0</v>
      </c>
      <c r="O682" s="170">
        <v>2</v>
      </c>
      <c r="AA682" s="146">
        <v>1</v>
      </c>
      <c r="AB682" s="146">
        <v>1</v>
      </c>
      <c r="AC682" s="146">
        <v>1</v>
      </c>
      <c r="AZ682" s="146">
        <v>1</v>
      </c>
      <c r="BA682" s="146">
        <f>IF(AZ682=1,G682,0)</f>
        <v>0</v>
      </c>
      <c r="BB682" s="146">
        <f>IF(AZ682=2,G682,0)</f>
        <v>0</v>
      </c>
      <c r="BC682" s="146">
        <f>IF(AZ682=3,G682,0)</f>
        <v>0</v>
      </c>
      <c r="BD682" s="146">
        <f>IF(AZ682=4,G682,0)</f>
        <v>0</v>
      </c>
      <c r="BE682" s="146">
        <f>IF(AZ682=5,G682,0)</f>
        <v>0</v>
      </c>
      <c r="CA682" s="177">
        <v>1</v>
      </c>
      <c r="CB682" s="177">
        <v>1</v>
      </c>
      <c r="CZ682" s="146">
        <v>3.99999999999845E-05</v>
      </c>
    </row>
    <row r="683" spans="1:15" ht="12.75">
      <c r="A683" s="178"/>
      <c r="B683" s="180"/>
      <c r="C683" s="234" t="s">
        <v>810</v>
      </c>
      <c r="D683" s="233"/>
      <c r="E683" s="181">
        <v>103.36</v>
      </c>
      <c r="F683" s="182"/>
      <c r="G683" s="183"/>
      <c r="M683" s="179" t="s">
        <v>810</v>
      </c>
      <c r="O683" s="170"/>
    </row>
    <row r="684" spans="1:104" ht="12.75">
      <c r="A684" s="171">
        <v>169</v>
      </c>
      <c r="B684" s="172" t="s">
        <v>811</v>
      </c>
      <c r="C684" s="173" t="s">
        <v>812</v>
      </c>
      <c r="D684" s="174" t="s">
        <v>183</v>
      </c>
      <c r="E684" s="175">
        <v>1179.4866</v>
      </c>
      <c r="F684" s="175">
        <v>0</v>
      </c>
      <c r="G684" s="176">
        <f>E684*F684</f>
        <v>0</v>
      </c>
      <c r="O684" s="170">
        <v>2</v>
      </c>
      <c r="AA684" s="146">
        <v>1</v>
      </c>
      <c r="AB684" s="146">
        <v>1</v>
      </c>
      <c r="AC684" s="146">
        <v>1</v>
      </c>
      <c r="AZ684" s="146">
        <v>1</v>
      </c>
      <c r="BA684" s="146">
        <f>IF(AZ684=1,G684,0)</f>
        <v>0</v>
      </c>
      <c r="BB684" s="146">
        <f>IF(AZ684=2,G684,0)</f>
        <v>0</v>
      </c>
      <c r="BC684" s="146">
        <f>IF(AZ684=3,G684,0)</f>
        <v>0</v>
      </c>
      <c r="BD684" s="146">
        <f>IF(AZ684=4,G684,0)</f>
        <v>0</v>
      </c>
      <c r="BE684" s="146">
        <f>IF(AZ684=5,G684,0)</f>
        <v>0</v>
      </c>
      <c r="CA684" s="177">
        <v>1</v>
      </c>
      <c r="CB684" s="177">
        <v>1</v>
      </c>
      <c r="CZ684" s="146">
        <v>3.99999999999845E-05</v>
      </c>
    </row>
    <row r="685" spans="1:15" ht="12.75">
      <c r="A685" s="178"/>
      <c r="B685" s="180"/>
      <c r="C685" s="234" t="s">
        <v>813</v>
      </c>
      <c r="D685" s="233"/>
      <c r="E685" s="181">
        <v>1179.4866</v>
      </c>
      <c r="F685" s="182"/>
      <c r="G685" s="183"/>
      <c r="M685" s="179" t="s">
        <v>813</v>
      </c>
      <c r="O685" s="170"/>
    </row>
    <row r="686" spans="1:57" ht="12.75">
      <c r="A686" s="184"/>
      <c r="B686" s="185" t="s">
        <v>74</v>
      </c>
      <c r="C686" s="186" t="str">
        <f>CONCATENATE(B675," ",C675)</f>
        <v>95 Dokončovací konstrukce na pozemních stavbách</v>
      </c>
      <c r="D686" s="187"/>
      <c r="E686" s="188"/>
      <c r="F686" s="189"/>
      <c r="G686" s="190">
        <f>SUM(G675:G685)</f>
        <v>0</v>
      </c>
      <c r="O686" s="170">
        <v>4</v>
      </c>
      <c r="BA686" s="191">
        <f>SUM(BA675:BA685)</f>
        <v>0</v>
      </c>
      <c r="BB686" s="191">
        <f>SUM(BB675:BB685)</f>
        <v>0</v>
      </c>
      <c r="BC686" s="191">
        <f>SUM(BC675:BC685)</f>
        <v>0</v>
      </c>
      <c r="BD686" s="191">
        <f>SUM(BD675:BD685)</f>
        <v>0</v>
      </c>
      <c r="BE686" s="191">
        <f>SUM(BE675:BE685)</f>
        <v>0</v>
      </c>
    </row>
    <row r="687" spans="1:15" ht="12.75">
      <c r="A687" s="163" t="s">
        <v>71</v>
      </c>
      <c r="B687" s="164" t="s">
        <v>814</v>
      </c>
      <c r="C687" s="165" t="s">
        <v>815</v>
      </c>
      <c r="D687" s="166"/>
      <c r="E687" s="167"/>
      <c r="F687" s="167"/>
      <c r="G687" s="168"/>
      <c r="H687" s="169"/>
      <c r="I687" s="169"/>
      <c r="O687" s="170">
        <v>1</v>
      </c>
    </row>
    <row r="688" spans="1:104" ht="12.75">
      <c r="A688" s="171">
        <v>170</v>
      </c>
      <c r="B688" s="172" t="s">
        <v>816</v>
      </c>
      <c r="C688" s="173" t="s">
        <v>817</v>
      </c>
      <c r="D688" s="174" t="s">
        <v>183</v>
      </c>
      <c r="E688" s="175">
        <v>8</v>
      </c>
      <c r="F688" s="175">
        <v>0</v>
      </c>
      <c r="G688" s="176">
        <f>E688*F688</f>
        <v>0</v>
      </c>
      <c r="O688" s="170">
        <v>2</v>
      </c>
      <c r="AA688" s="146">
        <v>1</v>
      </c>
      <c r="AB688" s="146">
        <v>1</v>
      </c>
      <c r="AC688" s="146">
        <v>1</v>
      </c>
      <c r="AZ688" s="146">
        <v>1</v>
      </c>
      <c r="BA688" s="146">
        <f>IF(AZ688=1,G688,0)</f>
        <v>0</v>
      </c>
      <c r="BB688" s="146">
        <f>IF(AZ688=2,G688,0)</f>
        <v>0</v>
      </c>
      <c r="BC688" s="146">
        <f>IF(AZ688=3,G688,0)</f>
        <v>0</v>
      </c>
      <c r="BD688" s="146">
        <f>IF(AZ688=4,G688,0)</f>
        <v>0</v>
      </c>
      <c r="BE688" s="146">
        <f>IF(AZ688=5,G688,0)</f>
        <v>0</v>
      </c>
      <c r="CA688" s="177">
        <v>1</v>
      </c>
      <c r="CB688" s="177">
        <v>1</v>
      </c>
      <c r="CZ688" s="146">
        <v>0</v>
      </c>
    </row>
    <row r="689" spans="1:15" ht="12.75">
      <c r="A689" s="178"/>
      <c r="B689" s="180"/>
      <c r="C689" s="234" t="s">
        <v>818</v>
      </c>
      <c r="D689" s="233"/>
      <c r="E689" s="181">
        <v>8</v>
      </c>
      <c r="F689" s="182"/>
      <c r="G689" s="183"/>
      <c r="M689" s="179" t="s">
        <v>818</v>
      </c>
      <c r="O689" s="170"/>
    </row>
    <row r="690" spans="1:104" ht="12.75">
      <c r="A690" s="171">
        <v>171</v>
      </c>
      <c r="B690" s="172" t="s">
        <v>819</v>
      </c>
      <c r="C690" s="173" t="s">
        <v>820</v>
      </c>
      <c r="D690" s="174" t="s">
        <v>529</v>
      </c>
      <c r="E690" s="175">
        <v>43.92</v>
      </c>
      <c r="F690" s="175">
        <v>0</v>
      </c>
      <c r="G690" s="176">
        <f>E690*F690</f>
        <v>0</v>
      </c>
      <c r="O690" s="170">
        <v>2</v>
      </c>
      <c r="AA690" s="146">
        <v>1</v>
      </c>
      <c r="AB690" s="146">
        <v>7</v>
      </c>
      <c r="AC690" s="146">
        <v>7</v>
      </c>
      <c r="AZ690" s="146">
        <v>1</v>
      </c>
      <c r="BA690" s="146">
        <f>IF(AZ690=1,G690,0)</f>
        <v>0</v>
      </c>
      <c r="BB690" s="146">
        <f>IF(AZ690=2,G690,0)</f>
        <v>0</v>
      </c>
      <c r="BC690" s="146">
        <f>IF(AZ690=3,G690,0)</f>
        <v>0</v>
      </c>
      <c r="BD690" s="146">
        <f>IF(AZ690=4,G690,0)</f>
        <v>0</v>
      </c>
      <c r="BE690" s="146">
        <f>IF(AZ690=5,G690,0)</f>
        <v>0</v>
      </c>
      <c r="CA690" s="177">
        <v>1</v>
      </c>
      <c r="CB690" s="177">
        <v>7</v>
      </c>
      <c r="CZ690" s="146">
        <v>5E-05</v>
      </c>
    </row>
    <row r="691" spans="1:15" ht="12.75">
      <c r="A691" s="178"/>
      <c r="B691" s="180"/>
      <c r="C691" s="234" t="s">
        <v>821</v>
      </c>
      <c r="D691" s="233"/>
      <c r="E691" s="181">
        <v>43.92</v>
      </c>
      <c r="F691" s="182"/>
      <c r="G691" s="183"/>
      <c r="M691" s="179" t="s">
        <v>821</v>
      </c>
      <c r="O691" s="170"/>
    </row>
    <row r="692" spans="1:104" ht="12.75">
      <c r="A692" s="171">
        <v>172</v>
      </c>
      <c r="B692" s="172" t="s">
        <v>822</v>
      </c>
      <c r="C692" s="173" t="s">
        <v>823</v>
      </c>
      <c r="D692" s="174" t="s">
        <v>529</v>
      </c>
      <c r="E692" s="175">
        <v>2957.88</v>
      </c>
      <c r="F692" s="175">
        <v>0</v>
      </c>
      <c r="G692" s="176">
        <f>E692*F692</f>
        <v>0</v>
      </c>
      <c r="O692" s="170">
        <v>2</v>
      </c>
      <c r="AA692" s="146">
        <v>1</v>
      </c>
      <c r="AB692" s="146">
        <v>7</v>
      </c>
      <c r="AC692" s="146">
        <v>7</v>
      </c>
      <c r="AZ692" s="146">
        <v>1</v>
      </c>
      <c r="BA692" s="146">
        <f>IF(AZ692=1,G692,0)</f>
        <v>0</v>
      </c>
      <c r="BB692" s="146">
        <f>IF(AZ692=2,G692,0)</f>
        <v>0</v>
      </c>
      <c r="BC692" s="146">
        <f>IF(AZ692=3,G692,0)</f>
        <v>0</v>
      </c>
      <c r="BD692" s="146">
        <f>IF(AZ692=4,G692,0)</f>
        <v>0</v>
      </c>
      <c r="BE692" s="146">
        <f>IF(AZ692=5,G692,0)</f>
        <v>0</v>
      </c>
      <c r="CA692" s="177">
        <v>1</v>
      </c>
      <c r="CB692" s="177">
        <v>7</v>
      </c>
      <c r="CZ692" s="146">
        <v>5E-05</v>
      </c>
    </row>
    <row r="693" spans="1:15" ht="12.75">
      <c r="A693" s="178"/>
      <c r="B693" s="180"/>
      <c r="C693" s="234" t="s">
        <v>824</v>
      </c>
      <c r="D693" s="233"/>
      <c r="E693" s="181">
        <v>2957.88</v>
      </c>
      <c r="F693" s="182"/>
      <c r="G693" s="183"/>
      <c r="M693" s="179" t="s">
        <v>824</v>
      </c>
      <c r="O693" s="170"/>
    </row>
    <row r="694" spans="1:104" ht="12.75">
      <c r="A694" s="171">
        <v>173</v>
      </c>
      <c r="B694" s="172" t="s">
        <v>825</v>
      </c>
      <c r="C694" s="173" t="s">
        <v>826</v>
      </c>
      <c r="D694" s="174" t="s">
        <v>86</v>
      </c>
      <c r="E694" s="175">
        <v>14.9742</v>
      </c>
      <c r="F694" s="175">
        <v>0</v>
      </c>
      <c r="G694" s="176">
        <f>E694*F694</f>
        <v>0</v>
      </c>
      <c r="O694" s="170">
        <v>2</v>
      </c>
      <c r="AA694" s="146">
        <v>1</v>
      </c>
      <c r="AB694" s="146">
        <v>1</v>
      </c>
      <c r="AC694" s="146">
        <v>1</v>
      </c>
      <c r="AZ694" s="146">
        <v>1</v>
      </c>
      <c r="BA694" s="146">
        <f>IF(AZ694=1,G694,0)</f>
        <v>0</v>
      </c>
      <c r="BB694" s="146">
        <f>IF(AZ694=2,G694,0)</f>
        <v>0</v>
      </c>
      <c r="BC694" s="146">
        <f>IF(AZ694=3,G694,0)</f>
        <v>0</v>
      </c>
      <c r="BD694" s="146">
        <f>IF(AZ694=4,G694,0)</f>
        <v>0</v>
      </c>
      <c r="BE694" s="146">
        <f>IF(AZ694=5,G694,0)</f>
        <v>0</v>
      </c>
      <c r="CA694" s="177">
        <v>1</v>
      </c>
      <c r="CB694" s="177">
        <v>1</v>
      </c>
      <c r="CZ694" s="146">
        <v>0</v>
      </c>
    </row>
    <row r="695" spans="1:15" ht="12.75">
      <c r="A695" s="178"/>
      <c r="B695" s="180"/>
      <c r="C695" s="234" t="s">
        <v>827</v>
      </c>
      <c r="D695" s="233"/>
      <c r="E695" s="181">
        <v>14.9742</v>
      </c>
      <c r="F695" s="182"/>
      <c r="G695" s="183"/>
      <c r="M695" s="179" t="s">
        <v>827</v>
      </c>
      <c r="O695" s="170"/>
    </row>
    <row r="696" spans="1:104" ht="12.75">
      <c r="A696" s="171">
        <v>174</v>
      </c>
      <c r="B696" s="172" t="s">
        <v>828</v>
      </c>
      <c r="C696" s="173" t="s">
        <v>829</v>
      </c>
      <c r="D696" s="174" t="s">
        <v>86</v>
      </c>
      <c r="E696" s="175">
        <v>3.8281</v>
      </c>
      <c r="F696" s="175">
        <v>0</v>
      </c>
      <c r="G696" s="176">
        <f>E696*F696</f>
        <v>0</v>
      </c>
      <c r="O696" s="170">
        <v>2</v>
      </c>
      <c r="AA696" s="146">
        <v>1</v>
      </c>
      <c r="AB696" s="146">
        <v>1</v>
      </c>
      <c r="AC696" s="146">
        <v>1</v>
      </c>
      <c r="AZ696" s="146">
        <v>1</v>
      </c>
      <c r="BA696" s="146">
        <f>IF(AZ696=1,G696,0)</f>
        <v>0</v>
      </c>
      <c r="BB696" s="146">
        <f>IF(AZ696=2,G696,0)</f>
        <v>0</v>
      </c>
      <c r="BC696" s="146">
        <f>IF(AZ696=3,G696,0)</f>
        <v>0</v>
      </c>
      <c r="BD696" s="146">
        <f>IF(AZ696=4,G696,0)</f>
        <v>0</v>
      </c>
      <c r="BE696" s="146">
        <f>IF(AZ696=5,G696,0)</f>
        <v>0</v>
      </c>
      <c r="CA696" s="177">
        <v>1</v>
      </c>
      <c r="CB696" s="177">
        <v>1</v>
      </c>
      <c r="CZ696" s="146">
        <v>0</v>
      </c>
    </row>
    <row r="697" spans="1:15" ht="12.75">
      <c r="A697" s="178"/>
      <c r="B697" s="180"/>
      <c r="C697" s="234" t="s">
        <v>830</v>
      </c>
      <c r="D697" s="233"/>
      <c r="E697" s="181">
        <v>3.8281</v>
      </c>
      <c r="F697" s="182"/>
      <c r="G697" s="183"/>
      <c r="M697" s="179" t="s">
        <v>830</v>
      </c>
      <c r="O697" s="170"/>
    </row>
    <row r="698" spans="1:104" ht="12.75">
      <c r="A698" s="171">
        <v>175</v>
      </c>
      <c r="B698" s="172" t="s">
        <v>831</v>
      </c>
      <c r="C698" s="173" t="s">
        <v>832</v>
      </c>
      <c r="D698" s="174" t="s">
        <v>183</v>
      </c>
      <c r="E698" s="175">
        <v>76.287</v>
      </c>
      <c r="F698" s="175">
        <v>0</v>
      </c>
      <c r="G698" s="176">
        <f>E698*F698</f>
        <v>0</v>
      </c>
      <c r="O698" s="170">
        <v>2</v>
      </c>
      <c r="AA698" s="146">
        <v>1</v>
      </c>
      <c r="AB698" s="146">
        <v>1</v>
      </c>
      <c r="AC698" s="146">
        <v>1</v>
      </c>
      <c r="AZ698" s="146">
        <v>1</v>
      </c>
      <c r="BA698" s="146">
        <f>IF(AZ698=1,G698,0)</f>
        <v>0</v>
      </c>
      <c r="BB698" s="146">
        <f>IF(AZ698=2,G698,0)</f>
        <v>0</v>
      </c>
      <c r="BC698" s="146">
        <f>IF(AZ698=3,G698,0)</f>
        <v>0</v>
      </c>
      <c r="BD698" s="146">
        <f>IF(AZ698=4,G698,0)</f>
        <v>0</v>
      </c>
      <c r="BE698" s="146">
        <f>IF(AZ698=5,G698,0)</f>
        <v>0</v>
      </c>
      <c r="CA698" s="177">
        <v>1</v>
      </c>
      <c r="CB698" s="177">
        <v>1</v>
      </c>
      <c r="CZ698" s="146">
        <v>0.00067</v>
      </c>
    </row>
    <row r="699" spans="1:15" ht="12.75">
      <c r="A699" s="178"/>
      <c r="B699" s="180"/>
      <c r="C699" s="234" t="s">
        <v>833</v>
      </c>
      <c r="D699" s="233"/>
      <c r="E699" s="181">
        <v>78.177</v>
      </c>
      <c r="F699" s="182"/>
      <c r="G699" s="183"/>
      <c r="M699" s="179" t="s">
        <v>833</v>
      </c>
      <c r="O699" s="170"/>
    </row>
    <row r="700" spans="1:15" ht="12.75">
      <c r="A700" s="178"/>
      <c r="B700" s="180"/>
      <c r="C700" s="234" t="s">
        <v>317</v>
      </c>
      <c r="D700" s="233"/>
      <c r="E700" s="181">
        <v>-1.89</v>
      </c>
      <c r="F700" s="182"/>
      <c r="G700" s="183"/>
      <c r="M700" s="179" t="s">
        <v>317</v>
      </c>
      <c r="O700" s="170"/>
    </row>
    <row r="701" spans="1:104" ht="12.75">
      <c r="A701" s="171">
        <v>176</v>
      </c>
      <c r="B701" s="172" t="s">
        <v>834</v>
      </c>
      <c r="C701" s="173" t="s">
        <v>835</v>
      </c>
      <c r="D701" s="174" t="s">
        <v>86</v>
      </c>
      <c r="E701" s="175">
        <v>7.1514</v>
      </c>
      <c r="F701" s="175">
        <v>0</v>
      </c>
      <c r="G701" s="176">
        <f>E701*F701</f>
        <v>0</v>
      </c>
      <c r="O701" s="170">
        <v>2</v>
      </c>
      <c r="AA701" s="146">
        <v>1</v>
      </c>
      <c r="AB701" s="146">
        <v>1</v>
      </c>
      <c r="AC701" s="146">
        <v>1</v>
      </c>
      <c r="AZ701" s="146">
        <v>1</v>
      </c>
      <c r="BA701" s="146">
        <f>IF(AZ701=1,G701,0)</f>
        <v>0</v>
      </c>
      <c r="BB701" s="146">
        <f>IF(AZ701=2,G701,0)</f>
        <v>0</v>
      </c>
      <c r="BC701" s="146">
        <f>IF(AZ701=3,G701,0)</f>
        <v>0</v>
      </c>
      <c r="BD701" s="146">
        <f>IF(AZ701=4,G701,0)</f>
        <v>0</v>
      </c>
      <c r="BE701" s="146">
        <f>IF(AZ701=5,G701,0)</f>
        <v>0</v>
      </c>
      <c r="CA701" s="177">
        <v>1</v>
      </c>
      <c r="CB701" s="177">
        <v>1</v>
      </c>
      <c r="CZ701" s="146">
        <v>0.00146999999999942</v>
      </c>
    </row>
    <row r="702" spans="1:15" ht="12.75">
      <c r="A702" s="178"/>
      <c r="B702" s="180"/>
      <c r="C702" s="234" t="s">
        <v>836</v>
      </c>
      <c r="D702" s="233"/>
      <c r="E702" s="181">
        <v>7.1514</v>
      </c>
      <c r="F702" s="182"/>
      <c r="G702" s="183"/>
      <c r="M702" s="179" t="s">
        <v>836</v>
      </c>
      <c r="O702" s="170"/>
    </row>
    <row r="703" spans="1:104" ht="12.75">
      <c r="A703" s="171">
        <v>177</v>
      </c>
      <c r="B703" s="172" t="s">
        <v>837</v>
      </c>
      <c r="C703" s="173" t="s">
        <v>838</v>
      </c>
      <c r="D703" s="174" t="s">
        <v>86</v>
      </c>
      <c r="E703" s="175">
        <v>21.9672</v>
      </c>
      <c r="F703" s="175">
        <v>0</v>
      </c>
      <c r="G703" s="176">
        <f>E703*F703</f>
        <v>0</v>
      </c>
      <c r="O703" s="170">
        <v>2</v>
      </c>
      <c r="AA703" s="146">
        <v>1</v>
      </c>
      <c r="AB703" s="146">
        <v>1</v>
      </c>
      <c r="AC703" s="146">
        <v>1</v>
      </c>
      <c r="AZ703" s="146">
        <v>1</v>
      </c>
      <c r="BA703" s="146">
        <f>IF(AZ703=1,G703,0)</f>
        <v>0</v>
      </c>
      <c r="BB703" s="146">
        <f>IF(AZ703=2,G703,0)</f>
        <v>0</v>
      </c>
      <c r="BC703" s="146">
        <f>IF(AZ703=3,G703,0)</f>
        <v>0</v>
      </c>
      <c r="BD703" s="146">
        <f>IF(AZ703=4,G703,0)</f>
        <v>0</v>
      </c>
      <c r="BE703" s="146">
        <f>IF(AZ703=5,G703,0)</f>
        <v>0</v>
      </c>
      <c r="CA703" s="177">
        <v>1</v>
      </c>
      <c r="CB703" s="177">
        <v>1</v>
      </c>
      <c r="CZ703" s="146">
        <v>0.00146999999999942</v>
      </c>
    </row>
    <row r="704" spans="1:15" ht="12.75">
      <c r="A704" s="178"/>
      <c r="B704" s="180"/>
      <c r="C704" s="234" t="s">
        <v>839</v>
      </c>
      <c r="D704" s="233"/>
      <c r="E704" s="181">
        <v>7.524</v>
      </c>
      <c r="F704" s="182"/>
      <c r="G704" s="183"/>
      <c r="M704" s="179" t="s">
        <v>839</v>
      </c>
      <c r="O704" s="170"/>
    </row>
    <row r="705" spans="1:15" ht="22.5">
      <c r="A705" s="178"/>
      <c r="B705" s="180"/>
      <c r="C705" s="234" t="s">
        <v>840</v>
      </c>
      <c r="D705" s="233"/>
      <c r="E705" s="181">
        <v>14.4432</v>
      </c>
      <c r="F705" s="182"/>
      <c r="G705" s="183"/>
      <c r="M705" s="179" t="s">
        <v>840</v>
      </c>
      <c r="O705" s="170"/>
    </row>
    <row r="706" spans="1:104" ht="12.75">
      <c r="A706" s="171">
        <v>178</v>
      </c>
      <c r="B706" s="172" t="s">
        <v>841</v>
      </c>
      <c r="C706" s="173" t="s">
        <v>842</v>
      </c>
      <c r="D706" s="174" t="s">
        <v>293</v>
      </c>
      <c r="E706" s="175">
        <v>11</v>
      </c>
      <c r="F706" s="175">
        <v>0</v>
      </c>
      <c r="G706" s="176">
        <f>E706*F706</f>
        <v>0</v>
      </c>
      <c r="O706" s="170">
        <v>2</v>
      </c>
      <c r="AA706" s="146">
        <v>1</v>
      </c>
      <c r="AB706" s="146">
        <v>1</v>
      </c>
      <c r="AC706" s="146">
        <v>1</v>
      </c>
      <c r="AZ706" s="146">
        <v>1</v>
      </c>
      <c r="BA706" s="146">
        <f>IF(AZ706=1,G706,0)</f>
        <v>0</v>
      </c>
      <c r="BB706" s="146">
        <f>IF(AZ706=2,G706,0)</f>
        <v>0</v>
      </c>
      <c r="BC706" s="146">
        <f>IF(AZ706=3,G706,0)</f>
        <v>0</v>
      </c>
      <c r="BD706" s="146">
        <f>IF(AZ706=4,G706,0)</f>
        <v>0</v>
      </c>
      <c r="BE706" s="146">
        <f>IF(AZ706=5,G706,0)</f>
        <v>0</v>
      </c>
      <c r="CA706" s="177">
        <v>1</v>
      </c>
      <c r="CB706" s="177">
        <v>1</v>
      </c>
      <c r="CZ706" s="146">
        <v>0</v>
      </c>
    </row>
    <row r="707" spans="1:15" ht="12.75">
      <c r="A707" s="178"/>
      <c r="B707" s="180"/>
      <c r="C707" s="234" t="s">
        <v>843</v>
      </c>
      <c r="D707" s="233"/>
      <c r="E707" s="181">
        <v>11</v>
      </c>
      <c r="F707" s="182"/>
      <c r="G707" s="183"/>
      <c r="M707" s="179" t="s">
        <v>843</v>
      </c>
      <c r="O707" s="170"/>
    </row>
    <row r="708" spans="1:104" ht="12.75">
      <c r="A708" s="171">
        <v>179</v>
      </c>
      <c r="B708" s="172" t="s">
        <v>844</v>
      </c>
      <c r="C708" s="173" t="s">
        <v>845</v>
      </c>
      <c r="D708" s="174" t="s">
        <v>86</v>
      </c>
      <c r="E708" s="175">
        <v>4.3079</v>
      </c>
      <c r="F708" s="175">
        <v>0</v>
      </c>
      <c r="G708" s="176">
        <f>E708*F708</f>
        <v>0</v>
      </c>
      <c r="O708" s="170">
        <v>2</v>
      </c>
      <c r="AA708" s="146">
        <v>1</v>
      </c>
      <c r="AB708" s="146">
        <v>1</v>
      </c>
      <c r="AC708" s="146">
        <v>1</v>
      </c>
      <c r="AZ708" s="146">
        <v>1</v>
      </c>
      <c r="BA708" s="146">
        <f>IF(AZ708=1,G708,0)</f>
        <v>0</v>
      </c>
      <c r="BB708" s="146">
        <f>IF(AZ708=2,G708,0)</f>
        <v>0</v>
      </c>
      <c r="BC708" s="146">
        <f>IF(AZ708=3,G708,0)</f>
        <v>0</v>
      </c>
      <c r="BD708" s="146">
        <f>IF(AZ708=4,G708,0)</f>
        <v>0</v>
      </c>
      <c r="BE708" s="146">
        <f>IF(AZ708=5,G708,0)</f>
        <v>0</v>
      </c>
      <c r="CA708" s="177">
        <v>1</v>
      </c>
      <c r="CB708" s="177">
        <v>1</v>
      </c>
      <c r="CZ708" s="146">
        <v>0.00665999999999656</v>
      </c>
    </row>
    <row r="709" spans="1:15" ht="12.75">
      <c r="A709" s="178"/>
      <c r="B709" s="180"/>
      <c r="C709" s="234" t="s">
        <v>846</v>
      </c>
      <c r="D709" s="233"/>
      <c r="E709" s="181">
        <v>4.3079</v>
      </c>
      <c r="F709" s="182"/>
      <c r="G709" s="183"/>
      <c r="M709" s="179" t="s">
        <v>846</v>
      </c>
      <c r="O709" s="170"/>
    </row>
    <row r="710" spans="1:104" ht="12.75">
      <c r="A710" s="171">
        <v>180</v>
      </c>
      <c r="B710" s="172" t="s">
        <v>847</v>
      </c>
      <c r="C710" s="173" t="s">
        <v>848</v>
      </c>
      <c r="D710" s="174" t="s">
        <v>86</v>
      </c>
      <c r="E710" s="175">
        <v>51</v>
      </c>
      <c r="F710" s="175">
        <v>0</v>
      </c>
      <c r="G710" s="176">
        <f>E710*F710</f>
        <v>0</v>
      </c>
      <c r="O710" s="170">
        <v>2</v>
      </c>
      <c r="AA710" s="146">
        <v>1</v>
      </c>
      <c r="AB710" s="146">
        <v>1</v>
      </c>
      <c r="AC710" s="146">
        <v>1</v>
      </c>
      <c r="AZ710" s="146">
        <v>1</v>
      </c>
      <c r="BA710" s="146">
        <f>IF(AZ710=1,G710,0)</f>
        <v>0</v>
      </c>
      <c r="BB710" s="146">
        <f>IF(AZ710=2,G710,0)</f>
        <v>0</v>
      </c>
      <c r="BC710" s="146">
        <f>IF(AZ710=3,G710,0)</f>
        <v>0</v>
      </c>
      <c r="BD710" s="146">
        <f>IF(AZ710=4,G710,0)</f>
        <v>0</v>
      </c>
      <c r="BE710" s="146">
        <f>IF(AZ710=5,G710,0)</f>
        <v>0</v>
      </c>
      <c r="CA710" s="177">
        <v>1</v>
      </c>
      <c r="CB710" s="177">
        <v>1</v>
      </c>
      <c r="CZ710" s="146">
        <v>0</v>
      </c>
    </row>
    <row r="711" spans="1:15" ht="12.75">
      <c r="A711" s="178"/>
      <c r="B711" s="180"/>
      <c r="C711" s="234" t="s">
        <v>849</v>
      </c>
      <c r="D711" s="233"/>
      <c r="E711" s="181">
        <v>51</v>
      </c>
      <c r="F711" s="182"/>
      <c r="G711" s="183"/>
      <c r="M711" s="179" t="s">
        <v>849</v>
      </c>
      <c r="O711" s="170"/>
    </row>
    <row r="712" spans="1:104" ht="22.5">
      <c r="A712" s="171">
        <v>181</v>
      </c>
      <c r="B712" s="172" t="s">
        <v>850</v>
      </c>
      <c r="C712" s="173" t="s">
        <v>851</v>
      </c>
      <c r="D712" s="174" t="s">
        <v>86</v>
      </c>
      <c r="E712" s="175">
        <v>51</v>
      </c>
      <c r="F712" s="175">
        <v>0</v>
      </c>
      <c r="G712" s="176">
        <f>E712*F712</f>
        <v>0</v>
      </c>
      <c r="O712" s="170">
        <v>2</v>
      </c>
      <c r="AA712" s="146">
        <v>1</v>
      </c>
      <c r="AB712" s="146">
        <v>1</v>
      </c>
      <c r="AC712" s="146">
        <v>1</v>
      </c>
      <c r="AZ712" s="146">
        <v>1</v>
      </c>
      <c r="BA712" s="146">
        <f>IF(AZ712=1,G712,0)</f>
        <v>0</v>
      </c>
      <c r="BB712" s="146">
        <f>IF(AZ712=2,G712,0)</f>
        <v>0</v>
      </c>
      <c r="BC712" s="146">
        <f>IF(AZ712=3,G712,0)</f>
        <v>0</v>
      </c>
      <c r="BD712" s="146">
        <f>IF(AZ712=4,G712,0)</f>
        <v>0</v>
      </c>
      <c r="BE712" s="146">
        <f>IF(AZ712=5,G712,0)</f>
        <v>0</v>
      </c>
      <c r="CA712" s="177">
        <v>1</v>
      </c>
      <c r="CB712" s="177">
        <v>1</v>
      </c>
      <c r="CZ712" s="146">
        <v>0</v>
      </c>
    </row>
    <row r="713" spans="1:104" ht="12.75">
      <c r="A713" s="171">
        <v>182</v>
      </c>
      <c r="B713" s="172" t="s">
        <v>852</v>
      </c>
      <c r="C713" s="173" t="s">
        <v>853</v>
      </c>
      <c r="D713" s="174" t="s">
        <v>293</v>
      </c>
      <c r="E713" s="175">
        <v>35.44</v>
      </c>
      <c r="F713" s="175">
        <v>0</v>
      </c>
      <c r="G713" s="176">
        <f>E713*F713</f>
        <v>0</v>
      </c>
      <c r="O713" s="170">
        <v>2</v>
      </c>
      <c r="AA713" s="146">
        <v>1</v>
      </c>
      <c r="AB713" s="146">
        <v>1</v>
      </c>
      <c r="AC713" s="146">
        <v>1</v>
      </c>
      <c r="AZ713" s="146">
        <v>1</v>
      </c>
      <c r="BA713" s="146">
        <f>IF(AZ713=1,G713,0)</f>
        <v>0</v>
      </c>
      <c r="BB713" s="146">
        <f>IF(AZ713=2,G713,0)</f>
        <v>0</v>
      </c>
      <c r="BC713" s="146">
        <f>IF(AZ713=3,G713,0)</f>
        <v>0</v>
      </c>
      <c r="BD713" s="146">
        <f>IF(AZ713=4,G713,0)</f>
        <v>0</v>
      </c>
      <c r="BE713" s="146">
        <f>IF(AZ713=5,G713,0)</f>
        <v>0</v>
      </c>
      <c r="CA713" s="177">
        <v>1</v>
      </c>
      <c r="CB713" s="177">
        <v>1</v>
      </c>
      <c r="CZ713" s="146">
        <v>0</v>
      </c>
    </row>
    <row r="714" spans="1:15" ht="12.75">
      <c r="A714" s="178"/>
      <c r="B714" s="180"/>
      <c r="C714" s="234" t="s">
        <v>854</v>
      </c>
      <c r="D714" s="233"/>
      <c r="E714" s="181">
        <v>35.44</v>
      </c>
      <c r="F714" s="182"/>
      <c r="G714" s="183"/>
      <c r="M714" s="179" t="s">
        <v>854</v>
      </c>
      <c r="O714" s="170"/>
    </row>
    <row r="715" spans="1:104" ht="12.75">
      <c r="A715" s="171">
        <v>183</v>
      </c>
      <c r="B715" s="172" t="s">
        <v>855</v>
      </c>
      <c r="C715" s="173" t="s">
        <v>856</v>
      </c>
      <c r="D715" s="174" t="s">
        <v>293</v>
      </c>
      <c r="E715" s="175">
        <v>47.19</v>
      </c>
      <c r="F715" s="175">
        <v>0</v>
      </c>
      <c r="G715" s="176">
        <f>E715*F715</f>
        <v>0</v>
      </c>
      <c r="O715" s="170">
        <v>2</v>
      </c>
      <c r="AA715" s="146">
        <v>1</v>
      </c>
      <c r="AB715" s="146">
        <v>1</v>
      </c>
      <c r="AC715" s="146">
        <v>1</v>
      </c>
      <c r="AZ715" s="146">
        <v>1</v>
      </c>
      <c r="BA715" s="146">
        <f>IF(AZ715=1,G715,0)</f>
        <v>0</v>
      </c>
      <c r="BB715" s="146">
        <f>IF(AZ715=2,G715,0)</f>
        <v>0</v>
      </c>
      <c r="BC715" s="146">
        <f>IF(AZ715=3,G715,0)</f>
        <v>0</v>
      </c>
      <c r="BD715" s="146">
        <f>IF(AZ715=4,G715,0)</f>
        <v>0</v>
      </c>
      <c r="BE715" s="146">
        <f>IF(AZ715=5,G715,0)</f>
        <v>0</v>
      </c>
      <c r="CA715" s="177">
        <v>1</v>
      </c>
      <c r="CB715" s="177">
        <v>1</v>
      </c>
      <c r="CZ715" s="146">
        <v>0</v>
      </c>
    </row>
    <row r="716" spans="1:15" ht="12.75">
      <c r="A716" s="178"/>
      <c r="B716" s="180"/>
      <c r="C716" s="234" t="s">
        <v>857</v>
      </c>
      <c r="D716" s="233"/>
      <c r="E716" s="181">
        <v>47.19</v>
      </c>
      <c r="F716" s="182"/>
      <c r="G716" s="183"/>
      <c r="M716" s="179" t="s">
        <v>857</v>
      </c>
      <c r="O716" s="170"/>
    </row>
    <row r="717" spans="1:104" ht="12.75">
      <c r="A717" s="171">
        <v>184</v>
      </c>
      <c r="B717" s="172" t="s">
        <v>858</v>
      </c>
      <c r="C717" s="173" t="s">
        <v>859</v>
      </c>
      <c r="D717" s="174" t="s">
        <v>190</v>
      </c>
      <c r="E717" s="175">
        <v>3</v>
      </c>
      <c r="F717" s="175">
        <v>0</v>
      </c>
      <c r="G717" s="176">
        <f>E717*F717</f>
        <v>0</v>
      </c>
      <c r="O717" s="170">
        <v>2</v>
      </c>
      <c r="AA717" s="146">
        <v>1</v>
      </c>
      <c r="AB717" s="146">
        <v>1</v>
      </c>
      <c r="AC717" s="146">
        <v>1</v>
      </c>
      <c r="AZ717" s="146">
        <v>1</v>
      </c>
      <c r="BA717" s="146">
        <f>IF(AZ717=1,G717,0)</f>
        <v>0</v>
      </c>
      <c r="BB717" s="146">
        <f>IF(AZ717=2,G717,0)</f>
        <v>0</v>
      </c>
      <c r="BC717" s="146">
        <f>IF(AZ717=3,G717,0)</f>
        <v>0</v>
      </c>
      <c r="BD717" s="146">
        <f>IF(AZ717=4,G717,0)</f>
        <v>0</v>
      </c>
      <c r="BE717" s="146">
        <f>IF(AZ717=5,G717,0)</f>
        <v>0</v>
      </c>
      <c r="CA717" s="177">
        <v>1</v>
      </c>
      <c r="CB717" s="177">
        <v>1</v>
      </c>
      <c r="CZ717" s="146">
        <v>0</v>
      </c>
    </row>
    <row r="718" spans="1:15" ht="12.75">
      <c r="A718" s="178"/>
      <c r="B718" s="180"/>
      <c r="C718" s="234" t="s">
        <v>264</v>
      </c>
      <c r="D718" s="233"/>
      <c r="E718" s="181">
        <v>3</v>
      </c>
      <c r="F718" s="182"/>
      <c r="G718" s="183"/>
      <c r="M718" s="179">
        <v>3</v>
      </c>
      <c r="O718" s="170"/>
    </row>
    <row r="719" spans="1:104" ht="12.75">
      <c r="A719" s="171">
        <v>185</v>
      </c>
      <c r="B719" s="172" t="s">
        <v>860</v>
      </c>
      <c r="C719" s="173" t="s">
        <v>861</v>
      </c>
      <c r="D719" s="174" t="s">
        <v>183</v>
      </c>
      <c r="E719" s="175">
        <v>2.295</v>
      </c>
      <c r="F719" s="175">
        <v>0</v>
      </c>
      <c r="G719" s="176">
        <f>E719*F719</f>
        <v>0</v>
      </c>
      <c r="O719" s="170">
        <v>2</v>
      </c>
      <c r="AA719" s="146">
        <v>1</v>
      </c>
      <c r="AB719" s="146">
        <v>1</v>
      </c>
      <c r="AC719" s="146">
        <v>1</v>
      </c>
      <c r="AZ719" s="146">
        <v>1</v>
      </c>
      <c r="BA719" s="146">
        <f>IF(AZ719=1,G719,0)</f>
        <v>0</v>
      </c>
      <c r="BB719" s="146">
        <f>IF(AZ719=2,G719,0)</f>
        <v>0</v>
      </c>
      <c r="BC719" s="146">
        <f>IF(AZ719=3,G719,0)</f>
        <v>0</v>
      </c>
      <c r="BD719" s="146">
        <f>IF(AZ719=4,G719,0)</f>
        <v>0</v>
      </c>
      <c r="BE719" s="146">
        <f>IF(AZ719=5,G719,0)</f>
        <v>0</v>
      </c>
      <c r="CA719" s="177">
        <v>1</v>
      </c>
      <c r="CB719" s="177">
        <v>1</v>
      </c>
      <c r="CZ719" s="146">
        <v>0.00117</v>
      </c>
    </row>
    <row r="720" spans="1:15" ht="12.75">
      <c r="A720" s="178"/>
      <c r="B720" s="180"/>
      <c r="C720" s="234" t="s">
        <v>862</v>
      </c>
      <c r="D720" s="233"/>
      <c r="E720" s="181">
        <v>2.295</v>
      </c>
      <c r="F720" s="182"/>
      <c r="G720" s="183"/>
      <c r="M720" s="179" t="s">
        <v>862</v>
      </c>
      <c r="O720" s="170"/>
    </row>
    <row r="721" spans="1:104" ht="12.75">
      <c r="A721" s="171">
        <v>186</v>
      </c>
      <c r="B721" s="172" t="s">
        <v>863</v>
      </c>
      <c r="C721" s="173" t="s">
        <v>864</v>
      </c>
      <c r="D721" s="174" t="s">
        <v>293</v>
      </c>
      <c r="E721" s="175">
        <v>2</v>
      </c>
      <c r="F721" s="175">
        <v>0</v>
      </c>
      <c r="G721" s="176">
        <f>E721*F721</f>
        <v>0</v>
      </c>
      <c r="O721" s="170">
        <v>2</v>
      </c>
      <c r="AA721" s="146">
        <v>1</v>
      </c>
      <c r="AB721" s="146">
        <v>1</v>
      </c>
      <c r="AC721" s="146">
        <v>1</v>
      </c>
      <c r="AZ721" s="146">
        <v>1</v>
      </c>
      <c r="BA721" s="146">
        <f>IF(AZ721=1,G721,0)</f>
        <v>0</v>
      </c>
      <c r="BB721" s="146">
        <f>IF(AZ721=2,G721,0)</f>
        <v>0</v>
      </c>
      <c r="BC721" s="146">
        <f>IF(AZ721=3,G721,0)</f>
        <v>0</v>
      </c>
      <c r="BD721" s="146">
        <f>IF(AZ721=4,G721,0)</f>
        <v>0</v>
      </c>
      <c r="BE721" s="146">
        <f>IF(AZ721=5,G721,0)</f>
        <v>0</v>
      </c>
      <c r="CA721" s="177">
        <v>1</v>
      </c>
      <c r="CB721" s="177">
        <v>1</v>
      </c>
      <c r="CZ721" s="146">
        <v>0</v>
      </c>
    </row>
    <row r="722" spans="1:15" ht="12.75">
      <c r="A722" s="178"/>
      <c r="B722" s="180"/>
      <c r="C722" s="234" t="s">
        <v>865</v>
      </c>
      <c r="D722" s="233"/>
      <c r="E722" s="181">
        <v>2</v>
      </c>
      <c r="F722" s="182"/>
      <c r="G722" s="183"/>
      <c r="M722" s="179" t="s">
        <v>865</v>
      </c>
      <c r="O722" s="170"/>
    </row>
    <row r="723" spans="1:104" ht="12.75">
      <c r="A723" s="171">
        <v>187</v>
      </c>
      <c r="B723" s="172" t="s">
        <v>866</v>
      </c>
      <c r="C723" s="173" t="s">
        <v>867</v>
      </c>
      <c r="D723" s="174" t="s">
        <v>293</v>
      </c>
      <c r="E723" s="175">
        <v>7.2</v>
      </c>
      <c r="F723" s="175">
        <v>0</v>
      </c>
      <c r="G723" s="176">
        <f>E723*F723</f>
        <v>0</v>
      </c>
      <c r="O723" s="170">
        <v>2</v>
      </c>
      <c r="AA723" s="146">
        <v>1</v>
      </c>
      <c r="AB723" s="146">
        <v>1</v>
      </c>
      <c r="AC723" s="146">
        <v>1</v>
      </c>
      <c r="AZ723" s="146">
        <v>1</v>
      </c>
      <c r="BA723" s="146">
        <f>IF(AZ723=1,G723,0)</f>
        <v>0</v>
      </c>
      <c r="BB723" s="146">
        <f>IF(AZ723=2,G723,0)</f>
        <v>0</v>
      </c>
      <c r="BC723" s="146">
        <f>IF(AZ723=3,G723,0)</f>
        <v>0</v>
      </c>
      <c r="BD723" s="146">
        <f>IF(AZ723=4,G723,0)</f>
        <v>0</v>
      </c>
      <c r="BE723" s="146">
        <f>IF(AZ723=5,G723,0)</f>
        <v>0</v>
      </c>
      <c r="CA723" s="177">
        <v>1</v>
      </c>
      <c r="CB723" s="177">
        <v>1</v>
      </c>
      <c r="CZ723" s="146">
        <v>0</v>
      </c>
    </row>
    <row r="724" spans="1:15" ht="12.75">
      <c r="A724" s="178"/>
      <c r="B724" s="180"/>
      <c r="C724" s="234" t="s">
        <v>868</v>
      </c>
      <c r="D724" s="233"/>
      <c r="E724" s="181">
        <v>0</v>
      </c>
      <c r="F724" s="182"/>
      <c r="G724" s="183"/>
      <c r="M724" s="179" t="s">
        <v>868</v>
      </c>
      <c r="O724" s="170"/>
    </row>
    <row r="725" spans="1:15" ht="12.75">
      <c r="A725" s="178"/>
      <c r="B725" s="180"/>
      <c r="C725" s="234" t="s">
        <v>869</v>
      </c>
      <c r="D725" s="233"/>
      <c r="E725" s="181">
        <v>7.2</v>
      </c>
      <c r="F725" s="182"/>
      <c r="G725" s="183"/>
      <c r="M725" s="179" t="s">
        <v>869</v>
      </c>
      <c r="O725" s="170"/>
    </row>
    <row r="726" spans="1:104" ht="12.75">
      <c r="A726" s="171">
        <v>188</v>
      </c>
      <c r="B726" s="172" t="s">
        <v>870</v>
      </c>
      <c r="C726" s="173" t="s">
        <v>871</v>
      </c>
      <c r="D726" s="174" t="s">
        <v>293</v>
      </c>
      <c r="E726" s="175">
        <v>16.4</v>
      </c>
      <c r="F726" s="175">
        <v>0</v>
      </c>
      <c r="G726" s="176">
        <f>E726*F726</f>
        <v>0</v>
      </c>
      <c r="O726" s="170">
        <v>2</v>
      </c>
      <c r="AA726" s="146">
        <v>1</v>
      </c>
      <c r="AB726" s="146">
        <v>1</v>
      </c>
      <c r="AC726" s="146">
        <v>1</v>
      </c>
      <c r="AZ726" s="146">
        <v>1</v>
      </c>
      <c r="BA726" s="146">
        <f>IF(AZ726=1,G726,0)</f>
        <v>0</v>
      </c>
      <c r="BB726" s="146">
        <f>IF(AZ726=2,G726,0)</f>
        <v>0</v>
      </c>
      <c r="BC726" s="146">
        <f>IF(AZ726=3,G726,0)</f>
        <v>0</v>
      </c>
      <c r="BD726" s="146">
        <f>IF(AZ726=4,G726,0)</f>
        <v>0</v>
      </c>
      <c r="BE726" s="146">
        <f>IF(AZ726=5,G726,0)</f>
        <v>0</v>
      </c>
      <c r="CA726" s="177">
        <v>1</v>
      </c>
      <c r="CB726" s="177">
        <v>1</v>
      </c>
      <c r="CZ726" s="146">
        <v>0</v>
      </c>
    </row>
    <row r="727" spans="1:15" ht="12.75">
      <c r="A727" s="178"/>
      <c r="B727" s="180"/>
      <c r="C727" s="234" t="s">
        <v>872</v>
      </c>
      <c r="D727" s="233"/>
      <c r="E727" s="181">
        <v>16.4</v>
      </c>
      <c r="F727" s="182"/>
      <c r="G727" s="183"/>
      <c r="M727" s="179" t="s">
        <v>872</v>
      </c>
      <c r="O727" s="170"/>
    </row>
    <row r="728" spans="1:104" ht="12.75">
      <c r="A728" s="171">
        <v>189</v>
      </c>
      <c r="B728" s="172" t="s">
        <v>873</v>
      </c>
      <c r="C728" s="173" t="s">
        <v>874</v>
      </c>
      <c r="D728" s="174" t="s">
        <v>86</v>
      </c>
      <c r="E728" s="175">
        <v>0.2835</v>
      </c>
      <c r="F728" s="175">
        <v>0</v>
      </c>
      <c r="G728" s="176">
        <f>E728*F728</f>
        <v>0</v>
      </c>
      <c r="O728" s="170">
        <v>2</v>
      </c>
      <c r="AA728" s="146">
        <v>1</v>
      </c>
      <c r="AB728" s="146">
        <v>1</v>
      </c>
      <c r="AC728" s="146">
        <v>1</v>
      </c>
      <c r="AZ728" s="146">
        <v>1</v>
      </c>
      <c r="BA728" s="146">
        <f>IF(AZ728=1,G728,0)</f>
        <v>0</v>
      </c>
      <c r="BB728" s="146">
        <f>IF(AZ728=2,G728,0)</f>
        <v>0</v>
      </c>
      <c r="BC728" s="146">
        <f>IF(AZ728=3,G728,0)</f>
        <v>0</v>
      </c>
      <c r="BD728" s="146">
        <f>IF(AZ728=4,G728,0)</f>
        <v>0</v>
      </c>
      <c r="BE728" s="146">
        <f>IF(AZ728=5,G728,0)</f>
        <v>0</v>
      </c>
      <c r="CA728" s="177">
        <v>1</v>
      </c>
      <c r="CB728" s="177">
        <v>1</v>
      </c>
      <c r="CZ728" s="146">
        <v>0.00182</v>
      </c>
    </row>
    <row r="729" spans="1:15" ht="12.75">
      <c r="A729" s="178"/>
      <c r="B729" s="180"/>
      <c r="C729" s="234" t="s">
        <v>875</v>
      </c>
      <c r="D729" s="233"/>
      <c r="E729" s="181">
        <v>0.2835</v>
      </c>
      <c r="F729" s="182"/>
      <c r="G729" s="183"/>
      <c r="M729" s="179" t="s">
        <v>875</v>
      </c>
      <c r="O729" s="170"/>
    </row>
    <row r="730" spans="1:104" ht="12.75">
      <c r="A730" s="171">
        <v>190</v>
      </c>
      <c r="B730" s="172" t="s">
        <v>876</v>
      </c>
      <c r="C730" s="173" t="s">
        <v>877</v>
      </c>
      <c r="D730" s="174" t="s">
        <v>190</v>
      </c>
      <c r="E730" s="175">
        <v>20</v>
      </c>
      <c r="F730" s="175">
        <v>0</v>
      </c>
      <c r="G730" s="176">
        <f>E730*F730</f>
        <v>0</v>
      </c>
      <c r="O730" s="170">
        <v>2</v>
      </c>
      <c r="AA730" s="146">
        <v>1</v>
      </c>
      <c r="AB730" s="146">
        <v>1</v>
      </c>
      <c r="AC730" s="146">
        <v>1</v>
      </c>
      <c r="AZ730" s="146">
        <v>1</v>
      </c>
      <c r="BA730" s="146">
        <f>IF(AZ730=1,G730,0)</f>
        <v>0</v>
      </c>
      <c r="BB730" s="146">
        <f>IF(AZ730=2,G730,0)</f>
        <v>0</v>
      </c>
      <c r="BC730" s="146">
        <f>IF(AZ730=3,G730,0)</f>
        <v>0</v>
      </c>
      <c r="BD730" s="146">
        <f>IF(AZ730=4,G730,0)</f>
        <v>0</v>
      </c>
      <c r="BE730" s="146">
        <f>IF(AZ730=5,G730,0)</f>
        <v>0</v>
      </c>
      <c r="CA730" s="177">
        <v>1</v>
      </c>
      <c r="CB730" s="177">
        <v>1</v>
      </c>
      <c r="CZ730" s="146">
        <v>0.00049</v>
      </c>
    </row>
    <row r="731" spans="1:15" ht="12.75">
      <c r="A731" s="178"/>
      <c r="B731" s="180"/>
      <c r="C731" s="234" t="s">
        <v>878</v>
      </c>
      <c r="D731" s="233"/>
      <c r="E731" s="181">
        <v>18</v>
      </c>
      <c r="F731" s="182"/>
      <c r="G731" s="183"/>
      <c r="M731" s="179" t="s">
        <v>878</v>
      </c>
      <c r="O731" s="170"/>
    </row>
    <row r="732" spans="1:15" ht="12.75">
      <c r="A732" s="178"/>
      <c r="B732" s="180"/>
      <c r="C732" s="234" t="s">
        <v>304</v>
      </c>
      <c r="D732" s="233"/>
      <c r="E732" s="181">
        <v>2</v>
      </c>
      <c r="F732" s="182"/>
      <c r="G732" s="183"/>
      <c r="M732" s="179" t="s">
        <v>304</v>
      </c>
      <c r="O732" s="170"/>
    </row>
    <row r="733" spans="1:104" ht="12.75">
      <c r="A733" s="171">
        <v>191</v>
      </c>
      <c r="B733" s="172" t="s">
        <v>879</v>
      </c>
      <c r="C733" s="173" t="s">
        <v>880</v>
      </c>
      <c r="D733" s="174" t="s">
        <v>293</v>
      </c>
      <c r="E733" s="175">
        <v>4.2</v>
      </c>
      <c r="F733" s="175">
        <v>0</v>
      </c>
      <c r="G733" s="176">
        <f>E733*F733</f>
        <v>0</v>
      </c>
      <c r="O733" s="170">
        <v>2</v>
      </c>
      <c r="AA733" s="146">
        <v>1</v>
      </c>
      <c r="AB733" s="146">
        <v>1</v>
      </c>
      <c r="AC733" s="146">
        <v>1</v>
      </c>
      <c r="AZ733" s="146">
        <v>1</v>
      </c>
      <c r="BA733" s="146">
        <f>IF(AZ733=1,G733,0)</f>
        <v>0</v>
      </c>
      <c r="BB733" s="146">
        <f>IF(AZ733=2,G733,0)</f>
        <v>0</v>
      </c>
      <c r="BC733" s="146">
        <f>IF(AZ733=3,G733,0)</f>
        <v>0</v>
      </c>
      <c r="BD733" s="146">
        <f>IF(AZ733=4,G733,0)</f>
        <v>0</v>
      </c>
      <c r="BE733" s="146">
        <f>IF(AZ733=5,G733,0)</f>
        <v>0</v>
      </c>
      <c r="CA733" s="177">
        <v>1</v>
      </c>
      <c r="CB733" s="177">
        <v>1</v>
      </c>
      <c r="CZ733" s="146">
        <v>0</v>
      </c>
    </row>
    <row r="734" spans="1:15" ht="12.75">
      <c r="A734" s="178"/>
      <c r="B734" s="180"/>
      <c r="C734" s="234" t="s">
        <v>881</v>
      </c>
      <c r="D734" s="233"/>
      <c r="E734" s="181">
        <v>4.2</v>
      </c>
      <c r="F734" s="182"/>
      <c r="G734" s="183"/>
      <c r="M734" s="179" t="s">
        <v>881</v>
      </c>
      <c r="O734" s="170"/>
    </row>
    <row r="735" spans="1:104" ht="12.75">
      <c r="A735" s="171">
        <v>192</v>
      </c>
      <c r="B735" s="172" t="s">
        <v>882</v>
      </c>
      <c r="C735" s="173" t="s">
        <v>883</v>
      </c>
      <c r="D735" s="174" t="s">
        <v>183</v>
      </c>
      <c r="E735" s="175">
        <v>158.99</v>
      </c>
      <c r="F735" s="175">
        <v>0</v>
      </c>
      <c r="G735" s="176">
        <f>E735*F735</f>
        <v>0</v>
      </c>
      <c r="O735" s="170">
        <v>2</v>
      </c>
      <c r="AA735" s="146">
        <v>1</v>
      </c>
      <c r="AB735" s="146">
        <v>1</v>
      </c>
      <c r="AC735" s="146">
        <v>1</v>
      </c>
      <c r="AZ735" s="146">
        <v>1</v>
      </c>
      <c r="BA735" s="146">
        <f>IF(AZ735=1,G735,0)</f>
        <v>0</v>
      </c>
      <c r="BB735" s="146">
        <f>IF(AZ735=2,G735,0)</f>
        <v>0</v>
      </c>
      <c r="BC735" s="146">
        <f>IF(AZ735=3,G735,0)</f>
        <v>0</v>
      </c>
      <c r="BD735" s="146">
        <f>IF(AZ735=4,G735,0)</f>
        <v>0</v>
      </c>
      <c r="BE735" s="146">
        <f>IF(AZ735=5,G735,0)</f>
        <v>0</v>
      </c>
      <c r="CA735" s="177">
        <v>1</v>
      </c>
      <c r="CB735" s="177">
        <v>1</v>
      </c>
      <c r="CZ735" s="146">
        <v>0</v>
      </c>
    </row>
    <row r="736" spans="1:15" ht="12.75">
      <c r="A736" s="178"/>
      <c r="B736" s="180"/>
      <c r="C736" s="234" t="s">
        <v>884</v>
      </c>
      <c r="D736" s="233"/>
      <c r="E736" s="181">
        <v>158.99</v>
      </c>
      <c r="F736" s="182"/>
      <c r="G736" s="183"/>
      <c r="M736" s="179" t="s">
        <v>884</v>
      </c>
      <c r="O736" s="170"/>
    </row>
    <row r="737" spans="1:104" ht="12.75">
      <c r="A737" s="171">
        <v>193</v>
      </c>
      <c r="B737" s="172" t="s">
        <v>885</v>
      </c>
      <c r="C737" s="173" t="s">
        <v>886</v>
      </c>
      <c r="D737" s="174" t="s">
        <v>183</v>
      </c>
      <c r="E737" s="175">
        <v>177.87</v>
      </c>
      <c r="F737" s="175">
        <v>0</v>
      </c>
      <c r="G737" s="176">
        <f>E737*F737</f>
        <v>0</v>
      </c>
      <c r="O737" s="170">
        <v>2</v>
      </c>
      <c r="AA737" s="146">
        <v>1</v>
      </c>
      <c r="AB737" s="146">
        <v>1</v>
      </c>
      <c r="AC737" s="146">
        <v>1</v>
      </c>
      <c r="AZ737" s="146">
        <v>1</v>
      </c>
      <c r="BA737" s="146">
        <f>IF(AZ737=1,G737,0)</f>
        <v>0</v>
      </c>
      <c r="BB737" s="146">
        <f>IF(AZ737=2,G737,0)</f>
        <v>0</v>
      </c>
      <c r="BC737" s="146">
        <f>IF(AZ737=3,G737,0)</f>
        <v>0</v>
      </c>
      <c r="BD737" s="146">
        <f>IF(AZ737=4,G737,0)</f>
        <v>0</v>
      </c>
      <c r="BE737" s="146">
        <f>IF(AZ737=5,G737,0)</f>
        <v>0</v>
      </c>
      <c r="CA737" s="177">
        <v>1</v>
      </c>
      <c r="CB737" s="177">
        <v>1</v>
      </c>
      <c r="CZ737" s="146">
        <v>0</v>
      </c>
    </row>
    <row r="738" spans="1:15" ht="33.75">
      <c r="A738" s="178"/>
      <c r="B738" s="180"/>
      <c r="C738" s="234" t="s">
        <v>887</v>
      </c>
      <c r="D738" s="233"/>
      <c r="E738" s="181">
        <v>179.19</v>
      </c>
      <c r="F738" s="182"/>
      <c r="G738" s="183"/>
      <c r="M738" s="179" t="s">
        <v>887</v>
      </c>
      <c r="O738" s="170"/>
    </row>
    <row r="739" spans="1:15" ht="12.75">
      <c r="A739" s="178"/>
      <c r="B739" s="180"/>
      <c r="C739" s="234" t="s">
        <v>888</v>
      </c>
      <c r="D739" s="233"/>
      <c r="E739" s="181">
        <v>-1.32</v>
      </c>
      <c r="F739" s="182"/>
      <c r="G739" s="183"/>
      <c r="M739" s="179" t="s">
        <v>888</v>
      </c>
      <c r="O739" s="170"/>
    </row>
    <row r="740" spans="1:104" ht="12.75">
      <c r="A740" s="171">
        <v>194</v>
      </c>
      <c r="B740" s="172" t="s">
        <v>889</v>
      </c>
      <c r="C740" s="173" t="s">
        <v>890</v>
      </c>
      <c r="D740" s="174" t="s">
        <v>183</v>
      </c>
      <c r="E740" s="175">
        <v>121.71</v>
      </c>
      <c r="F740" s="175">
        <v>0</v>
      </c>
      <c r="G740" s="176">
        <f>E740*F740</f>
        <v>0</v>
      </c>
      <c r="O740" s="170">
        <v>2</v>
      </c>
      <c r="AA740" s="146">
        <v>1</v>
      </c>
      <c r="AB740" s="146">
        <v>1</v>
      </c>
      <c r="AC740" s="146">
        <v>1</v>
      </c>
      <c r="AZ740" s="146">
        <v>1</v>
      </c>
      <c r="BA740" s="146">
        <f>IF(AZ740=1,G740,0)</f>
        <v>0</v>
      </c>
      <c r="BB740" s="146">
        <f>IF(AZ740=2,G740,0)</f>
        <v>0</v>
      </c>
      <c r="BC740" s="146">
        <f>IF(AZ740=3,G740,0)</f>
        <v>0</v>
      </c>
      <c r="BD740" s="146">
        <f>IF(AZ740=4,G740,0)</f>
        <v>0</v>
      </c>
      <c r="BE740" s="146">
        <f>IF(AZ740=5,G740,0)</f>
        <v>0</v>
      </c>
      <c r="CA740" s="177">
        <v>1</v>
      </c>
      <c r="CB740" s="177">
        <v>1</v>
      </c>
      <c r="CZ740" s="146">
        <v>0</v>
      </c>
    </row>
    <row r="741" spans="1:15" ht="12.75">
      <c r="A741" s="178"/>
      <c r="B741" s="180"/>
      <c r="C741" s="234" t="s">
        <v>891</v>
      </c>
      <c r="D741" s="233"/>
      <c r="E741" s="181">
        <v>0</v>
      </c>
      <c r="F741" s="182"/>
      <c r="G741" s="183"/>
      <c r="M741" s="179" t="s">
        <v>891</v>
      </c>
      <c r="O741" s="170"/>
    </row>
    <row r="742" spans="1:15" ht="12.75">
      <c r="A742" s="178"/>
      <c r="B742" s="180"/>
      <c r="C742" s="234" t="s">
        <v>91</v>
      </c>
      <c r="D742" s="233"/>
      <c r="E742" s="181">
        <v>0</v>
      </c>
      <c r="F742" s="182"/>
      <c r="G742" s="183"/>
      <c r="M742" s="179">
        <v>0</v>
      </c>
      <c r="O742" s="170"/>
    </row>
    <row r="743" spans="1:15" ht="12.75">
      <c r="A743" s="178"/>
      <c r="B743" s="180"/>
      <c r="C743" s="234" t="s">
        <v>709</v>
      </c>
      <c r="D743" s="233"/>
      <c r="E743" s="181">
        <v>0</v>
      </c>
      <c r="F743" s="182"/>
      <c r="G743" s="183"/>
      <c r="M743" s="179" t="s">
        <v>709</v>
      </c>
      <c r="O743" s="170"/>
    </row>
    <row r="744" spans="1:15" ht="12.75">
      <c r="A744" s="178"/>
      <c r="B744" s="180"/>
      <c r="C744" s="234" t="s">
        <v>892</v>
      </c>
      <c r="D744" s="233"/>
      <c r="E744" s="181">
        <v>59.15</v>
      </c>
      <c r="F744" s="182"/>
      <c r="G744" s="183"/>
      <c r="M744" s="179" t="s">
        <v>892</v>
      </c>
      <c r="O744" s="170"/>
    </row>
    <row r="745" spans="1:15" ht="12.75">
      <c r="A745" s="178"/>
      <c r="B745" s="180"/>
      <c r="C745" s="234" t="s">
        <v>893</v>
      </c>
      <c r="D745" s="233"/>
      <c r="E745" s="181">
        <v>62.56</v>
      </c>
      <c r="F745" s="182"/>
      <c r="G745" s="183"/>
      <c r="M745" s="179" t="s">
        <v>893</v>
      </c>
      <c r="O745" s="170"/>
    </row>
    <row r="746" spans="1:104" ht="12.75">
      <c r="A746" s="171">
        <v>195</v>
      </c>
      <c r="B746" s="172" t="s">
        <v>894</v>
      </c>
      <c r="C746" s="173" t="s">
        <v>895</v>
      </c>
      <c r="D746" s="174" t="s">
        <v>183</v>
      </c>
      <c r="E746" s="175">
        <v>340</v>
      </c>
      <c r="F746" s="175">
        <v>0</v>
      </c>
      <c r="G746" s="176">
        <f>E746*F746</f>
        <v>0</v>
      </c>
      <c r="O746" s="170">
        <v>2</v>
      </c>
      <c r="AA746" s="146">
        <v>12</v>
      </c>
      <c r="AB746" s="146">
        <v>0</v>
      </c>
      <c r="AC746" s="146">
        <v>383</v>
      </c>
      <c r="AZ746" s="146">
        <v>1</v>
      </c>
      <c r="BA746" s="146">
        <f>IF(AZ746=1,G746,0)</f>
        <v>0</v>
      </c>
      <c r="BB746" s="146">
        <f>IF(AZ746=2,G746,0)</f>
        <v>0</v>
      </c>
      <c r="BC746" s="146">
        <f>IF(AZ746=3,G746,0)</f>
        <v>0</v>
      </c>
      <c r="BD746" s="146">
        <f>IF(AZ746=4,G746,0)</f>
        <v>0</v>
      </c>
      <c r="BE746" s="146">
        <f>IF(AZ746=5,G746,0)</f>
        <v>0</v>
      </c>
      <c r="CA746" s="177">
        <v>12</v>
      </c>
      <c r="CB746" s="177">
        <v>0</v>
      </c>
      <c r="CZ746" s="146">
        <v>0.02</v>
      </c>
    </row>
    <row r="747" spans="1:15" ht="12.75">
      <c r="A747" s="178"/>
      <c r="B747" s="180"/>
      <c r="C747" s="234" t="s">
        <v>896</v>
      </c>
      <c r="D747" s="233"/>
      <c r="E747" s="181">
        <v>340</v>
      </c>
      <c r="F747" s="182"/>
      <c r="G747" s="183"/>
      <c r="M747" s="179" t="s">
        <v>896</v>
      </c>
      <c r="O747" s="170"/>
    </row>
    <row r="748" spans="1:57" ht="12.75">
      <c r="A748" s="184"/>
      <c r="B748" s="185" t="s">
        <v>74</v>
      </c>
      <c r="C748" s="186" t="str">
        <f>CONCATENATE(B687," ",C687)</f>
        <v>96 Bourání konstrukcí</v>
      </c>
      <c r="D748" s="187"/>
      <c r="E748" s="188"/>
      <c r="F748" s="189"/>
      <c r="G748" s="190">
        <f>SUM(G687:G747)</f>
        <v>0</v>
      </c>
      <c r="O748" s="170">
        <v>4</v>
      </c>
      <c r="BA748" s="191">
        <f>SUM(BA687:BA747)</f>
        <v>0</v>
      </c>
      <c r="BB748" s="191">
        <f>SUM(BB687:BB747)</f>
        <v>0</v>
      </c>
      <c r="BC748" s="191">
        <f>SUM(BC687:BC747)</f>
        <v>0</v>
      </c>
      <c r="BD748" s="191">
        <f>SUM(BD687:BD747)</f>
        <v>0</v>
      </c>
      <c r="BE748" s="191">
        <f>SUM(BE687:BE747)</f>
        <v>0</v>
      </c>
    </row>
    <row r="749" spans="1:15" ht="12.75">
      <c r="A749" s="163" t="s">
        <v>71</v>
      </c>
      <c r="B749" s="164" t="s">
        <v>897</v>
      </c>
      <c r="C749" s="165" t="s">
        <v>898</v>
      </c>
      <c r="D749" s="166"/>
      <c r="E749" s="167"/>
      <c r="F749" s="167"/>
      <c r="G749" s="168"/>
      <c r="H749" s="169"/>
      <c r="I749" s="169"/>
      <c r="O749" s="170">
        <v>1</v>
      </c>
    </row>
    <row r="750" spans="1:104" ht="12.75">
      <c r="A750" s="171">
        <v>196</v>
      </c>
      <c r="B750" s="172" t="s">
        <v>899</v>
      </c>
      <c r="C750" s="173" t="s">
        <v>900</v>
      </c>
      <c r="D750" s="174" t="s">
        <v>177</v>
      </c>
      <c r="E750" s="175">
        <v>3452.79720549615</v>
      </c>
      <c r="F750" s="175">
        <v>0</v>
      </c>
      <c r="G750" s="176">
        <f>E750*F750</f>
        <v>0</v>
      </c>
      <c r="O750" s="170">
        <v>2</v>
      </c>
      <c r="AA750" s="146">
        <v>7</v>
      </c>
      <c r="AB750" s="146">
        <v>1</v>
      </c>
      <c r="AC750" s="146">
        <v>2</v>
      </c>
      <c r="AZ750" s="146">
        <v>1</v>
      </c>
      <c r="BA750" s="146">
        <f>IF(AZ750=1,G750,0)</f>
        <v>0</v>
      </c>
      <c r="BB750" s="146">
        <f>IF(AZ750=2,G750,0)</f>
        <v>0</v>
      </c>
      <c r="BC750" s="146">
        <f>IF(AZ750=3,G750,0)</f>
        <v>0</v>
      </c>
      <c r="BD750" s="146">
        <f>IF(AZ750=4,G750,0)</f>
        <v>0</v>
      </c>
      <c r="BE750" s="146">
        <f>IF(AZ750=5,G750,0)</f>
        <v>0</v>
      </c>
      <c r="CA750" s="177">
        <v>7</v>
      </c>
      <c r="CB750" s="177">
        <v>1</v>
      </c>
      <c r="CZ750" s="146">
        <v>0</v>
      </c>
    </row>
    <row r="751" spans="1:57" ht="12.75">
      <c r="A751" s="184"/>
      <c r="B751" s="185" t="s">
        <v>74</v>
      </c>
      <c r="C751" s="186" t="str">
        <f>CONCATENATE(B749," ",C749)</f>
        <v>99 Staveništní přesun hmot</v>
      </c>
      <c r="D751" s="187"/>
      <c r="E751" s="188"/>
      <c r="F751" s="189"/>
      <c r="G751" s="190">
        <f>SUM(G749:G750)</f>
        <v>0</v>
      </c>
      <c r="O751" s="170">
        <v>4</v>
      </c>
      <c r="BA751" s="191">
        <f>SUM(BA749:BA750)</f>
        <v>0</v>
      </c>
      <c r="BB751" s="191">
        <f>SUM(BB749:BB750)</f>
        <v>0</v>
      </c>
      <c r="BC751" s="191">
        <f>SUM(BC749:BC750)</f>
        <v>0</v>
      </c>
      <c r="BD751" s="191">
        <f>SUM(BD749:BD750)</f>
        <v>0</v>
      </c>
      <c r="BE751" s="191">
        <f>SUM(BE749:BE750)</f>
        <v>0</v>
      </c>
    </row>
    <row r="752" spans="1:15" ht="12.75">
      <c r="A752" s="163" t="s">
        <v>71</v>
      </c>
      <c r="B752" s="164" t="s">
        <v>901</v>
      </c>
      <c r="C752" s="165" t="s">
        <v>902</v>
      </c>
      <c r="D752" s="166"/>
      <c r="E752" s="167"/>
      <c r="F752" s="167"/>
      <c r="G752" s="168"/>
      <c r="H752" s="169"/>
      <c r="I752" s="169"/>
      <c r="O752" s="170">
        <v>1</v>
      </c>
    </row>
    <row r="753" spans="1:104" ht="22.5">
      <c r="A753" s="171">
        <v>197</v>
      </c>
      <c r="B753" s="172" t="s">
        <v>903</v>
      </c>
      <c r="C753" s="173" t="s">
        <v>904</v>
      </c>
      <c r="D753" s="174" t="s">
        <v>183</v>
      </c>
      <c r="E753" s="175">
        <v>1185.8886</v>
      </c>
      <c r="F753" s="175">
        <v>0</v>
      </c>
      <c r="G753" s="176">
        <f>E753*F753</f>
        <v>0</v>
      </c>
      <c r="O753" s="170">
        <v>2</v>
      </c>
      <c r="AA753" s="146">
        <v>1</v>
      </c>
      <c r="AB753" s="146">
        <v>7</v>
      </c>
      <c r="AC753" s="146">
        <v>7</v>
      </c>
      <c r="AZ753" s="146">
        <v>2</v>
      </c>
      <c r="BA753" s="146">
        <f>IF(AZ753=1,G753,0)</f>
        <v>0</v>
      </c>
      <c r="BB753" s="146">
        <f>IF(AZ753=2,G753,0)</f>
        <v>0</v>
      </c>
      <c r="BC753" s="146">
        <f>IF(AZ753=3,G753,0)</f>
        <v>0</v>
      </c>
      <c r="BD753" s="146">
        <f>IF(AZ753=4,G753,0)</f>
        <v>0</v>
      </c>
      <c r="BE753" s="146">
        <f>IF(AZ753=5,G753,0)</f>
        <v>0</v>
      </c>
      <c r="CA753" s="177">
        <v>1</v>
      </c>
      <c r="CB753" s="177">
        <v>7</v>
      </c>
      <c r="CZ753" s="146">
        <v>0</v>
      </c>
    </row>
    <row r="754" spans="1:15" ht="12.75">
      <c r="A754" s="178"/>
      <c r="B754" s="180"/>
      <c r="C754" s="234" t="s">
        <v>905</v>
      </c>
      <c r="D754" s="233"/>
      <c r="E754" s="181">
        <v>1179.4866</v>
      </c>
      <c r="F754" s="182"/>
      <c r="G754" s="183"/>
      <c r="M754" s="179" t="s">
        <v>905</v>
      </c>
      <c r="O754" s="170"/>
    </row>
    <row r="755" spans="1:15" ht="12.75">
      <c r="A755" s="178"/>
      <c r="B755" s="180"/>
      <c r="C755" s="234" t="s">
        <v>906</v>
      </c>
      <c r="D755" s="233"/>
      <c r="E755" s="181">
        <v>6.402</v>
      </c>
      <c r="F755" s="182"/>
      <c r="G755" s="183"/>
      <c r="M755" s="179" t="s">
        <v>906</v>
      </c>
      <c r="O755" s="170"/>
    </row>
    <row r="756" spans="1:104" ht="22.5">
      <c r="A756" s="171">
        <v>198</v>
      </c>
      <c r="B756" s="172" t="s">
        <v>907</v>
      </c>
      <c r="C756" s="173" t="s">
        <v>908</v>
      </c>
      <c r="D756" s="174" t="s">
        <v>183</v>
      </c>
      <c r="E756" s="175">
        <v>299.022</v>
      </c>
      <c r="F756" s="175">
        <v>0</v>
      </c>
      <c r="G756" s="176">
        <f>E756*F756</f>
        <v>0</v>
      </c>
      <c r="O756" s="170">
        <v>2</v>
      </c>
      <c r="AA756" s="146">
        <v>1</v>
      </c>
      <c r="AB756" s="146">
        <v>7</v>
      </c>
      <c r="AC756" s="146">
        <v>7</v>
      </c>
      <c r="AZ756" s="146">
        <v>2</v>
      </c>
      <c r="BA756" s="146">
        <f>IF(AZ756=1,G756,0)</f>
        <v>0</v>
      </c>
      <c r="BB756" s="146">
        <f>IF(AZ756=2,G756,0)</f>
        <v>0</v>
      </c>
      <c r="BC756" s="146">
        <f>IF(AZ756=3,G756,0)</f>
        <v>0</v>
      </c>
      <c r="BD756" s="146">
        <f>IF(AZ756=4,G756,0)</f>
        <v>0</v>
      </c>
      <c r="BE756" s="146">
        <f>IF(AZ756=5,G756,0)</f>
        <v>0</v>
      </c>
      <c r="CA756" s="177">
        <v>1</v>
      </c>
      <c r="CB756" s="177">
        <v>7</v>
      </c>
      <c r="CZ756" s="146">
        <v>0.00017</v>
      </c>
    </row>
    <row r="757" spans="1:15" ht="12.75">
      <c r="A757" s="178"/>
      <c r="B757" s="180"/>
      <c r="C757" s="234" t="s">
        <v>387</v>
      </c>
      <c r="D757" s="233"/>
      <c r="E757" s="181">
        <v>0</v>
      </c>
      <c r="F757" s="182"/>
      <c r="G757" s="183"/>
      <c r="M757" s="179" t="s">
        <v>387</v>
      </c>
      <c r="O757" s="170"/>
    </row>
    <row r="758" spans="1:15" ht="12.75">
      <c r="A758" s="178"/>
      <c r="B758" s="180"/>
      <c r="C758" s="234" t="s">
        <v>909</v>
      </c>
      <c r="D758" s="233"/>
      <c r="E758" s="181">
        <v>0</v>
      </c>
      <c r="F758" s="182"/>
      <c r="G758" s="183"/>
      <c r="M758" s="179" t="s">
        <v>909</v>
      </c>
      <c r="O758" s="170"/>
    </row>
    <row r="759" spans="1:15" ht="12.75">
      <c r="A759" s="178"/>
      <c r="B759" s="180"/>
      <c r="C759" s="234" t="s">
        <v>388</v>
      </c>
      <c r="D759" s="233"/>
      <c r="E759" s="181">
        <v>0</v>
      </c>
      <c r="F759" s="182"/>
      <c r="G759" s="183"/>
      <c r="M759" s="179" t="s">
        <v>388</v>
      </c>
      <c r="O759" s="170"/>
    </row>
    <row r="760" spans="1:15" ht="12.75">
      <c r="A760" s="178"/>
      <c r="B760" s="180"/>
      <c r="C760" s="234" t="s">
        <v>910</v>
      </c>
      <c r="D760" s="233"/>
      <c r="E760" s="181">
        <v>17.55</v>
      </c>
      <c r="F760" s="182"/>
      <c r="G760" s="183"/>
      <c r="M760" s="179" t="s">
        <v>910</v>
      </c>
      <c r="O760" s="170"/>
    </row>
    <row r="761" spans="1:15" ht="12.75">
      <c r="A761" s="178"/>
      <c r="B761" s="180"/>
      <c r="C761" s="234" t="s">
        <v>390</v>
      </c>
      <c r="D761" s="233"/>
      <c r="E761" s="181">
        <v>0</v>
      </c>
      <c r="F761" s="182"/>
      <c r="G761" s="183"/>
      <c r="M761" s="179" t="s">
        <v>390</v>
      </c>
      <c r="O761" s="170"/>
    </row>
    <row r="762" spans="1:15" ht="12.75">
      <c r="A762" s="178"/>
      <c r="B762" s="180"/>
      <c r="C762" s="234" t="s">
        <v>911</v>
      </c>
      <c r="D762" s="233"/>
      <c r="E762" s="181">
        <v>24.9</v>
      </c>
      <c r="F762" s="182"/>
      <c r="G762" s="183"/>
      <c r="M762" s="179" t="s">
        <v>911</v>
      </c>
      <c r="O762" s="170"/>
    </row>
    <row r="763" spans="1:15" ht="12.75">
      <c r="A763" s="178"/>
      <c r="B763" s="180"/>
      <c r="C763" s="234" t="s">
        <v>912</v>
      </c>
      <c r="D763" s="233"/>
      <c r="E763" s="181">
        <v>11.25</v>
      </c>
      <c r="F763" s="182"/>
      <c r="G763" s="183"/>
      <c r="M763" s="179" t="s">
        <v>912</v>
      </c>
      <c r="O763" s="170"/>
    </row>
    <row r="764" spans="1:15" ht="12.75">
      <c r="A764" s="178"/>
      <c r="B764" s="180"/>
      <c r="C764" s="234" t="s">
        <v>393</v>
      </c>
      <c r="D764" s="233"/>
      <c r="E764" s="181">
        <v>0</v>
      </c>
      <c r="F764" s="182"/>
      <c r="G764" s="183"/>
      <c r="M764" s="179" t="s">
        <v>393</v>
      </c>
      <c r="O764" s="170"/>
    </row>
    <row r="765" spans="1:15" ht="12.75">
      <c r="A765" s="178"/>
      <c r="B765" s="180"/>
      <c r="C765" s="234" t="s">
        <v>913</v>
      </c>
      <c r="D765" s="233"/>
      <c r="E765" s="181">
        <v>49.087</v>
      </c>
      <c r="F765" s="182"/>
      <c r="G765" s="183"/>
      <c r="M765" s="179" t="s">
        <v>913</v>
      </c>
      <c r="O765" s="170"/>
    </row>
    <row r="766" spans="1:15" ht="12.75">
      <c r="A766" s="178"/>
      <c r="B766" s="180"/>
      <c r="C766" s="234" t="s">
        <v>420</v>
      </c>
      <c r="D766" s="233"/>
      <c r="E766" s="181">
        <v>0</v>
      </c>
      <c r="F766" s="182"/>
      <c r="G766" s="183"/>
      <c r="M766" s="179" t="s">
        <v>420</v>
      </c>
      <c r="O766" s="170"/>
    </row>
    <row r="767" spans="1:15" ht="12.75">
      <c r="A767" s="178"/>
      <c r="B767" s="180"/>
      <c r="C767" s="232" t="s">
        <v>87</v>
      </c>
      <c r="D767" s="233"/>
      <c r="E767" s="204">
        <v>0</v>
      </c>
      <c r="F767" s="182"/>
      <c r="G767" s="183"/>
      <c r="M767" s="179" t="s">
        <v>87</v>
      </c>
      <c r="O767" s="170"/>
    </row>
    <row r="768" spans="1:15" ht="12.75">
      <c r="A768" s="178"/>
      <c r="B768" s="180"/>
      <c r="C768" s="232" t="s">
        <v>421</v>
      </c>
      <c r="D768" s="233"/>
      <c r="E768" s="204">
        <v>0</v>
      </c>
      <c r="F768" s="182"/>
      <c r="G768" s="183"/>
      <c r="M768" s="179" t="s">
        <v>421</v>
      </c>
      <c r="O768" s="170"/>
    </row>
    <row r="769" spans="1:15" ht="12.75">
      <c r="A769" s="178"/>
      <c r="B769" s="180"/>
      <c r="C769" s="232" t="s">
        <v>462</v>
      </c>
      <c r="D769" s="233"/>
      <c r="E769" s="204">
        <v>7.56</v>
      </c>
      <c r="F769" s="182"/>
      <c r="G769" s="183"/>
      <c r="M769" s="179" t="s">
        <v>462</v>
      </c>
      <c r="O769" s="170"/>
    </row>
    <row r="770" spans="1:15" ht="12.75">
      <c r="A770" s="178"/>
      <c r="B770" s="180"/>
      <c r="C770" s="232" t="s">
        <v>424</v>
      </c>
      <c r="D770" s="233"/>
      <c r="E770" s="204">
        <v>0</v>
      </c>
      <c r="F770" s="182"/>
      <c r="G770" s="183"/>
      <c r="M770" s="179" t="s">
        <v>424</v>
      </c>
      <c r="O770" s="170"/>
    </row>
    <row r="771" spans="1:15" ht="12.75">
      <c r="A771" s="178"/>
      <c r="B771" s="180"/>
      <c r="C771" s="232" t="s">
        <v>464</v>
      </c>
      <c r="D771" s="233"/>
      <c r="E771" s="204">
        <v>2.088</v>
      </c>
      <c r="F771" s="182"/>
      <c r="G771" s="183"/>
      <c r="M771" s="179" t="s">
        <v>464</v>
      </c>
      <c r="O771" s="170"/>
    </row>
    <row r="772" spans="1:15" ht="12.75">
      <c r="A772" s="178"/>
      <c r="B772" s="180"/>
      <c r="C772" s="232" t="s">
        <v>465</v>
      </c>
      <c r="D772" s="233"/>
      <c r="E772" s="204">
        <v>1.8</v>
      </c>
      <c r="F772" s="182"/>
      <c r="G772" s="183"/>
      <c r="M772" s="179" t="s">
        <v>465</v>
      </c>
      <c r="O772" s="170"/>
    </row>
    <row r="773" spans="1:15" ht="12.75">
      <c r="A773" s="178"/>
      <c r="B773" s="180"/>
      <c r="C773" s="232" t="s">
        <v>467</v>
      </c>
      <c r="D773" s="233"/>
      <c r="E773" s="204">
        <v>0.225</v>
      </c>
      <c r="F773" s="182"/>
      <c r="G773" s="183"/>
      <c r="M773" s="179" t="s">
        <v>467</v>
      </c>
      <c r="O773" s="170"/>
    </row>
    <row r="774" spans="1:15" ht="12.75">
      <c r="A774" s="178"/>
      <c r="B774" s="180"/>
      <c r="C774" s="232" t="s">
        <v>430</v>
      </c>
      <c r="D774" s="233"/>
      <c r="E774" s="204">
        <v>0</v>
      </c>
      <c r="F774" s="182"/>
      <c r="G774" s="183"/>
      <c r="M774" s="179" t="s">
        <v>430</v>
      </c>
      <c r="O774" s="170"/>
    </row>
    <row r="775" spans="1:15" ht="12.75">
      <c r="A775" s="178"/>
      <c r="B775" s="180"/>
      <c r="C775" s="232" t="s">
        <v>469</v>
      </c>
      <c r="D775" s="233"/>
      <c r="E775" s="204">
        <v>22.032</v>
      </c>
      <c r="F775" s="182"/>
      <c r="G775" s="183"/>
      <c r="M775" s="179" t="s">
        <v>469</v>
      </c>
      <c r="O775" s="170"/>
    </row>
    <row r="776" spans="1:15" ht="12.75">
      <c r="A776" s="178"/>
      <c r="B776" s="180"/>
      <c r="C776" s="232" t="s">
        <v>433</v>
      </c>
      <c r="D776" s="233"/>
      <c r="E776" s="204">
        <v>0</v>
      </c>
      <c r="F776" s="182"/>
      <c r="G776" s="183"/>
      <c r="M776" s="179" t="s">
        <v>433</v>
      </c>
      <c r="O776" s="170"/>
    </row>
    <row r="777" spans="1:15" ht="12.75">
      <c r="A777" s="178"/>
      <c r="B777" s="180"/>
      <c r="C777" s="232" t="s">
        <v>464</v>
      </c>
      <c r="D777" s="233"/>
      <c r="E777" s="204">
        <v>2.088</v>
      </c>
      <c r="F777" s="182"/>
      <c r="G777" s="183"/>
      <c r="M777" s="179" t="s">
        <v>464</v>
      </c>
      <c r="O777" s="170"/>
    </row>
    <row r="778" spans="1:15" ht="12.75">
      <c r="A778" s="178"/>
      <c r="B778" s="180"/>
      <c r="C778" s="232" t="s">
        <v>465</v>
      </c>
      <c r="D778" s="233"/>
      <c r="E778" s="204">
        <v>1.8</v>
      </c>
      <c r="F778" s="182"/>
      <c r="G778" s="183"/>
      <c r="M778" s="179" t="s">
        <v>465</v>
      </c>
      <c r="O778" s="170"/>
    </row>
    <row r="779" spans="1:15" ht="12.75">
      <c r="A779" s="178"/>
      <c r="B779" s="180"/>
      <c r="C779" s="232" t="s">
        <v>467</v>
      </c>
      <c r="D779" s="233"/>
      <c r="E779" s="204">
        <v>0.225</v>
      </c>
      <c r="F779" s="182"/>
      <c r="G779" s="183"/>
      <c r="M779" s="179" t="s">
        <v>467</v>
      </c>
      <c r="O779" s="170"/>
    </row>
    <row r="780" spans="1:15" ht="12.75">
      <c r="A780" s="178"/>
      <c r="B780" s="180"/>
      <c r="C780" s="232" t="s">
        <v>436</v>
      </c>
      <c r="D780" s="233"/>
      <c r="E780" s="204">
        <v>0</v>
      </c>
      <c r="F780" s="182"/>
      <c r="G780" s="183"/>
      <c r="M780" s="179" t="s">
        <v>436</v>
      </c>
      <c r="O780" s="170"/>
    </row>
    <row r="781" spans="1:15" ht="12.75">
      <c r="A781" s="178"/>
      <c r="B781" s="180"/>
      <c r="C781" s="232" t="s">
        <v>469</v>
      </c>
      <c r="D781" s="233"/>
      <c r="E781" s="204">
        <v>22.032</v>
      </c>
      <c r="F781" s="182"/>
      <c r="G781" s="183"/>
      <c r="M781" s="179" t="s">
        <v>469</v>
      </c>
      <c r="O781" s="170"/>
    </row>
    <row r="782" spans="1:15" ht="12.75">
      <c r="A782" s="178"/>
      <c r="B782" s="180"/>
      <c r="C782" s="232" t="s">
        <v>438</v>
      </c>
      <c r="D782" s="233"/>
      <c r="E782" s="204">
        <v>0</v>
      </c>
      <c r="F782" s="182"/>
      <c r="G782" s="183"/>
      <c r="M782" s="179" t="s">
        <v>438</v>
      </c>
      <c r="O782" s="170"/>
    </row>
    <row r="783" spans="1:15" ht="12.75">
      <c r="A783" s="178"/>
      <c r="B783" s="180"/>
      <c r="C783" s="232" t="s">
        <v>474</v>
      </c>
      <c r="D783" s="233"/>
      <c r="E783" s="204">
        <v>8.352</v>
      </c>
      <c r="F783" s="182"/>
      <c r="G783" s="183"/>
      <c r="M783" s="179" t="s">
        <v>474</v>
      </c>
      <c r="O783" s="170"/>
    </row>
    <row r="784" spans="1:15" ht="12.75">
      <c r="A784" s="178"/>
      <c r="B784" s="180"/>
      <c r="C784" s="232" t="s">
        <v>475</v>
      </c>
      <c r="D784" s="233"/>
      <c r="E784" s="204">
        <v>7.2</v>
      </c>
      <c r="F784" s="182"/>
      <c r="G784" s="183"/>
      <c r="M784" s="179" t="s">
        <v>475</v>
      </c>
      <c r="O784" s="170"/>
    </row>
    <row r="785" spans="1:15" ht="12.75">
      <c r="A785" s="178"/>
      <c r="B785" s="180"/>
      <c r="C785" s="232" t="s">
        <v>477</v>
      </c>
      <c r="D785" s="233"/>
      <c r="E785" s="204">
        <v>0.9</v>
      </c>
      <c r="F785" s="182"/>
      <c r="G785" s="183"/>
      <c r="M785" s="179" t="s">
        <v>477</v>
      </c>
      <c r="O785" s="170"/>
    </row>
    <row r="786" spans="1:15" ht="12.75">
      <c r="A786" s="178"/>
      <c r="B786" s="180"/>
      <c r="C786" s="232" t="s">
        <v>444</v>
      </c>
      <c r="D786" s="233"/>
      <c r="E786" s="204">
        <v>0</v>
      </c>
      <c r="F786" s="182"/>
      <c r="G786" s="183"/>
      <c r="M786" s="179" t="s">
        <v>444</v>
      </c>
      <c r="O786" s="170"/>
    </row>
    <row r="787" spans="1:15" ht="12.75">
      <c r="A787" s="178"/>
      <c r="B787" s="180"/>
      <c r="C787" s="232" t="s">
        <v>479</v>
      </c>
      <c r="D787" s="233"/>
      <c r="E787" s="204">
        <v>74.6496</v>
      </c>
      <c r="F787" s="182"/>
      <c r="G787" s="183"/>
      <c r="M787" s="179" t="s">
        <v>479</v>
      </c>
      <c r="O787" s="170"/>
    </row>
    <row r="788" spans="1:15" ht="12.75">
      <c r="A788" s="178"/>
      <c r="B788" s="180"/>
      <c r="C788" s="232" t="s">
        <v>95</v>
      </c>
      <c r="D788" s="233"/>
      <c r="E788" s="204">
        <v>150.9516</v>
      </c>
      <c r="F788" s="182"/>
      <c r="G788" s="183"/>
      <c r="M788" s="179" t="s">
        <v>95</v>
      </c>
      <c r="O788" s="170"/>
    </row>
    <row r="789" spans="1:15" ht="12.75">
      <c r="A789" s="178"/>
      <c r="B789" s="180"/>
      <c r="C789" s="234" t="s">
        <v>914</v>
      </c>
      <c r="D789" s="233"/>
      <c r="E789" s="181">
        <v>196.235</v>
      </c>
      <c r="F789" s="182"/>
      <c r="G789" s="183"/>
      <c r="M789" s="179" t="s">
        <v>914</v>
      </c>
      <c r="O789" s="170"/>
    </row>
    <row r="790" spans="1:104" ht="22.5">
      <c r="A790" s="171">
        <v>199</v>
      </c>
      <c r="B790" s="172" t="s">
        <v>907</v>
      </c>
      <c r="C790" s="173" t="s">
        <v>908</v>
      </c>
      <c r="D790" s="174" t="s">
        <v>183</v>
      </c>
      <c r="E790" s="175">
        <v>53.781</v>
      </c>
      <c r="F790" s="175">
        <v>0</v>
      </c>
      <c r="G790" s="176">
        <f>E790*F790</f>
        <v>0</v>
      </c>
      <c r="O790" s="170">
        <v>2</v>
      </c>
      <c r="AA790" s="146">
        <v>1</v>
      </c>
      <c r="AB790" s="146">
        <v>7</v>
      </c>
      <c r="AC790" s="146">
        <v>7</v>
      </c>
      <c r="AZ790" s="146">
        <v>2</v>
      </c>
      <c r="BA790" s="146">
        <f>IF(AZ790=1,G790,0)</f>
        <v>0</v>
      </c>
      <c r="BB790" s="146">
        <f>IF(AZ790=2,G790,0)</f>
        <v>0</v>
      </c>
      <c r="BC790" s="146">
        <f>IF(AZ790=3,G790,0)</f>
        <v>0</v>
      </c>
      <c r="BD790" s="146">
        <f>IF(AZ790=4,G790,0)</f>
        <v>0</v>
      </c>
      <c r="BE790" s="146">
        <f>IF(AZ790=5,G790,0)</f>
        <v>0</v>
      </c>
      <c r="CA790" s="177">
        <v>1</v>
      </c>
      <c r="CB790" s="177">
        <v>7</v>
      </c>
      <c r="CZ790" s="146">
        <v>0.00017</v>
      </c>
    </row>
    <row r="791" spans="1:15" ht="12.75">
      <c r="A791" s="178"/>
      <c r="B791" s="180"/>
      <c r="C791" s="234" t="s">
        <v>915</v>
      </c>
      <c r="D791" s="233"/>
      <c r="E791" s="181">
        <v>48.685</v>
      </c>
      <c r="F791" s="182"/>
      <c r="G791" s="183"/>
      <c r="M791" s="179" t="s">
        <v>915</v>
      </c>
      <c r="O791" s="170"/>
    </row>
    <row r="792" spans="1:15" ht="12.75">
      <c r="A792" s="178"/>
      <c r="B792" s="180"/>
      <c r="C792" s="234" t="s">
        <v>916</v>
      </c>
      <c r="D792" s="233"/>
      <c r="E792" s="181">
        <v>5.096</v>
      </c>
      <c r="F792" s="182"/>
      <c r="G792" s="183"/>
      <c r="M792" s="179" t="s">
        <v>916</v>
      </c>
      <c r="O792" s="170"/>
    </row>
    <row r="793" spans="1:104" ht="22.5">
      <c r="A793" s="171">
        <v>200</v>
      </c>
      <c r="B793" s="172" t="s">
        <v>917</v>
      </c>
      <c r="C793" s="173" t="s">
        <v>918</v>
      </c>
      <c r="D793" s="174" t="s">
        <v>183</v>
      </c>
      <c r="E793" s="175">
        <v>1185.8886</v>
      </c>
      <c r="F793" s="175">
        <v>0</v>
      </c>
      <c r="G793" s="176">
        <f>E793*F793</f>
        <v>0</v>
      </c>
      <c r="O793" s="170">
        <v>2</v>
      </c>
      <c r="AA793" s="146">
        <v>1</v>
      </c>
      <c r="AB793" s="146">
        <v>7</v>
      </c>
      <c r="AC793" s="146">
        <v>7</v>
      </c>
      <c r="AZ793" s="146">
        <v>2</v>
      </c>
      <c r="BA793" s="146">
        <f>IF(AZ793=1,G793,0)</f>
        <v>0</v>
      </c>
      <c r="BB793" s="146">
        <f>IF(AZ793=2,G793,0)</f>
        <v>0</v>
      </c>
      <c r="BC793" s="146">
        <f>IF(AZ793=3,G793,0)</f>
        <v>0</v>
      </c>
      <c r="BD793" s="146">
        <f>IF(AZ793=4,G793,0)</f>
        <v>0</v>
      </c>
      <c r="BE793" s="146">
        <f>IF(AZ793=5,G793,0)</f>
        <v>0</v>
      </c>
      <c r="CA793" s="177">
        <v>1</v>
      </c>
      <c r="CB793" s="177">
        <v>7</v>
      </c>
      <c r="CZ793" s="146">
        <v>0.00041</v>
      </c>
    </row>
    <row r="794" spans="1:104" ht="22.5">
      <c r="A794" s="171">
        <v>201</v>
      </c>
      <c r="B794" s="172" t="s">
        <v>919</v>
      </c>
      <c r="C794" s="173" t="s">
        <v>920</v>
      </c>
      <c r="D794" s="174" t="s">
        <v>183</v>
      </c>
      <c r="E794" s="175">
        <v>53.781</v>
      </c>
      <c r="F794" s="175">
        <v>0</v>
      </c>
      <c r="G794" s="176">
        <f>E794*F794</f>
        <v>0</v>
      </c>
      <c r="O794" s="170">
        <v>2</v>
      </c>
      <c r="AA794" s="146">
        <v>1</v>
      </c>
      <c r="AB794" s="146">
        <v>7</v>
      </c>
      <c r="AC794" s="146">
        <v>7</v>
      </c>
      <c r="AZ794" s="146">
        <v>2</v>
      </c>
      <c r="BA794" s="146">
        <f>IF(AZ794=1,G794,0)</f>
        <v>0</v>
      </c>
      <c r="BB794" s="146">
        <f>IF(AZ794=2,G794,0)</f>
        <v>0</v>
      </c>
      <c r="BC794" s="146">
        <f>IF(AZ794=3,G794,0)</f>
        <v>0</v>
      </c>
      <c r="BD794" s="146">
        <f>IF(AZ794=4,G794,0)</f>
        <v>0</v>
      </c>
      <c r="BE794" s="146">
        <f>IF(AZ794=5,G794,0)</f>
        <v>0</v>
      </c>
      <c r="CA794" s="177">
        <v>1</v>
      </c>
      <c r="CB794" s="177">
        <v>7</v>
      </c>
      <c r="CZ794" s="146">
        <v>0.00058</v>
      </c>
    </row>
    <row r="795" spans="1:104" ht="12.75">
      <c r="A795" s="171">
        <v>202</v>
      </c>
      <c r="B795" s="172" t="s">
        <v>921</v>
      </c>
      <c r="C795" s="173" t="s">
        <v>922</v>
      </c>
      <c r="D795" s="174" t="s">
        <v>183</v>
      </c>
      <c r="E795" s="175">
        <v>124.2108</v>
      </c>
      <c r="F795" s="175">
        <v>0</v>
      </c>
      <c r="G795" s="176">
        <f>E795*F795</f>
        <v>0</v>
      </c>
      <c r="O795" s="170">
        <v>2</v>
      </c>
      <c r="AA795" s="146">
        <v>1</v>
      </c>
      <c r="AB795" s="146">
        <v>7</v>
      </c>
      <c r="AC795" s="146">
        <v>7</v>
      </c>
      <c r="AZ795" s="146">
        <v>2</v>
      </c>
      <c r="BA795" s="146">
        <f>IF(AZ795=1,G795,0)</f>
        <v>0</v>
      </c>
      <c r="BB795" s="146">
        <f>IF(AZ795=2,G795,0)</f>
        <v>0</v>
      </c>
      <c r="BC795" s="146">
        <f>IF(AZ795=3,G795,0)</f>
        <v>0</v>
      </c>
      <c r="BD795" s="146">
        <f>IF(AZ795=4,G795,0)</f>
        <v>0</v>
      </c>
      <c r="BE795" s="146">
        <f>IF(AZ795=5,G795,0)</f>
        <v>0</v>
      </c>
      <c r="CA795" s="177">
        <v>1</v>
      </c>
      <c r="CB795" s="177">
        <v>7</v>
      </c>
      <c r="CZ795" s="146">
        <v>0.00021</v>
      </c>
    </row>
    <row r="796" spans="1:15" ht="12.75">
      <c r="A796" s="178"/>
      <c r="B796" s="180"/>
      <c r="C796" s="234" t="s">
        <v>923</v>
      </c>
      <c r="D796" s="233"/>
      <c r="E796" s="181">
        <v>0</v>
      </c>
      <c r="F796" s="182"/>
      <c r="G796" s="183"/>
      <c r="M796" s="179" t="s">
        <v>923</v>
      </c>
      <c r="O796" s="170"/>
    </row>
    <row r="797" spans="1:15" ht="12.75">
      <c r="A797" s="178"/>
      <c r="B797" s="180"/>
      <c r="C797" s="234" t="s">
        <v>924</v>
      </c>
      <c r="D797" s="233"/>
      <c r="E797" s="181">
        <v>55.76</v>
      </c>
      <c r="F797" s="182"/>
      <c r="G797" s="183"/>
      <c r="M797" s="179" t="s">
        <v>924</v>
      </c>
      <c r="O797" s="170"/>
    </row>
    <row r="798" spans="1:15" ht="12.75">
      <c r="A798" s="178"/>
      <c r="B798" s="180"/>
      <c r="C798" s="234" t="s">
        <v>353</v>
      </c>
      <c r="D798" s="233"/>
      <c r="E798" s="181">
        <v>16.87</v>
      </c>
      <c r="F798" s="182"/>
      <c r="G798" s="183"/>
      <c r="M798" s="179" t="s">
        <v>353</v>
      </c>
      <c r="O798" s="170"/>
    </row>
    <row r="799" spans="1:15" ht="12.75">
      <c r="A799" s="178"/>
      <c r="B799" s="180"/>
      <c r="C799" s="234" t="s">
        <v>925</v>
      </c>
      <c r="D799" s="233"/>
      <c r="E799" s="181">
        <v>10.42</v>
      </c>
      <c r="F799" s="182"/>
      <c r="G799" s="183"/>
      <c r="M799" s="179" t="s">
        <v>925</v>
      </c>
      <c r="O799" s="170"/>
    </row>
    <row r="800" spans="1:15" ht="12.75">
      <c r="A800" s="178"/>
      <c r="B800" s="180"/>
      <c r="C800" s="234" t="s">
        <v>91</v>
      </c>
      <c r="D800" s="233"/>
      <c r="E800" s="181">
        <v>0</v>
      </c>
      <c r="F800" s="182"/>
      <c r="G800" s="183"/>
      <c r="M800" s="179">
        <v>0</v>
      </c>
      <c r="O800" s="170"/>
    </row>
    <row r="801" spans="1:15" ht="12.75">
      <c r="A801" s="178"/>
      <c r="B801" s="180"/>
      <c r="C801" s="234" t="s">
        <v>926</v>
      </c>
      <c r="D801" s="233"/>
      <c r="E801" s="181">
        <v>0</v>
      </c>
      <c r="F801" s="182"/>
      <c r="G801" s="183"/>
      <c r="M801" s="179" t="s">
        <v>926</v>
      </c>
      <c r="O801" s="170"/>
    </row>
    <row r="802" spans="1:15" ht="12.75">
      <c r="A802" s="178"/>
      <c r="B802" s="180"/>
      <c r="C802" s="234" t="s">
        <v>665</v>
      </c>
      <c r="D802" s="233"/>
      <c r="E802" s="181">
        <v>0</v>
      </c>
      <c r="F802" s="182"/>
      <c r="G802" s="183"/>
      <c r="M802" s="179" t="s">
        <v>665</v>
      </c>
      <c r="O802" s="170"/>
    </row>
    <row r="803" spans="1:15" ht="12.75">
      <c r="A803" s="178"/>
      <c r="B803" s="180"/>
      <c r="C803" s="234" t="s">
        <v>927</v>
      </c>
      <c r="D803" s="233"/>
      <c r="E803" s="181">
        <v>13.02</v>
      </c>
      <c r="F803" s="182"/>
      <c r="G803" s="183"/>
      <c r="M803" s="179" t="s">
        <v>927</v>
      </c>
      <c r="O803" s="170"/>
    </row>
    <row r="804" spans="1:15" ht="12.75">
      <c r="A804" s="178"/>
      <c r="B804" s="180"/>
      <c r="C804" s="234" t="s">
        <v>928</v>
      </c>
      <c r="D804" s="233"/>
      <c r="E804" s="181">
        <v>0.4</v>
      </c>
      <c r="F804" s="182"/>
      <c r="G804" s="183"/>
      <c r="M804" s="179" t="s">
        <v>928</v>
      </c>
      <c r="O804" s="170"/>
    </row>
    <row r="805" spans="1:15" ht="12.75">
      <c r="A805" s="178"/>
      <c r="B805" s="180"/>
      <c r="C805" s="234" t="s">
        <v>929</v>
      </c>
      <c r="D805" s="233"/>
      <c r="E805" s="181">
        <v>0.42</v>
      </c>
      <c r="F805" s="182"/>
      <c r="G805" s="183"/>
      <c r="M805" s="179" t="s">
        <v>929</v>
      </c>
      <c r="O805" s="170"/>
    </row>
    <row r="806" spans="1:15" ht="12.75">
      <c r="A806" s="178"/>
      <c r="B806" s="180"/>
      <c r="C806" s="234" t="s">
        <v>930</v>
      </c>
      <c r="D806" s="233"/>
      <c r="E806" s="181">
        <v>0.83</v>
      </c>
      <c r="F806" s="182"/>
      <c r="G806" s="183"/>
      <c r="M806" s="179" t="s">
        <v>930</v>
      </c>
      <c r="O806" s="170"/>
    </row>
    <row r="807" spans="1:15" ht="12.75">
      <c r="A807" s="178"/>
      <c r="B807" s="180"/>
      <c r="C807" s="234" t="s">
        <v>931</v>
      </c>
      <c r="D807" s="233"/>
      <c r="E807" s="181">
        <v>3.89</v>
      </c>
      <c r="F807" s="182"/>
      <c r="G807" s="183"/>
      <c r="M807" s="179" t="s">
        <v>931</v>
      </c>
      <c r="O807" s="170"/>
    </row>
    <row r="808" spans="1:15" ht="12.75">
      <c r="A808" s="178"/>
      <c r="B808" s="180"/>
      <c r="C808" s="234" t="s">
        <v>932</v>
      </c>
      <c r="D808" s="233"/>
      <c r="E808" s="181">
        <v>4.46</v>
      </c>
      <c r="F808" s="182"/>
      <c r="G808" s="183"/>
      <c r="M808" s="179" t="s">
        <v>932</v>
      </c>
      <c r="O808" s="170"/>
    </row>
    <row r="809" spans="1:15" ht="22.5">
      <c r="A809" s="178"/>
      <c r="B809" s="180"/>
      <c r="C809" s="234" t="s">
        <v>933</v>
      </c>
      <c r="D809" s="233"/>
      <c r="E809" s="181">
        <v>1.7178</v>
      </c>
      <c r="F809" s="182"/>
      <c r="G809" s="183"/>
      <c r="M809" s="179" t="s">
        <v>933</v>
      </c>
      <c r="O809" s="170"/>
    </row>
    <row r="810" spans="1:15" ht="12.75">
      <c r="A810" s="178"/>
      <c r="B810" s="180"/>
      <c r="C810" s="234" t="s">
        <v>934</v>
      </c>
      <c r="D810" s="233"/>
      <c r="E810" s="181">
        <v>9.2</v>
      </c>
      <c r="F810" s="182"/>
      <c r="G810" s="183"/>
      <c r="M810" s="179" t="s">
        <v>934</v>
      </c>
      <c r="O810" s="170"/>
    </row>
    <row r="811" spans="1:15" ht="12.75">
      <c r="A811" s="178"/>
      <c r="B811" s="180"/>
      <c r="C811" s="234" t="s">
        <v>935</v>
      </c>
      <c r="D811" s="233"/>
      <c r="E811" s="181">
        <v>0.22</v>
      </c>
      <c r="F811" s="182"/>
      <c r="G811" s="183"/>
      <c r="M811" s="179" t="s">
        <v>935</v>
      </c>
      <c r="O811" s="170"/>
    </row>
    <row r="812" spans="1:15" ht="12.75">
      <c r="A812" s="178"/>
      <c r="B812" s="180"/>
      <c r="C812" s="234" t="s">
        <v>688</v>
      </c>
      <c r="D812" s="233"/>
      <c r="E812" s="181">
        <v>0</v>
      </c>
      <c r="F812" s="182"/>
      <c r="G812" s="183"/>
      <c r="M812" s="179" t="s">
        <v>688</v>
      </c>
      <c r="O812" s="170"/>
    </row>
    <row r="813" spans="1:15" ht="12.75">
      <c r="A813" s="178"/>
      <c r="B813" s="180"/>
      <c r="C813" s="234" t="s">
        <v>936</v>
      </c>
      <c r="D813" s="233"/>
      <c r="E813" s="181">
        <v>1</v>
      </c>
      <c r="F813" s="182"/>
      <c r="G813" s="183"/>
      <c r="M813" s="179" t="s">
        <v>936</v>
      </c>
      <c r="O813" s="170"/>
    </row>
    <row r="814" spans="1:15" ht="12.75">
      <c r="A814" s="178"/>
      <c r="B814" s="180"/>
      <c r="C814" s="234" t="s">
        <v>937</v>
      </c>
      <c r="D814" s="233"/>
      <c r="E814" s="181">
        <v>0.95</v>
      </c>
      <c r="F814" s="182"/>
      <c r="G814" s="183"/>
      <c r="M814" s="179" t="s">
        <v>937</v>
      </c>
      <c r="O814" s="170"/>
    </row>
    <row r="815" spans="1:15" ht="12.75">
      <c r="A815" s="178"/>
      <c r="B815" s="180"/>
      <c r="C815" s="234" t="s">
        <v>938</v>
      </c>
      <c r="D815" s="233"/>
      <c r="E815" s="181">
        <v>0</v>
      </c>
      <c r="F815" s="182"/>
      <c r="G815" s="183"/>
      <c r="M815" s="179" t="s">
        <v>938</v>
      </c>
      <c r="O815" s="170"/>
    </row>
    <row r="816" spans="1:15" ht="12.75">
      <c r="A816" s="178"/>
      <c r="B816" s="180"/>
      <c r="C816" s="234" t="s">
        <v>939</v>
      </c>
      <c r="D816" s="233"/>
      <c r="E816" s="181">
        <v>0.634</v>
      </c>
      <c r="F816" s="182"/>
      <c r="G816" s="183"/>
      <c r="M816" s="179" t="s">
        <v>939</v>
      </c>
      <c r="O816" s="170"/>
    </row>
    <row r="817" spans="1:15" ht="12.75">
      <c r="A817" s="178"/>
      <c r="B817" s="180"/>
      <c r="C817" s="234" t="s">
        <v>940</v>
      </c>
      <c r="D817" s="233"/>
      <c r="E817" s="181">
        <v>0.654</v>
      </c>
      <c r="F817" s="182"/>
      <c r="G817" s="183"/>
      <c r="M817" s="179" t="s">
        <v>940</v>
      </c>
      <c r="O817" s="170"/>
    </row>
    <row r="818" spans="1:15" ht="12.75">
      <c r="A818" s="178"/>
      <c r="B818" s="180"/>
      <c r="C818" s="234" t="s">
        <v>941</v>
      </c>
      <c r="D818" s="233"/>
      <c r="E818" s="181">
        <v>3.765</v>
      </c>
      <c r="F818" s="182"/>
      <c r="G818" s="183"/>
      <c r="M818" s="179" t="s">
        <v>941</v>
      </c>
      <c r="O818" s="170"/>
    </row>
    <row r="819" spans="1:104" ht="12.75">
      <c r="A819" s="171">
        <v>203</v>
      </c>
      <c r="B819" s="172" t="s">
        <v>942</v>
      </c>
      <c r="C819" s="173" t="s">
        <v>943</v>
      </c>
      <c r="D819" s="174" t="s">
        <v>183</v>
      </c>
      <c r="E819" s="175">
        <v>124.2108</v>
      </c>
      <c r="F819" s="175">
        <v>0</v>
      </c>
      <c r="G819" s="176">
        <f>E819*F819</f>
        <v>0</v>
      </c>
      <c r="O819" s="170">
        <v>2</v>
      </c>
      <c r="AA819" s="146">
        <v>1</v>
      </c>
      <c r="AB819" s="146">
        <v>7</v>
      </c>
      <c r="AC819" s="146">
        <v>7</v>
      </c>
      <c r="AZ819" s="146">
        <v>2</v>
      </c>
      <c r="BA819" s="146">
        <f>IF(AZ819=1,G819,0)</f>
        <v>0</v>
      </c>
      <c r="BB819" s="146">
        <f>IF(AZ819=2,G819,0)</f>
        <v>0</v>
      </c>
      <c r="BC819" s="146">
        <f>IF(AZ819=3,G819,0)</f>
        <v>0</v>
      </c>
      <c r="BD819" s="146">
        <f>IF(AZ819=4,G819,0)</f>
        <v>0</v>
      </c>
      <c r="BE819" s="146">
        <f>IF(AZ819=5,G819,0)</f>
        <v>0</v>
      </c>
      <c r="CA819" s="177">
        <v>1</v>
      </c>
      <c r="CB819" s="177">
        <v>7</v>
      </c>
      <c r="CZ819" s="146">
        <v>0.00158</v>
      </c>
    </row>
    <row r="820" spans="1:104" ht="12.75">
      <c r="A820" s="171">
        <v>204</v>
      </c>
      <c r="B820" s="172" t="s">
        <v>944</v>
      </c>
      <c r="C820" s="173" t="s">
        <v>945</v>
      </c>
      <c r="D820" s="174" t="s">
        <v>529</v>
      </c>
      <c r="E820" s="175">
        <v>250.623</v>
      </c>
      <c r="F820" s="175">
        <v>0</v>
      </c>
      <c r="G820" s="176">
        <f>E820*F820</f>
        <v>0</v>
      </c>
      <c r="O820" s="170">
        <v>2</v>
      </c>
      <c r="AA820" s="146">
        <v>3</v>
      </c>
      <c r="AB820" s="146">
        <v>7</v>
      </c>
      <c r="AC820" s="146">
        <v>11163230</v>
      </c>
      <c r="AZ820" s="146">
        <v>2</v>
      </c>
      <c r="BA820" s="146">
        <f>IF(AZ820=1,G820,0)</f>
        <v>0</v>
      </c>
      <c r="BB820" s="146">
        <f>IF(AZ820=2,G820,0)</f>
        <v>0</v>
      </c>
      <c r="BC820" s="146">
        <f>IF(AZ820=3,G820,0)</f>
        <v>0</v>
      </c>
      <c r="BD820" s="146">
        <f>IF(AZ820=4,G820,0)</f>
        <v>0</v>
      </c>
      <c r="BE820" s="146">
        <f>IF(AZ820=5,G820,0)</f>
        <v>0</v>
      </c>
      <c r="CA820" s="177">
        <v>3</v>
      </c>
      <c r="CB820" s="177">
        <v>7</v>
      </c>
      <c r="CZ820" s="146">
        <v>0.001</v>
      </c>
    </row>
    <row r="821" spans="1:15" ht="12.75">
      <c r="A821" s="178"/>
      <c r="B821" s="180"/>
      <c r="C821" s="234" t="s">
        <v>946</v>
      </c>
      <c r="D821" s="233"/>
      <c r="E821" s="181">
        <v>237.178</v>
      </c>
      <c r="F821" s="182"/>
      <c r="G821" s="183"/>
      <c r="M821" s="179" t="s">
        <v>946</v>
      </c>
      <c r="O821" s="170"/>
    </row>
    <row r="822" spans="1:15" ht="12.75">
      <c r="A822" s="178"/>
      <c r="B822" s="180"/>
      <c r="C822" s="234" t="s">
        <v>947</v>
      </c>
      <c r="D822" s="233"/>
      <c r="E822" s="181">
        <v>13.445</v>
      </c>
      <c r="F822" s="182"/>
      <c r="G822" s="183"/>
      <c r="M822" s="179" t="s">
        <v>947</v>
      </c>
      <c r="O822" s="170"/>
    </row>
    <row r="823" spans="1:104" ht="12.75">
      <c r="A823" s="171">
        <v>205</v>
      </c>
      <c r="B823" s="172" t="s">
        <v>944</v>
      </c>
      <c r="C823" s="173" t="s">
        <v>945</v>
      </c>
      <c r="D823" s="174" t="s">
        <v>529</v>
      </c>
      <c r="E823" s="175">
        <v>89.766</v>
      </c>
      <c r="F823" s="175">
        <v>0</v>
      </c>
      <c r="G823" s="176">
        <f>E823*F823</f>
        <v>0</v>
      </c>
      <c r="O823" s="170">
        <v>2</v>
      </c>
      <c r="AA823" s="146">
        <v>3</v>
      </c>
      <c r="AB823" s="146">
        <v>7</v>
      </c>
      <c r="AC823" s="146">
        <v>11163230</v>
      </c>
      <c r="AZ823" s="146">
        <v>2</v>
      </c>
      <c r="BA823" s="146">
        <f>IF(AZ823=1,G823,0)</f>
        <v>0</v>
      </c>
      <c r="BB823" s="146">
        <f>IF(AZ823=2,G823,0)</f>
        <v>0</v>
      </c>
      <c r="BC823" s="146">
        <f>IF(AZ823=3,G823,0)</f>
        <v>0</v>
      </c>
      <c r="BD823" s="146">
        <f>IF(AZ823=4,G823,0)</f>
        <v>0</v>
      </c>
      <c r="BE823" s="146">
        <f>IF(AZ823=5,G823,0)</f>
        <v>0</v>
      </c>
      <c r="CA823" s="177">
        <v>3</v>
      </c>
      <c r="CB823" s="177">
        <v>7</v>
      </c>
      <c r="CZ823" s="146">
        <v>0.001</v>
      </c>
    </row>
    <row r="824" spans="1:15" ht="12.75">
      <c r="A824" s="178"/>
      <c r="B824" s="180"/>
      <c r="C824" s="234" t="s">
        <v>948</v>
      </c>
      <c r="D824" s="233"/>
      <c r="E824" s="181">
        <v>89.766</v>
      </c>
      <c r="F824" s="182"/>
      <c r="G824" s="183"/>
      <c r="M824" s="179" t="s">
        <v>948</v>
      </c>
      <c r="O824" s="170"/>
    </row>
    <row r="825" spans="1:104" ht="12.75">
      <c r="A825" s="171">
        <v>206</v>
      </c>
      <c r="B825" s="172" t="s">
        <v>949</v>
      </c>
      <c r="C825" s="173" t="s">
        <v>950</v>
      </c>
      <c r="D825" s="174" t="s">
        <v>183</v>
      </c>
      <c r="E825" s="175">
        <v>1428.3095</v>
      </c>
      <c r="F825" s="175">
        <v>0</v>
      </c>
      <c r="G825" s="176">
        <f>E825*F825</f>
        <v>0</v>
      </c>
      <c r="O825" s="170">
        <v>2</v>
      </c>
      <c r="AA825" s="146">
        <v>3</v>
      </c>
      <c r="AB825" s="146">
        <v>7</v>
      </c>
      <c r="AC825" s="146">
        <v>62852251</v>
      </c>
      <c r="AZ825" s="146">
        <v>2</v>
      </c>
      <c r="BA825" s="146">
        <f>IF(AZ825=1,G825,0)</f>
        <v>0</v>
      </c>
      <c r="BB825" s="146">
        <f>IF(AZ825=2,G825,0)</f>
        <v>0</v>
      </c>
      <c r="BC825" s="146">
        <f>IF(AZ825=3,G825,0)</f>
        <v>0</v>
      </c>
      <c r="BD825" s="146">
        <f>IF(AZ825=4,G825,0)</f>
        <v>0</v>
      </c>
      <c r="BE825" s="146">
        <f>IF(AZ825=5,G825,0)</f>
        <v>0</v>
      </c>
      <c r="CA825" s="177">
        <v>3</v>
      </c>
      <c r="CB825" s="177">
        <v>7</v>
      </c>
      <c r="CZ825" s="146">
        <v>0.0046</v>
      </c>
    </row>
    <row r="826" spans="1:15" ht="12.75">
      <c r="A826" s="178"/>
      <c r="B826" s="180"/>
      <c r="C826" s="234" t="s">
        <v>951</v>
      </c>
      <c r="D826" s="233"/>
      <c r="E826" s="181">
        <v>1363.7735</v>
      </c>
      <c r="F826" s="182"/>
      <c r="G826" s="183"/>
      <c r="M826" s="179" t="s">
        <v>951</v>
      </c>
      <c r="O826" s="170"/>
    </row>
    <row r="827" spans="1:15" ht="12.75">
      <c r="A827" s="178"/>
      <c r="B827" s="180"/>
      <c r="C827" s="234" t="s">
        <v>952</v>
      </c>
      <c r="D827" s="233"/>
      <c r="E827" s="181">
        <v>64.536</v>
      </c>
      <c r="F827" s="182"/>
      <c r="G827" s="183"/>
      <c r="M827" s="179" t="s">
        <v>952</v>
      </c>
      <c r="O827" s="170"/>
    </row>
    <row r="828" spans="1:104" ht="12.75">
      <c r="A828" s="171">
        <v>207</v>
      </c>
      <c r="B828" s="172" t="s">
        <v>953</v>
      </c>
      <c r="C828" s="173" t="s">
        <v>954</v>
      </c>
      <c r="D828" s="174" t="s">
        <v>177</v>
      </c>
      <c r="E828" s="175">
        <v>7.710333848</v>
      </c>
      <c r="F828" s="175">
        <v>0</v>
      </c>
      <c r="G828" s="176">
        <f>E828*F828</f>
        <v>0</v>
      </c>
      <c r="O828" s="170">
        <v>2</v>
      </c>
      <c r="AA828" s="146">
        <v>7</v>
      </c>
      <c r="AB828" s="146">
        <v>1001</v>
      </c>
      <c r="AC828" s="146">
        <v>5</v>
      </c>
      <c r="AZ828" s="146">
        <v>2</v>
      </c>
      <c r="BA828" s="146">
        <f>IF(AZ828=1,G828,0)</f>
        <v>0</v>
      </c>
      <c r="BB828" s="146">
        <f>IF(AZ828=2,G828,0)</f>
        <v>0</v>
      </c>
      <c r="BC828" s="146">
        <f>IF(AZ828=3,G828,0)</f>
        <v>0</v>
      </c>
      <c r="BD828" s="146">
        <f>IF(AZ828=4,G828,0)</f>
        <v>0</v>
      </c>
      <c r="BE828" s="146">
        <f>IF(AZ828=5,G828,0)</f>
        <v>0</v>
      </c>
      <c r="CA828" s="177">
        <v>7</v>
      </c>
      <c r="CB828" s="177">
        <v>1001</v>
      </c>
      <c r="CZ828" s="146">
        <v>0</v>
      </c>
    </row>
    <row r="829" spans="1:57" ht="12.75">
      <c r="A829" s="184"/>
      <c r="B829" s="185" t="s">
        <v>74</v>
      </c>
      <c r="C829" s="186" t="str">
        <f>CONCATENATE(B752," ",C752)</f>
        <v>711 Izolace proti vodě</v>
      </c>
      <c r="D829" s="187"/>
      <c r="E829" s="188"/>
      <c r="F829" s="189"/>
      <c r="G829" s="190">
        <f>SUM(G752:G828)</f>
        <v>0</v>
      </c>
      <c r="O829" s="170">
        <v>4</v>
      </c>
      <c r="BA829" s="191">
        <f>SUM(BA752:BA828)</f>
        <v>0</v>
      </c>
      <c r="BB829" s="191">
        <f>SUM(BB752:BB828)</f>
        <v>0</v>
      </c>
      <c r="BC829" s="191">
        <f>SUM(BC752:BC828)</f>
        <v>0</v>
      </c>
      <c r="BD829" s="191">
        <f>SUM(BD752:BD828)</f>
        <v>0</v>
      </c>
      <c r="BE829" s="191">
        <f>SUM(BE752:BE828)</f>
        <v>0</v>
      </c>
    </row>
    <row r="830" spans="1:15" ht="12.75">
      <c r="A830" s="163" t="s">
        <v>71</v>
      </c>
      <c r="B830" s="164" t="s">
        <v>955</v>
      </c>
      <c r="C830" s="165" t="s">
        <v>956</v>
      </c>
      <c r="D830" s="166"/>
      <c r="E830" s="167"/>
      <c r="F830" s="167"/>
      <c r="G830" s="168"/>
      <c r="H830" s="169"/>
      <c r="I830" s="169"/>
      <c r="O830" s="170">
        <v>1</v>
      </c>
    </row>
    <row r="831" spans="1:104" ht="22.5">
      <c r="A831" s="171">
        <v>208</v>
      </c>
      <c r="B831" s="172" t="s">
        <v>957</v>
      </c>
      <c r="C831" s="173" t="s">
        <v>958</v>
      </c>
      <c r="D831" s="174" t="s">
        <v>183</v>
      </c>
      <c r="E831" s="175">
        <v>1448.648</v>
      </c>
      <c r="F831" s="175">
        <v>0</v>
      </c>
      <c r="G831" s="176">
        <f>E831*F831</f>
        <v>0</v>
      </c>
      <c r="O831" s="170">
        <v>2</v>
      </c>
      <c r="AA831" s="146">
        <v>1</v>
      </c>
      <c r="AB831" s="146">
        <v>7</v>
      </c>
      <c r="AC831" s="146">
        <v>7</v>
      </c>
      <c r="AZ831" s="146">
        <v>2</v>
      </c>
      <c r="BA831" s="146">
        <f>IF(AZ831=1,G831,0)</f>
        <v>0</v>
      </c>
      <c r="BB831" s="146">
        <f>IF(AZ831=2,G831,0)</f>
        <v>0</v>
      </c>
      <c r="BC831" s="146">
        <f>IF(AZ831=3,G831,0)</f>
        <v>0</v>
      </c>
      <c r="BD831" s="146">
        <f>IF(AZ831=4,G831,0)</f>
        <v>0</v>
      </c>
      <c r="BE831" s="146">
        <f>IF(AZ831=5,G831,0)</f>
        <v>0</v>
      </c>
      <c r="CA831" s="177">
        <v>1</v>
      </c>
      <c r="CB831" s="177">
        <v>7</v>
      </c>
      <c r="CZ831" s="146">
        <v>0</v>
      </c>
    </row>
    <row r="832" spans="1:15" ht="12.75">
      <c r="A832" s="178"/>
      <c r="B832" s="180"/>
      <c r="C832" s="234" t="s">
        <v>959</v>
      </c>
      <c r="D832" s="233"/>
      <c r="E832" s="181">
        <v>518.93</v>
      </c>
      <c r="F832" s="182"/>
      <c r="G832" s="183"/>
      <c r="M832" s="179" t="s">
        <v>959</v>
      </c>
      <c r="O832" s="170"/>
    </row>
    <row r="833" spans="1:15" ht="12.75">
      <c r="A833" s="178"/>
      <c r="B833" s="180"/>
      <c r="C833" s="234" t="s">
        <v>960</v>
      </c>
      <c r="D833" s="233"/>
      <c r="E833" s="181">
        <v>71.35</v>
      </c>
      <c r="F833" s="182"/>
      <c r="G833" s="183"/>
      <c r="M833" s="179" t="s">
        <v>960</v>
      </c>
      <c r="O833" s="170"/>
    </row>
    <row r="834" spans="1:15" ht="12.75">
      <c r="A834" s="178"/>
      <c r="B834" s="180"/>
      <c r="C834" s="234" t="s">
        <v>961</v>
      </c>
      <c r="D834" s="233"/>
      <c r="E834" s="181">
        <v>85.62</v>
      </c>
      <c r="F834" s="182"/>
      <c r="G834" s="183"/>
      <c r="M834" s="179" t="s">
        <v>961</v>
      </c>
      <c r="O834" s="170"/>
    </row>
    <row r="835" spans="1:15" ht="12.75">
      <c r="A835" s="178"/>
      <c r="B835" s="180"/>
      <c r="C835" s="234" t="s">
        <v>962</v>
      </c>
      <c r="D835" s="233"/>
      <c r="E835" s="181">
        <v>3.168</v>
      </c>
      <c r="F835" s="182"/>
      <c r="G835" s="183"/>
      <c r="M835" s="179" t="s">
        <v>962</v>
      </c>
      <c r="O835" s="170"/>
    </row>
    <row r="836" spans="1:15" ht="12.75">
      <c r="A836" s="178"/>
      <c r="B836" s="180"/>
      <c r="C836" s="234" t="s">
        <v>963</v>
      </c>
      <c r="D836" s="233"/>
      <c r="E836" s="181">
        <v>3.168</v>
      </c>
      <c r="F836" s="182"/>
      <c r="G836" s="183"/>
      <c r="M836" s="179" t="s">
        <v>963</v>
      </c>
      <c r="O836" s="170"/>
    </row>
    <row r="837" spans="1:15" ht="12.75">
      <c r="A837" s="178"/>
      <c r="B837" s="180"/>
      <c r="C837" s="234" t="s">
        <v>91</v>
      </c>
      <c r="D837" s="233"/>
      <c r="E837" s="181">
        <v>0</v>
      </c>
      <c r="F837" s="182"/>
      <c r="G837" s="183"/>
      <c r="M837" s="179">
        <v>0</v>
      </c>
      <c r="O837" s="170"/>
    </row>
    <row r="838" spans="1:15" ht="12.75">
      <c r="A838" s="178"/>
      <c r="B838" s="180"/>
      <c r="C838" s="234" t="s">
        <v>964</v>
      </c>
      <c r="D838" s="233"/>
      <c r="E838" s="181">
        <v>650</v>
      </c>
      <c r="F838" s="182"/>
      <c r="G838" s="183"/>
      <c r="M838" s="179" t="s">
        <v>964</v>
      </c>
      <c r="O838" s="170"/>
    </row>
    <row r="839" spans="1:15" ht="12.75">
      <c r="A839" s="178"/>
      <c r="B839" s="180"/>
      <c r="C839" s="234" t="s">
        <v>91</v>
      </c>
      <c r="D839" s="233"/>
      <c r="E839" s="181">
        <v>0</v>
      </c>
      <c r="F839" s="182"/>
      <c r="G839" s="183"/>
      <c r="M839" s="179">
        <v>0</v>
      </c>
      <c r="O839" s="170"/>
    </row>
    <row r="840" spans="1:15" ht="12.75">
      <c r="A840" s="178"/>
      <c r="B840" s="180"/>
      <c r="C840" s="234" t="s">
        <v>965</v>
      </c>
      <c r="D840" s="233"/>
      <c r="E840" s="181">
        <v>85.09</v>
      </c>
      <c r="F840" s="182"/>
      <c r="G840" s="183"/>
      <c r="M840" s="179" t="s">
        <v>965</v>
      </c>
      <c r="O840" s="170"/>
    </row>
    <row r="841" spans="1:15" ht="12.75">
      <c r="A841" s="178"/>
      <c r="B841" s="180"/>
      <c r="C841" s="234" t="s">
        <v>966</v>
      </c>
      <c r="D841" s="233"/>
      <c r="E841" s="181">
        <v>3.4625</v>
      </c>
      <c r="F841" s="182"/>
      <c r="G841" s="183"/>
      <c r="M841" s="179" t="s">
        <v>966</v>
      </c>
      <c r="O841" s="170"/>
    </row>
    <row r="842" spans="1:15" ht="12.75">
      <c r="A842" s="178"/>
      <c r="B842" s="180"/>
      <c r="C842" s="234" t="s">
        <v>967</v>
      </c>
      <c r="D842" s="233"/>
      <c r="E842" s="181">
        <v>3.4625</v>
      </c>
      <c r="F842" s="182"/>
      <c r="G842" s="183"/>
      <c r="M842" s="179" t="s">
        <v>967</v>
      </c>
      <c r="O842" s="170"/>
    </row>
    <row r="843" spans="1:15" ht="12.75">
      <c r="A843" s="178"/>
      <c r="B843" s="180"/>
      <c r="C843" s="234" t="s">
        <v>968</v>
      </c>
      <c r="D843" s="233"/>
      <c r="E843" s="181">
        <v>4.136</v>
      </c>
      <c r="F843" s="182"/>
      <c r="G843" s="183"/>
      <c r="M843" s="179" t="s">
        <v>968</v>
      </c>
      <c r="O843" s="170"/>
    </row>
    <row r="844" spans="1:15" ht="12.75">
      <c r="A844" s="178"/>
      <c r="B844" s="180"/>
      <c r="C844" s="234" t="s">
        <v>969</v>
      </c>
      <c r="D844" s="233"/>
      <c r="E844" s="181">
        <v>4.136</v>
      </c>
      <c r="F844" s="182"/>
      <c r="G844" s="183"/>
      <c r="M844" s="179" t="s">
        <v>969</v>
      </c>
      <c r="O844" s="170"/>
    </row>
    <row r="845" spans="1:15" ht="12.75">
      <c r="A845" s="178"/>
      <c r="B845" s="180"/>
      <c r="C845" s="234" t="s">
        <v>970</v>
      </c>
      <c r="D845" s="233"/>
      <c r="E845" s="181">
        <v>4.6875</v>
      </c>
      <c r="F845" s="182"/>
      <c r="G845" s="183"/>
      <c r="M845" s="179" t="s">
        <v>970</v>
      </c>
      <c r="O845" s="170"/>
    </row>
    <row r="846" spans="1:15" ht="12.75">
      <c r="A846" s="178"/>
      <c r="B846" s="180"/>
      <c r="C846" s="234" t="s">
        <v>971</v>
      </c>
      <c r="D846" s="233"/>
      <c r="E846" s="181">
        <v>4.6875</v>
      </c>
      <c r="F846" s="182"/>
      <c r="G846" s="183"/>
      <c r="M846" s="179" t="s">
        <v>971</v>
      </c>
      <c r="O846" s="170"/>
    </row>
    <row r="847" spans="1:15" ht="12.75">
      <c r="A847" s="178"/>
      <c r="B847" s="180"/>
      <c r="C847" s="234" t="s">
        <v>972</v>
      </c>
      <c r="D847" s="233"/>
      <c r="E847" s="181">
        <v>3.375</v>
      </c>
      <c r="F847" s="182"/>
      <c r="G847" s="183"/>
      <c r="M847" s="179" t="s">
        <v>972</v>
      </c>
      <c r="O847" s="170"/>
    </row>
    <row r="848" spans="1:15" ht="12.75">
      <c r="A848" s="178"/>
      <c r="B848" s="180"/>
      <c r="C848" s="234" t="s">
        <v>973</v>
      </c>
      <c r="D848" s="233"/>
      <c r="E848" s="181">
        <v>3.375</v>
      </c>
      <c r="F848" s="182"/>
      <c r="G848" s="183"/>
      <c r="M848" s="179" t="s">
        <v>973</v>
      </c>
      <c r="O848" s="170"/>
    </row>
    <row r="849" spans="1:104" ht="22.5">
      <c r="A849" s="171">
        <v>209</v>
      </c>
      <c r="B849" s="172" t="s">
        <v>974</v>
      </c>
      <c r="C849" s="173" t="s">
        <v>975</v>
      </c>
      <c r="D849" s="174" t="s">
        <v>183</v>
      </c>
      <c r="E849" s="175">
        <v>1257.718</v>
      </c>
      <c r="F849" s="175">
        <v>0</v>
      </c>
      <c r="G849" s="176">
        <f>E849*F849</f>
        <v>0</v>
      </c>
      <c r="O849" s="170">
        <v>2</v>
      </c>
      <c r="AA849" s="146">
        <v>1</v>
      </c>
      <c r="AB849" s="146">
        <v>7</v>
      </c>
      <c r="AC849" s="146">
        <v>7</v>
      </c>
      <c r="AZ849" s="146">
        <v>2</v>
      </c>
      <c r="BA849" s="146">
        <f>IF(AZ849=1,G849,0)</f>
        <v>0</v>
      </c>
      <c r="BB849" s="146">
        <f>IF(AZ849=2,G849,0)</f>
        <v>0</v>
      </c>
      <c r="BC849" s="146">
        <f>IF(AZ849=3,G849,0)</f>
        <v>0</v>
      </c>
      <c r="BD849" s="146">
        <f>IF(AZ849=4,G849,0)</f>
        <v>0</v>
      </c>
      <c r="BE849" s="146">
        <f>IF(AZ849=5,G849,0)</f>
        <v>0</v>
      </c>
      <c r="CA849" s="177">
        <v>1</v>
      </c>
      <c r="CB849" s="177">
        <v>7</v>
      </c>
      <c r="CZ849" s="146">
        <v>0</v>
      </c>
    </row>
    <row r="850" spans="1:15" ht="12.75">
      <c r="A850" s="178"/>
      <c r="B850" s="180"/>
      <c r="C850" s="234" t="s">
        <v>959</v>
      </c>
      <c r="D850" s="233"/>
      <c r="E850" s="181">
        <v>518.93</v>
      </c>
      <c r="F850" s="182"/>
      <c r="G850" s="183"/>
      <c r="M850" s="179" t="s">
        <v>959</v>
      </c>
      <c r="O850" s="170"/>
    </row>
    <row r="851" spans="1:15" ht="12.75">
      <c r="A851" s="178"/>
      <c r="B851" s="180"/>
      <c r="C851" s="234" t="s">
        <v>976</v>
      </c>
      <c r="D851" s="233"/>
      <c r="E851" s="181">
        <v>650</v>
      </c>
      <c r="F851" s="182"/>
      <c r="G851" s="183"/>
      <c r="M851" s="179" t="s">
        <v>976</v>
      </c>
      <c r="O851" s="170"/>
    </row>
    <row r="852" spans="1:15" ht="12.75">
      <c r="A852" s="178"/>
      <c r="B852" s="180"/>
      <c r="C852" s="234" t="s">
        <v>977</v>
      </c>
      <c r="D852" s="233"/>
      <c r="E852" s="181">
        <v>0</v>
      </c>
      <c r="F852" s="182"/>
      <c r="G852" s="183"/>
      <c r="M852" s="179" t="s">
        <v>977</v>
      </c>
      <c r="O852" s="170"/>
    </row>
    <row r="853" spans="1:15" ht="12.75">
      <c r="A853" s="178"/>
      <c r="B853" s="180"/>
      <c r="C853" s="234" t="s">
        <v>961</v>
      </c>
      <c r="D853" s="233"/>
      <c r="E853" s="181">
        <v>85.62</v>
      </c>
      <c r="F853" s="182"/>
      <c r="G853" s="183"/>
      <c r="M853" s="179" t="s">
        <v>961</v>
      </c>
      <c r="O853" s="170"/>
    </row>
    <row r="854" spans="1:15" ht="12.75">
      <c r="A854" s="178"/>
      <c r="B854" s="180"/>
      <c r="C854" s="234" t="s">
        <v>963</v>
      </c>
      <c r="D854" s="233"/>
      <c r="E854" s="181">
        <v>3.168</v>
      </c>
      <c r="F854" s="182"/>
      <c r="G854" s="183"/>
      <c r="M854" s="179" t="s">
        <v>963</v>
      </c>
      <c r="O854" s="170"/>
    </row>
    <row r="855" spans="1:104" ht="22.5">
      <c r="A855" s="171">
        <v>210</v>
      </c>
      <c r="B855" s="172" t="s">
        <v>978</v>
      </c>
      <c r="C855" s="173" t="s">
        <v>979</v>
      </c>
      <c r="D855" s="174" t="s">
        <v>293</v>
      </c>
      <c r="E855" s="175">
        <v>142.7</v>
      </c>
      <c r="F855" s="175">
        <v>0</v>
      </c>
      <c r="G855" s="176">
        <f>E855*F855</f>
        <v>0</v>
      </c>
      <c r="O855" s="170">
        <v>2</v>
      </c>
      <c r="AA855" s="146">
        <v>1</v>
      </c>
      <c r="AB855" s="146">
        <v>7</v>
      </c>
      <c r="AC855" s="146">
        <v>7</v>
      </c>
      <c r="AZ855" s="146">
        <v>2</v>
      </c>
      <c r="BA855" s="146">
        <f>IF(AZ855=1,G855,0)</f>
        <v>0</v>
      </c>
      <c r="BB855" s="146">
        <f>IF(AZ855=2,G855,0)</f>
        <v>0</v>
      </c>
      <c r="BC855" s="146">
        <f>IF(AZ855=3,G855,0)</f>
        <v>0</v>
      </c>
      <c r="BD855" s="146">
        <f>IF(AZ855=4,G855,0)</f>
        <v>0</v>
      </c>
      <c r="BE855" s="146">
        <f>IF(AZ855=5,G855,0)</f>
        <v>0</v>
      </c>
      <c r="CA855" s="177">
        <v>1</v>
      </c>
      <c r="CB855" s="177">
        <v>7</v>
      </c>
      <c r="CZ855" s="146">
        <v>0.00034</v>
      </c>
    </row>
    <row r="856" spans="1:15" ht="12.75">
      <c r="A856" s="178"/>
      <c r="B856" s="180"/>
      <c r="C856" s="234" t="s">
        <v>980</v>
      </c>
      <c r="D856" s="233"/>
      <c r="E856" s="181">
        <v>142.7</v>
      </c>
      <c r="F856" s="182"/>
      <c r="G856" s="183"/>
      <c r="M856" s="179" t="s">
        <v>980</v>
      </c>
      <c r="O856" s="170"/>
    </row>
    <row r="857" spans="1:104" ht="12.75">
      <c r="A857" s="171">
        <v>211</v>
      </c>
      <c r="B857" s="172" t="s">
        <v>981</v>
      </c>
      <c r="C857" s="173" t="s">
        <v>982</v>
      </c>
      <c r="D857" s="174" t="s">
        <v>183</v>
      </c>
      <c r="E857" s="175">
        <v>1593.515</v>
      </c>
      <c r="F857" s="175">
        <v>0</v>
      </c>
      <c r="G857" s="176">
        <f>E857*F857</f>
        <v>0</v>
      </c>
      <c r="O857" s="170">
        <v>2</v>
      </c>
      <c r="AA857" s="146">
        <v>3</v>
      </c>
      <c r="AB857" s="146">
        <v>7</v>
      </c>
      <c r="AC857" s="146">
        <v>28322011</v>
      </c>
      <c r="AZ857" s="146">
        <v>2</v>
      </c>
      <c r="BA857" s="146">
        <f>IF(AZ857=1,G857,0)</f>
        <v>0</v>
      </c>
      <c r="BB857" s="146">
        <f>IF(AZ857=2,G857,0)</f>
        <v>0</v>
      </c>
      <c r="BC857" s="146">
        <f>IF(AZ857=3,G857,0)</f>
        <v>0</v>
      </c>
      <c r="BD857" s="146">
        <f>IF(AZ857=4,G857,0)</f>
        <v>0</v>
      </c>
      <c r="BE857" s="146">
        <f>IF(AZ857=5,G857,0)</f>
        <v>0</v>
      </c>
      <c r="CA857" s="177">
        <v>3</v>
      </c>
      <c r="CB857" s="177">
        <v>7</v>
      </c>
      <c r="CZ857" s="146">
        <v>0.00196</v>
      </c>
    </row>
    <row r="858" spans="1:15" ht="12.75">
      <c r="A858" s="178"/>
      <c r="B858" s="180"/>
      <c r="C858" s="234" t="s">
        <v>983</v>
      </c>
      <c r="D858" s="233"/>
      <c r="E858" s="181">
        <v>570.823</v>
      </c>
      <c r="F858" s="182"/>
      <c r="G858" s="183"/>
      <c r="M858" s="179" t="s">
        <v>983</v>
      </c>
      <c r="O858" s="170"/>
    </row>
    <row r="859" spans="1:15" ht="12.75">
      <c r="A859" s="178"/>
      <c r="B859" s="180"/>
      <c r="C859" s="234" t="s">
        <v>984</v>
      </c>
      <c r="D859" s="233"/>
      <c r="E859" s="181">
        <v>715</v>
      </c>
      <c r="F859" s="182"/>
      <c r="G859" s="183"/>
      <c r="M859" s="179" t="s">
        <v>984</v>
      </c>
      <c r="O859" s="170"/>
    </row>
    <row r="860" spans="1:15" ht="12.75">
      <c r="A860" s="178"/>
      <c r="B860" s="180"/>
      <c r="C860" s="234" t="s">
        <v>985</v>
      </c>
      <c r="D860" s="233"/>
      <c r="E860" s="181">
        <v>93.599</v>
      </c>
      <c r="F860" s="182"/>
      <c r="G860" s="183"/>
      <c r="M860" s="179" t="s">
        <v>985</v>
      </c>
      <c r="O860" s="170"/>
    </row>
    <row r="861" spans="1:15" ht="12.75">
      <c r="A861" s="178"/>
      <c r="B861" s="180"/>
      <c r="C861" s="234" t="s">
        <v>91</v>
      </c>
      <c r="D861" s="233"/>
      <c r="E861" s="181">
        <v>0</v>
      </c>
      <c r="F861" s="182"/>
      <c r="G861" s="183"/>
      <c r="M861" s="179">
        <v>0</v>
      </c>
      <c r="O861" s="170"/>
    </row>
    <row r="862" spans="1:15" ht="12.75">
      <c r="A862" s="178"/>
      <c r="B862" s="180"/>
      <c r="C862" s="234" t="s">
        <v>986</v>
      </c>
      <c r="D862" s="233"/>
      <c r="E862" s="181">
        <v>214.093</v>
      </c>
      <c r="F862" s="182"/>
      <c r="G862" s="183"/>
      <c r="M862" s="179" t="s">
        <v>986</v>
      </c>
      <c r="O862" s="170"/>
    </row>
    <row r="863" spans="1:104" ht="12.75">
      <c r="A863" s="171">
        <v>212</v>
      </c>
      <c r="B863" s="172" t="s">
        <v>987</v>
      </c>
      <c r="C863" s="173" t="s">
        <v>988</v>
      </c>
      <c r="D863" s="174" t="s">
        <v>293</v>
      </c>
      <c r="E863" s="175">
        <v>149.835</v>
      </c>
      <c r="F863" s="175">
        <v>0</v>
      </c>
      <c r="G863" s="176">
        <f>E863*F863</f>
        <v>0</v>
      </c>
      <c r="O863" s="170">
        <v>2</v>
      </c>
      <c r="AA863" s="146">
        <v>3</v>
      </c>
      <c r="AB863" s="146">
        <v>7</v>
      </c>
      <c r="AC863" s="146">
        <v>28375982</v>
      </c>
      <c r="AZ863" s="146">
        <v>2</v>
      </c>
      <c r="BA863" s="146">
        <f>IF(AZ863=1,G863,0)</f>
        <v>0</v>
      </c>
      <c r="BB863" s="146">
        <f>IF(AZ863=2,G863,0)</f>
        <v>0</v>
      </c>
      <c r="BC863" s="146">
        <f>IF(AZ863=3,G863,0)</f>
        <v>0</v>
      </c>
      <c r="BD863" s="146">
        <f>IF(AZ863=4,G863,0)</f>
        <v>0</v>
      </c>
      <c r="BE863" s="146">
        <f>IF(AZ863=5,G863,0)</f>
        <v>0</v>
      </c>
      <c r="CA863" s="177">
        <v>3</v>
      </c>
      <c r="CB863" s="177">
        <v>7</v>
      </c>
      <c r="CZ863" s="146">
        <v>0.000199999999999978</v>
      </c>
    </row>
    <row r="864" spans="1:15" ht="12.75">
      <c r="A864" s="178"/>
      <c r="B864" s="180"/>
      <c r="C864" s="234" t="s">
        <v>989</v>
      </c>
      <c r="D864" s="233"/>
      <c r="E864" s="181">
        <v>149.835</v>
      </c>
      <c r="F864" s="182"/>
      <c r="G864" s="183"/>
      <c r="M864" s="179" t="s">
        <v>989</v>
      </c>
      <c r="O864" s="170"/>
    </row>
    <row r="865" spans="1:104" ht="12.75">
      <c r="A865" s="171">
        <v>213</v>
      </c>
      <c r="B865" s="172" t="s">
        <v>990</v>
      </c>
      <c r="C865" s="173" t="s">
        <v>991</v>
      </c>
      <c r="D865" s="174" t="s">
        <v>183</v>
      </c>
      <c r="E865" s="175">
        <v>1320.606</v>
      </c>
      <c r="F865" s="175">
        <v>0</v>
      </c>
      <c r="G865" s="176">
        <f>E865*F865</f>
        <v>0</v>
      </c>
      <c r="O865" s="170">
        <v>2</v>
      </c>
      <c r="AA865" s="146">
        <v>3</v>
      </c>
      <c r="AB865" s="146">
        <v>7</v>
      </c>
      <c r="AC865" s="146">
        <v>69366198</v>
      </c>
      <c r="AZ865" s="146">
        <v>2</v>
      </c>
      <c r="BA865" s="146">
        <f>IF(AZ865=1,G865,0)</f>
        <v>0</v>
      </c>
      <c r="BB865" s="146">
        <f>IF(AZ865=2,G865,0)</f>
        <v>0</v>
      </c>
      <c r="BC865" s="146">
        <f>IF(AZ865=3,G865,0)</f>
        <v>0</v>
      </c>
      <c r="BD865" s="146">
        <f>IF(AZ865=4,G865,0)</f>
        <v>0</v>
      </c>
      <c r="BE865" s="146">
        <f>IF(AZ865=5,G865,0)</f>
        <v>0</v>
      </c>
      <c r="CA865" s="177">
        <v>3</v>
      </c>
      <c r="CB865" s="177">
        <v>7</v>
      </c>
      <c r="CZ865" s="146">
        <v>0.0003</v>
      </c>
    </row>
    <row r="866" spans="1:15" ht="12.75">
      <c r="A866" s="178"/>
      <c r="B866" s="180"/>
      <c r="C866" s="234" t="s">
        <v>992</v>
      </c>
      <c r="D866" s="233"/>
      <c r="E866" s="181">
        <v>544.8765</v>
      </c>
      <c r="F866" s="182"/>
      <c r="G866" s="183"/>
      <c r="M866" s="179" t="s">
        <v>992</v>
      </c>
      <c r="O866" s="170"/>
    </row>
    <row r="867" spans="1:15" ht="12.75">
      <c r="A867" s="178"/>
      <c r="B867" s="180"/>
      <c r="C867" s="234" t="s">
        <v>993</v>
      </c>
      <c r="D867" s="233"/>
      <c r="E867" s="181">
        <v>682.5</v>
      </c>
      <c r="F867" s="182"/>
      <c r="G867" s="183"/>
      <c r="M867" s="179" t="s">
        <v>993</v>
      </c>
      <c r="O867" s="170"/>
    </row>
    <row r="868" spans="1:15" ht="12.75">
      <c r="A868" s="178"/>
      <c r="B868" s="180"/>
      <c r="C868" s="234" t="s">
        <v>994</v>
      </c>
      <c r="D868" s="233"/>
      <c r="E868" s="181">
        <v>93.2295</v>
      </c>
      <c r="F868" s="182"/>
      <c r="G868" s="183"/>
      <c r="M868" s="179" t="s">
        <v>994</v>
      </c>
      <c r="O868" s="170"/>
    </row>
    <row r="869" spans="1:104" ht="12.75">
      <c r="A869" s="171">
        <v>214</v>
      </c>
      <c r="B869" s="172" t="s">
        <v>995</v>
      </c>
      <c r="C869" s="173" t="s">
        <v>996</v>
      </c>
      <c r="D869" s="174" t="s">
        <v>177</v>
      </c>
      <c r="E869" s="175">
        <v>3.5979562</v>
      </c>
      <c r="F869" s="175">
        <v>0</v>
      </c>
      <c r="G869" s="176">
        <f>E869*F869</f>
        <v>0</v>
      </c>
      <c r="O869" s="170">
        <v>2</v>
      </c>
      <c r="AA869" s="146">
        <v>7</v>
      </c>
      <c r="AB869" s="146">
        <v>1001</v>
      </c>
      <c r="AC869" s="146">
        <v>5</v>
      </c>
      <c r="AZ869" s="146">
        <v>2</v>
      </c>
      <c r="BA869" s="146">
        <f>IF(AZ869=1,G869,0)</f>
        <v>0</v>
      </c>
      <c r="BB869" s="146">
        <f>IF(AZ869=2,G869,0)</f>
        <v>0</v>
      </c>
      <c r="BC869" s="146">
        <f>IF(AZ869=3,G869,0)</f>
        <v>0</v>
      </c>
      <c r="BD869" s="146">
        <f>IF(AZ869=4,G869,0)</f>
        <v>0</v>
      </c>
      <c r="BE869" s="146">
        <f>IF(AZ869=5,G869,0)</f>
        <v>0</v>
      </c>
      <c r="CA869" s="177">
        <v>7</v>
      </c>
      <c r="CB869" s="177">
        <v>1001</v>
      </c>
      <c r="CZ869" s="146">
        <v>0</v>
      </c>
    </row>
    <row r="870" spans="1:57" ht="12.75">
      <c r="A870" s="184"/>
      <c r="B870" s="185" t="s">
        <v>74</v>
      </c>
      <c r="C870" s="186" t="str">
        <f>CONCATENATE(B830," ",C830)</f>
        <v>712 Živičné krytiny</v>
      </c>
      <c r="D870" s="187"/>
      <c r="E870" s="188"/>
      <c r="F870" s="189"/>
      <c r="G870" s="190">
        <f>SUM(G830:G869)</f>
        <v>0</v>
      </c>
      <c r="O870" s="170">
        <v>4</v>
      </c>
      <c r="BA870" s="191">
        <f>SUM(BA830:BA869)</f>
        <v>0</v>
      </c>
      <c r="BB870" s="191">
        <f>SUM(BB830:BB869)</f>
        <v>0</v>
      </c>
      <c r="BC870" s="191">
        <f>SUM(BC830:BC869)</f>
        <v>0</v>
      </c>
      <c r="BD870" s="191">
        <f>SUM(BD830:BD869)</f>
        <v>0</v>
      </c>
      <c r="BE870" s="191">
        <f>SUM(BE830:BE869)</f>
        <v>0</v>
      </c>
    </row>
    <row r="871" spans="1:15" ht="12.75">
      <c r="A871" s="163" t="s">
        <v>71</v>
      </c>
      <c r="B871" s="164" t="s">
        <v>997</v>
      </c>
      <c r="C871" s="165" t="s">
        <v>998</v>
      </c>
      <c r="D871" s="166"/>
      <c r="E871" s="167"/>
      <c r="F871" s="167"/>
      <c r="G871" s="168"/>
      <c r="H871" s="169"/>
      <c r="I871" s="169"/>
      <c r="O871" s="170">
        <v>1</v>
      </c>
    </row>
    <row r="872" spans="1:104" ht="22.5">
      <c r="A872" s="171">
        <v>215</v>
      </c>
      <c r="B872" s="172" t="s">
        <v>999</v>
      </c>
      <c r="C872" s="173" t="s">
        <v>1000</v>
      </c>
      <c r="D872" s="174" t="s">
        <v>183</v>
      </c>
      <c r="E872" s="175">
        <v>80.62</v>
      </c>
      <c r="F872" s="175">
        <v>0</v>
      </c>
      <c r="G872" s="176">
        <f>E872*F872</f>
        <v>0</v>
      </c>
      <c r="O872" s="170">
        <v>2</v>
      </c>
      <c r="AA872" s="146">
        <v>1</v>
      </c>
      <c r="AB872" s="146">
        <v>7</v>
      </c>
      <c r="AC872" s="146">
        <v>7</v>
      </c>
      <c r="AZ872" s="146">
        <v>2</v>
      </c>
      <c r="BA872" s="146">
        <f>IF(AZ872=1,G872,0)</f>
        <v>0</v>
      </c>
      <c r="BB872" s="146">
        <f>IF(AZ872=2,G872,0)</f>
        <v>0</v>
      </c>
      <c r="BC872" s="146">
        <f>IF(AZ872=3,G872,0)</f>
        <v>0</v>
      </c>
      <c r="BD872" s="146">
        <f>IF(AZ872=4,G872,0)</f>
        <v>0</v>
      </c>
      <c r="BE872" s="146">
        <f>IF(AZ872=5,G872,0)</f>
        <v>0</v>
      </c>
      <c r="CA872" s="177">
        <v>1</v>
      </c>
      <c r="CB872" s="177">
        <v>7</v>
      </c>
      <c r="CZ872" s="146">
        <v>0.000379999999999825</v>
      </c>
    </row>
    <row r="873" spans="1:15" ht="12.75">
      <c r="A873" s="178"/>
      <c r="B873" s="180"/>
      <c r="C873" s="234" t="s">
        <v>1001</v>
      </c>
      <c r="D873" s="233"/>
      <c r="E873" s="181">
        <v>0</v>
      </c>
      <c r="F873" s="182"/>
      <c r="G873" s="183"/>
      <c r="M873" s="179" t="s">
        <v>1001</v>
      </c>
      <c r="O873" s="170"/>
    </row>
    <row r="874" spans="1:15" ht="22.5">
      <c r="A874" s="178"/>
      <c r="B874" s="180"/>
      <c r="C874" s="234" t="s">
        <v>1002</v>
      </c>
      <c r="D874" s="233"/>
      <c r="E874" s="181">
        <v>80.62</v>
      </c>
      <c r="F874" s="182"/>
      <c r="G874" s="183"/>
      <c r="M874" s="179" t="s">
        <v>1002</v>
      </c>
      <c r="O874" s="170"/>
    </row>
    <row r="875" spans="1:104" ht="22.5">
      <c r="A875" s="171">
        <v>216</v>
      </c>
      <c r="B875" s="172" t="s">
        <v>1003</v>
      </c>
      <c r="C875" s="173" t="s">
        <v>1004</v>
      </c>
      <c r="D875" s="174" t="s">
        <v>183</v>
      </c>
      <c r="E875" s="175">
        <v>85.09</v>
      </c>
      <c r="F875" s="175">
        <v>0</v>
      </c>
      <c r="G875" s="176">
        <f>E875*F875</f>
        <v>0</v>
      </c>
      <c r="O875" s="170">
        <v>2</v>
      </c>
      <c r="AA875" s="146">
        <v>1</v>
      </c>
      <c r="AB875" s="146">
        <v>7</v>
      </c>
      <c r="AC875" s="146">
        <v>7</v>
      </c>
      <c r="AZ875" s="146">
        <v>2</v>
      </c>
      <c r="BA875" s="146">
        <f>IF(AZ875=1,G875,0)</f>
        <v>0</v>
      </c>
      <c r="BB875" s="146">
        <f>IF(AZ875=2,G875,0)</f>
        <v>0</v>
      </c>
      <c r="BC875" s="146">
        <f>IF(AZ875=3,G875,0)</f>
        <v>0</v>
      </c>
      <c r="BD875" s="146">
        <f>IF(AZ875=4,G875,0)</f>
        <v>0</v>
      </c>
      <c r="BE875" s="146">
        <f>IF(AZ875=5,G875,0)</f>
        <v>0</v>
      </c>
      <c r="CA875" s="177">
        <v>1</v>
      </c>
      <c r="CB875" s="177">
        <v>7</v>
      </c>
      <c r="CZ875" s="146">
        <v>0.00015</v>
      </c>
    </row>
    <row r="876" spans="1:15" ht="12.75">
      <c r="A876" s="178"/>
      <c r="B876" s="180"/>
      <c r="C876" s="234" t="s">
        <v>1005</v>
      </c>
      <c r="D876" s="233"/>
      <c r="E876" s="181">
        <v>85.09</v>
      </c>
      <c r="F876" s="182"/>
      <c r="G876" s="183"/>
      <c r="M876" s="179" t="s">
        <v>1005</v>
      </c>
      <c r="O876" s="170"/>
    </row>
    <row r="877" spans="1:104" ht="22.5">
      <c r="A877" s="171">
        <v>217</v>
      </c>
      <c r="B877" s="172" t="s">
        <v>1006</v>
      </c>
      <c r="C877" s="173" t="s">
        <v>1007</v>
      </c>
      <c r="D877" s="174" t="s">
        <v>183</v>
      </c>
      <c r="E877" s="175">
        <v>2217.76</v>
      </c>
      <c r="F877" s="175">
        <v>0</v>
      </c>
      <c r="G877" s="176">
        <f>E877*F877</f>
        <v>0</v>
      </c>
      <c r="O877" s="170">
        <v>2</v>
      </c>
      <c r="AA877" s="146">
        <v>1</v>
      </c>
      <c r="AB877" s="146">
        <v>7</v>
      </c>
      <c r="AC877" s="146">
        <v>7</v>
      </c>
      <c r="AZ877" s="146">
        <v>2</v>
      </c>
      <c r="BA877" s="146">
        <f>IF(AZ877=1,G877,0)</f>
        <v>0</v>
      </c>
      <c r="BB877" s="146">
        <f>IF(AZ877=2,G877,0)</f>
        <v>0</v>
      </c>
      <c r="BC877" s="146">
        <f>IF(AZ877=3,G877,0)</f>
        <v>0</v>
      </c>
      <c r="BD877" s="146">
        <f>IF(AZ877=4,G877,0)</f>
        <v>0</v>
      </c>
      <c r="BE877" s="146">
        <f>IF(AZ877=5,G877,0)</f>
        <v>0</v>
      </c>
      <c r="CA877" s="177">
        <v>1</v>
      </c>
      <c r="CB877" s="177">
        <v>7</v>
      </c>
      <c r="CZ877" s="146">
        <v>0</v>
      </c>
    </row>
    <row r="878" spans="1:15" ht="12.75">
      <c r="A878" s="178"/>
      <c r="B878" s="180"/>
      <c r="C878" s="234" t="s">
        <v>1008</v>
      </c>
      <c r="D878" s="233"/>
      <c r="E878" s="181">
        <v>164.6</v>
      </c>
      <c r="F878" s="182"/>
      <c r="G878" s="183"/>
      <c r="M878" s="179" t="s">
        <v>1008</v>
      </c>
      <c r="O878" s="170"/>
    </row>
    <row r="879" spans="1:15" ht="12.75">
      <c r="A879" s="178"/>
      <c r="B879" s="180"/>
      <c r="C879" s="235" t="s">
        <v>450</v>
      </c>
      <c r="D879" s="233"/>
      <c r="E879" s="206">
        <v>164.6</v>
      </c>
      <c r="F879" s="182"/>
      <c r="G879" s="183"/>
      <c r="M879" s="179" t="s">
        <v>450</v>
      </c>
      <c r="O879" s="170"/>
    </row>
    <row r="880" spans="1:15" ht="12.75">
      <c r="A880" s="178"/>
      <c r="B880" s="180"/>
      <c r="C880" s="234" t="s">
        <v>1009</v>
      </c>
      <c r="D880" s="233"/>
      <c r="E880" s="181">
        <v>2048.6</v>
      </c>
      <c r="F880" s="182"/>
      <c r="G880" s="183"/>
      <c r="M880" s="179" t="s">
        <v>1009</v>
      </c>
      <c r="O880" s="170"/>
    </row>
    <row r="881" spans="1:15" ht="12.75">
      <c r="A881" s="178"/>
      <c r="B881" s="180"/>
      <c r="C881" s="235" t="s">
        <v>450</v>
      </c>
      <c r="D881" s="233"/>
      <c r="E881" s="206">
        <v>2048.6</v>
      </c>
      <c r="F881" s="182"/>
      <c r="G881" s="183"/>
      <c r="M881" s="179" t="s">
        <v>450</v>
      </c>
      <c r="O881" s="170"/>
    </row>
    <row r="882" spans="1:15" ht="12.75">
      <c r="A882" s="178"/>
      <c r="B882" s="180"/>
      <c r="C882" s="234" t="s">
        <v>1010</v>
      </c>
      <c r="D882" s="233"/>
      <c r="E882" s="181">
        <v>4.56</v>
      </c>
      <c r="F882" s="182"/>
      <c r="G882" s="183"/>
      <c r="M882" s="179" t="s">
        <v>1010</v>
      </c>
      <c r="O882" s="170"/>
    </row>
    <row r="883" spans="1:15" ht="12.75">
      <c r="A883" s="178"/>
      <c r="B883" s="180"/>
      <c r="C883" s="235" t="s">
        <v>450</v>
      </c>
      <c r="D883" s="233"/>
      <c r="E883" s="206">
        <v>4.56</v>
      </c>
      <c r="F883" s="182"/>
      <c r="G883" s="183"/>
      <c r="M883" s="179" t="s">
        <v>450</v>
      </c>
      <c r="O883" s="170"/>
    </row>
    <row r="884" spans="1:104" ht="12.75">
      <c r="A884" s="171">
        <v>218</v>
      </c>
      <c r="B884" s="172" t="s">
        <v>1011</v>
      </c>
      <c r="C884" s="173" t="s">
        <v>1012</v>
      </c>
      <c r="D884" s="174" t="s">
        <v>183</v>
      </c>
      <c r="E884" s="175">
        <v>10.6875</v>
      </c>
      <c r="F884" s="175">
        <v>0</v>
      </c>
      <c r="G884" s="176">
        <f>E884*F884</f>
        <v>0</v>
      </c>
      <c r="O884" s="170">
        <v>2</v>
      </c>
      <c r="AA884" s="146">
        <v>1</v>
      </c>
      <c r="AB884" s="146">
        <v>7</v>
      </c>
      <c r="AC884" s="146">
        <v>7</v>
      </c>
      <c r="AZ884" s="146">
        <v>2</v>
      </c>
      <c r="BA884" s="146">
        <f>IF(AZ884=1,G884,0)</f>
        <v>0</v>
      </c>
      <c r="BB884" s="146">
        <f>IF(AZ884=2,G884,0)</f>
        <v>0</v>
      </c>
      <c r="BC884" s="146">
        <f>IF(AZ884=3,G884,0)</f>
        <v>0</v>
      </c>
      <c r="BD884" s="146">
        <f>IF(AZ884=4,G884,0)</f>
        <v>0</v>
      </c>
      <c r="BE884" s="146">
        <f>IF(AZ884=5,G884,0)</f>
        <v>0</v>
      </c>
      <c r="CA884" s="177">
        <v>1</v>
      </c>
      <c r="CB884" s="177">
        <v>7</v>
      </c>
      <c r="CZ884" s="146">
        <v>0.003</v>
      </c>
    </row>
    <row r="885" spans="1:15" ht="12.75">
      <c r="A885" s="178"/>
      <c r="B885" s="180"/>
      <c r="C885" s="234" t="s">
        <v>1013</v>
      </c>
      <c r="D885" s="233"/>
      <c r="E885" s="181">
        <v>0</v>
      </c>
      <c r="F885" s="182"/>
      <c r="G885" s="183"/>
      <c r="M885" s="179" t="s">
        <v>1013</v>
      </c>
      <c r="O885" s="170"/>
    </row>
    <row r="886" spans="1:15" ht="12.75">
      <c r="A886" s="178"/>
      <c r="B886" s="180"/>
      <c r="C886" s="234" t="s">
        <v>1014</v>
      </c>
      <c r="D886" s="233"/>
      <c r="E886" s="181">
        <v>10.6875</v>
      </c>
      <c r="F886" s="182"/>
      <c r="G886" s="183"/>
      <c r="M886" s="179" t="s">
        <v>1014</v>
      </c>
      <c r="O886" s="170"/>
    </row>
    <row r="887" spans="1:104" ht="12.75">
      <c r="A887" s="171">
        <v>219</v>
      </c>
      <c r="B887" s="172" t="s">
        <v>1015</v>
      </c>
      <c r="C887" s="173" t="s">
        <v>1016</v>
      </c>
      <c r="D887" s="174" t="s">
        <v>183</v>
      </c>
      <c r="E887" s="175">
        <v>3676.97</v>
      </c>
      <c r="F887" s="175">
        <v>0</v>
      </c>
      <c r="G887" s="176">
        <f>E887*F887</f>
        <v>0</v>
      </c>
      <c r="O887" s="170">
        <v>2</v>
      </c>
      <c r="AA887" s="146">
        <v>1</v>
      </c>
      <c r="AB887" s="146">
        <v>0</v>
      </c>
      <c r="AC887" s="146">
        <v>0</v>
      </c>
      <c r="AZ887" s="146">
        <v>2</v>
      </c>
      <c r="BA887" s="146">
        <f>IF(AZ887=1,G887,0)</f>
        <v>0</v>
      </c>
      <c r="BB887" s="146">
        <f>IF(AZ887=2,G887,0)</f>
        <v>0</v>
      </c>
      <c r="BC887" s="146">
        <f>IF(AZ887=3,G887,0)</f>
        <v>0</v>
      </c>
      <c r="BD887" s="146">
        <f>IF(AZ887=4,G887,0)</f>
        <v>0</v>
      </c>
      <c r="BE887" s="146">
        <f>IF(AZ887=5,G887,0)</f>
        <v>0</v>
      </c>
      <c r="CA887" s="177">
        <v>1</v>
      </c>
      <c r="CB887" s="177">
        <v>0</v>
      </c>
      <c r="CZ887" s="146">
        <v>0.00014</v>
      </c>
    </row>
    <row r="888" spans="1:15" ht="12.75">
      <c r="A888" s="178"/>
      <c r="B888" s="180"/>
      <c r="C888" s="234" t="s">
        <v>1017</v>
      </c>
      <c r="D888" s="233"/>
      <c r="E888" s="181">
        <v>1037.86</v>
      </c>
      <c r="F888" s="182"/>
      <c r="G888" s="183"/>
      <c r="M888" s="179" t="s">
        <v>1017</v>
      </c>
      <c r="O888" s="170"/>
    </row>
    <row r="889" spans="1:15" ht="12.75">
      <c r="A889" s="178"/>
      <c r="B889" s="180"/>
      <c r="C889" s="234" t="s">
        <v>1018</v>
      </c>
      <c r="D889" s="233"/>
      <c r="E889" s="181">
        <v>1300</v>
      </c>
      <c r="F889" s="182"/>
      <c r="G889" s="183"/>
      <c r="M889" s="179" t="s">
        <v>1018</v>
      </c>
      <c r="O889" s="170"/>
    </row>
    <row r="890" spans="1:15" ht="12.75">
      <c r="A890" s="178"/>
      <c r="B890" s="180"/>
      <c r="C890" s="235" t="s">
        <v>450</v>
      </c>
      <c r="D890" s="233"/>
      <c r="E890" s="206">
        <v>2337.8599999999997</v>
      </c>
      <c r="F890" s="182"/>
      <c r="G890" s="183"/>
      <c r="M890" s="179" t="s">
        <v>450</v>
      </c>
      <c r="O890" s="170"/>
    </row>
    <row r="891" spans="1:15" ht="12.75">
      <c r="A891" s="178"/>
      <c r="B891" s="180"/>
      <c r="C891" s="234" t="s">
        <v>1019</v>
      </c>
      <c r="D891" s="233"/>
      <c r="E891" s="181">
        <v>85.09</v>
      </c>
      <c r="F891" s="182"/>
      <c r="G891" s="183"/>
      <c r="M891" s="179" t="s">
        <v>1019</v>
      </c>
      <c r="O891" s="170"/>
    </row>
    <row r="892" spans="1:15" ht="12.75">
      <c r="A892" s="178"/>
      <c r="B892" s="180"/>
      <c r="C892" s="235" t="s">
        <v>450</v>
      </c>
      <c r="D892" s="233"/>
      <c r="E892" s="206">
        <v>85.09</v>
      </c>
      <c r="F892" s="182"/>
      <c r="G892" s="183"/>
      <c r="M892" s="179" t="s">
        <v>450</v>
      </c>
      <c r="O892" s="170"/>
    </row>
    <row r="893" spans="1:15" ht="12.75">
      <c r="A893" s="178"/>
      <c r="B893" s="180"/>
      <c r="C893" s="234" t="s">
        <v>1020</v>
      </c>
      <c r="D893" s="233"/>
      <c r="E893" s="181">
        <v>518.93</v>
      </c>
      <c r="F893" s="182"/>
      <c r="G893" s="183"/>
      <c r="M893" s="179" t="s">
        <v>1020</v>
      </c>
      <c r="O893" s="170"/>
    </row>
    <row r="894" spans="1:15" ht="12.75">
      <c r="A894" s="178"/>
      <c r="B894" s="180"/>
      <c r="C894" s="234" t="s">
        <v>976</v>
      </c>
      <c r="D894" s="233"/>
      <c r="E894" s="181">
        <v>650</v>
      </c>
      <c r="F894" s="182"/>
      <c r="G894" s="183"/>
      <c r="M894" s="179" t="s">
        <v>976</v>
      </c>
      <c r="O894" s="170"/>
    </row>
    <row r="895" spans="1:15" ht="12.75">
      <c r="A895" s="178"/>
      <c r="B895" s="180"/>
      <c r="C895" s="235" t="s">
        <v>450</v>
      </c>
      <c r="D895" s="233"/>
      <c r="E895" s="206">
        <v>1168.9299999999998</v>
      </c>
      <c r="F895" s="182"/>
      <c r="G895" s="183"/>
      <c r="M895" s="179" t="s">
        <v>450</v>
      </c>
      <c r="O895" s="170"/>
    </row>
    <row r="896" spans="1:15" ht="12.75">
      <c r="A896" s="178"/>
      <c r="B896" s="180"/>
      <c r="C896" s="234" t="s">
        <v>1021</v>
      </c>
      <c r="D896" s="233"/>
      <c r="E896" s="181">
        <v>85.09</v>
      </c>
      <c r="F896" s="182"/>
      <c r="G896" s="183"/>
      <c r="M896" s="179" t="s">
        <v>1021</v>
      </c>
      <c r="O896" s="170"/>
    </row>
    <row r="897" spans="1:15" ht="12.75">
      <c r="A897" s="178"/>
      <c r="B897" s="180"/>
      <c r="C897" s="235" t="s">
        <v>450</v>
      </c>
      <c r="D897" s="233"/>
      <c r="E897" s="206">
        <v>85.09</v>
      </c>
      <c r="F897" s="182"/>
      <c r="G897" s="183"/>
      <c r="M897" s="179" t="s">
        <v>450</v>
      </c>
      <c r="O897" s="170"/>
    </row>
    <row r="898" spans="1:104" ht="12.75">
      <c r="A898" s="171">
        <v>220</v>
      </c>
      <c r="B898" s="172" t="s">
        <v>1022</v>
      </c>
      <c r="C898" s="173" t="s">
        <v>1023</v>
      </c>
      <c r="D898" s="174" t="s">
        <v>183</v>
      </c>
      <c r="E898" s="175">
        <v>84.58</v>
      </c>
      <c r="F898" s="175">
        <v>0</v>
      </c>
      <c r="G898" s="176">
        <f>E898*F898</f>
        <v>0</v>
      </c>
      <c r="O898" s="170">
        <v>2</v>
      </c>
      <c r="AA898" s="146">
        <v>1</v>
      </c>
      <c r="AB898" s="146">
        <v>7</v>
      </c>
      <c r="AC898" s="146">
        <v>7</v>
      </c>
      <c r="AZ898" s="146">
        <v>2</v>
      </c>
      <c r="BA898" s="146">
        <f>IF(AZ898=1,G898,0)</f>
        <v>0</v>
      </c>
      <c r="BB898" s="146">
        <f>IF(AZ898=2,G898,0)</f>
        <v>0</v>
      </c>
      <c r="BC898" s="146">
        <f>IF(AZ898=3,G898,0)</f>
        <v>0</v>
      </c>
      <c r="BD898" s="146">
        <f>IF(AZ898=4,G898,0)</f>
        <v>0</v>
      </c>
      <c r="BE898" s="146">
        <f>IF(AZ898=5,G898,0)</f>
        <v>0</v>
      </c>
      <c r="CA898" s="177">
        <v>1</v>
      </c>
      <c r="CB898" s="177">
        <v>7</v>
      </c>
      <c r="CZ898" s="146">
        <v>1E-05</v>
      </c>
    </row>
    <row r="899" spans="1:15" ht="12.75">
      <c r="A899" s="178"/>
      <c r="B899" s="180"/>
      <c r="C899" s="234" t="s">
        <v>1024</v>
      </c>
      <c r="D899" s="233"/>
      <c r="E899" s="181">
        <v>42.64</v>
      </c>
      <c r="F899" s="182"/>
      <c r="G899" s="183"/>
      <c r="M899" s="179" t="s">
        <v>1024</v>
      </c>
      <c r="O899" s="170"/>
    </row>
    <row r="900" spans="1:15" ht="12.75">
      <c r="A900" s="178"/>
      <c r="B900" s="180"/>
      <c r="C900" s="234" t="s">
        <v>1025</v>
      </c>
      <c r="D900" s="233"/>
      <c r="E900" s="181">
        <v>39.66</v>
      </c>
      <c r="F900" s="182"/>
      <c r="G900" s="183"/>
      <c r="M900" s="179" t="s">
        <v>1025</v>
      </c>
      <c r="O900" s="170"/>
    </row>
    <row r="901" spans="1:15" ht="12.75">
      <c r="A901" s="178"/>
      <c r="B901" s="180"/>
      <c r="C901" s="234" t="s">
        <v>1026</v>
      </c>
      <c r="D901" s="233"/>
      <c r="E901" s="181">
        <v>2.28</v>
      </c>
      <c r="F901" s="182"/>
      <c r="G901" s="183"/>
      <c r="M901" s="179" t="s">
        <v>1026</v>
      </c>
      <c r="O901" s="170"/>
    </row>
    <row r="902" spans="1:104" ht="22.5">
      <c r="A902" s="171">
        <v>221</v>
      </c>
      <c r="B902" s="172" t="s">
        <v>1027</v>
      </c>
      <c r="C902" s="173" t="s">
        <v>1028</v>
      </c>
      <c r="D902" s="174" t="s">
        <v>293</v>
      </c>
      <c r="E902" s="175">
        <v>383.6</v>
      </c>
      <c r="F902" s="175">
        <v>0</v>
      </c>
      <c r="G902" s="176">
        <f>E902*F902</f>
        <v>0</v>
      </c>
      <c r="O902" s="170">
        <v>2</v>
      </c>
      <c r="AA902" s="146">
        <v>1</v>
      </c>
      <c r="AB902" s="146">
        <v>0</v>
      </c>
      <c r="AC902" s="146">
        <v>0</v>
      </c>
      <c r="AZ902" s="146">
        <v>2</v>
      </c>
      <c r="BA902" s="146">
        <f>IF(AZ902=1,G902,0)</f>
        <v>0</v>
      </c>
      <c r="BB902" s="146">
        <f>IF(AZ902=2,G902,0)</f>
        <v>0</v>
      </c>
      <c r="BC902" s="146">
        <f>IF(AZ902=3,G902,0)</f>
        <v>0</v>
      </c>
      <c r="BD902" s="146">
        <f>IF(AZ902=4,G902,0)</f>
        <v>0</v>
      </c>
      <c r="BE902" s="146">
        <f>IF(AZ902=5,G902,0)</f>
        <v>0</v>
      </c>
      <c r="CA902" s="177">
        <v>1</v>
      </c>
      <c r="CB902" s="177">
        <v>0</v>
      </c>
      <c r="CZ902" s="146">
        <v>3.99999999999845E-05</v>
      </c>
    </row>
    <row r="903" spans="1:15" ht="12.75">
      <c r="A903" s="178"/>
      <c r="B903" s="180"/>
      <c r="C903" s="234" t="s">
        <v>1029</v>
      </c>
      <c r="D903" s="233"/>
      <c r="E903" s="181">
        <v>0</v>
      </c>
      <c r="F903" s="182"/>
      <c r="G903" s="183"/>
      <c r="M903" s="179" t="s">
        <v>1029</v>
      </c>
      <c r="O903" s="170"/>
    </row>
    <row r="904" spans="1:15" ht="12.75">
      <c r="A904" s="178"/>
      <c r="B904" s="180"/>
      <c r="C904" s="234" t="s">
        <v>665</v>
      </c>
      <c r="D904" s="233"/>
      <c r="E904" s="181">
        <v>0</v>
      </c>
      <c r="F904" s="182"/>
      <c r="G904" s="183"/>
      <c r="M904" s="179" t="s">
        <v>665</v>
      </c>
      <c r="O904" s="170"/>
    </row>
    <row r="905" spans="1:15" ht="12.75">
      <c r="A905" s="178"/>
      <c r="B905" s="180"/>
      <c r="C905" s="234" t="s">
        <v>1030</v>
      </c>
      <c r="D905" s="233"/>
      <c r="E905" s="181">
        <v>9.7</v>
      </c>
      <c r="F905" s="182"/>
      <c r="G905" s="183"/>
      <c r="M905" s="179" t="s">
        <v>1030</v>
      </c>
      <c r="O905" s="170"/>
    </row>
    <row r="906" spans="1:15" ht="12.75">
      <c r="A906" s="178"/>
      <c r="B906" s="180"/>
      <c r="C906" s="234" t="s">
        <v>1031</v>
      </c>
      <c r="D906" s="233"/>
      <c r="E906" s="181">
        <v>3.9</v>
      </c>
      <c r="F906" s="182"/>
      <c r="G906" s="183"/>
      <c r="M906" s="179" t="s">
        <v>1031</v>
      </c>
      <c r="O906" s="170"/>
    </row>
    <row r="907" spans="1:15" ht="12.75">
      <c r="A907" s="178"/>
      <c r="B907" s="180"/>
      <c r="C907" s="234" t="s">
        <v>1032</v>
      </c>
      <c r="D907" s="233"/>
      <c r="E907" s="181">
        <v>4.2</v>
      </c>
      <c r="F907" s="182"/>
      <c r="G907" s="183"/>
      <c r="M907" s="179" t="s">
        <v>1032</v>
      </c>
      <c r="O907" s="170"/>
    </row>
    <row r="908" spans="1:15" ht="12.75">
      <c r="A908" s="178"/>
      <c r="B908" s="180"/>
      <c r="C908" s="234" t="s">
        <v>1033</v>
      </c>
      <c r="D908" s="233"/>
      <c r="E908" s="181">
        <v>6.6</v>
      </c>
      <c r="F908" s="182"/>
      <c r="G908" s="183"/>
      <c r="M908" s="179" t="s">
        <v>1033</v>
      </c>
      <c r="O908" s="170"/>
    </row>
    <row r="909" spans="1:15" ht="12.75">
      <c r="A909" s="178"/>
      <c r="B909" s="180"/>
      <c r="C909" s="234" t="s">
        <v>1034</v>
      </c>
      <c r="D909" s="233"/>
      <c r="E909" s="181">
        <v>3.6</v>
      </c>
      <c r="F909" s="182"/>
      <c r="G909" s="183"/>
      <c r="M909" s="179" t="s">
        <v>1034</v>
      </c>
      <c r="O909" s="170"/>
    </row>
    <row r="910" spans="1:15" ht="12.75">
      <c r="A910" s="178"/>
      <c r="B910" s="180"/>
      <c r="C910" s="234" t="s">
        <v>1035</v>
      </c>
      <c r="D910" s="233"/>
      <c r="E910" s="181">
        <v>5</v>
      </c>
      <c r="F910" s="182"/>
      <c r="G910" s="183"/>
      <c r="M910" s="179" t="s">
        <v>1035</v>
      </c>
      <c r="O910" s="170"/>
    </row>
    <row r="911" spans="1:15" ht="12.75">
      <c r="A911" s="178"/>
      <c r="B911" s="180"/>
      <c r="C911" s="234" t="s">
        <v>1036</v>
      </c>
      <c r="D911" s="233"/>
      <c r="E911" s="181">
        <v>3.7</v>
      </c>
      <c r="F911" s="182"/>
      <c r="G911" s="183"/>
      <c r="M911" s="179" t="s">
        <v>1036</v>
      </c>
      <c r="O911" s="170"/>
    </row>
    <row r="912" spans="1:15" ht="12.75">
      <c r="A912" s="178"/>
      <c r="B912" s="180"/>
      <c r="C912" s="234" t="s">
        <v>1037</v>
      </c>
      <c r="D912" s="233"/>
      <c r="E912" s="181">
        <v>17.7</v>
      </c>
      <c r="F912" s="182"/>
      <c r="G912" s="183"/>
      <c r="M912" s="179" t="s">
        <v>1037</v>
      </c>
      <c r="O912" s="170"/>
    </row>
    <row r="913" spans="1:15" ht="12.75">
      <c r="A913" s="178"/>
      <c r="B913" s="180"/>
      <c r="C913" s="234" t="s">
        <v>1038</v>
      </c>
      <c r="D913" s="233"/>
      <c r="E913" s="181">
        <v>5.1</v>
      </c>
      <c r="F913" s="182"/>
      <c r="G913" s="183"/>
      <c r="M913" s="179" t="s">
        <v>1038</v>
      </c>
      <c r="O913" s="170"/>
    </row>
    <row r="914" spans="1:15" ht="12.75">
      <c r="A914" s="178"/>
      <c r="B914" s="180"/>
      <c r="C914" s="234" t="s">
        <v>91</v>
      </c>
      <c r="D914" s="233"/>
      <c r="E914" s="181">
        <v>0</v>
      </c>
      <c r="F914" s="182"/>
      <c r="G914" s="183"/>
      <c r="M914" s="179">
        <v>0</v>
      </c>
      <c r="O914" s="170"/>
    </row>
    <row r="915" spans="1:15" ht="12.75">
      <c r="A915" s="178"/>
      <c r="B915" s="180"/>
      <c r="C915" s="234" t="s">
        <v>688</v>
      </c>
      <c r="D915" s="233"/>
      <c r="E915" s="181">
        <v>0</v>
      </c>
      <c r="F915" s="182"/>
      <c r="G915" s="183"/>
      <c r="M915" s="179" t="s">
        <v>688</v>
      </c>
      <c r="O915" s="170"/>
    </row>
    <row r="916" spans="1:15" ht="12.75">
      <c r="A916" s="178"/>
      <c r="B916" s="180"/>
      <c r="C916" s="234" t="s">
        <v>1039</v>
      </c>
      <c r="D916" s="233"/>
      <c r="E916" s="181">
        <v>10.6</v>
      </c>
      <c r="F916" s="182"/>
      <c r="G916" s="183"/>
      <c r="M916" s="179" t="s">
        <v>1039</v>
      </c>
      <c r="O916" s="170"/>
    </row>
    <row r="917" spans="1:15" ht="12.75">
      <c r="A917" s="178"/>
      <c r="B917" s="180"/>
      <c r="C917" s="234" t="s">
        <v>1040</v>
      </c>
      <c r="D917" s="233"/>
      <c r="E917" s="181">
        <v>5.2</v>
      </c>
      <c r="F917" s="182"/>
      <c r="G917" s="183"/>
      <c r="M917" s="179" t="s">
        <v>1040</v>
      </c>
      <c r="O917" s="170"/>
    </row>
    <row r="918" spans="1:15" ht="12.75">
      <c r="A918" s="178"/>
      <c r="B918" s="180"/>
      <c r="C918" s="234" t="s">
        <v>91</v>
      </c>
      <c r="D918" s="233"/>
      <c r="E918" s="181">
        <v>0</v>
      </c>
      <c r="F918" s="182"/>
      <c r="G918" s="183"/>
      <c r="M918" s="179">
        <v>0</v>
      </c>
      <c r="O918" s="170"/>
    </row>
    <row r="919" spans="1:15" ht="12.75">
      <c r="A919" s="178"/>
      <c r="B919" s="180"/>
      <c r="C919" s="234" t="s">
        <v>938</v>
      </c>
      <c r="D919" s="233"/>
      <c r="E919" s="181">
        <v>0</v>
      </c>
      <c r="F919" s="182"/>
      <c r="G919" s="183"/>
      <c r="M919" s="179" t="s">
        <v>938</v>
      </c>
      <c r="O919" s="170"/>
    </row>
    <row r="920" spans="1:15" ht="12.75">
      <c r="A920" s="178"/>
      <c r="B920" s="180"/>
      <c r="C920" s="234" t="s">
        <v>1041</v>
      </c>
      <c r="D920" s="233"/>
      <c r="E920" s="181">
        <v>6.34</v>
      </c>
      <c r="F920" s="182"/>
      <c r="G920" s="183"/>
      <c r="M920" s="179" t="s">
        <v>1041</v>
      </c>
      <c r="O920" s="170"/>
    </row>
    <row r="921" spans="1:15" ht="12.75">
      <c r="A921" s="178"/>
      <c r="B921" s="180"/>
      <c r="C921" s="234" t="s">
        <v>1042</v>
      </c>
      <c r="D921" s="233"/>
      <c r="E921" s="181">
        <v>6.54</v>
      </c>
      <c r="F921" s="182"/>
      <c r="G921" s="183"/>
      <c r="M921" s="179" t="s">
        <v>1042</v>
      </c>
      <c r="O921" s="170"/>
    </row>
    <row r="922" spans="1:15" ht="12.75">
      <c r="A922" s="178"/>
      <c r="B922" s="180"/>
      <c r="C922" s="234" t="s">
        <v>1043</v>
      </c>
      <c r="D922" s="233"/>
      <c r="E922" s="181">
        <v>4.45</v>
      </c>
      <c r="F922" s="182"/>
      <c r="G922" s="183"/>
      <c r="M922" s="179" t="s">
        <v>1043</v>
      </c>
      <c r="O922" s="170"/>
    </row>
    <row r="923" spans="1:15" ht="12.75">
      <c r="A923" s="178"/>
      <c r="B923" s="180"/>
      <c r="C923" s="234" t="s">
        <v>91</v>
      </c>
      <c r="D923" s="233"/>
      <c r="E923" s="181">
        <v>0</v>
      </c>
      <c r="F923" s="182"/>
      <c r="G923" s="183"/>
      <c r="M923" s="179">
        <v>0</v>
      </c>
      <c r="O923" s="170"/>
    </row>
    <row r="924" spans="1:15" ht="12.75">
      <c r="A924" s="178"/>
      <c r="B924" s="180"/>
      <c r="C924" s="234" t="s">
        <v>1044</v>
      </c>
      <c r="D924" s="233"/>
      <c r="E924" s="181">
        <v>0</v>
      </c>
      <c r="F924" s="182"/>
      <c r="G924" s="183"/>
      <c r="M924" s="179" t="s">
        <v>1044</v>
      </c>
      <c r="O924" s="170"/>
    </row>
    <row r="925" spans="1:15" ht="12.75">
      <c r="A925" s="178"/>
      <c r="B925" s="180"/>
      <c r="C925" s="234" t="s">
        <v>665</v>
      </c>
      <c r="D925" s="233"/>
      <c r="E925" s="181">
        <v>0</v>
      </c>
      <c r="F925" s="182"/>
      <c r="G925" s="183"/>
      <c r="M925" s="179" t="s">
        <v>665</v>
      </c>
      <c r="O925" s="170"/>
    </row>
    <row r="926" spans="1:15" ht="12.75">
      <c r="A926" s="178"/>
      <c r="B926" s="180"/>
      <c r="C926" s="234" t="s">
        <v>1045</v>
      </c>
      <c r="D926" s="233"/>
      <c r="E926" s="181">
        <v>29.7</v>
      </c>
      <c r="F926" s="182"/>
      <c r="G926" s="183"/>
      <c r="M926" s="179" t="s">
        <v>1045</v>
      </c>
      <c r="O926" s="170"/>
    </row>
    <row r="927" spans="1:15" ht="12.75">
      <c r="A927" s="178"/>
      <c r="B927" s="180"/>
      <c r="C927" s="234" t="s">
        <v>1046</v>
      </c>
      <c r="D927" s="233"/>
      <c r="E927" s="181">
        <v>18.8</v>
      </c>
      <c r="F927" s="182"/>
      <c r="G927" s="183"/>
      <c r="M927" s="179" t="s">
        <v>1046</v>
      </c>
      <c r="O927" s="170"/>
    </row>
    <row r="928" spans="1:15" ht="12.75">
      <c r="A928" s="178"/>
      <c r="B928" s="180"/>
      <c r="C928" s="234" t="s">
        <v>1047</v>
      </c>
      <c r="D928" s="233"/>
      <c r="E928" s="181">
        <v>13.8</v>
      </c>
      <c r="F928" s="182"/>
      <c r="G928" s="183"/>
      <c r="M928" s="179" t="s">
        <v>1047</v>
      </c>
      <c r="O928" s="170"/>
    </row>
    <row r="929" spans="1:15" ht="12.75">
      <c r="A929" s="178"/>
      <c r="B929" s="180"/>
      <c r="C929" s="234" t="s">
        <v>1048</v>
      </c>
      <c r="D929" s="233"/>
      <c r="E929" s="181">
        <v>13.4</v>
      </c>
      <c r="F929" s="182"/>
      <c r="G929" s="183"/>
      <c r="M929" s="179" t="s">
        <v>1048</v>
      </c>
      <c r="O929" s="170"/>
    </row>
    <row r="930" spans="1:15" ht="12.75">
      <c r="A930" s="178"/>
      <c r="B930" s="180"/>
      <c r="C930" s="234" t="s">
        <v>1049</v>
      </c>
      <c r="D930" s="233"/>
      <c r="E930" s="181">
        <v>19.6</v>
      </c>
      <c r="F930" s="182"/>
      <c r="G930" s="183"/>
      <c r="M930" s="179" t="s">
        <v>1049</v>
      </c>
      <c r="O930" s="170"/>
    </row>
    <row r="931" spans="1:15" ht="12.75">
      <c r="A931" s="178"/>
      <c r="B931" s="180"/>
      <c r="C931" s="234" t="s">
        <v>91</v>
      </c>
      <c r="D931" s="233"/>
      <c r="E931" s="181">
        <v>0</v>
      </c>
      <c r="F931" s="182"/>
      <c r="G931" s="183"/>
      <c r="M931" s="179">
        <v>0</v>
      </c>
      <c r="O931" s="170"/>
    </row>
    <row r="932" spans="1:15" ht="12.75">
      <c r="A932" s="178"/>
      <c r="B932" s="180"/>
      <c r="C932" s="234" t="s">
        <v>688</v>
      </c>
      <c r="D932" s="233"/>
      <c r="E932" s="181">
        <v>0</v>
      </c>
      <c r="F932" s="182"/>
      <c r="G932" s="183"/>
      <c r="M932" s="179" t="s">
        <v>688</v>
      </c>
      <c r="O932" s="170"/>
    </row>
    <row r="933" spans="1:15" ht="12.75">
      <c r="A933" s="178"/>
      <c r="B933" s="180"/>
      <c r="C933" s="234" t="s">
        <v>1050</v>
      </c>
      <c r="D933" s="233"/>
      <c r="E933" s="181">
        <v>2.75</v>
      </c>
      <c r="F933" s="182"/>
      <c r="G933" s="183"/>
      <c r="M933" s="179" t="s">
        <v>1050</v>
      </c>
      <c r="O933" s="170"/>
    </row>
    <row r="934" spans="1:15" ht="12.75">
      <c r="A934" s="178"/>
      <c r="B934" s="180"/>
      <c r="C934" s="234" t="s">
        <v>1051</v>
      </c>
      <c r="D934" s="233"/>
      <c r="E934" s="181">
        <v>7.85</v>
      </c>
      <c r="F934" s="182"/>
      <c r="G934" s="183"/>
      <c r="M934" s="179" t="s">
        <v>1051</v>
      </c>
      <c r="O934" s="170"/>
    </row>
    <row r="935" spans="1:15" ht="12.75">
      <c r="A935" s="178"/>
      <c r="B935" s="180"/>
      <c r="C935" s="234" t="s">
        <v>1052</v>
      </c>
      <c r="D935" s="233"/>
      <c r="E935" s="181">
        <v>7.8</v>
      </c>
      <c r="F935" s="182"/>
      <c r="G935" s="183"/>
      <c r="M935" s="179" t="s">
        <v>1052</v>
      </c>
      <c r="O935" s="170"/>
    </row>
    <row r="936" spans="1:15" ht="12.75">
      <c r="A936" s="178"/>
      <c r="B936" s="180"/>
      <c r="C936" s="234" t="s">
        <v>1053</v>
      </c>
      <c r="D936" s="233"/>
      <c r="E936" s="181">
        <v>3.85</v>
      </c>
      <c r="F936" s="182"/>
      <c r="G936" s="183"/>
      <c r="M936" s="179" t="s">
        <v>1053</v>
      </c>
      <c r="O936" s="170"/>
    </row>
    <row r="937" spans="1:15" ht="12.75">
      <c r="A937" s="178"/>
      <c r="B937" s="180"/>
      <c r="C937" s="234" t="s">
        <v>91</v>
      </c>
      <c r="D937" s="233"/>
      <c r="E937" s="181">
        <v>0</v>
      </c>
      <c r="F937" s="182"/>
      <c r="G937" s="183"/>
      <c r="M937" s="179">
        <v>0</v>
      </c>
      <c r="O937" s="170"/>
    </row>
    <row r="938" spans="1:15" ht="12.75">
      <c r="A938" s="178"/>
      <c r="B938" s="180"/>
      <c r="C938" s="234" t="s">
        <v>938</v>
      </c>
      <c r="D938" s="233"/>
      <c r="E938" s="181">
        <v>0</v>
      </c>
      <c r="F938" s="182"/>
      <c r="G938" s="183"/>
      <c r="M938" s="179" t="s">
        <v>938</v>
      </c>
      <c r="O938" s="170"/>
    </row>
    <row r="939" spans="1:15" ht="12.75">
      <c r="A939" s="178"/>
      <c r="B939" s="180"/>
      <c r="C939" s="234" t="s">
        <v>1054</v>
      </c>
      <c r="D939" s="233"/>
      <c r="E939" s="181">
        <v>9.18</v>
      </c>
      <c r="F939" s="182"/>
      <c r="G939" s="183"/>
      <c r="M939" s="179" t="s">
        <v>1054</v>
      </c>
      <c r="O939" s="170"/>
    </row>
    <row r="940" spans="1:15" ht="12.75">
      <c r="A940" s="178"/>
      <c r="B940" s="180"/>
      <c r="C940" s="234" t="s">
        <v>1055</v>
      </c>
      <c r="D940" s="233"/>
      <c r="E940" s="181">
        <v>6.42</v>
      </c>
      <c r="F940" s="182"/>
      <c r="G940" s="183"/>
      <c r="M940" s="179" t="s">
        <v>1055</v>
      </c>
      <c r="O940" s="170"/>
    </row>
    <row r="941" spans="1:15" ht="12.75">
      <c r="A941" s="178"/>
      <c r="B941" s="180"/>
      <c r="C941" s="234" t="s">
        <v>1056</v>
      </c>
      <c r="D941" s="233"/>
      <c r="E941" s="181">
        <v>4.88</v>
      </c>
      <c r="F941" s="182"/>
      <c r="G941" s="183"/>
      <c r="M941" s="179" t="s">
        <v>1056</v>
      </c>
      <c r="O941" s="170"/>
    </row>
    <row r="942" spans="1:15" ht="12.75">
      <c r="A942" s="178"/>
      <c r="B942" s="180"/>
      <c r="C942" s="234" t="s">
        <v>1057</v>
      </c>
      <c r="D942" s="233"/>
      <c r="E942" s="181">
        <v>2.35</v>
      </c>
      <c r="F942" s="182"/>
      <c r="G942" s="183"/>
      <c r="M942" s="179" t="s">
        <v>1057</v>
      </c>
      <c r="O942" s="170"/>
    </row>
    <row r="943" spans="1:15" ht="12.75">
      <c r="A943" s="178"/>
      <c r="B943" s="180"/>
      <c r="C943" s="234" t="s">
        <v>1058</v>
      </c>
      <c r="D943" s="233"/>
      <c r="E943" s="181">
        <v>3.95</v>
      </c>
      <c r="F943" s="182"/>
      <c r="G943" s="183"/>
      <c r="M943" s="179" t="s">
        <v>1058</v>
      </c>
      <c r="O943" s="170"/>
    </row>
    <row r="944" spans="1:15" ht="12.75">
      <c r="A944" s="178"/>
      <c r="B944" s="180"/>
      <c r="C944" s="234" t="s">
        <v>1059</v>
      </c>
      <c r="D944" s="233"/>
      <c r="E944" s="181">
        <v>0</v>
      </c>
      <c r="F944" s="182"/>
      <c r="G944" s="183"/>
      <c r="M944" s="179" t="s">
        <v>1059</v>
      </c>
      <c r="O944" s="170"/>
    </row>
    <row r="945" spans="1:15" ht="12.75">
      <c r="A945" s="178"/>
      <c r="B945" s="180"/>
      <c r="C945" s="234" t="s">
        <v>1060</v>
      </c>
      <c r="D945" s="233"/>
      <c r="E945" s="181">
        <v>4.5</v>
      </c>
      <c r="F945" s="182"/>
      <c r="G945" s="183"/>
      <c r="M945" s="179" t="s">
        <v>1060</v>
      </c>
      <c r="O945" s="170"/>
    </row>
    <row r="946" spans="1:15" ht="12.75">
      <c r="A946" s="178"/>
      <c r="B946" s="180"/>
      <c r="C946" s="234" t="s">
        <v>1061</v>
      </c>
      <c r="D946" s="233"/>
      <c r="E946" s="181">
        <v>10.1</v>
      </c>
      <c r="F946" s="182"/>
      <c r="G946" s="183"/>
      <c r="M946" s="179" t="s">
        <v>1061</v>
      </c>
      <c r="O946" s="170"/>
    </row>
    <row r="947" spans="1:15" ht="12.75">
      <c r="A947" s="178"/>
      <c r="B947" s="180"/>
      <c r="C947" s="234" t="s">
        <v>1062</v>
      </c>
      <c r="D947" s="233"/>
      <c r="E947" s="181">
        <v>13.89</v>
      </c>
      <c r="F947" s="182"/>
      <c r="G947" s="183"/>
      <c r="M947" s="179" t="s">
        <v>1062</v>
      </c>
      <c r="O947" s="170"/>
    </row>
    <row r="948" spans="1:15" ht="12.75">
      <c r="A948" s="178"/>
      <c r="B948" s="180"/>
      <c r="C948" s="234" t="s">
        <v>1063</v>
      </c>
      <c r="D948" s="233"/>
      <c r="E948" s="181">
        <v>9.85</v>
      </c>
      <c r="F948" s="182"/>
      <c r="G948" s="183"/>
      <c r="M948" s="179" t="s">
        <v>1063</v>
      </c>
      <c r="O948" s="170"/>
    </row>
    <row r="949" spans="1:15" ht="12.75">
      <c r="A949" s="178"/>
      <c r="B949" s="180"/>
      <c r="C949" s="234" t="s">
        <v>91</v>
      </c>
      <c r="D949" s="233"/>
      <c r="E949" s="181">
        <v>0</v>
      </c>
      <c r="F949" s="182"/>
      <c r="G949" s="183"/>
      <c r="M949" s="179">
        <v>0</v>
      </c>
      <c r="O949" s="170"/>
    </row>
    <row r="950" spans="1:15" ht="22.5">
      <c r="A950" s="178"/>
      <c r="B950" s="180"/>
      <c r="C950" s="234" t="s">
        <v>1064</v>
      </c>
      <c r="D950" s="233"/>
      <c r="E950" s="181">
        <v>108.3</v>
      </c>
      <c r="F950" s="182"/>
      <c r="G950" s="183"/>
      <c r="M950" s="179" t="s">
        <v>1064</v>
      </c>
      <c r="O950" s="170"/>
    </row>
    <row r="951" spans="1:104" ht="12.75">
      <c r="A951" s="171">
        <v>222</v>
      </c>
      <c r="B951" s="172" t="s">
        <v>1065</v>
      </c>
      <c r="C951" s="173" t="s">
        <v>1066</v>
      </c>
      <c r="D951" s="174" t="s">
        <v>183</v>
      </c>
      <c r="E951" s="175">
        <v>3.3285</v>
      </c>
      <c r="F951" s="175">
        <v>0</v>
      </c>
      <c r="G951" s="176">
        <f>E951*F951</f>
        <v>0</v>
      </c>
      <c r="O951" s="170">
        <v>2</v>
      </c>
      <c r="AA951" s="146">
        <v>3</v>
      </c>
      <c r="AB951" s="146">
        <v>7</v>
      </c>
      <c r="AC951" s="146">
        <v>28375464</v>
      </c>
      <c r="AZ951" s="146">
        <v>2</v>
      </c>
      <c r="BA951" s="146">
        <f>IF(AZ951=1,G951,0)</f>
        <v>0</v>
      </c>
      <c r="BB951" s="146">
        <f>IF(AZ951=2,G951,0)</f>
        <v>0</v>
      </c>
      <c r="BC951" s="146">
        <f>IF(AZ951=3,G951,0)</f>
        <v>0</v>
      </c>
      <c r="BD951" s="146">
        <f>IF(AZ951=4,G951,0)</f>
        <v>0</v>
      </c>
      <c r="BE951" s="146">
        <f>IF(AZ951=5,G951,0)</f>
        <v>0</v>
      </c>
      <c r="CA951" s="177">
        <v>3</v>
      </c>
      <c r="CB951" s="177">
        <v>7</v>
      </c>
      <c r="CZ951" s="146">
        <v>0.0035</v>
      </c>
    </row>
    <row r="952" spans="1:15" ht="12.75">
      <c r="A952" s="178"/>
      <c r="B952" s="180"/>
      <c r="C952" s="234" t="s">
        <v>1067</v>
      </c>
      <c r="D952" s="233"/>
      <c r="E952" s="181">
        <v>3.3285</v>
      </c>
      <c r="F952" s="182"/>
      <c r="G952" s="183"/>
      <c r="M952" s="179" t="s">
        <v>1067</v>
      </c>
      <c r="O952" s="170"/>
    </row>
    <row r="953" spans="1:104" ht="12.75">
      <c r="A953" s="171">
        <v>223</v>
      </c>
      <c r="B953" s="172" t="s">
        <v>1068</v>
      </c>
      <c r="C953" s="173" t="s">
        <v>1069</v>
      </c>
      <c r="D953" s="174" t="s">
        <v>86</v>
      </c>
      <c r="E953" s="175">
        <v>295.8854</v>
      </c>
      <c r="F953" s="175">
        <v>0</v>
      </c>
      <c r="G953" s="176">
        <f>E953*F953</f>
        <v>0</v>
      </c>
      <c r="O953" s="170">
        <v>2</v>
      </c>
      <c r="AA953" s="146">
        <v>3</v>
      </c>
      <c r="AB953" s="146">
        <v>7</v>
      </c>
      <c r="AC953" s="146" t="s">
        <v>1068</v>
      </c>
      <c r="AZ953" s="146">
        <v>2</v>
      </c>
      <c r="BA953" s="146">
        <f>IF(AZ953=1,G953,0)</f>
        <v>0</v>
      </c>
      <c r="BB953" s="146">
        <f>IF(AZ953=2,G953,0)</f>
        <v>0</v>
      </c>
      <c r="BC953" s="146">
        <f>IF(AZ953=3,G953,0)</f>
        <v>0</v>
      </c>
      <c r="BD953" s="146">
        <f>IF(AZ953=4,G953,0)</f>
        <v>0</v>
      </c>
      <c r="BE953" s="146">
        <f>IF(AZ953=5,G953,0)</f>
        <v>0</v>
      </c>
      <c r="CA953" s="177">
        <v>3</v>
      </c>
      <c r="CB953" s="177">
        <v>7</v>
      </c>
      <c r="CZ953" s="146">
        <v>0.02</v>
      </c>
    </row>
    <row r="954" spans="1:15" ht="12.75">
      <c r="A954" s="178"/>
      <c r="B954" s="180"/>
      <c r="C954" s="234" t="s">
        <v>1070</v>
      </c>
      <c r="D954" s="233"/>
      <c r="E954" s="181">
        <v>130.7704</v>
      </c>
      <c r="F954" s="182"/>
      <c r="G954" s="183"/>
      <c r="M954" s="179" t="s">
        <v>1070</v>
      </c>
      <c r="O954" s="170"/>
    </row>
    <row r="955" spans="1:15" ht="12.75">
      <c r="A955" s="178"/>
      <c r="B955" s="180"/>
      <c r="C955" s="234" t="s">
        <v>1071</v>
      </c>
      <c r="D955" s="233"/>
      <c r="E955" s="181">
        <v>163.8</v>
      </c>
      <c r="F955" s="182"/>
      <c r="G955" s="183"/>
      <c r="M955" s="179" t="s">
        <v>1071</v>
      </c>
      <c r="O955" s="170"/>
    </row>
    <row r="956" spans="1:15" ht="12.75">
      <c r="A956" s="178"/>
      <c r="B956" s="180"/>
      <c r="C956" s="234" t="s">
        <v>1072</v>
      </c>
      <c r="D956" s="233"/>
      <c r="E956" s="181">
        <v>0.1915</v>
      </c>
      <c r="F956" s="182"/>
      <c r="G956" s="183"/>
      <c r="M956" s="179" t="s">
        <v>1072</v>
      </c>
      <c r="O956" s="170"/>
    </row>
    <row r="957" spans="1:15" ht="12.75">
      <c r="A957" s="178"/>
      <c r="B957" s="180"/>
      <c r="C957" s="234" t="s">
        <v>1073</v>
      </c>
      <c r="D957" s="233"/>
      <c r="E957" s="181">
        <v>1.1235</v>
      </c>
      <c r="F957" s="182"/>
      <c r="G957" s="183"/>
      <c r="M957" s="179" t="s">
        <v>1073</v>
      </c>
      <c r="O957" s="170"/>
    </row>
    <row r="958" spans="1:104" ht="12.75">
      <c r="A958" s="171">
        <v>224</v>
      </c>
      <c r="B958" s="172" t="s">
        <v>1074</v>
      </c>
      <c r="C958" s="173" t="s">
        <v>1075</v>
      </c>
      <c r="D958" s="174" t="s">
        <v>183</v>
      </c>
      <c r="E958" s="175">
        <v>89.3445</v>
      </c>
      <c r="F958" s="175">
        <v>0</v>
      </c>
      <c r="G958" s="176">
        <f>E958*F958</f>
        <v>0</v>
      </c>
      <c r="O958" s="170">
        <v>2</v>
      </c>
      <c r="AA958" s="146">
        <v>3</v>
      </c>
      <c r="AB958" s="146">
        <v>7</v>
      </c>
      <c r="AC958" s="146">
        <v>63140206</v>
      </c>
      <c r="AZ958" s="146">
        <v>2</v>
      </c>
      <c r="BA958" s="146">
        <f>IF(AZ958=1,G958,0)</f>
        <v>0</v>
      </c>
      <c r="BB958" s="146">
        <f>IF(AZ958=2,G958,0)</f>
        <v>0</v>
      </c>
      <c r="BC958" s="146">
        <f>IF(AZ958=3,G958,0)</f>
        <v>0</v>
      </c>
      <c r="BD958" s="146">
        <f>IF(AZ958=4,G958,0)</f>
        <v>0</v>
      </c>
      <c r="BE958" s="146">
        <f>IF(AZ958=5,G958,0)</f>
        <v>0</v>
      </c>
      <c r="CA958" s="177">
        <v>3</v>
      </c>
      <c r="CB958" s="177">
        <v>7</v>
      </c>
      <c r="CZ958" s="146">
        <v>0.007</v>
      </c>
    </row>
    <row r="959" spans="1:15" ht="12.75">
      <c r="A959" s="178"/>
      <c r="B959" s="180"/>
      <c r="C959" s="234" t="s">
        <v>1076</v>
      </c>
      <c r="D959" s="233"/>
      <c r="E959" s="181">
        <v>89.3445</v>
      </c>
      <c r="F959" s="182"/>
      <c r="G959" s="183"/>
      <c r="M959" s="179" t="s">
        <v>1076</v>
      </c>
      <c r="O959" s="170"/>
    </row>
    <row r="960" spans="1:104" ht="12.75">
      <c r="A960" s="171">
        <v>225</v>
      </c>
      <c r="B960" s="172" t="s">
        <v>1077</v>
      </c>
      <c r="C960" s="173" t="s">
        <v>1078</v>
      </c>
      <c r="D960" s="174" t="s">
        <v>183</v>
      </c>
      <c r="E960" s="175">
        <v>1227.3765</v>
      </c>
      <c r="F960" s="175">
        <v>0</v>
      </c>
      <c r="G960" s="176">
        <f>E960*F960</f>
        <v>0</v>
      </c>
      <c r="O960" s="170">
        <v>2</v>
      </c>
      <c r="AA960" s="146">
        <v>3</v>
      </c>
      <c r="AB960" s="146">
        <v>7</v>
      </c>
      <c r="AC960" s="146" t="s">
        <v>1077</v>
      </c>
      <c r="AZ960" s="146">
        <v>2</v>
      </c>
      <c r="BA960" s="146">
        <f>IF(AZ960=1,G960,0)</f>
        <v>0</v>
      </c>
      <c r="BB960" s="146">
        <f>IF(AZ960=2,G960,0)</f>
        <v>0</v>
      </c>
      <c r="BC960" s="146">
        <f>IF(AZ960=3,G960,0)</f>
        <v>0</v>
      </c>
      <c r="BD960" s="146">
        <f>IF(AZ960=4,G960,0)</f>
        <v>0</v>
      </c>
      <c r="BE960" s="146">
        <f>IF(AZ960=5,G960,0)</f>
        <v>0</v>
      </c>
      <c r="CA960" s="177">
        <v>3</v>
      </c>
      <c r="CB960" s="177">
        <v>7</v>
      </c>
      <c r="CZ960" s="146">
        <v>0.0099</v>
      </c>
    </row>
    <row r="961" spans="1:15" ht="12.75">
      <c r="A961" s="178"/>
      <c r="B961" s="180"/>
      <c r="C961" s="234" t="s">
        <v>1079</v>
      </c>
      <c r="D961" s="233"/>
      <c r="E961" s="181">
        <v>544.8765</v>
      </c>
      <c r="F961" s="182"/>
      <c r="G961" s="183"/>
      <c r="M961" s="179" t="s">
        <v>1079</v>
      </c>
      <c r="O961" s="170"/>
    </row>
    <row r="962" spans="1:15" ht="12.75">
      <c r="A962" s="178"/>
      <c r="B962" s="180"/>
      <c r="C962" s="234" t="s">
        <v>993</v>
      </c>
      <c r="D962" s="233"/>
      <c r="E962" s="181">
        <v>682.5</v>
      </c>
      <c r="F962" s="182"/>
      <c r="G962" s="183"/>
      <c r="M962" s="179" t="s">
        <v>993</v>
      </c>
      <c r="O962" s="170"/>
    </row>
    <row r="963" spans="1:104" ht="12.75">
      <c r="A963" s="171">
        <v>226</v>
      </c>
      <c r="B963" s="172" t="s">
        <v>1080</v>
      </c>
      <c r="C963" s="173" t="s">
        <v>1081</v>
      </c>
      <c r="D963" s="174" t="s">
        <v>183</v>
      </c>
      <c r="E963" s="175">
        <v>89.3445</v>
      </c>
      <c r="F963" s="175">
        <v>0</v>
      </c>
      <c r="G963" s="176">
        <f>E963*F963</f>
        <v>0</v>
      </c>
      <c r="O963" s="170">
        <v>2</v>
      </c>
      <c r="AA963" s="146">
        <v>3</v>
      </c>
      <c r="AB963" s="146">
        <v>7</v>
      </c>
      <c r="AC963" s="146">
        <v>63140218</v>
      </c>
      <c r="AZ963" s="146">
        <v>2</v>
      </c>
      <c r="BA963" s="146">
        <f>IF(AZ963=1,G963,0)</f>
        <v>0</v>
      </c>
      <c r="BB963" s="146">
        <f>IF(AZ963=2,G963,0)</f>
        <v>0</v>
      </c>
      <c r="BC963" s="146">
        <f>IF(AZ963=3,G963,0)</f>
        <v>0</v>
      </c>
      <c r="BD963" s="146">
        <f>IF(AZ963=4,G963,0)</f>
        <v>0</v>
      </c>
      <c r="BE963" s="146">
        <f>IF(AZ963=5,G963,0)</f>
        <v>0</v>
      </c>
      <c r="CA963" s="177">
        <v>3</v>
      </c>
      <c r="CB963" s="177">
        <v>7</v>
      </c>
      <c r="CZ963" s="146">
        <v>0.0124</v>
      </c>
    </row>
    <row r="964" spans="1:15" ht="12.75">
      <c r="A964" s="178"/>
      <c r="B964" s="180"/>
      <c r="C964" s="234" t="s">
        <v>1082</v>
      </c>
      <c r="D964" s="233"/>
      <c r="E964" s="181">
        <v>89.3445</v>
      </c>
      <c r="F964" s="182"/>
      <c r="G964" s="183"/>
      <c r="M964" s="179" t="s">
        <v>1082</v>
      </c>
      <c r="O964" s="170"/>
    </row>
    <row r="965" spans="1:104" ht="12.75">
      <c r="A965" s="171">
        <v>227</v>
      </c>
      <c r="B965" s="172" t="s">
        <v>1083</v>
      </c>
      <c r="C965" s="173" t="s">
        <v>1084</v>
      </c>
      <c r="D965" s="174" t="s">
        <v>183</v>
      </c>
      <c r="E965" s="175">
        <v>84.651</v>
      </c>
      <c r="F965" s="175">
        <v>0</v>
      </c>
      <c r="G965" s="176">
        <f>E965*F965</f>
        <v>0</v>
      </c>
      <c r="O965" s="170">
        <v>2</v>
      </c>
      <c r="AA965" s="146">
        <v>3</v>
      </c>
      <c r="AB965" s="146">
        <v>7</v>
      </c>
      <c r="AC965" s="146">
        <v>63151412</v>
      </c>
      <c r="AZ965" s="146">
        <v>2</v>
      </c>
      <c r="BA965" s="146">
        <f>IF(AZ965=1,G965,0)</f>
        <v>0</v>
      </c>
      <c r="BB965" s="146">
        <f>IF(AZ965=2,G965,0)</f>
        <v>0</v>
      </c>
      <c r="BC965" s="146">
        <f>IF(AZ965=3,G965,0)</f>
        <v>0</v>
      </c>
      <c r="BD965" s="146">
        <f>IF(AZ965=4,G965,0)</f>
        <v>0</v>
      </c>
      <c r="BE965" s="146">
        <f>IF(AZ965=5,G965,0)</f>
        <v>0</v>
      </c>
      <c r="CA965" s="177">
        <v>3</v>
      </c>
      <c r="CB965" s="177">
        <v>7</v>
      </c>
      <c r="CZ965" s="146">
        <v>0.0064</v>
      </c>
    </row>
    <row r="966" spans="1:15" ht="22.5">
      <c r="A966" s="178"/>
      <c r="B966" s="180"/>
      <c r="C966" s="234" t="s">
        <v>1085</v>
      </c>
      <c r="D966" s="233"/>
      <c r="E966" s="181">
        <v>84.651</v>
      </c>
      <c r="F966" s="182"/>
      <c r="G966" s="183"/>
      <c r="M966" s="179" t="s">
        <v>1085</v>
      </c>
      <c r="O966" s="170"/>
    </row>
    <row r="967" spans="1:104" ht="12.75">
      <c r="A967" s="171">
        <v>228</v>
      </c>
      <c r="B967" s="172" t="s">
        <v>1086</v>
      </c>
      <c r="C967" s="173" t="s">
        <v>1087</v>
      </c>
      <c r="D967" s="174" t="s">
        <v>183</v>
      </c>
      <c r="E967" s="175">
        <v>172.83</v>
      </c>
      <c r="F967" s="175">
        <v>0</v>
      </c>
      <c r="G967" s="176">
        <f>E967*F967</f>
        <v>0</v>
      </c>
      <c r="O967" s="170">
        <v>2</v>
      </c>
      <c r="AA967" s="146">
        <v>12</v>
      </c>
      <c r="AB967" s="146">
        <v>1</v>
      </c>
      <c r="AC967" s="146">
        <v>59</v>
      </c>
      <c r="AZ967" s="146">
        <v>2</v>
      </c>
      <c r="BA967" s="146">
        <f>IF(AZ967=1,G967,0)</f>
        <v>0</v>
      </c>
      <c r="BB967" s="146">
        <f>IF(AZ967=2,G967,0)</f>
        <v>0</v>
      </c>
      <c r="BC967" s="146">
        <f>IF(AZ967=3,G967,0)</f>
        <v>0</v>
      </c>
      <c r="BD967" s="146">
        <f>IF(AZ967=4,G967,0)</f>
        <v>0</v>
      </c>
      <c r="BE967" s="146">
        <f>IF(AZ967=5,G967,0)</f>
        <v>0</v>
      </c>
      <c r="CA967" s="177">
        <v>12</v>
      </c>
      <c r="CB967" s="177">
        <v>1</v>
      </c>
      <c r="CZ967" s="146">
        <v>0.0015</v>
      </c>
    </row>
    <row r="968" spans="1:15" ht="12.75">
      <c r="A968" s="178"/>
      <c r="B968" s="180"/>
      <c r="C968" s="234" t="s">
        <v>1088</v>
      </c>
      <c r="D968" s="233"/>
      <c r="E968" s="181">
        <v>172.83</v>
      </c>
      <c r="F968" s="182"/>
      <c r="G968" s="183"/>
      <c r="M968" s="179" t="s">
        <v>1088</v>
      </c>
      <c r="O968" s="170"/>
    </row>
    <row r="969" spans="1:104" ht="12.75">
      <c r="A969" s="171">
        <v>229</v>
      </c>
      <c r="B969" s="172" t="s">
        <v>1089</v>
      </c>
      <c r="C969" s="173" t="s">
        <v>1090</v>
      </c>
      <c r="D969" s="174" t="s">
        <v>183</v>
      </c>
      <c r="E969" s="175">
        <v>2151.03</v>
      </c>
      <c r="F969" s="175">
        <v>0</v>
      </c>
      <c r="G969" s="176">
        <f>E969*F969</f>
        <v>0</v>
      </c>
      <c r="O969" s="170">
        <v>2</v>
      </c>
      <c r="AA969" s="146">
        <v>12</v>
      </c>
      <c r="AB969" s="146">
        <v>1</v>
      </c>
      <c r="AC969" s="146">
        <v>60</v>
      </c>
      <c r="AZ969" s="146">
        <v>2</v>
      </c>
      <c r="BA969" s="146">
        <f>IF(AZ969=1,G969,0)</f>
        <v>0</v>
      </c>
      <c r="BB969" s="146">
        <f>IF(AZ969=2,G969,0)</f>
        <v>0</v>
      </c>
      <c r="BC969" s="146">
        <f>IF(AZ969=3,G969,0)</f>
        <v>0</v>
      </c>
      <c r="BD969" s="146">
        <f>IF(AZ969=4,G969,0)</f>
        <v>0</v>
      </c>
      <c r="BE969" s="146">
        <f>IF(AZ969=5,G969,0)</f>
        <v>0</v>
      </c>
      <c r="CA969" s="177">
        <v>12</v>
      </c>
      <c r="CB969" s="177">
        <v>1</v>
      </c>
      <c r="CZ969" s="146">
        <v>0.0015</v>
      </c>
    </row>
    <row r="970" spans="1:15" ht="12.75">
      <c r="A970" s="178"/>
      <c r="B970" s="180"/>
      <c r="C970" s="234" t="s">
        <v>1091</v>
      </c>
      <c r="D970" s="233"/>
      <c r="E970" s="181">
        <v>2151.03</v>
      </c>
      <c r="F970" s="182"/>
      <c r="G970" s="183"/>
      <c r="M970" s="179" t="s">
        <v>1091</v>
      </c>
      <c r="O970" s="170"/>
    </row>
    <row r="971" spans="1:104" ht="12.75">
      <c r="A971" s="171">
        <v>230</v>
      </c>
      <c r="B971" s="172" t="s">
        <v>1092</v>
      </c>
      <c r="C971" s="173" t="s">
        <v>1093</v>
      </c>
      <c r="D971" s="174" t="s">
        <v>177</v>
      </c>
      <c r="E971" s="175">
        <v>24.447652</v>
      </c>
      <c r="F971" s="175">
        <v>0</v>
      </c>
      <c r="G971" s="176">
        <f>E971*F971</f>
        <v>0</v>
      </c>
      <c r="O971" s="170">
        <v>2</v>
      </c>
      <c r="AA971" s="146">
        <v>7</v>
      </c>
      <c r="AB971" s="146">
        <v>1001</v>
      </c>
      <c r="AC971" s="146">
        <v>5</v>
      </c>
      <c r="AZ971" s="146">
        <v>2</v>
      </c>
      <c r="BA971" s="146">
        <f>IF(AZ971=1,G971,0)</f>
        <v>0</v>
      </c>
      <c r="BB971" s="146">
        <f>IF(AZ971=2,G971,0)</f>
        <v>0</v>
      </c>
      <c r="BC971" s="146">
        <f>IF(AZ971=3,G971,0)</f>
        <v>0</v>
      </c>
      <c r="BD971" s="146">
        <f>IF(AZ971=4,G971,0)</f>
        <v>0</v>
      </c>
      <c r="BE971" s="146">
        <f>IF(AZ971=5,G971,0)</f>
        <v>0</v>
      </c>
      <c r="CA971" s="177">
        <v>7</v>
      </c>
      <c r="CB971" s="177">
        <v>1001</v>
      </c>
      <c r="CZ971" s="146">
        <v>0</v>
      </c>
    </row>
    <row r="972" spans="1:57" ht="12.75">
      <c r="A972" s="184"/>
      <c r="B972" s="185" t="s">
        <v>74</v>
      </c>
      <c r="C972" s="186" t="str">
        <f>CONCATENATE(B871," ",C871)</f>
        <v>713 Izolace tepelné</v>
      </c>
      <c r="D972" s="187"/>
      <c r="E972" s="188"/>
      <c r="F972" s="189"/>
      <c r="G972" s="190">
        <f>SUM(G871:G971)</f>
        <v>0</v>
      </c>
      <c r="O972" s="170">
        <v>4</v>
      </c>
      <c r="BA972" s="191">
        <f>SUM(BA871:BA971)</f>
        <v>0</v>
      </c>
      <c r="BB972" s="191">
        <f>SUM(BB871:BB971)</f>
        <v>0</v>
      </c>
      <c r="BC972" s="191">
        <f>SUM(BC871:BC971)</f>
        <v>0</v>
      </c>
      <c r="BD972" s="191">
        <f>SUM(BD871:BD971)</f>
        <v>0</v>
      </c>
      <c r="BE972" s="191">
        <f>SUM(BE871:BE971)</f>
        <v>0</v>
      </c>
    </row>
    <row r="973" spans="1:15" ht="12.75">
      <c r="A973" s="163" t="s">
        <v>71</v>
      </c>
      <c r="B973" s="164" t="s">
        <v>1094</v>
      </c>
      <c r="C973" s="165" t="s">
        <v>1095</v>
      </c>
      <c r="D973" s="166"/>
      <c r="E973" s="167"/>
      <c r="F973" s="167"/>
      <c r="G973" s="168"/>
      <c r="H973" s="169"/>
      <c r="I973" s="169"/>
      <c r="O973" s="170">
        <v>1</v>
      </c>
    </row>
    <row r="974" spans="1:104" ht="12.75">
      <c r="A974" s="171">
        <v>231</v>
      </c>
      <c r="B974" s="172" t="s">
        <v>1096</v>
      </c>
      <c r="C974" s="173" t="s">
        <v>1097</v>
      </c>
      <c r="D974" s="174" t="s">
        <v>183</v>
      </c>
      <c r="E974" s="175">
        <v>4.375</v>
      </c>
      <c r="F974" s="175">
        <v>0</v>
      </c>
      <c r="G974" s="176">
        <f>E974*F974</f>
        <v>0</v>
      </c>
      <c r="O974" s="170">
        <v>2</v>
      </c>
      <c r="AA974" s="146">
        <v>12</v>
      </c>
      <c r="AB974" s="146">
        <v>0</v>
      </c>
      <c r="AC974" s="146">
        <v>129</v>
      </c>
      <c r="AZ974" s="146">
        <v>2</v>
      </c>
      <c r="BA974" s="146">
        <f>IF(AZ974=1,G974,0)</f>
        <v>0</v>
      </c>
      <c r="BB974" s="146">
        <f>IF(AZ974=2,G974,0)</f>
        <v>0</v>
      </c>
      <c r="BC974" s="146">
        <f>IF(AZ974=3,G974,0)</f>
        <v>0</v>
      </c>
      <c r="BD974" s="146">
        <f>IF(AZ974=4,G974,0)</f>
        <v>0</v>
      </c>
      <c r="BE974" s="146">
        <f>IF(AZ974=5,G974,0)</f>
        <v>0</v>
      </c>
      <c r="CA974" s="177">
        <v>12</v>
      </c>
      <c r="CB974" s="177">
        <v>0</v>
      </c>
      <c r="CZ974" s="146">
        <v>0.0200000000000102</v>
      </c>
    </row>
    <row r="975" spans="1:15" ht="12.75">
      <c r="A975" s="178"/>
      <c r="B975" s="180"/>
      <c r="C975" s="234" t="s">
        <v>1098</v>
      </c>
      <c r="D975" s="233"/>
      <c r="E975" s="181">
        <v>4.375</v>
      </c>
      <c r="F975" s="182"/>
      <c r="G975" s="183"/>
      <c r="M975" s="179" t="s">
        <v>1098</v>
      </c>
      <c r="O975" s="170"/>
    </row>
    <row r="976" spans="1:104" ht="22.5">
      <c r="A976" s="171">
        <v>232</v>
      </c>
      <c r="B976" s="172" t="s">
        <v>1099</v>
      </c>
      <c r="C976" s="173" t="s">
        <v>1100</v>
      </c>
      <c r="D976" s="174" t="s">
        <v>183</v>
      </c>
      <c r="E976" s="175">
        <v>650</v>
      </c>
      <c r="F976" s="175">
        <v>0</v>
      </c>
      <c r="G976" s="176">
        <f>E976*F976</f>
        <v>0</v>
      </c>
      <c r="O976" s="170">
        <v>2</v>
      </c>
      <c r="AA976" s="146">
        <v>12</v>
      </c>
      <c r="AB976" s="146">
        <v>0</v>
      </c>
      <c r="AC976" s="146">
        <v>180</v>
      </c>
      <c r="AZ976" s="146">
        <v>2</v>
      </c>
      <c r="BA976" s="146">
        <f>IF(AZ976=1,G976,0)</f>
        <v>0</v>
      </c>
      <c r="BB976" s="146">
        <f>IF(AZ976=2,G976,0)</f>
        <v>0</v>
      </c>
      <c r="BC976" s="146">
        <f>IF(AZ976=3,G976,0)</f>
        <v>0</v>
      </c>
      <c r="BD976" s="146">
        <f>IF(AZ976=4,G976,0)</f>
        <v>0</v>
      </c>
      <c r="BE976" s="146">
        <f>IF(AZ976=5,G976,0)</f>
        <v>0</v>
      </c>
      <c r="CA976" s="177">
        <v>12</v>
      </c>
      <c r="CB976" s="177">
        <v>0</v>
      </c>
      <c r="CZ976" s="146">
        <v>0.02</v>
      </c>
    </row>
    <row r="977" spans="1:15" ht="12.75">
      <c r="A977" s="178"/>
      <c r="B977" s="180"/>
      <c r="C977" s="234" t="s">
        <v>1101</v>
      </c>
      <c r="D977" s="233"/>
      <c r="E977" s="181">
        <v>650</v>
      </c>
      <c r="F977" s="182"/>
      <c r="G977" s="183"/>
      <c r="M977" s="179" t="s">
        <v>1101</v>
      </c>
      <c r="O977" s="170"/>
    </row>
    <row r="978" spans="1:104" ht="22.5">
      <c r="A978" s="171">
        <v>233</v>
      </c>
      <c r="B978" s="172" t="s">
        <v>1102</v>
      </c>
      <c r="C978" s="173" t="s">
        <v>1103</v>
      </c>
      <c r="D978" s="174" t="s">
        <v>183</v>
      </c>
      <c r="E978" s="175">
        <v>239.4</v>
      </c>
      <c r="F978" s="175">
        <v>0</v>
      </c>
      <c r="G978" s="176">
        <f>E978*F978</f>
        <v>0</v>
      </c>
      <c r="O978" s="170">
        <v>2</v>
      </c>
      <c r="AA978" s="146">
        <v>12</v>
      </c>
      <c r="AB978" s="146">
        <v>0</v>
      </c>
      <c r="AC978" s="146">
        <v>182</v>
      </c>
      <c r="AZ978" s="146">
        <v>2</v>
      </c>
      <c r="BA978" s="146">
        <f>IF(AZ978=1,G978,0)</f>
        <v>0</v>
      </c>
      <c r="BB978" s="146">
        <f>IF(AZ978=2,G978,0)</f>
        <v>0</v>
      </c>
      <c r="BC978" s="146">
        <f>IF(AZ978=3,G978,0)</f>
        <v>0</v>
      </c>
      <c r="BD978" s="146">
        <f>IF(AZ978=4,G978,0)</f>
        <v>0</v>
      </c>
      <c r="BE978" s="146">
        <f>IF(AZ978=5,G978,0)</f>
        <v>0</v>
      </c>
      <c r="CA978" s="177">
        <v>12</v>
      </c>
      <c r="CB978" s="177">
        <v>0</v>
      </c>
      <c r="CZ978" s="146">
        <v>0.02</v>
      </c>
    </row>
    <row r="979" spans="1:15" ht="12.75">
      <c r="A979" s="178"/>
      <c r="B979" s="180"/>
      <c r="C979" s="234" t="s">
        <v>1104</v>
      </c>
      <c r="D979" s="233"/>
      <c r="E979" s="181">
        <v>239.4</v>
      </c>
      <c r="F979" s="182"/>
      <c r="G979" s="183"/>
      <c r="M979" s="179" t="s">
        <v>1104</v>
      </c>
      <c r="O979" s="170"/>
    </row>
    <row r="980" spans="1:104" ht="22.5">
      <c r="A980" s="171">
        <v>234</v>
      </c>
      <c r="B980" s="172" t="s">
        <v>1105</v>
      </c>
      <c r="C980" s="173" t="s">
        <v>1106</v>
      </c>
      <c r="D980" s="174" t="s">
        <v>183</v>
      </c>
      <c r="E980" s="175">
        <v>23.555</v>
      </c>
      <c r="F980" s="175">
        <v>0</v>
      </c>
      <c r="G980" s="176">
        <f>E980*F980</f>
        <v>0</v>
      </c>
      <c r="O980" s="170">
        <v>2</v>
      </c>
      <c r="AA980" s="146">
        <v>12</v>
      </c>
      <c r="AB980" s="146">
        <v>0</v>
      </c>
      <c r="AC980" s="146">
        <v>255</v>
      </c>
      <c r="AZ980" s="146">
        <v>2</v>
      </c>
      <c r="BA980" s="146">
        <f>IF(AZ980=1,G980,0)</f>
        <v>0</v>
      </c>
      <c r="BB980" s="146">
        <f>IF(AZ980=2,G980,0)</f>
        <v>0</v>
      </c>
      <c r="BC980" s="146">
        <f>IF(AZ980=3,G980,0)</f>
        <v>0</v>
      </c>
      <c r="BD980" s="146">
        <f>IF(AZ980=4,G980,0)</f>
        <v>0</v>
      </c>
      <c r="BE980" s="146">
        <f>IF(AZ980=5,G980,0)</f>
        <v>0</v>
      </c>
      <c r="CA980" s="177">
        <v>12</v>
      </c>
      <c r="CB980" s="177">
        <v>0</v>
      </c>
      <c r="CZ980" s="146">
        <v>0.02</v>
      </c>
    </row>
    <row r="981" spans="1:15" ht="12.75">
      <c r="A981" s="178"/>
      <c r="B981" s="180"/>
      <c r="C981" s="234" t="s">
        <v>1107</v>
      </c>
      <c r="D981" s="233"/>
      <c r="E981" s="181">
        <v>0</v>
      </c>
      <c r="F981" s="182"/>
      <c r="G981" s="183"/>
      <c r="M981" s="179" t="s">
        <v>1107</v>
      </c>
      <c r="O981" s="170"/>
    </row>
    <row r="982" spans="1:15" ht="12.75">
      <c r="A982" s="178"/>
      <c r="B982" s="180"/>
      <c r="C982" s="234" t="s">
        <v>1108</v>
      </c>
      <c r="D982" s="233"/>
      <c r="E982" s="181">
        <v>23.555</v>
      </c>
      <c r="F982" s="182"/>
      <c r="G982" s="183"/>
      <c r="M982" s="179" t="s">
        <v>1108</v>
      </c>
      <c r="O982" s="170"/>
    </row>
    <row r="983" spans="1:104" ht="22.5">
      <c r="A983" s="171">
        <v>235</v>
      </c>
      <c r="B983" s="172" t="s">
        <v>1109</v>
      </c>
      <c r="C983" s="173" t="s">
        <v>1110</v>
      </c>
      <c r="D983" s="174" t="s">
        <v>183</v>
      </c>
      <c r="E983" s="175">
        <v>116.64</v>
      </c>
      <c r="F983" s="175">
        <v>0</v>
      </c>
      <c r="G983" s="176">
        <f>E983*F983</f>
        <v>0</v>
      </c>
      <c r="O983" s="170">
        <v>2</v>
      </c>
      <c r="AA983" s="146">
        <v>12</v>
      </c>
      <c r="AB983" s="146">
        <v>0</v>
      </c>
      <c r="AC983" s="146">
        <v>181</v>
      </c>
      <c r="AZ983" s="146">
        <v>2</v>
      </c>
      <c r="BA983" s="146">
        <f>IF(AZ983=1,G983,0)</f>
        <v>0</v>
      </c>
      <c r="BB983" s="146">
        <f>IF(AZ983=2,G983,0)</f>
        <v>0</v>
      </c>
      <c r="BC983" s="146">
        <f>IF(AZ983=3,G983,0)</f>
        <v>0</v>
      </c>
      <c r="BD983" s="146">
        <f>IF(AZ983=4,G983,0)</f>
        <v>0</v>
      </c>
      <c r="BE983" s="146">
        <f>IF(AZ983=5,G983,0)</f>
        <v>0</v>
      </c>
      <c r="CA983" s="177">
        <v>12</v>
      </c>
      <c r="CB983" s="177">
        <v>0</v>
      </c>
      <c r="CZ983" s="146">
        <v>0.02</v>
      </c>
    </row>
    <row r="984" spans="1:15" ht="12.75">
      <c r="A984" s="178"/>
      <c r="B984" s="180"/>
      <c r="C984" s="234" t="s">
        <v>1111</v>
      </c>
      <c r="D984" s="233"/>
      <c r="E984" s="181">
        <v>116.64</v>
      </c>
      <c r="F984" s="182"/>
      <c r="G984" s="183"/>
      <c r="M984" s="179" t="s">
        <v>1111</v>
      </c>
      <c r="O984" s="170"/>
    </row>
    <row r="985" spans="1:104" ht="12.75">
      <c r="A985" s="171">
        <v>236</v>
      </c>
      <c r="B985" s="172" t="s">
        <v>1112</v>
      </c>
      <c r="C985" s="173" t="s">
        <v>1113</v>
      </c>
      <c r="D985" s="174" t="s">
        <v>183</v>
      </c>
      <c r="E985" s="175">
        <v>373</v>
      </c>
      <c r="F985" s="175">
        <v>0</v>
      </c>
      <c r="G985" s="176">
        <f>E985*F985</f>
        <v>0</v>
      </c>
      <c r="O985" s="170">
        <v>2</v>
      </c>
      <c r="AA985" s="146">
        <v>12</v>
      </c>
      <c r="AB985" s="146">
        <v>0</v>
      </c>
      <c r="AC985" s="146">
        <v>256</v>
      </c>
      <c r="AZ985" s="146">
        <v>2</v>
      </c>
      <c r="BA985" s="146">
        <f>IF(AZ985=1,G985,0)</f>
        <v>0</v>
      </c>
      <c r="BB985" s="146">
        <f>IF(AZ985=2,G985,0)</f>
        <v>0</v>
      </c>
      <c r="BC985" s="146">
        <f>IF(AZ985=3,G985,0)</f>
        <v>0</v>
      </c>
      <c r="BD985" s="146">
        <f>IF(AZ985=4,G985,0)</f>
        <v>0</v>
      </c>
      <c r="BE985" s="146">
        <f>IF(AZ985=5,G985,0)</f>
        <v>0</v>
      </c>
      <c r="CA985" s="177">
        <v>12</v>
      </c>
      <c r="CB985" s="177">
        <v>0</v>
      </c>
      <c r="CZ985" s="146">
        <v>0.02</v>
      </c>
    </row>
    <row r="986" spans="1:104" ht="12.75">
      <c r="A986" s="171">
        <v>237</v>
      </c>
      <c r="B986" s="172" t="s">
        <v>1114</v>
      </c>
      <c r="C986" s="173" t="s">
        <v>1115</v>
      </c>
      <c r="D986" s="174" t="s">
        <v>177</v>
      </c>
      <c r="E986" s="175">
        <v>28.1394</v>
      </c>
      <c r="F986" s="175">
        <v>0</v>
      </c>
      <c r="G986" s="176">
        <f>E986*F986</f>
        <v>0</v>
      </c>
      <c r="O986" s="170">
        <v>2</v>
      </c>
      <c r="AA986" s="146">
        <v>7</v>
      </c>
      <c r="AB986" s="146">
        <v>1001</v>
      </c>
      <c r="AC986" s="146">
        <v>5</v>
      </c>
      <c r="AZ986" s="146">
        <v>2</v>
      </c>
      <c r="BA986" s="146">
        <f>IF(AZ986=1,G986,0)</f>
        <v>0</v>
      </c>
      <c r="BB986" s="146">
        <f>IF(AZ986=2,G986,0)</f>
        <v>0</v>
      </c>
      <c r="BC986" s="146">
        <f>IF(AZ986=3,G986,0)</f>
        <v>0</v>
      </c>
      <c r="BD986" s="146">
        <f>IF(AZ986=4,G986,0)</f>
        <v>0</v>
      </c>
      <c r="BE986" s="146">
        <f>IF(AZ986=5,G986,0)</f>
        <v>0</v>
      </c>
      <c r="CA986" s="177">
        <v>7</v>
      </c>
      <c r="CB986" s="177">
        <v>1001</v>
      </c>
      <c r="CZ986" s="146">
        <v>0</v>
      </c>
    </row>
    <row r="987" spans="1:57" ht="12.75">
      <c r="A987" s="184"/>
      <c r="B987" s="185" t="s">
        <v>74</v>
      </c>
      <c r="C987" s="186" t="str">
        <f>CONCATENATE(B973," ",C973)</f>
        <v>714 Izolace akustické a protiotřesové</v>
      </c>
      <c r="D987" s="187"/>
      <c r="E987" s="188"/>
      <c r="F987" s="189"/>
      <c r="G987" s="190">
        <f>SUM(G973:G986)</f>
        <v>0</v>
      </c>
      <c r="O987" s="170">
        <v>4</v>
      </c>
      <c r="BA987" s="191">
        <f>SUM(BA973:BA986)</f>
        <v>0</v>
      </c>
      <c r="BB987" s="191">
        <f>SUM(BB973:BB986)</f>
        <v>0</v>
      </c>
      <c r="BC987" s="191">
        <f>SUM(BC973:BC986)</f>
        <v>0</v>
      </c>
      <c r="BD987" s="191">
        <f>SUM(BD973:BD986)</f>
        <v>0</v>
      </c>
      <c r="BE987" s="191">
        <f>SUM(BE973:BE986)</f>
        <v>0</v>
      </c>
    </row>
    <row r="988" spans="1:15" ht="12.75">
      <c r="A988" s="163" t="s">
        <v>71</v>
      </c>
      <c r="B988" s="164" t="s">
        <v>1116</v>
      </c>
      <c r="C988" s="165" t="s">
        <v>1117</v>
      </c>
      <c r="D988" s="166"/>
      <c r="E988" s="167"/>
      <c r="F988" s="167"/>
      <c r="G988" s="168"/>
      <c r="H988" s="169"/>
      <c r="I988" s="169"/>
      <c r="O988" s="170">
        <v>1</v>
      </c>
    </row>
    <row r="989" spans="1:104" ht="22.5">
      <c r="A989" s="171">
        <v>238</v>
      </c>
      <c r="B989" s="172" t="s">
        <v>1118</v>
      </c>
      <c r="C989" s="173" t="s">
        <v>1119</v>
      </c>
      <c r="D989" s="174" t="s">
        <v>546</v>
      </c>
      <c r="E989" s="175">
        <v>1</v>
      </c>
      <c r="F989" s="175">
        <v>0</v>
      </c>
      <c r="G989" s="176">
        <f>E989*F989</f>
        <v>0</v>
      </c>
      <c r="O989" s="170">
        <v>2</v>
      </c>
      <c r="AA989" s="146">
        <v>12</v>
      </c>
      <c r="AB989" s="146">
        <v>0</v>
      </c>
      <c r="AC989" s="146">
        <v>425</v>
      </c>
      <c r="AZ989" s="146">
        <v>2</v>
      </c>
      <c r="BA989" s="146">
        <f>IF(AZ989=1,G989,0)</f>
        <v>0</v>
      </c>
      <c r="BB989" s="146">
        <f>IF(AZ989=2,G989,0)</f>
        <v>0</v>
      </c>
      <c r="BC989" s="146">
        <f>IF(AZ989=3,G989,0)</f>
        <v>0</v>
      </c>
      <c r="BD989" s="146">
        <f>IF(AZ989=4,G989,0)</f>
        <v>0</v>
      </c>
      <c r="BE989" s="146">
        <f>IF(AZ989=5,G989,0)</f>
        <v>0</v>
      </c>
      <c r="CA989" s="177">
        <v>12</v>
      </c>
      <c r="CB989" s="177">
        <v>0</v>
      </c>
      <c r="CZ989" s="146">
        <v>0</v>
      </c>
    </row>
    <row r="990" spans="1:57" ht="12.75">
      <c r="A990" s="184"/>
      <c r="B990" s="185" t="s">
        <v>74</v>
      </c>
      <c r="C990" s="186" t="str">
        <f>CONCATENATE(B988," ",C988)</f>
        <v>720 Zdravotechnická instalace</v>
      </c>
      <c r="D990" s="187"/>
      <c r="E990" s="188"/>
      <c r="F990" s="189"/>
      <c r="G990" s="190">
        <f>SUM(G988:G989)</f>
        <v>0</v>
      </c>
      <c r="O990" s="170">
        <v>4</v>
      </c>
      <c r="BA990" s="191">
        <f>SUM(BA988:BA989)</f>
        <v>0</v>
      </c>
      <c r="BB990" s="191">
        <f>SUM(BB988:BB989)</f>
        <v>0</v>
      </c>
      <c r="BC990" s="191">
        <f>SUM(BC988:BC989)</f>
        <v>0</v>
      </c>
      <c r="BD990" s="191">
        <f>SUM(BD988:BD989)</f>
        <v>0</v>
      </c>
      <c r="BE990" s="191">
        <f>SUM(BE988:BE989)</f>
        <v>0</v>
      </c>
    </row>
    <row r="991" spans="1:15" ht="12.75">
      <c r="A991" s="163" t="s">
        <v>71</v>
      </c>
      <c r="B991" s="164" t="s">
        <v>1120</v>
      </c>
      <c r="C991" s="165" t="s">
        <v>1121</v>
      </c>
      <c r="D991" s="166"/>
      <c r="E991" s="167"/>
      <c r="F991" s="167"/>
      <c r="G991" s="168"/>
      <c r="H991" s="169"/>
      <c r="I991" s="169"/>
      <c r="O991" s="170">
        <v>1</v>
      </c>
    </row>
    <row r="992" spans="1:104" ht="12.75">
      <c r="A992" s="171">
        <v>239</v>
      </c>
      <c r="B992" s="172" t="s">
        <v>1122</v>
      </c>
      <c r="C992" s="173" t="s">
        <v>1123</v>
      </c>
      <c r="D992" s="174" t="s">
        <v>546</v>
      </c>
      <c r="E992" s="175">
        <v>1</v>
      </c>
      <c r="F992" s="175">
        <v>0</v>
      </c>
      <c r="G992" s="176">
        <f>E992*F992</f>
        <v>0</v>
      </c>
      <c r="O992" s="170">
        <v>2</v>
      </c>
      <c r="AA992" s="146">
        <v>12</v>
      </c>
      <c r="AB992" s="146">
        <v>0</v>
      </c>
      <c r="AC992" s="146">
        <v>423</v>
      </c>
      <c r="AZ992" s="146">
        <v>2</v>
      </c>
      <c r="BA992" s="146">
        <f>IF(AZ992=1,G992,0)</f>
        <v>0</v>
      </c>
      <c r="BB992" s="146">
        <f>IF(AZ992=2,G992,0)</f>
        <v>0</v>
      </c>
      <c r="BC992" s="146">
        <f>IF(AZ992=3,G992,0)</f>
        <v>0</v>
      </c>
      <c r="BD992" s="146">
        <f>IF(AZ992=4,G992,0)</f>
        <v>0</v>
      </c>
      <c r="BE992" s="146">
        <f>IF(AZ992=5,G992,0)</f>
        <v>0</v>
      </c>
      <c r="CA992" s="177">
        <v>12</v>
      </c>
      <c r="CB992" s="177">
        <v>0</v>
      </c>
      <c r="CZ992" s="146">
        <v>0</v>
      </c>
    </row>
    <row r="993" spans="1:57" ht="12.75">
      <c r="A993" s="184"/>
      <c r="B993" s="185" t="s">
        <v>74</v>
      </c>
      <c r="C993" s="186" t="str">
        <f>CONCATENATE(B991," ",C991)</f>
        <v>730 Ústřední vytápění</v>
      </c>
      <c r="D993" s="187"/>
      <c r="E993" s="188"/>
      <c r="F993" s="189"/>
      <c r="G993" s="190">
        <f>SUM(G991:G992)</f>
        <v>0</v>
      </c>
      <c r="O993" s="170">
        <v>4</v>
      </c>
      <c r="BA993" s="191">
        <f>SUM(BA991:BA992)</f>
        <v>0</v>
      </c>
      <c r="BB993" s="191">
        <f>SUM(BB991:BB992)</f>
        <v>0</v>
      </c>
      <c r="BC993" s="191">
        <f>SUM(BC991:BC992)</f>
        <v>0</v>
      </c>
      <c r="BD993" s="191">
        <f>SUM(BD991:BD992)</f>
        <v>0</v>
      </c>
      <c r="BE993" s="191">
        <f>SUM(BE991:BE992)</f>
        <v>0</v>
      </c>
    </row>
    <row r="994" spans="1:15" ht="12.75">
      <c r="A994" s="163" t="s">
        <v>71</v>
      </c>
      <c r="B994" s="164" t="s">
        <v>1124</v>
      </c>
      <c r="C994" s="165" t="s">
        <v>1125</v>
      </c>
      <c r="D994" s="166"/>
      <c r="E994" s="167"/>
      <c r="F994" s="167"/>
      <c r="G994" s="168"/>
      <c r="H994" s="169"/>
      <c r="I994" s="169"/>
      <c r="O994" s="170">
        <v>1</v>
      </c>
    </row>
    <row r="995" spans="1:104" ht="22.5">
      <c r="A995" s="171">
        <v>240</v>
      </c>
      <c r="B995" s="172" t="s">
        <v>1126</v>
      </c>
      <c r="C995" s="173" t="s">
        <v>1127</v>
      </c>
      <c r="D995" s="174" t="s">
        <v>183</v>
      </c>
      <c r="E995" s="175">
        <v>73.0275</v>
      </c>
      <c r="F995" s="175">
        <v>0</v>
      </c>
      <c r="G995" s="176">
        <f>E995*F995</f>
        <v>0</v>
      </c>
      <c r="O995" s="170">
        <v>2</v>
      </c>
      <c r="AA995" s="146">
        <v>1</v>
      </c>
      <c r="AB995" s="146">
        <v>7</v>
      </c>
      <c r="AC995" s="146">
        <v>7</v>
      </c>
      <c r="AZ995" s="146">
        <v>2</v>
      </c>
      <c r="BA995" s="146">
        <f>IF(AZ995=1,G995,0)</f>
        <v>0</v>
      </c>
      <c r="BB995" s="146">
        <f>IF(AZ995=2,G995,0)</f>
        <v>0</v>
      </c>
      <c r="BC995" s="146">
        <f>IF(AZ995=3,G995,0)</f>
        <v>0</v>
      </c>
      <c r="BD995" s="146">
        <f>IF(AZ995=4,G995,0)</f>
        <v>0</v>
      </c>
      <c r="BE995" s="146">
        <f>IF(AZ995=5,G995,0)</f>
        <v>0</v>
      </c>
      <c r="CA995" s="177">
        <v>1</v>
      </c>
      <c r="CB995" s="177">
        <v>7</v>
      </c>
      <c r="CZ995" s="146">
        <v>0.02371</v>
      </c>
    </row>
    <row r="996" spans="1:15" ht="12.75">
      <c r="A996" s="178"/>
      <c r="B996" s="180"/>
      <c r="C996" s="234" t="s">
        <v>723</v>
      </c>
      <c r="D996" s="233"/>
      <c r="E996" s="181">
        <v>73.0275</v>
      </c>
      <c r="F996" s="182"/>
      <c r="G996" s="183"/>
      <c r="M996" s="179" t="s">
        <v>723</v>
      </c>
      <c r="O996" s="170"/>
    </row>
    <row r="997" spans="1:104" ht="12.75">
      <c r="A997" s="171">
        <v>241</v>
      </c>
      <c r="B997" s="172" t="s">
        <v>1128</v>
      </c>
      <c r="C997" s="173" t="s">
        <v>1129</v>
      </c>
      <c r="D997" s="174" t="s">
        <v>183</v>
      </c>
      <c r="E997" s="175">
        <v>73.03</v>
      </c>
      <c r="F997" s="175">
        <v>0</v>
      </c>
      <c r="G997" s="176">
        <f>E997*F997</f>
        <v>0</v>
      </c>
      <c r="O997" s="170">
        <v>2</v>
      </c>
      <c r="AA997" s="146">
        <v>1</v>
      </c>
      <c r="AB997" s="146">
        <v>7</v>
      </c>
      <c r="AC997" s="146">
        <v>7</v>
      </c>
      <c r="AZ997" s="146">
        <v>2</v>
      </c>
      <c r="BA997" s="146">
        <f>IF(AZ997=1,G997,0)</f>
        <v>0</v>
      </c>
      <c r="BB997" s="146">
        <f>IF(AZ997=2,G997,0)</f>
        <v>0</v>
      </c>
      <c r="BC997" s="146">
        <f>IF(AZ997=3,G997,0)</f>
        <v>0</v>
      </c>
      <c r="BD997" s="146">
        <f>IF(AZ997=4,G997,0)</f>
        <v>0</v>
      </c>
      <c r="BE997" s="146">
        <f>IF(AZ997=5,G997,0)</f>
        <v>0</v>
      </c>
      <c r="CA997" s="177">
        <v>1</v>
      </c>
      <c r="CB997" s="177">
        <v>7</v>
      </c>
      <c r="CZ997" s="146">
        <v>0.000240000000000018</v>
      </c>
    </row>
    <row r="998" spans="1:104" ht="12.75">
      <c r="A998" s="171">
        <v>242</v>
      </c>
      <c r="B998" s="172" t="s">
        <v>1130</v>
      </c>
      <c r="C998" s="173" t="s">
        <v>1131</v>
      </c>
      <c r="D998" s="174" t="s">
        <v>177</v>
      </c>
      <c r="E998" s="175">
        <v>1.749009225</v>
      </c>
      <c r="F998" s="175">
        <v>0</v>
      </c>
      <c r="G998" s="176">
        <f>E998*F998</f>
        <v>0</v>
      </c>
      <c r="O998" s="170">
        <v>2</v>
      </c>
      <c r="AA998" s="146">
        <v>7</v>
      </c>
      <c r="AB998" s="146">
        <v>1001</v>
      </c>
      <c r="AC998" s="146">
        <v>5</v>
      </c>
      <c r="AZ998" s="146">
        <v>2</v>
      </c>
      <c r="BA998" s="146">
        <f>IF(AZ998=1,G998,0)</f>
        <v>0</v>
      </c>
      <c r="BB998" s="146">
        <f>IF(AZ998=2,G998,0)</f>
        <v>0</v>
      </c>
      <c r="BC998" s="146">
        <f>IF(AZ998=3,G998,0)</f>
        <v>0</v>
      </c>
      <c r="BD998" s="146">
        <f>IF(AZ998=4,G998,0)</f>
        <v>0</v>
      </c>
      <c r="BE998" s="146">
        <f>IF(AZ998=5,G998,0)</f>
        <v>0</v>
      </c>
      <c r="CA998" s="177">
        <v>7</v>
      </c>
      <c r="CB998" s="177">
        <v>1001</v>
      </c>
      <c r="CZ998" s="146">
        <v>0</v>
      </c>
    </row>
    <row r="999" spans="1:57" ht="12.75">
      <c r="A999" s="184"/>
      <c r="B999" s="185" t="s">
        <v>74</v>
      </c>
      <c r="C999" s="186" t="str">
        <f>CONCATENATE(B994," ",C994)</f>
        <v>762 Konstrukce tesařské</v>
      </c>
      <c r="D999" s="187"/>
      <c r="E999" s="188"/>
      <c r="F999" s="189"/>
      <c r="G999" s="190">
        <f>SUM(G994:G998)</f>
        <v>0</v>
      </c>
      <c r="O999" s="170">
        <v>4</v>
      </c>
      <c r="BA999" s="191">
        <f>SUM(BA994:BA998)</f>
        <v>0</v>
      </c>
      <c r="BB999" s="191">
        <f>SUM(BB994:BB998)</f>
        <v>0</v>
      </c>
      <c r="BC999" s="191">
        <f>SUM(BC994:BC998)</f>
        <v>0</v>
      </c>
      <c r="BD999" s="191">
        <f>SUM(BD994:BD998)</f>
        <v>0</v>
      </c>
      <c r="BE999" s="191">
        <f>SUM(BE994:BE998)</f>
        <v>0</v>
      </c>
    </row>
    <row r="1000" spans="1:15" ht="12.75">
      <c r="A1000" s="163" t="s">
        <v>71</v>
      </c>
      <c r="B1000" s="164" t="s">
        <v>1132</v>
      </c>
      <c r="C1000" s="165" t="s">
        <v>1133</v>
      </c>
      <c r="D1000" s="166"/>
      <c r="E1000" s="167"/>
      <c r="F1000" s="167"/>
      <c r="G1000" s="168"/>
      <c r="H1000" s="169"/>
      <c r="I1000" s="169"/>
      <c r="O1000" s="170">
        <v>1</v>
      </c>
    </row>
    <row r="1001" spans="1:104" ht="22.5">
      <c r="A1001" s="171">
        <v>243</v>
      </c>
      <c r="B1001" s="172" t="s">
        <v>1134</v>
      </c>
      <c r="C1001" s="173" t="s">
        <v>1135</v>
      </c>
      <c r="D1001" s="174" t="s">
        <v>190</v>
      </c>
      <c r="E1001" s="175">
        <v>4</v>
      </c>
      <c r="F1001" s="175">
        <v>0</v>
      </c>
      <c r="G1001" s="176">
        <f>E1001*F1001</f>
        <v>0</v>
      </c>
      <c r="O1001" s="170">
        <v>2</v>
      </c>
      <c r="AA1001" s="146">
        <v>12</v>
      </c>
      <c r="AB1001" s="146">
        <v>0</v>
      </c>
      <c r="AC1001" s="146">
        <v>264</v>
      </c>
      <c r="AZ1001" s="146">
        <v>2</v>
      </c>
      <c r="BA1001" s="146">
        <f>IF(AZ1001=1,G1001,0)</f>
        <v>0</v>
      </c>
      <c r="BB1001" s="146">
        <f>IF(AZ1001=2,G1001,0)</f>
        <v>0</v>
      </c>
      <c r="BC1001" s="146">
        <f>IF(AZ1001=3,G1001,0)</f>
        <v>0</v>
      </c>
      <c r="BD1001" s="146">
        <f>IF(AZ1001=4,G1001,0)</f>
        <v>0</v>
      </c>
      <c r="BE1001" s="146">
        <f>IF(AZ1001=5,G1001,0)</f>
        <v>0</v>
      </c>
      <c r="CA1001" s="177">
        <v>12</v>
      </c>
      <c r="CB1001" s="177">
        <v>0</v>
      </c>
      <c r="CZ1001" s="146">
        <v>0.006</v>
      </c>
    </row>
    <row r="1002" spans="1:104" ht="22.5">
      <c r="A1002" s="171">
        <v>244</v>
      </c>
      <c r="B1002" s="172" t="s">
        <v>1136</v>
      </c>
      <c r="C1002" s="173" t="s">
        <v>1137</v>
      </c>
      <c r="D1002" s="174" t="s">
        <v>190</v>
      </c>
      <c r="E1002" s="175">
        <v>8</v>
      </c>
      <c r="F1002" s="175">
        <v>0</v>
      </c>
      <c r="G1002" s="176">
        <f>E1002*F1002</f>
        <v>0</v>
      </c>
      <c r="O1002" s="170">
        <v>2</v>
      </c>
      <c r="AA1002" s="146">
        <v>12</v>
      </c>
      <c r="AB1002" s="146">
        <v>0</v>
      </c>
      <c r="AC1002" s="146">
        <v>265</v>
      </c>
      <c r="AZ1002" s="146">
        <v>2</v>
      </c>
      <c r="BA1002" s="146">
        <f>IF(AZ1002=1,G1002,0)</f>
        <v>0</v>
      </c>
      <c r="BB1002" s="146">
        <f>IF(AZ1002=2,G1002,0)</f>
        <v>0</v>
      </c>
      <c r="BC1002" s="146">
        <f>IF(AZ1002=3,G1002,0)</f>
        <v>0</v>
      </c>
      <c r="BD1002" s="146">
        <f>IF(AZ1002=4,G1002,0)</f>
        <v>0</v>
      </c>
      <c r="BE1002" s="146">
        <f>IF(AZ1002=5,G1002,0)</f>
        <v>0</v>
      </c>
      <c r="CA1002" s="177">
        <v>12</v>
      </c>
      <c r="CB1002" s="177">
        <v>0</v>
      </c>
      <c r="CZ1002" s="146">
        <v>0.035000000000025</v>
      </c>
    </row>
    <row r="1003" spans="1:104" ht="22.5">
      <c r="A1003" s="171">
        <v>245</v>
      </c>
      <c r="B1003" s="172" t="s">
        <v>1138</v>
      </c>
      <c r="C1003" s="173" t="s">
        <v>1139</v>
      </c>
      <c r="D1003" s="174" t="s">
        <v>190</v>
      </c>
      <c r="E1003" s="175">
        <v>1</v>
      </c>
      <c r="F1003" s="175">
        <v>0</v>
      </c>
      <c r="G1003" s="176">
        <f>E1003*F1003</f>
        <v>0</v>
      </c>
      <c r="O1003" s="170">
        <v>2</v>
      </c>
      <c r="AA1003" s="146">
        <v>12</v>
      </c>
      <c r="AB1003" s="146">
        <v>0</v>
      </c>
      <c r="AC1003" s="146">
        <v>266</v>
      </c>
      <c r="AZ1003" s="146">
        <v>2</v>
      </c>
      <c r="BA1003" s="146">
        <f>IF(AZ1003=1,G1003,0)</f>
        <v>0</v>
      </c>
      <c r="BB1003" s="146">
        <f>IF(AZ1003=2,G1003,0)</f>
        <v>0</v>
      </c>
      <c r="BC1003" s="146">
        <f>IF(AZ1003=3,G1003,0)</f>
        <v>0</v>
      </c>
      <c r="BD1003" s="146">
        <f>IF(AZ1003=4,G1003,0)</f>
        <v>0</v>
      </c>
      <c r="BE1003" s="146">
        <f>IF(AZ1003=5,G1003,0)</f>
        <v>0</v>
      </c>
      <c r="CA1003" s="177">
        <v>12</v>
      </c>
      <c r="CB1003" s="177">
        <v>0</v>
      </c>
      <c r="CZ1003" s="146">
        <v>0.0679999999999836</v>
      </c>
    </row>
    <row r="1004" spans="1:104" ht="22.5">
      <c r="A1004" s="171">
        <v>246</v>
      </c>
      <c r="B1004" s="172" t="s">
        <v>1140</v>
      </c>
      <c r="C1004" s="173" t="s">
        <v>1141</v>
      </c>
      <c r="D1004" s="174" t="s">
        <v>190</v>
      </c>
      <c r="E1004" s="175">
        <v>1</v>
      </c>
      <c r="F1004" s="175">
        <v>0</v>
      </c>
      <c r="G1004" s="176">
        <f>E1004*F1004</f>
        <v>0</v>
      </c>
      <c r="O1004" s="170">
        <v>2</v>
      </c>
      <c r="AA1004" s="146">
        <v>12</v>
      </c>
      <c r="AB1004" s="146">
        <v>0</v>
      </c>
      <c r="AC1004" s="146">
        <v>267</v>
      </c>
      <c r="AZ1004" s="146">
        <v>2</v>
      </c>
      <c r="BA1004" s="146">
        <f>IF(AZ1004=1,G1004,0)</f>
        <v>0</v>
      </c>
      <c r="BB1004" s="146">
        <f>IF(AZ1004=2,G1004,0)</f>
        <v>0</v>
      </c>
      <c r="BC1004" s="146">
        <f>IF(AZ1004=3,G1004,0)</f>
        <v>0</v>
      </c>
      <c r="BD1004" s="146">
        <f>IF(AZ1004=4,G1004,0)</f>
        <v>0</v>
      </c>
      <c r="BE1004" s="146">
        <f>IF(AZ1004=5,G1004,0)</f>
        <v>0</v>
      </c>
      <c r="CA1004" s="177">
        <v>12</v>
      </c>
      <c r="CB1004" s="177">
        <v>0</v>
      </c>
      <c r="CZ1004" s="146">
        <v>0.0109999999999957</v>
      </c>
    </row>
    <row r="1005" spans="1:104" ht="12.75">
      <c r="A1005" s="171">
        <v>247</v>
      </c>
      <c r="B1005" s="172" t="s">
        <v>1142</v>
      </c>
      <c r="C1005" s="173" t="s">
        <v>1143</v>
      </c>
      <c r="D1005" s="174" t="s">
        <v>177</v>
      </c>
      <c r="E1005" s="175">
        <v>0.383000000000179</v>
      </c>
      <c r="F1005" s="175">
        <v>0</v>
      </c>
      <c r="G1005" s="176">
        <f>E1005*F1005</f>
        <v>0</v>
      </c>
      <c r="O1005" s="170">
        <v>2</v>
      </c>
      <c r="AA1005" s="146">
        <v>7</v>
      </c>
      <c r="AB1005" s="146">
        <v>1001</v>
      </c>
      <c r="AC1005" s="146">
        <v>5</v>
      </c>
      <c r="AZ1005" s="146">
        <v>2</v>
      </c>
      <c r="BA1005" s="146">
        <f>IF(AZ1005=1,G1005,0)</f>
        <v>0</v>
      </c>
      <c r="BB1005" s="146">
        <f>IF(AZ1005=2,G1005,0)</f>
        <v>0</v>
      </c>
      <c r="BC1005" s="146">
        <f>IF(AZ1005=3,G1005,0)</f>
        <v>0</v>
      </c>
      <c r="BD1005" s="146">
        <f>IF(AZ1005=4,G1005,0)</f>
        <v>0</v>
      </c>
      <c r="BE1005" s="146">
        <f>IF(AZ1005=5,G1005,0)</f>
        <v>0</v>
      </c>
      <c r="CA1005" s="177">
        <v>7</v>
      </c>
      <c r="CB1005" s="177">
        <v>1001</v>
      </c>
      <c r="CZ1005" s="146">
        <v>0</v>
      </c>
    </row>
    <row r="1006" spans="1:57" ht="12.75">
      <c r="A1006" s="184"/>
      <c r="B1006" s="185" t="s">
        <v>74</v>
      </c>
      <c r="C1006" s="186" t="str">
        <f>CONCATENATE(B1000," ",C1000)</f>
        <v>764 Konstrukce klempířské</v>
      </c>
      <c r="D1006" s="187"/>
      <c r="E1006" s="188"/>
      <c r="F1006" s="189"/>
      <c r="G1006" s="190">
        <f>SUM(G1000:G1005)</f>
        <v>0</v>
      </c>
      <c r="O1006" s="170">
        <v>4</v>
      </c>
      <c r="BA1006" s="191">
        <f>SUM(BA1000:BA1005)</f>
        <v>0</v>
      </c>
      <c r="BB1006" s="191">
        <f>SUM(BB1000:BB1005)</f>
        <v>0</v>
      </c>
      <c r="BC1006" s="191">
        <f>SUM(BC1000:BC1005)</f>
        <v>0</v>
      </c>
      <c r="BD1006" s="191">
        <f>SUM(BD1000:BD1005)</f>
        <v>0</v>
      </c>
      <c r="BE1006" s="191">
        <f>SUM(BE1000:BE1005)</f>
        <v>0</v>
      </c>
    </row>
    <row r="1007" spans="1:15" ht="12.75">
      <c r="A1007" s="163" t="s">
        <v>71</v>
      </c>
      <c r="B1007" s="164" t="s">
        <v>1144</v>
      </c>
      <c r="C1007" s="165" t="s">
        <v>1145</v>
      </c>
      <c r="D1007" s="166"/>
      <c r="E1007" s="167"/>
      <c r="F1007" s="167"/>
      <c r="G1007" s="168"/>
      <c r="H1007" s="169"/>
      <c r="I1007" s="169"/>
      <c r="O1007" s="170">
        <v>1</v>
      </c>
    </row>
    <row r="1008" spans="1:104" ht="22.5">
      <c r="A1008" s="171">
        <v>248</v>
      </c>
      <c r="B1008" s="172" t="s">
        <v>1146</v>
      </c>
      <c r="C1008" s="173" t="s">
        <v>1147</v>
      </c>
      <c r="D1008" s="174" t="s">
        <v>551</v>
      </c>
      <c r="E1008" s="175">
        <v>1</v>
      </c>
      <c r="F1008" s="175">
        <v>0</v>
      </c>
      <c r="G1008" s="176">
        <f aca="true" t="shared" si="12" ref="G1008:G1032">E1008*F1008</f>
        <v>0</v>
      </c>
      <c r="O1008" s="170">
        <v>2</v>
      </c>
      <c r="AA1008" s="146">
        <v>12</v>
      </c>
      <c r="AB1008" s="146">
        <v>0</v>
      </c>
      <c r="AC1008" s="146">
        <v>268</v>
      </c>
      <c r="AZ1008" s="146">
        <v>2</v>
      </c>
      <c r="BA1008" s="146">
        <f aca="true" t="shared" si="13" ref="BA1008:BA1032">IF(AZ1008=1,G1008,0)</f>
        <v>0</v>
      </c>
      <c r="BB1008" s="146">
        <f aca="true" t="shared" si="14" ref="BB1008:BB1032">IF(AZ1008=2,G1008,0)</f>
        <v>0</v>
      </c>
      <c r="BC1008" s="146">
        <f aca="true" t="shared" si="15" ref="BC1008:BC1032">IF(AZ1008=3,G1008,0)</f>
        <v>0</v>
      </c>
      <c r="BD1008" s="146">
        <f aca="true" t="shared" si="16" ref="BD1008:BD1032">IF(AZ1008=4,G1008,0)</f>
        <v>0</v>
      </c>
      <c r="BE1008" s="146">
        <f aca="true" t="shared" si="17" ref="BE1008:BE1032">IF(AZ1008=5,G1008,0)</f>
        <v>0</v>
      </c>
      <c r="CA1008" s="177">
        <v>12</v>
      </c>
      <c r="CB1008" s="177">
        <v>0</v>
      </c>
      <c r="CZ1008" s="146">
        <v>0.07000000000005</v>
      </c>
    </row>
    <row r="1009" spans="1:104" ht="22.5">
      <c r="A1009" s="171">
        <v>249</v>
      </c>
      <c r="B1009" s="172" t="s">
        <v>1148</v>
      </c>
      <c r="C1009" s="173" t="s">
        <v>1149</v>
      </c>
      <c r="D1009" s="174" t="s">
        <v>551</v>
      </c>
      <c r="E1009" s="175">
        <v>1</v>
      </c>
      <c r="F1009" s="175">
        <v>0</v>
      </c>
      <c r="G1009" s="176">
        <f t="shared" si="12"/>
        <v>0</v>
      </c>
      <c r="O1009" s="170">
        <v>2</v>
      </c>
      <c r="AA1009" s="146">
        <v>12</v>
      </c>
      <c r="AB1009" s="146">
        <v>0</v>
      </c>
      <c r="AC1009" s="146">
        <v>269</v>
      </c>
      <c r="AZ1009" s="146">
        <v>2</v>
      </c>
      <c r="BA1009" s="146">
        <f t="shared" si="13"/>
        <v>0</v>
      </c>
      <c r="BB1009" s="146">
        <f t="shared" si="14"/>
        <v>0</v>
      </c>
      <c r="BC1009" s="146">
        <f t="shared" si="15"/>
        <v>0</v>
      </c>
      <c r="BD1009" s="146">
        <f t="shared" si="16"/>
        <v>0</v>
      </c>
      <c r="BE1009" s="146">
        <f t="shared" si="17"/>
        <v>0</v>
      </c>
      <c r="CA1009" s="177">
        <v>12</v>
      </c>
      <c r="CB1009" s="177">
        <v>0</v>
      </c>
      <c r="CZ1009" s="146">
        <v>0.07000000000005</v>
      </c>
    </row>
    <row r="1010" spans="1:104" ht="22.5">
      <c r="A1010" s="171">
        <v>250</v>
      </c>
      <c r="B1010" s="172" t="s">
        <v>1150</v>
      </c>
      <c r="C1010" s="173" t="s">
        <v>1151</v>
      </c>
      <c r="D1010" s="174" t="s">
        <v>551</v>
      </c>
      <c r="E1010" s="175">
        <v>1</v>
      </c>
      <c r="F1010" s="175">
        <v>0</v>
      </c>
      <c r="G1010" s="176">
        <f t="shared" si="12"/>
        <v>0</v>
      </c>
      <c r="O1010" s="170">
        <v>2</v>
      </c>
      <c r="AA1010" s="146">
        <v>12</v>
      </c>
      <c r="AB1010" s="146">
        <v>0</v>
      </c>
      <c r="AC1010" s="146">
        <v>270</v>
      </c>
      <c r="AZ1010" s="146">
        <v>2</v>
      </c>
      <c r="BA1010" s="146">
        <f t="shared" si="13"/>
        <v>0</v>
      </c>
      <c r="BB1010" s="146">
        <f t="shared" si="14"/>
        <v>0</v>
      </c>
      <c r="BC1010" s="146">
        <f t="shared" si="15"/>
        <v>0</v>
      </c>
      <c r="BD1010" s="146">
        <f t="shared" si="16"/>
        <v>0</v>
      </c>
      <c r="BE1010" s="146">
        <f t="shared" si="17"/>
        <v>0</v>
      </c>
      <c r="CA1010" s="177">
        <v>12</v>
      </c>
      <c r="CB1010" s="177">
        <v>0</v>
      </c>
      <c r="CZ1010" s="146">
        <v>0.02</v>
      </c>
    </row>
    <row r="1011" spans="1:104" ht="22.5">
      <c r="A1011" s="171">
        <v>251</v>
      </c>
      <c r="B1011" s="172" t="s">
        <v>1152</v>
      </c>
      <c r="C1011" s="173" t="s">
        <v>1151</v>
      </c>
      <c r="D1011" s="174" t="s">
        <v>551</v>
      </c>
      <c r="E1011" s="175">
        <v>2</v>
      </c>
      <c r="F1011" s="175">
        <v>0</v>
      </c>
      <c r="G1011" s="176">
        <f t="shared" si="12"/>
        <v>0</v>
      </c>
      <c r="O1011" s="170">
        <v>2</v>
      </c>
      <c r="AA1011" s="146">
        <v>12</v>
      </c>
      <c r="AB1011" s="146">
        <v>0</v>
      </c>
      <c r="AC1011" s="146">
        <v>271</v>
      </c>
      <c r="AZ1011" s="146">
        <v>2</v>
      </c>
      <c r="BA1011" s="146">
        <f t="shared" si="13"/>
        <v>0</v>
      </c>
      <c r="BB1011" s="146">
        <f t="shared" si="14"/>
        <v>0</v>
      </c>
      <c r="BC1011" s="146">
        <f t="shared" si="15"/>
        <v>0</v>
      </c>
      <c r="BD1011" s="146">
        <f t="shared" si="16"/>
        <v>0</v>
      </c>
      <c r="BE1011" s="146">
        <f t="shared" si="17"/>
        <v>0</v>
      </c>
      <c r="CA1011" s="177">
        <v>12</v>
      </c>
      <c r="CB1011" s="177">
        <v>0</v>
      </c>
      <c r="CZ1011" s="146">
        <v>0.0200000000000102</v>
      </c>
    </row>
    <row r="1012" spans="1:104" ht="22.5">
      <c r="A1012" s="171">
        <v>252</v>
      </c>
      <c r="B1012" s="172" t="s">
        <v>1153</v>
      </c>
      <c r="C1012" s="173" t="s">
        <v>1154</v>
      </c>
      <c r="D1012" s="174" t="s">
        <v>551</v>
      </c>
      <c r="E1012" s="175">
        <v>2</v>
      </c>
      <c r="F1012" s="175">
        <v>0</v>
      </c>
      <c r="G1012" s="176">
        <f t="shared" si="12"/>
        <v>0</v>
      </c>
      <c r="O1012" s="170">
        <v>2</v>
      </c>
      <c r="AA1012" s="146">
        <v>12</v>
      </c>
      <c r="AB1012" s="146">
        <v>0</v>
      </c>
      <c r="AC1012" s="146">
        <v>272</v>
      </c>
      <c r="AZ1012" s="146">
        <v>2</v>
      </c>
      <c r="BA1012" s="146">
        <f t="shared" si="13"/>
        <v>0</v>
      </c>
      <c r="BB1012" s="146">
        <f t="shared" si="14"/>
        <v>0</v>
      </c>
      <c r="BC1012" s="146">
        <f t="shared" si="15"/>
        <v>0</v>
      </c>
      <c r="BD1012" s="146">
        <f t="shared" si="16"/>
        <v>0</v>
      </c>
      <c r="BE1012" s="146">
        <f t="shared" si="17"/>
        <v>0</v>
      </c>
      <c r="CA1012" s="177">
        <v>12</v>
      </c>
      <c r="CB1012" s="177">
        <v>0</v>
      </c>
      <c r="CZ1012" s="146">
        <v>0.0200000000000102</v>
      </c>
    </row>
    <row r="1013" spans="1:104" ht="22.5">
      <c r="A1013" s="171">
        <v>253</v>
      </c>
      <c r="B1013" s="172" t="s">
        <v>1155</v>
      </c>
      <c r="C1013" s="173" t="s">
        <v>1156</v>
      </c>
      <c r="D1013" s="174" t="s">
        <v>551</v>
      </c>
      <c r="E1013" s="175">
        <v>3</v>
      </c>
      <c r="F1013" s="175">
        <v>0</v>
      </c>
      <c r="G1013" s="176">
        <f t="shared" si="12"/>
        <v>0</v>
      </c>
      <c r="O1013" s="170">
        <v>2</v>
      </c>
      <c r="AA1013" s="146">
        <v>12</v>
      </c>
      <c r="AB1013" s="146">
        <v>0</v>
      </c>
      <c r="AC1013" s="146">
        <v>273</v>
      </c>
      <c r="AZ1013" s="146">
        <v>2</v>
      </c>
      <c r="BA1013" s="146">
        <f t="shared" si="13"/>
        <v>0</v>
      </c>
      <c r="BB1013" s="146">
        <f t="shared" si="14"/>
        <v>0</v>
      </c>
      <c r="BC1013" s="146">
        <f t="shared" si="15"/>
        <v>0</v>
      </c>
      <c r="BD1013" s="146">
        <f t="shared" si="16"/>
        <v>0</v>
      </c>
      <c r="BE1013" s="146">
        <f t="shared" si="17"/>
        <v>0</v>
      </c>
      <c r="CA1013" s="177">
        <v>12</v>
      </c>
      <c r="CB1013" s="177">
        <v>0</v>
      </c>
      <c r="CZ1013" s="146">
        <v>0.0200000000000102</v>
      </c>
    </row>
    <row r="1014" spans="1:104" ht="22.5">
      <c r="A1014" s="171">
        <v>254</v>
      </c>
      <c r="B1014" s="172" t="s">
        <v>1157</v>
      </c>
      <c r="C1014" s="173" t="s">
        <v>1156</v>
      </c>
      <c r="D1014" s="174" t="s">
        <v>551</v>
      </c>
      <c r="E1014" s="175">
        <v>3</v>
      </c>
      <c r="F1014" s="175">
        <v>0</v>
      </c>
      <c r="G1014" s="176">
        <f t="shared" si="12"/>
        <v>0</v>
      </c>
      <c r="O1014" s="170">
        <v>2</v>
      </c>
      <c r="AA1014" s="146">
        <v>12</v>
      </c>
      <c r="AB1014" s="146">
        <v>0</v>
      </c>
      <c r="AC1014" s="146">
        <v>274</v>
      </c>
      <c r="AZ1014" s="146">
        <v>2</v>
      </c>
      <c r="BA1014" s="146">
        <f t="shared" si="13"/>
        <v>0</v>
      </c>
      <c r="BB1014" s="146">
        <f t="shared" si="14"/>
        <v>0</v>
      </c>
      <c r="BC1014" s="146">
        <f t="shared" si="15"/>
        <v>0</v>
      </c>
      <c r="BD1014" s="146">
        <f t="shared" si="16"/>
        <v>0</v>
      </c>
      <c r="BE1014" s="146">
        <f t="shared" si="17"/>
        <v>0</v>
      </c>
      <c r="CA1014" s="177">
        <v>12</v>
      </c>
      <c r="CB1014" s="177">
        <v>0</v>
      </c>
      <c r="CZ1014" s="146">
        <v>0.0200000000000102</v>
      </c>
    </row>
    <row r="1015" spans="1:104" ht="22.5">
      <c r="A1015" s="171">
        <v>255</v>
      </c>
      <c r="B1015" s="172" t="s">
        <v>1158</v>
      </c>
      <c r="C1015" s="173" t="s">
        <v>1159</v>
      </c>
      <c r="D1015" s="174" t="s">
        <v>551</v>
      </c>
      <c r="E1015" s="175">
        <v>4</v>
      </c>
      <c r="F1015" s="175">
        <v>0</v>
      </c>
      <c r="G1015" s="176">
        <f t="shared" si="12"/>
        <v>0</v>
      </c>
      <c r="O1015" s="170">
        <v>2</v>
      </c>
      <c r="AA1015" s="146">
        <v>12</v>
      </c>
      <c r="AB1015" s="146">
        <v>0</v>
      </c>
      <c r="AC1015" s="146">
        <v>275</v>
      </c>
      <c r="AZ1015" s="146">
        <v>2</v>
      </c>
      <c r="BA1015" s="146">
        <f t="shared" si="13"/>
        <v>0</v>
      </c>
      <c r="BB1015" s="146">
        <f t="shared" si="14"/>
        <v>0</v>
      </c>
      <c r="BC1015" s="146">
        <f t="shared" si="15"/>
        <v>0</v>
      </c>
      <c r="BD1015" s="146">
        <f t="shared" si="16"/>
        <v>0</v>
      </c>
      <c r="BE1015" s="146">
        <f t="shared" si="17"/>
        <v>0</v>
      </c>
      <c r="CA1015" s="177">
        <v>12</v>
      </c>
      <c r="CB1015" s="177">
        <v>0</v>
      </c>
      <c r="CZ1015" s="146">
        <v>0.0300000000000011</v>
      </c>
    </row>
    <row r="1016" spans="1:104" ht="22.5">
      <c r="A1016" s="171">
        <v>256</v>
      </c>
      <c r="B1016" s="172" t="s">
        <v>1160</v>
      </c>
      <c r="C1016" s="173" t="s">
        <v>1161</v>
      </c>
      <c r="D1016" s="174" t="s">
        <v>551</v>
      </c>
      <c r="E1016" s="175">
        <v>3</v>
      </c>
      <c r="F1016" s="175">
        <v>0</v>
      </c>
      <c r="G1016" s="176">
        <f t="shared" si="12"/>
        <v>0</v>
      </c>
      <c r="O1016" s="170">
        <v>2</v>
      </c>
      <c r="AA1016" s="146">
        <v>12</v>
      </c>
      <c r="AB1016" s="146">
        <v>0</v>
      </c>
      <c r="AC1016" s="146">
        <v>276</v>
      </c>
      <c r="AZ1016" s="146">
        <v>2</v>
      </c>
      <c r="BA1016" s="146">
        <f t="shared" si="13"/>
        <v>0</v>
      </c>
      <c r="BB1016" s="146">
        <f t="shared" si="14"/>
        <v>0</v>
      </c>
      <c r="BC1016" s="146">
        <f t="shared" si="15"/>
        <v>0</v>
      </c>
      <c r="BD1016" s="146">
        <f t="shared" si="16"/>
        <v>0</v>
      </c>
      <c r="BE1016" s="146">
        <f t="shared" si="17"/>
        <v>0</v>
      </c>
      <c r="CA1016" s="177">
        <v>12</v>
      </c>
      <c r="CB1016" s="177">
        <v>0</v>
      </c>
      <c r="CZ1016" s="146">
        <v>0.0289999999999964</v>
      </c>
    </row>
    <row r="1017" spans="1:104" ht="22.5">
      <c r="A1017" s="171">
        <v>257</v>
      </c>
      <c r="B1017" s="172" t="s">
        <v>1162</v>
      </c>
      <c r="C1017" s="173" t="s">
        <v>1163</v>
      </c>
      <c r="D1017" s="174" t="s">
        <v>551</v>
      </c>
      <c r="E1017" s="175">
        <v>1</v>
      </c>
      <c r="F1017" s="175">
        <v>0</v>
      </c>
      <c r="G1017" s="176">
        <f t="shared" si="12"/>
        <v>0</v>
      </c>
      <c r="O1017" s="170">
        <v>2</v>
      </c>
      <c r="AA1017" s="146">
        <v>12</v>
      </c>
      <c r="AB1017" s="146">
        <v>0</v>
      </c>
      <c r="AC1017" s="146">
        <v>277</v>
      </c>
      <c r="AZ1017" s="146">
        <v>2</v>
      </c>
      <c r="BA1017" s="146">
        <f t="shared" si="13"/>
        <v>0</v>
      </c>
      <c r="BB1017" s="146">
        <f t="shared" si="14"/>
        <v>0</v>
      </c>
      <c r="BC1017" s="146">
        <f t="shared" si="15"/>
        <v>0</v>
      </c>
      <c r="BD1017" s="146">
        <f t="shared" si="16"/>
        <v>0</v>
      </c>
      <c r="BE1017" s="146">
        <f t="shared" si="17"/>
        <v>0</v>
      </c>
      <c r="CA1017" s="177">
        <v>12</v>
      </c>
      <c r="CB1017" s="177">
        <v>0</v>
      </c>
      <c r="CZ1017" s="146">
        <v>0.035000000000025</v>
      </c>
    </row>
    <row r="1018" spans="1:104" ht="22.5">
      <c r="A1018" s="171">
        <v>258</v>
      </c>
      <c r="B1018" s="172" t="s">
        <v>1164</v>
      </c>
      <c r="C1018" s="173" t="s">
        <v>1165</v>
      </c>
      <c r="D1018" s="174" t="s">
        <v>551</v>
      </c>
      <c r="E1018" s="175">
        <v>1</v>
      </c>
      <c r="F1018" s="175">
        <v>0</v>
      </c>
      <c r="G1018" s="176">
        <f t="shared" si="12"/>
        <v>0</v>
      </c>
      <c r="O1018" s="170">
        <v>2</v>
      </c>
      <c r="AA1018" s="146">
        <v>12</v>
      </c>
      <c r="AB1018" s="146">
        <v>0</v>
      </c>
      <c r="AC1018" s="146">
        <v>278</v>
      </c>
      <c r="AZ1018" s="146">
        <v>2</v>
      </c>
      <c r="BA1018" s="146">
        <f t="shared" si="13"/>
        <v>0</v>
      </c>
      <c r="BB1018" s="146">
        <f t="shared" si="14"/>
        <v>0</v>
      </c>
      <c r="BC1018" s="146">
        <f t="shared" si="15"/>
        <v>0</v>
      </c>
      <c r="BD1018" s="146">
        <f t="shared" si="16"/>
        <v>0</v>
      </c>
      <c r="BE1018" s="146">
        <f t="shared" si="17"/>
        <v>0</v>
      </c>
      <c r="CA1018" s="177">
        <v>12</v>
      </c>
      <c r="CB1018" s="177">
        <v>0</v>
      </c>
      <c r="CZ1018" s="146">
        <v>0.0300000000000011</v>
      </c>
    </row>
    <row r="1019" spans="1:104" ht="22.5">
      <c r="A1019" s="171">
        <v>259</v>
      </c>
      <c r="B1019" s="172" t="s">
        <v>1166</v>
      </c>
      <c r="C1019" s="173" t="s">
        <v>1167</v>
      </c>
      <c r="D1019" s="174" t="s">
        <v>551</v>
      </c>
      <c r="E1019" s="175">
        <v>1</v>
      </c>
      <c r="F1019" s="175">
        <v>0</v>
      </c>
      <c r="G1019" s="176">
        <f t="shared" si="12"/>
        <v>0</v>
      </c>
      <c r="O1019" s="170">
        <v>2</v>
      </c>
      <c r="AA1019" s="146">
        <v>12</v>
      </c>
      <c r="AB1019" s="146">
        <v>0</v>
      </c>
      <c r="AC1019" s="146">
        <v>279</v>
      </c>
      <c r="AZ1019" s="146">
        <v>2</v>
      </c>
      <c r="BA1019" s="146">
        <f t="shared" si="13"/>
        <v>0</v>
      </c>
      <c r="BB1019" s="146">
        <f t="shared" si="14"/>
        <v>0</v>
      </c>
      <c r="BC1019" s="146">
        <f t="shared" si="15"/>
        <v>0</v>
      </c>
      <c r="BD1019" s="146">
        <f t="shared" si="16"/>
        <v>0</v>
      </c>
      <c r="BE1019" s="146">
        <f t="shared" si="17"/>
        <v>0</v>
      </c>
      <c r="CA1019" s="177">
        <v>12</v>
      </c>
      <c r="CB1019" s="177">
        <v>0</v>
      </c>
      <c r="CZ1019" s="146">
        <v>0.130000000000109</v>
      </c>
    </row>
    <row r="1020" spans="1:104" ht="22.5">
      <c r="A1020" s="171">
        <v>260</v>
      </c>
      <c r="B1020" s="172" t="s">
        <v>1168</v>
      </c>
      <c r="C1020" s="173" t="s">
        <v>1169</v>
      </c>
      <c r="D1020" s="174" t="s">
        <v>551</v>
      </c>
      <c r="E1020" s="175">
        <v>1</v>
      </c>
      <c r="F1020" s="175">
        <v>0</v>
      </c>
      <c r="G1020" s="176">
        <f t="shared" si="12"/>
        <v>0</v>
      </c>
      <c r="O1020" s="170">
        <v>2</v>
      </c>
      <c r="AA1020" s="146">
        <v>12</v>
      </c>
      <c r="AB1020" s="146">
        <v>0</v>
      </c>
      <c r="AC1020" s="146">
        <v>280</v>
      </c>
      <c r="AZ1020" s="146">
        <v>2</v>
      </c>
      <c r="BA1020" s="146">
        <f t="shared" si="13"/>
        <v>0</v>
      </c>
      <c r="BB1020" s="146">
        <f t="shared" si="14"/>
        <v>0</v>
      </c>
      <c r="BC1020" s="146">
        <f t="shared" si="15"/>
        <v>0</v>
      </c>
      <c r="BD1020" s="146">
        <f t="shared" si="16"/>
        <v>0</v>
      </c>
      <c r="BE1020" s="146">
        <f t="shared" si="17"/>
        <v>0</v>
      </c>
      <c r="CA1020" s="177">
        <v>12</v>
      </c>
      <c r="CB1020" s="177">
        <v>0</v>
      </c>
      <c r="CZ1020" s="146">
        <v>0.0200000000000102</v>
      </c>
    </row>
    <row r="1021" spans="1:104" ht="22.5">
      <c r="A1021" s="171">
        <v>261</v>
      </c>
      <c r="B1021" s="172" t="s">
        <v>1170</v>
      </c>
      <c r="C1021" s="173" t="s">
        <v>1171</v>
      </c>
      <c r="D1021" s="174" t="s">
        <v>551</v>
      </c>
      <c r="E1021" s="175">
        <v>1</v>
      </c>
      <c r="F1021" s="175">
        <v>0</v>
      </c>
      <c r="G1021" s="176">
        <f t="shared" si="12"/>
        <v>0</v>
      </c>
      <c r="O1021" s="170">
        <v>2</v>
      </c>
      <c r="AA1021" s="146">
        <v>12</v>
      </c>
      <c r="AB1021" s="146">
        <v>0</v>
      </c>
      <c r="AC1021" s="146">
        <v>281</v>
      </c>
      <c r="AZ1021" s="146">
        <v>2</v>
      </c>
      <c r="BA1021" s="146">
        <f t="shared" si="13"/>
        <v>0</v>
      </c>
      <c r="BB1021" s="146">
        <f t="shared" si="14"/>
        <v>0</v>
      </c>
      <c r="BC1021" s="146">
        <f t="shared" si="15"/>
        <v>0</v>
      </c>
      <c r="BD1021" s="146">
        <f t="shared" si="16"/>
        <v>0</v>
      </c>
      <c r="BE1021" s="146">
        <f t="shared" si="17"/>
        <v>0</v>
      </c>
      <c r="CA1021" s="177">
        <v>12</v>
      </c>
      <c r="CB1021" s="177">
        <v>0</v>
      </c>
      <c r="CZ1021" s="146">
        <v>0.07000000000005</v>
      </c>
    </row>
    <row r="1022" spans="1:104" ht="22.5">
      <c r="A1022" s="171">
        <v>262</v>
      </c>
      <c r="B1022" s="172" t="s">
        <v>1172</v>
      </c>
      <c r="C1022" s="173" t="s">
        <v>1173</v>
      </c>
      <c r="D1022" s="174" t="s">
        <v>551</v>
      </c>
      <c r="E1022" s="175">
        <v>1</v>
      </c>
      <c r="F1022" s="175">
        <v>0</v>
      </c>
      <c r="G1022" s="176">
        <f t="shared" si="12"/>
        <v>0</v>
      </c>
      <c r="O1022" s="170">
        <v>2</v>
      </c>
      <c r="AA1022" s="146">
        <v>12</v>
      </c>
      <c r="AB1022" s="146">
        <v>0</v>
      </c>
      <c r="AC1022" s="146">
        <v>282</v>
      </c>
      <c r="AZ1022" s="146">
        <v>2</v>
      </c>
      <c r="BA1022" s="146">
        <f t="shared" si="13"/>
        <v>0</v>
      </c>
      <c r="BB1022" s="146">
        <f t="shared" si="14"/>
        <v>0</v>
      </c>
      <c r="BC1022" s="146">
        <f t="shared" si="15"/>
        <v>0</v>
      </c>
      <c r="BD1022" s="146">
        <f t="shared" si="16"/>
        <v>0</v>
      </c>
      <c r="BE1022" s="146">
        <f t="shared" si="17"/>
        <v>0</v>
      </c>
      <c r="CA1022" s="177">
        <v>12</v>
      </c>
      <c r="CB1022" s="177">
        <v>0</v>
      </c>
      <c r="CZ1022" s="146">
        <v>0.0200000000000102</v>
      </c>
    </row>
    <row r="1023" spans="1:104" ht="22.5">
      <c r="A1023" s="171">
        <v>263</v>
      </c>
      <c r="B1023" s="172" t="s">
        <v>1174</v>
      </c>
      <c r="C1023" s="173" t="s">
        <v>1151</v>
      </c>
      <c r="D1023" s="174" t="s">
        <v>551</v>
      </c>
      <c r="E1023" s="175">
        <v>1</v>
      </c>
      <c r="F1023" s="175">
        <v>0</v>
      </c>
      <c r="G1023" s="176">
        <f t="shared" si="12"/>
        <v>0</v>
      </c>
      <c r="O1023" s="170">
        <v>2</v>
      </c>
      <c r="AA1023" s="146">
        <v>12</v>
      </c>
      <c r="AB1023" s="146">
        <v>0</v>
      </c>
      <c r="AC1023" s="146">
        <v>283</v>
      </c>
      <c r="AZ1023" s="146">
        <v>2</v>
      </c>
      <c r="BA1023" s="146">
        <f t="shared" si="13"/>
        <v>0</v>
      </c>
      <c r="BB1023" s="146">
        <f t="shared" si="14"/>
        <v>0</v>
      </c>
      <c r="BC1023" s="146">
        <f t="shared" si="15"/>
        <v>0</v>
      </c>
      <c r="BD1023" s="146">
        <f t="shared" si="16"/>
        <v>0</v>
      </c>
      <c r="BE1023" s="146">
        <f t="shared" si="17"/>
        <v>0</v>
      </c>
      <c r="CA1023" s="177">
        <v>12</v>
      </c>
      <c r="CB1023" s="177">
        <v>0</v>
      </c>
      <c r="CZ1023" s="146">
        <v>0.0200000000000102</v>
      </c>
    </row>
    <row r="1024" spans="1:104" ht="22.5">
      <c r="A1024" s="171">
        <v>264</v>
      </c>
      <c r="B1024" s="172" t="s">
        <v>1175</v>
      </c>
      <c r="C1024" s="173" t="s">
        <v>1176</v>
      </c>
      <c r="D1024" s="174" t="s">
        <v>551</v>
      </c>
      <c r="E1024" s="175">
        <v>1</v>
      </c>
      <c r="F1024" s="175">
        <v>0</v>
      </c>
      <c r="G1024" s="176">
        <f t="shared" si="12"/>
        <v>0</v>
      </c>
      <c r="O1024" s="170">
        <v>2</v>
      </c>
      <c r="AA1024" s="146">
        <v>12</v>
      </c>
      <c r="AB1024" s="146">
        <v>0</v>
      </c>
      <c r="AC1024" s="146">
        <v>284</v>
      </c>
      <c r="AZ1024" s="146">
        <v>2</v>
      </c>
      <c r="BA1024" s="146">
        <f t="shared" si="13"/>
        <v>0</v>
      </c>
      <c r="BB1024" s="146">
        <f t="shared" si="14"/>
        <v>0</v>
      </c>
      <c r="BC1024" s="146">
        <f t="shared" si="15"/>
        <v>0</v>
      </c>
      <c r="BD1024" s="146">
        <f t="shared" si="16"/>
        <v>0</v>
      </c>
      <c r="BE1024" s="146">
        <f t="shared" si="17"/>
        <v>0</v>
      </c>
      <c r="CA1024" s="177">
        <v>12</v>
      </c>
      <c r="CB1024" s="177">
        <v>0</v>
      </c>
      <c r="CZ1024" s="146">
        <v>0.07</v>
      </c>
    </row>
    <row r="1025" spans="1:104" ht="22.5">
      <c r="A1025" s="171">
        <v>265</v>
      </c>
      <c r="B1025" s="172" t="s">
        <v>1177</v>
      </c>
      <c r="C1025" s="173" t="s">
        <v>1178</v>
      </c>
      <c r="D1025" s="174" t="s">
        <v>551</v>
      </c>
      <c r="E1025" s="175">
        <v>1</v>
      </c>
      <c r="F1025" s="175">
        <v>0</v>
      </c>
      <c r="G1025" s="176">
        <f t="shared" si="12"/>
        <v>0</v>
      </c>
      <c r="O1025" s="170">
        <v>2</v>
      </c>
      <c r="AA1025" s="146">
        <v>12</v>
      </c>
      <c r="AB1025" s="146">
        <v>0</v>
      </c>
      <c r="AC1025" s="146">
        <v>285</v>
      </c>
      <c r="AZ1025" s="146">
        <v>2</v>
      </c>
      <c r="BA1025" s="146">
        <f t="shared" si="13"/>
        <v>0</v>
      </c>
      <c r="BB1025" s="146">
        <f t="shared" si="14"/>
        <v>0</v>
      </c>
      <c r="BC1025" s="146">
        <f t="shared" si="15"/>
        <v>0</v>
      </c>
      <c r="BD1025" s="146">
        <f t="shared" si="16"/>
        <v>0</v>
      </c>
      <c r="BE1025" s="146">
        <f t="shared" si="17"/>
        <v>0</v>
      </c>
      <c r="CA1025" s="177">
        <v>12</v>
      </c>
      <c r="CB1025" s="177">
        <v>0</v>
      </c>
      <c r="CZ1025" s="146">
        <v>0.0750000000000455</v>
      </c>
    </row>
    <row r="1026" spans="1:104" ht="22.5">
      <c r="A1026" s="171">
        <v>266</v>
      </c>
      <c r="B1026" s="172" t="s">
        <v>1179</v>
      </c>
      <c r="C1026" s="173" t="s">
        <v>1180</v>
      </c>
      <c r="D1026" s="174" t="s">
        <v>551</v>
      </c>
      <c r="E1026" s="175">
        <v>1</v>
      </c>
      <c r="F1026" s="175">
        <v>0</v>
      </c>
      <c r="G1026" s="176">
        <f t="shared" si="12"/>
        <v>0</v>
      </c>
      <c r="O1026" s="170">
        <v>2</v>
      </c>
      <c r="AA1026" s="146">
        <v>12</v>
      </c>
      <c r="AB1026" s="146">
        <v>0</v>
      </c>
      <c r="AC1026" s="146">
        <v>286</v>
      </c>
      <c r="AZ1026" s="146">
        <v>2</v>
      </c>
      <c r="BA1026" s="146">
        <f t="shared" si="13"/>
        <v>0</v>
      </c>
      <c r="BB1026" s="146">
        <f t="shared" si="14"/>
        <v>0</v>
      </c>
      <c r="BC1026" s="146">
        <f t="shared" si="15"/>
        <v>0</v>
      </c>
      <c r="BD1026" s="146">
        <f t="shared" si="16"/>
        <v>0</v>
      </c>
      <c r="BE1026" s="146">
        <f t="shared" si="17"/>
        <v>0</v>
      </c>
      <c r="CA1026" s="177">
        <v>12</v>
      </c>
      <c r="CB1026" s="177">
        <v>0</v>
      </c>
      <c r="CZ1026" s="146">
        <v>0.138999999999896</v>
      </c>
    </row>
    <row r="1027" spans="1:104" ht="22.5">
      <c r="A1027" s="171">
        <v>267</v>
      </c>
      <c r="B1027" s="172" t="s">
        <v>1181</v>
      </c>
      <c r="C1027" s="173" t="s">
        <v>1180</v>
      </c>
      <c r="D1027" s="174" t="s">
        <v>551</v>
      </c>
      <c r="E1027" s="175">
        <v>1</v>
      </c>
      <c r="F1027" s="175">
        <v>0</v>
      </c>
      <c r="G1027" s="176">
        <f t="shared" si="12"/>
        <v>0</v>
      </c>
      <c r="O1027" s="170">
        <v>2</v>
      </c>
      <c r="AA1027" s="146">
        <v>12</v>
      </c>
      <c r="AB1027" s="146">
        <v>0</v>
      </c>
      <c r="AC1027" s="146">
        <v>287</v>
      </c>
      <c r="AZ1027" s="146">
        <v>2</v>
      </c>
      <c r="BA1027" s="146">
        <f t="shared" si="13"/>
        <v>0</v>
      </c>
      <c r="BB1027" s="146">
        <f t="shared" si="14"/>
        <v>0</v>
      </c>
      <c r="BC1027" s="146">
        <f t="shared" si="15"/>
        <v>0</v>
      </c>
      <c r="BD1027" s="146">
        <f t="shared" si="16"/>
        <v>0</v>
      </c>
      <c r="BE1027" s="146">
        <f t="shared" si="17"/>
        <v>0</v>
      </c>
      <c r="CA1027" s="177">
        <v>12</v>
      </c>
      <c r="CB1027" s="177">
        <v>0</v>
      </c>
      <c r="CZ1027" s="146">
        <v>0.13799999999992</v>
      </c>
    </row>
    <row r="1028" spans="1:104" ht="22.5">
      <c r="A1028" s="171">
        <v>268</v>
      </c>
      <c r="B1028" s="172" t="s">
        <v>1182</v>
      </c>
      <c r="C1028" s="173" t="s">
        <v>1183</v>
      </c>
      <c r="D1028" s="174" t="s">
        <v>551</v>
      </c>
      <c r="E1028" s="175">
        <v>1</v>
      </c>
      <c r="F1028" s="175">
        <v>0</v>
      </c>
      <c r="G1028" s="176">
        <f t="shared" si="12"/>
        <v>0</v>
      </c>
      <c r="O1028" s="170">
        <v>2</v>
      </c>
      <c r="AA1028" s="146">
        <v>12</v>
      </c>
      <c r="AB1028" s="146">
        <v>0</v>
      </c>
      <c r="AC1028" s="146">
        <v>288</v>
      </c>
      <c r="AZ1028" s="146">
        <v>2</v>
      </c>
      <c r="BA1028" s="146">
        <f t="shared" si="13"/>
        <v>0</v>
      </c>
      <c r="BB1028" s="146">
        <f t="shared" si="14"/>
        <v>0</v>
      </c>
      <c r="BC1028" s="146">
        <f t="shared" si="15"/>
        <v>0</v>
      </c>
      <c r="BD1028" s="146">
        <f t="shared" si="16"/>
        <v>0</v>
      </c>
      <c r="BE1028" s="146">
        <f t="shared" si="17"/>
        <v>0</v>
      </c>
      <c r="CA1028" s="177">
        <v>12</v>
      </c>
      <c r="CB1028" s="177">
        <v>0</v>
      </c>
      <c r="CZ1028" s="146">
        <v>0.212999999999965</v>
      </c>
    </row>
    <row r="1029" spans="1:104" ht="12.75">
      <c r="A1029" s="171">
        <v>269</v>
      </c>
      <c r="B1029" s="172" t="s">
        <v>1184</v>
      </c>
      <c r="C1029" s="173" t="s">
        <v>1185</v>
      </c>
      <c r="D1029" s="174" t="s">
        <v>190</v>
      </c>
      <c r="E1029" s="175">
        <v>116</v>
      </c>
      <c r="F1029" s="175">
        <v>0</v>
      </c>
      <c r="G1029" s="176">
        <f t="shared" si="12"/>
        <v>0</v>
      </c>
      <c r="O1029" s="170">
        <v>2</v>
      </c>
      <c r="AA1029" s="146">
        <v>12</v>
      </c>
      <c r="AB1029" s="146">
        <v>0</v>
      </c>
      <c r="AC1029" s="146">
        <v>289</v>
      </c>
      <c r="AZ1029" s="146">
        <v>2</v>
      </c>
      <c r="BA1029" s="146">
        <f t="shared" si="13"/>
        <v>0</v>
      </c>
      <c r="BB1029" s="146">
        <f t="shared" si="14"/>
        <v>0</v>
      </c>
      <c r="BC1029" s="146">
        <f t="shared" si="15"/>
        <v>0</v>
      </c>
      <c r="BD1029" s="146">
        <f t="shared" si="16"/>
        <v>0</v>
      </c>
      <c r="BE1029" s="146">
        <f t="shared" si="17"/>
        <v>0</v>
      </c>
      <c r="CA1029" s="177">
        <v>12</v>
      </c>
      <c r="CB1029" s="177">
        <v>0</v>
      </c>
      <c r="CZ1029" s="146">
        <v>0.0100000000000051</v>
      </c>
    </row>
    <row r="1030" spans="1:104" ht="12.75">
      <c r="A1030" s="171">
        <v>270</v>
      </c>
      <c r="B1030" s="172" t="s">
        <v>1186</v>
      </c>
      <c r="C1030" s="173" t="s">
        <v>1187</v>
      </c>
      <c r="D1030" s="174" t="s">
        <v>551</v>
      </c>
      <c r="E1030" s="175">
        <v>1</v>
      </c>
      <c r="F1030" s="175">
        <v>0</v>
      </c>
      <c r="G1030" s="176">
        <f t="shared" si="12"/>
        <v>0</v>
      </c>
      <c r="O1030" s="170">
        <v>2</v>
      </c>
      <c r="AA1030" s="146">
        <v>12</v>
      </c>
      <c r="AB1030" s="146">
        <v>0</v>
      </c>
      <c r="AC1030" s="146">
        <v>290</v>
      </c>
      <c r="AZ1030" s="146">
        <v>2</v>
      </c>
      <c r="BA1030" s="146">
        <f t="shared" si="13"/>
        <v>0</v>
      </c>
      <c r="BB1030" s="146">
        <f t="shared" si="14"/>
        <v>0</v>
      </c>
      <c r="BC1030" s="146">
        <f t="shared" si="15"/>
        <v>0</v>
      </c>
      <c r="BD1030" s="146">
        <f t="shared" si="16"/>
        <v>0</v>
      </c>
      <c r="BE1030" s="146">
        <f t="shared" si="17"/>
        <v>0</v>
      </c>
      <c r="CA1030" s="177">
        <v>12</v>
      </c>
      <c r="CB1030" s="177">
        <v>0</v>
      </c>
      <c r="CZ1030" s="146">
        <v>0.0200000000000102</v>
      </c>
    </row>
    <row r="1031" spans="1:104" ht="22.5">
      <c r="A1031" s="171">
        <v>271</v>
      </c>
      <c r="B1031" s="172" t="s">
        <v>1188</v>
      </c>
      <c r="C1031" s="173" t="s">
        <v>1189</v>
      </c>
      <c r="D1031" s="174" t="s">
        <v>183</v>
      </c>
      <c r="E1031" s="175">
        <v>239.4</v>
      </c>
      <c r="F1031" s="175">
        <v>0</v>
      </c>
      <c r="G1031" s="176">
        <f t="shared" si="12"/>
        <v>0</v>
      </c>
      <c r="O1031" s="170">
        <v>2</v>
      </c>
      <c r="AA1031" s="146">
        <v>12</v>
      </c>
      <c r="AB1031" s="146">
        <v>0</v>
      </c>
      <c r="AC1031" s="146">
        <v>253</v>
      </c>
      <c r="AZ1031" s="146">
        <v>2</v>
      </c>
      <c r="BA1031" s="146">
        <f t="shared" si="13"/>
        <v>0</v>
      </c>
      <c r="BB1031" s="146">
        <f t="shared" si="14"/>
        <v>0</v>
      </c>
      <c r="BC1031" s="146">
        <f t="shared" si="15"/>
        <v>0</v>
      </c>
      <c r="BD1031" s="146">
        <f t="shared" si="16"/>
        <v>0</v>
      </c>
      <c r="BE1031" s="146">
        <f t="shared" si="17"/>
        <v>0</v>
      </c>
      <c r="CA1031" s="177">
        <v>12</v>
      </c>
      <c r="CB1031" s="177">
        <v>0</v>
      </c>
      <c r="CZ1031" s="146">
        <v>0</v>
      </c>
    </row>
    <row r="1032" spans="1:104" ht="22.5">
      <c r="A1032" s="171">
        <v>272</v>
      </c>
      <c r="B1032" s="172" t="s">
        <v>1190</v>
      </c>
      <c r="C1032" s="173" t="s">
        <v>1191</v>
      </c>
      <c r="D1032" s="174" t="s">
        <v>183</v>
      </c>
      <c r="E1032" s="175">
        <v>324.864</v>
      </c>
      <c r="F1032" s="175">
        <v>0</v>
      </c>
      <c r="G1032" s="176">
        <f t="shared" si="12"/>
        <v>0</v>
      </c>
      <c r="O1032" s="170">
        <v>2</v>
      </c>
      <c r="AA1032" s="146">
        <v>12</v>
      </c>
      <c r="AB1032" s="146">
        <v>0</v>
      </c>
      <c r="AC1032" s="146">
        <v>101</v>
      </c>
      <c r="AZ1032" s="146">
        <v>2</v>
      </c>
      <c r="BA1032" s="146">
        <f t="shared" si="13"/>
        <v>0</v>
      </c>
      <c r="BB1032" s="146">
        <f t="shared" si="14"/>
        <v>0</v>
      </c>
      <c r="BC1032" s="146">
        <f t="shared" si="15"/>
        <v>0</v>
      </c>
      <c r="BD1032" s="146">
        <f t="shared" si="16"/>
        <v>0</v>
      </c>
      <c r="BE1032" s="146">
        <f t="shared" si="17"/>
        <v>0</v>
      </c>
      <c r="CA1032" s="177">
        <v>12</v>
      </c>
      <c r="CB1032" s="177">
        <v>0</v>
      </c>
      <c r="CZ1032" s="146">
        <v>0.02</v>
      </c>
    </row>
    <row r="1033" spans="1:15" ht="12.75">
      <c r="A1033" s="178"/>
      <c r="B1033" s="180"/>
      <c r="C1033" s="234" t="s">
        <v>1192</v>
      </c>
      <c r="D1033" s="233"/>
      <c r="E1033" s="181">
        <v>0</v>
      </c>
      <c r="F1033" s="182"/>
      <c r="G1033" s="183"/>
      <c r="M1033" s="179" t="s">
        <v>1192</v>
      </c>
      <c r="O1033" s="170"/>
    </row>
    <row r="1034" spans="1:15" ht="12.75">
      <c r="A1034" s="178"/>
      <c r="B1034" s="180"/>
      <c r="C1034" s="234" t="s">
        <v>1193</v>
      </c>
      <c r="D1034" s="233"/>
      <c r="E1034" s="181">
        <v>42</v>
      </c>
      <c r="F1034" s="182"/>
      <c r="G1034" s="183"/>
      <c r="M1034" s="179" t="s">
        <v>1193</v>
      </c>
      <c r="O1034" s="170"/>
    </row>
    <row r="1035" spans="1:15" ht="12.75">
      <c r="A1035" s="178"/>
      <c r="B1035" s="180"/>
      <c r="C1035" s="234" t="s">
        <v>91</v>
      </c>
      <c r="D1035" s="233"/>
      <c r="E1035" s="181">
        <v>0</v>
      </c>
      <c r="F1035" s="182"/>
      <c r="G1035" s="183"/>
      <c r="M1035" s="179">
        <v>0</v>
      </c>
      <c r="O1035" s="170"/>
    </row>
    <row r="1036" spans="1:15" ht="12.75">
      <c r="A1036" s="178"/>
      <c r="B1036" s="180"/>
      <c r="C1036" s="234" t="s">
        <v>1194</v>
      </c>
      <c r="D1036" s="233"/>
      <c r="E1036" s="181">
        <v>0</v>
      </c>
      <c r="F1036" s="182"/>
      <c r="G1036" s="183"/>
      <c r="M1036" s="179" t="s">
        <v>1194</v>
      </c>
      <c r="O1036" s="170"/>
    </row>
    <row r="1037" spans="1:15" ht="12.75">
      <c r="A1037" s="178"/>
      <c r="B1037" s="180"/>
      <c r="C1037" s="234" t="s">
        <v>1195</v>
      </c>
      <c r="D1037" s="233"/>
      <c r="E1037" s="181">
        <v>24</v>
      </c>
      <c r="F1037" s="182"/>
      <c r="G1037" s="183"/>
      <c r="M1037" s="179" t="s">
        <v>1195</v>
      </c>
      <c r="O1037" s="170"/>
    </row>
    <row r="1038" spans="1:15" ht="12.75">
      <c r="A1038" s="178"/>
      <c r="B1038" s="180"/>
      <c r="C1038" s="234" t="s">
        <v>1196</v>
      </c>
      <c r="D1038" s="233"/>
      <c r="E1038" s="181">
        <v>16.264</v>
      </c>
      <c r="F1038" s="182"/>
      <c r="G1038" s="183"/>
      <c r="M1038" s="179" t="s">
        <v>1196</v>
      </c>
      <c r="O1038" s="170"/>
    </row>
    <row r="1039" spans="1:15" ht="12.75">
      <c r="A1039" s="178"/>
      <c r="B1039" s="180"/>
      <c r="C1039" s="234" t="s">
        <v>1197</v>
      </c>
      <c r="D1039" s="233"/>
      <c r="E1039" s="181">
        <v>68</v>
      </c>
      <c r="F1039" s="182"/>
      <c r="G1039" s="183"/>
      <c r="M1039" s="179" t="s">
        <v>1197</v>
      </c>
      <c r="O1039" s="170"/>
    </row>
    <row r="1040" spans="1:15" ht="12.75">
      <c r="A1040" s="178"/>
      <c r="B1040" s="180"/>
      <c r="C1040" s="234" t="s">
        <v>1198</v>
      </c>
      <c r="D1040" s="233"/>
      <c r="E1040" s="181">
        <v>25.68</v>
      </c>
      <c r="F1040" s="182"/>
      <c r="G1040" s="183"/>
      <c r="M1040" s="179" t="s">
        <v>1198</v>
      </c>
      <c r="O1040" s="170"/>
    </row>
    <row r="1041" spans="1:15" ht="12.75">
      <c r="A1041" s="178"/>
      <c r="B1041" s="180"/>
      <c r="C1041" s="234" t="s">
        <v>1199</v>
      </c>
      <c r="D1041" s="233"/>
      <c r="E1041" s="181">
        <v>148.92</v>
      </c>
      <c r="F1041" s="182"/>
      <c r="G1041" s="183"/>
      <c r="M1041" s="179" t="s">
        <v>1199</v>
      </c>
      <c r="O1041" s="170"/>
    </row>
    <row r="1042" spans="1:104" ht="12.75">
      <c r="A1042" s="171">
        <v>273</v>
      </c>
      <c r="B1042" s="172" t="s">
        <v>1200</v>
      </c>
      <c r="C1042" s="173" t="s">
        <v>1201</v>
      </c>
      <c r="D1042" s="174" t="s">
        <v>177</v>
      </c>
      <c r="E1042" s="175">
        <v>9.20428000000084</v>
      </c>
      <c r="F1042" s="175">
        <v>0</v>
      </c>
      <c r="G1042" s="176">
        <f>E1042*F1042</f>
        <v>0</v>
      </c>
      <c r="O1042" s="170">
        <v>2</v>
      </c>
      <c r="AA1042" s="146">
        <v>7</v>
      </c>
      <c r="AB1042" s="146">
        <v>1001</v>
      </c>
      <c r="AC1042" s="146">
        <v>5</v>
      </c>
      <c r="AZ1042" s="146">
        <v>2</v>
      </c>
      <c r="BA1042" s="146">
        <f>IF(AZ1042=1,G1042,0)</f>
        <v>0</v>
      </c>
      <c r="BB1042" s="146">
        <f>IF(AZ1042=2,G1042,0)</f>
        <v>0</v>
      </c>
      <c r="BC1042" s="146">
        <f>IF(AZ1042=3,G1042,0)</f>
        <v>0</v>
      </c>
      <c r="BD1042" s="146">
        <f>IF(AZ1042=4,G1042,0)</f>
        <v>0</v>
      </c>
      <c r="BE1042" s="146">
        <f>IF(AZ1042=5,G1042,0)</f>
        <v>0</v>
      </c>
      <c r="CA1042" s="177">
        <v>7</v>
      </c>
      <c r="CB1042" s="177">
        <v>1001</v>
      </c>
      <c r="CZ1042" s="146">
        <v>0</v>
      </c>
    </row>
    <row r="1043" spans="1:57" ht="12.75">
      <c r="A1043" s="184"/>
      <c r="B1043" s="185" t="s">
        <v>74</v>
      </c>
      <c r="C1043" s="186" t="str">
        <f>CONCATENATE(B1007," ",C1007)</f>
        <v>766 Konstrukce truhlářské</v>
      </c>
      <c r="D1043" s="187"/>
      <c r="E1043" s="188"/>
      <c r="F1043" s="189"/>
      <c r="G1043" s="190">
        <f>SUM(G1007:G1042)</f>
        <v>0</v>
      </c>
      <c r="O1043" s="170">
        <v>4</v>
      </c>
      <c r="BA1043" s="191">
        <f>SUM(BA1007:BA1042)</f>
        <v>0</v>
      </c>
      <c r="BB1043" s="191">
        <f>SUM(BB1007:BB1042)</f>
        <v>0</v>
      </c>
      <c r="BC1043" s="191">
        <f>SUM(BC1007:BC1042)</f>
        <v>0</v>
      </c>
      <c r="BD1043" s="191">
        <f>SUM(BD1007:BD1042)</f>
        <v>0</v>
      </c>
      <c r="BE1043" s="191">
        <f>SUM(BE1007:BE1042)</f>
        <v>0</v>
      </c>
    </row>
    <row r="1044" spans="1:15" ht="12.75">
      <c r="A1044" s="163" t="s">
        <v>71</v>
      </c>
      <c r="B1044" s="164" t="s">
        <v>1202</v>
      </c>
      <c r="C1044" s="165" t="s">
        <v>1203</v>
      </c>
      <c r="D1044" s="166"/>
      <c r="E1044" s="167"/>
      <c r="F1044" s="167"/>
      <c r="G1044" s="168"/>
      <c r="H1044" s="169"/>
      <c r="I1044" s="169"/>
      <c r="O1044" s="170">
        <v>1</v>
      </c>
    </row>
    <row r="1045" spans="1:104" ht="12.75">
      <c r="A1045" s="171">
        <v>274</v>
      </c>
      <c r="B1045" s="172" t="s">
        <v>1204</v>
      </c>
      <c r="C1045" s="173" t="s">
        <v>1205</v>
      </c>
      <c r="D1045" s="174" t="s">
        <v>1206</v>
      </c>
      <c r="E1045" s="175">
        <v>33.2812</v>
      </c>
      <c r="F1045" s="175">
        <v>0</v>
      </c>
      <c r="G1045" s="176">
        <f>E1045*F1045</f>
        <v>0</v>
      </c>
      <c r="O1045" s="170">
        <v>2</v>
      </c>
      <c r="AA1045" s="146">
        <v>12</v>
      </c>
      <c r="AB1045" s="146">
        <v>0</v>
      </c>
      <c r="AC1045" s="146">
        <v>10</v>
      </c>
      <c r="AZ1045" s="146">
        <v>2</v>
      </c>
      <c r="BA1045" s="146">
        <f>IF(AZ1045=1,G1045,0)</f>
        <v>0</v>
      </c>
      <c r="BB1045" s="146">
        <f>IF(AZ1045=2,G1045,0)</f>
        <v>0</v>
      </c>
      <c r="BC1045" s="146">
        <f>IF(AZ1045=3,G1045,0)</f>
        <v>0</v>
      </c>
      <c r="BD1045" s="146">
        <f>IF(AZ1045=4,G1045,0)</f>
        <v>0</v>
      </c>
      <c r="BE1045" s="146">
        <f>IF(AZ1045=5,G1045,0)</f>
        <v>0</v>
      </c>
      <c r="CA1045" s="177">
        <v>12</v>
      </c>
      <c r="CB1045" s="177">
        <v>0</v>
      </c>
      <c r="CZ1045" s="146">
        <v>0.003</v>
      </c>
    </row>
    <row r="1046" spans="1:15" ht="12.75">
      <c r="A1046" s="178"/>
      <c r="B1046" s="180"/>
      <c r="C1046" s="234" t="s">
        <v>688</v>
      </c>
      <c r="D1046" s="233"/>
      <c r="E1046" s="181">
        <v>0</v>
      </c>
      <c r="F1046" s="182"/>
      <c r="G1046" s="183"/>
      <c r="M1046" s="179" t="s">
        <v>688</v>
      </c>
      <c r="O1046" s="170"/>
    </row>
    <row r="1047" spans="1:15" ht="12.75">
      <c r="A1047" s="178"/>
      <c r="B1047" s="180"/>
      <c r="C1047" s="234" t="s">
        <v>1207</v>
      </c>
      <c r="D1047" s="233"/>
      <c r="E1047" s="181">
        <v>6.5</v>
      </c>
      <c r="F1047" s="182"/>
      <c r="G1047" s="183"/>
      <c r="M1047" s="179" t="s">
        <v>1207</v>
      </c>
      <c r="O1047" s="170"/>
    </row>
    <row r="1048" spans="1:15" ht="12.75">
      <c r="A1048" s="178"/>
      <c r="B1048" s="180"/>
      <c r="C1048" s="234" t="s">
        <v>1208</v>
      </c>
      <c r="D1048" s="233"/>
      <c r="E1048" s="181">
        <v>2.8</v>
      </c>
      <c r="F1048" s="182"/>
      <c r="G1048" s="183"/>
      <c r="M1048" s="179" t="s">
        <v>1208</v>
      </c>
      <c r="O1048" s="170"/>
    </row>
    <row r="1049" spans="1:15" ht="12.75">
      <c r="A1049" s="178"/>
      <c r="B1049" s="180"/>
      <c r="C1049" s="234" t="s">
        <v>1209</v>
      </c>
      <c r="D1049" s="233"/>
      <c r="E1049" s="181">
        <v>1.5</v>
      </c>
      <c r="F1049" s="182"/>
      <c r="G1049" s="183"/>
      <c r="M1049" s="179" t="s">
        <v>1209</v>
      </c>
      <c r="O1049" s="170"/>
    </row>
    <row r="1050" spans="1:15" ht="12.75">
      <c r="A1050" s="178"/>
      <c r="B1050" s="180"/>
      <c r="C1050" s="234" t="s">
        <v>1210</v>
      </c>
      <c r="D1050" s="233"/>
      <c r="E1050" s="181">
        <v>1.7</v>
      </c>
      <c r="F1050" s="182"/>
      <c r="G1050" s="183"/>
      <c r="M1050" s="179" t="s">
        <v>1210</v>
      </c>
      <c r="O1050" s="170"/>
    </row>
    <row r="1051" spans="1:15" ht="12.75">
      <c r="A1051" s="178"/>
      <c r="B1051" s="180"/>
      <c r="C1051" s="234" t="s">
        <v>1211</v>
      </c>
      <c r="D1051" s="233"/>
      <c r="E1051" s="181">
        <v>4.44</v>
      </c>
      <c r="F1051" s="182"/>
      <c r="G1051" s="183"/>
      <c r="M1051" s="179" t="s">
        <v>1211</v>
      </c>
      <c r="O1051" s="170"/>
    </row>
    <row r="1052" spans="1:15" ht="12.75">
      <c r="A1052" s="178"/>
      <c r="B1052" s="180"/>
      <c r="C1052" s="234" t="s">
        <v>91</v>
      </c>
      <c r="D1052" s="233"/>
      <c r="E1052" s="181">
        <v>0</v>
      </c>
      <c r="F1052" s="182"/>
      <c r="G1052" s="183"/>
      <c r="M1052" s="179">
        <v>0</v>
      </c>
      <c r="O1052" s="170"/>
    </row>
    <row r="1053" spans="1:15" ht="12.75">
      <c r="A1053" s="178"/>
      <c r="B1053" s="180"/>
      <c r="C1053" s="234" t="s">
        <v>938</v>
      </c>
      <c r="D1053" s="233"/>
      <c r="E1053" s="181">
        <v>0</v>
      </c>
      <c r="F1053" s="182"/>
      <c r="G1053" s="183"/>
      <c r="M1053" s="179" t="s">
        <v>938</v>
      </c>
      <c r="O1053" s="170"/>
    </row>
    <row r="1054" spans="1:15" ht="12.75">
      <c r="A1054" s="178"/>
      <c r="B1054" s="180"/>
      <c r="C1054" s="234" t="s">
        <v>1212</v>
      </c>
      <c r="D1054" s="233"/>
      <c r="E1054" s="181">
        <v>5.9206</v>
      </c>
      <c r="F1054" s="182"/>
      <c r="G1054" s="183"/>
      <c r="M1054" s="179" t="s">
        <v>1212</v>
      </c>
      <c r="O1054" s="170"/>
    </row>
    <row r="1055" spans="1:15" ht="12.75">
      <c r="A1055" s="178"/>
      <c r="B1055" s="180"/>
      <c r="C1055" s="234" t="s">
        <v>1213</v>
      </c>
      <c r="D1055" s="233"/>
      <c r="E1055" s="181">
        <v>5.0206</v>
      </c>
      <c r="F1055" s="182"/>
      <c r="G1055" s="183"/>
      <c r="M1055" s="179" t="s">
        <v>1213</v>
      </c>
      <c r="O1055" s="170"/>
    </row>
    <row r="1056" spans="1:15" ht="12.75">
      <c r="A1056" s="178"/>
      <c r="B1056" s="180"/>
      <c r="C1056" s="234" t="s">
        <v>1214</v>
      </c>
      <c r="D1056" s="233"/>
      <c r="E1056" s="181">
        <v>1.4</v>
      </c>
      <c r="F1056" s="182"/>
      <c r="G1056" s="183"/>
      <c r="M1056" s="179" t="s">
        <v>1214</v>
      </c>
      <c r="O1056" s="170"/>
    </row>
    <row r="1057" spans="1:15" ht="12.75">
      <c r="A1057" s="178"/>
      <c r="B1057" s="180"/>
      <c r="C1057" s="234" t="s">
        <v>1215</v>
      </c>
      <c r="D1057" s="233"/>
      <c r="E1057" s="181">
        <v>2.2</v>
      </c>
      <c r="F1057" s="182"/>
      <c r="G1057" s="183"/>
      <c r="M1057" s="179" t="s">
        <v>1215</v>
      </c>
      <c r="O1057" s="170"/>
    </row>
    <row r="1058" spans="1:15" ht="12.75">
      <c r="A1058" s="178"/>
      <c r="B1058" s="180"/>
      <c r="C1058" s="234" t="s">
        <v>1216</v>
      </c>
      <c r="D1058" s="233"/>
      <c r="E1058" s="181">
        <v>1.8</v>
      </c>
      <c r="F1058" s="182"/>
      <c r="G1058" s="183"/>
      <c r="M1058" s="179" t="s">
        <v>1216</v>
      </c>
      <c r="O1058" s="170"/>
    </row>
    <row r="1059" spans="1:104" ht="12.75">
      <c r="A1059" s="171">
        <v>275</v>
      </c>
      <c r="B1059" s="172" t="s">
        <v>1217</v>
      </c>
      <c r="C1059" s="173" t="s">
        <v>1218</v>
      </c>
      <c r="D1059" s="174" t="s">
        <v>293</v>
      </c>
      <c r="E1059" s="175">
        <v>233.26</v>
      </c>
      <c r="F1059" s="175">
        <v>0</v>
      </c>
      <c r="G1059" s="176">
        <f>E1059*F1059</f>
        <v>0</v>
      </c>
      <c r="O1059" s="170">
        <v>2</v>
      </c>
      <c r="AA1059" s="146">
        <v>12</v>
      </c>
      <c r="AB1059" s="146">
        <v>0</v>
      </c>
      <c r="AC1059" s="146">
        <v>137</v>
      </c>
      <c r="AZ1059" s="146">
        <v>2</v>
      </c>
      <c r="BA1059" s="146">
        <f>IF(AZ1059=1,G1059,0)</f>
        <v>0</v>
      </c>
      <c r="BB1059" s="146">
        <f>IF(AZ1059=2,G1059,0)</f>
        <v>0</v>
      </c>
      <c r="BC1059" s="146">
        <f>IF(AZ1059=3,G1059,0)</f>
        <v>0</v>
      </c>
      <c r="BD1059" s="146">
        <f>IF(AZ1059=4,G1059,0)</f>
        <v>0</v>
      </c>
      <c r="BE1059" s="146">
        <f>IF(AZ1059=5,G1059,0)</f>
        <v>0</v>
      </c>
      <c r="CA1059" s="177">
        <v>12</v>
      </c>
      <c r="CB1059" s="177">
        <v>0</v>
      </c>
      <c r="CZ1059" s="146">
        <v>5E-05</v>
      </c>
    </row>
    <row r="1060" spans="1:15" ht="12.75">
      <c r="A1060" s="178"/>
      <c r="B1060" s="180"/>
      <c r="C1060" s="234" t="s">
        <v>1219</v>
      </c>
      <c r="D1060" s="233"/>
      <c r="E1060" s="181">
        <v>138.2</v>
      </c>
      <c r="F1060" s="182"/>
      <c r="G1060" s="183"/>
      <c r="M1060" s="179" t="s">
        <v>1219</v>
      </c>
      <c r="O1060" s="170"/>
    </row>
    <row r="1061" spans="1:15" ht="12.75">
      <c r="A1061" s="178"/>
      <c r="B1061" s="180"/>
      <c r="C1061" s="234" t="s">
        <v>1220</v>
      </c>
      <c r="D1061" s="233"/>
      <c r="E1061" s="181">
        <v>57.55</v>
      </c>
      <c r="F1061" s="182"/>
      <c r="G1061" s="183"/>
      <c r="M1061" s="179" t="s">
        <v>1220</v>
      </c>
      <c r="O1061" s="170"/>
    </row>
    <row r="1062" spans="1:15" ht="12.75">
      <c r="A1062" s="178"/>
      <c r="B1062" s="180"/>
      <c r="C1062" s="234" t="s">
        <v>1221</v>
      </c>
      <c r="D1062" s="233"/>
      <c r="E1062" s="181">
        <v>37.51</v>
      </c>
      <c r="F1062" s="182"/>
      <c r="G1062" s="183"/>
      <c r="M1062" s="179" t="s">
        <v>1221</v>
      </c>
      <c r="O1062" s="170"/>
    </row>
    <row r="1063" spans="1:104" ht="22.5">
      <c r="A1063" s="171">
        <v>276</v>
      </c>
      <c r="B1063" s="172" t="s">
        <v>1222</v>
      </c>
      <c r="C1063" s="173" t="s">
        <v>1223</v>
      </c>
      <c r="D1063" s="174" t="s">
        <v>551</v>
      </c>
      <c r="E1063" s="175">
        <v>1</v>
      </c>
      <c r="F1063" s="175">
        <v>0</v>
      </c>
      <c r="G1063" s="176">
        <f aca="true" t="shared" si="18" ref="G1063:G1083">E1063*F1063</f>
        <v>0</v>
      </c>
      <c r="O1063" s="170">
        <v>2</v>
      </c>
      <c r="AA1063" s="146">
        <v>12</v>
      </c>
      <c r="AB1063" s="146">
        <v>0</v>
      </c>
      <c r="AC1063" s="146">
        <v>291</v>
      </c>
      <c r="AZ1063" s="146">
        <v>2</v>
      </c>
      <c r="BA1063" s="146">
        <f aca="true" t="shared" si="19" ref="BA1063:BA1083">IF(AZ1063=1,G1063,0)</f>
        <v>0</v>
      </c>
      <c r="BB1063" s="146">
        <f aca="true" t="shared" si="20" ref="BB1063:BB1083">IF(AZ1063=2,G1063,0)</f>
        <v>0</v>
      </c>
      <c r="BC1063" s="146">
        <f aca="true" t="shared" si="21" ref="BC1063:BC1083">IF(AZ1063=3,G1063,0)</f>
        <v>0</v>
      </c>
      <c r="BD1063" s="146">
        <f aca="true" t="shared" si="22" ref="BD1063:BD1083">IF(AZ1063=4,G1063,0)</f>
        <v>0</v>
      </c>
      <c r="BE1063" s="146">
        <f aca="true" t="shared" si="23" ref="BE1063:BE1083">IF(AZ1063=5,G1063,0)</f>
        <v>0</v>
      </c>
      <c r="CA1063" s="177">
        <v>12</v>
      </c>
      <c r="CB1063" s="177">
        <v>0</v>
      </c>
      <c r="CZ1063" s="146">
        <v>0.37</v>
      </c>
    </row>
    <row r="1064" spans="1:104" ht="22.5">
      <c r="A1064" s="171">
        <v>277</v>
      </c>
      <c r="B1064" s="172" t="s">
        <v>1224</v>
      </c>
      <c r="C1064" s="173" t="s">
        <v>1225</v>
      </c>
      <c r="D1064" s="174" t="s">
        <v>551</v>
      </c>
      <c r="E1064" s="175">
        <v>1</v>
      </c>
      <c r="F1064" s="175">
        <v>0</v>
      </c>
      <c r="G1064" s="176">
        <f t="shared" si="18"/>
        <v>0</v>
      </c>
      <c r="O1064" s="170">
        <v>2</v>
      </c>
      <c r="AA1064" s="146">
        <v>12</v>
      </c>
      <c r="AB1064" s="146">
        <v>0</v>
      </c>
      <c r="AC1064" s="146">
        <v>292</v>
      </c>
      <c r="AZ1064" s="146">
        <v>2</v>
      </c>
      <c r="BA1064" s="146">
        <f t="shared" si="19"/>
        <v>0</v>
      </c>
      <c r="BB1064" s="146">
        <f t="shared" si="20"/>
        <v>0</v>
      </c>
      <c r="BC1064" s="146">
        <f t="shared" si="21"/>
        <v>0</v>
      </c>
      <c r="BD1064" s="146">
        <f t="shared" si="22"/>
        <v>0</v>
      </c>
      <c r="BE1064" s="146">
        <f t="shared" si="23"/>
        <v>0</v>
      </c>
      <c r="CA1064" s="177">
        <v>12</v>
      </c>
      <c r="CB1064" s="177">
        <v>0</v>
      </c>
      <c r="CZ1064" s="146">
        <v>0.00489999999999924</v>
      </c>
    </row>
    <row r="1065" spans="1:104" ht="22.5">
      <c r="A1065" s="171">
        <v>278</v>
      </c>
      <c r="B1065" s="172" t="s">
        <v>1226</v>
      </c>
      <c r="C1065" s="173" t="s">
        <v>1227</v>
      </c>
      <c r="D1065" s="174" t="s">
        <v>551</v>
      </c>
      <c r="E1065" s="175">
        <v>1</v>
      </c>
      <c r="F1065" s="175">
        <v>0</v>
      </c>
      <c r="G1065" s="176">
        <f t="shared" si="18"/>
        <v>0</v>
      </c>
      <c r="O1065" s="170">
        <v>2</v>
      </c>
      <c r="AA1065" s="146">
        <v>12</v>
      </c>
      <c r="AB1065" s="146">
        <v>0</v>
      </c>
      <c r="AC1065" s="146">
        <v>293</v>
      </c>
      <c r="AZ1065" s="146">
        <v>2</v>
      </c>
      <c r="BA1065" s="146">
        <f t="shared" si="19"/>
        <v>0</v>
      </c>
      <c r="BB1065" s="146">
        <f t="shared" si="20"/>
        <v>0</v>
      </c>
      <c r="BC1065" s="146">
        <f t="shared" si="21"/>
        <v>0</v>
      </c>
      <c r="BD1065" s="146">
        <f t="shared" si="22"/>
        <v>0</v>
      </c>
      <c r="BE1065" s="146">
        <f t="shared" si="23"/>
        <v>0</v>
      </c>
      <c r="CA1065" s="177">
        <v>12</v>
      </c>
      <c r="CB1065" s="177">
        <v>0</v>
      </c>
      <c r="CZ1065" s="146">
        <v>0.0650000000000546</v>
      </c>
    </row>
    <row r="1066" spans="1:104" ht="22.5">
      <c r="A1066" s="171">
        <v>279</v>
      </c>
      <c r="B1066" s="172" t="s">
        <v>1228</v>
      </c>
      <c r="C1066" s="173" t="s">
        <v>1229</v>
      </c>
      <c r="D1066" s="174" t="s">
        <v>551</v>
      </c>
      <c r="E1066" s="175">
        <v>1</v>
      </c>
      <c r="F1066" s="175">
        <v>0</v>
      </c>
      <c r="G1066" s="176">
        <f t="shared" si="18"/>
        <v>0</v>
      </c>
      <c r="O1066" s="170">
        <v>2</v>
      </c>
      <c r="AA1066" s="146">
        <v>12</v>
      </c>
      <c r="AB1066" s="146">
        <v>0</v>
      </c>
      <c r="AC1066" s="146">
        <v>294</v>
      </c>
      <c r="AZ1066" s="146">
        <v>2</v>
      </c>
      <c r="BA1066" s="146">
        <f t="shared" si="19"/>
        <v>0</v>
      </c>
      <c r="BB1066" s="146">
        <f t="shared" si="20"/>
        <v>0</v>
      </c>
      <c r="BC1066" s="146">
        <f t="shared" si="21"/>
        <v>0</v>
      </c>
      <c r="BD1066" s="146">
        <f t="shared" si="22"/>
        <v>0</v>
      </c>
      <c r="BE1066" s="146">
        <f t="shared" si="23"/>
        <v>0</v>
      </c>
      <c r="CA1066" s="177">
        <v>12</v>
      </c>
      <c r="CB1066" s="177">
        <v>0</v>
      </c>
      <c r="CZ1066" s="146">
        <v>0.0159999999999911</v>
      </c>
    </row>
    <row r="1067" spans="1:104" ht="22.5">
      <c r="A1067" s="171">
        <v>280</v>
      </c>
      <c r="B1067" s="172" t="s">
        <v>1230</v>
      </c>
      <c r="C1067" s="173" t="s">
        <v>1231</v>
      </c>
      <c r="D1067" s="174" t="s">
        <v>551</v>
      </c>
      <c r="E1067" s="175">
        <v>1</v>
      </c>
      <c r="F1067" s="175">
        <v>0</v>
      </c>
      <c r="G1067" s="176">
        <f t="shared" si="18"/>
        <v>0</v>
      </c>
      <c r="O1067" s="170">
        <v>2</v>
      </c>
      <c r="AA1067" s="146">
        <v>12</v>
      </c>
      <c r="AB1067" s="146">
        <v>0</v>
      </c>
      <c r="AC1067" s="146">
        <v>295</v>
      </c>
      <c r="AZ1067" s="146">
        <v>2</v>
      </c>
      <c r="BA1067" s="146">
        <f t="shared" si="19"/>
        <v>0</v>
      </c>
      <c r="BB1067" s="146">
        <f t="shared" si="20"/>
        <v>0</v>
      </c>
      <c r="BC1067" s="146">
        <f t="shared" si="21"/>
        <v>0</v>
      </c>
      <c r="BD1067" s="146">
        <f t="shared" si="22"/>
        <v>0</v>
      </c>
      <c r="BE1067" s="146">
        <f t="shared" si="23"/>
        <v>0</v>
      </c>
      <c r="CA1067" s="177">
        <v>12</v>
      </c>
      <c r="CB1067" s="177">
        <v>0</v>
      </c>
      <c r="CZ1067" s="146">
        <v>0</v>
      </c>
    </row>
    <row r="1068" spans="1:104" ht="22.5">
      <c r="A1068" s="171">
        <v>281</v>
      </c>
      <c r="B1068" s="172" t="s">
        <v>1232</v>
      </c>
      <c r="C1068" s="173" t="s">
        <v>1233</v>
      </c>
      <c r="D1068" s="174" t="s">
        <v>551</v>
      </c>
      <c r="E1068" s="175">
        <v>1</v>
      </c>
      <c r="F1068" s="175">
        <v>0</v>
      </c>
      <c r="G1068" s="176">
        <f t="shared" si="18"/>
        <v>0</v>
      </c>
      <c r="O1068" s="170">
        <v>2</v>
      </c>
      <c r="AA1068" s="146">
        <v>12</v>
      </c>
      <c r="AB1068" s="146">
        <v>0</v>
      </c>
      <c r="AC1068" s="146">
        <v>296</v>
      </c>
      <c r="AZ1068" s="146">
        <v>2</v>
      </c>
      <c r="BA1068" s="146">
        <f t="shared" si="19"/>
        <v>0</v>
      </c>
      <c r="BB1068" s="146">
        <f t="shared" si="20"/>
        <v>0</v>
      </c>
      <c r="BC1068" s="146">
        <f t="shared" si="21"/>
        <v>0</v>
      </c>
      <c r="BD1068" s="146">
        <f t="shared" si="22"/>
        <v>0</v>
      </c>
      <c r="BE1068" s="146">
        <f t="shared" si="23"/>
        <v>0</v>
      </c>
      <c r="CA1068" s="177">
        <v>12</v>
      </c>
      <c r="CB1068" s="177">
        <v>0</v>
      </c>
      <c r="CZ1068" s="146">
        <v>0.0400000000000205</v>
      </c>
    </row>
    <row r="1069" spans="1:104" ht="22.5">
      <c r="A1069" s="171">
        <v>282</v>
      </c>
      <c r="B1069" s="172" t="s">
        <v>1234</v>
      </c>
      <c r="C1069" s="173" t="s">
        <v>1235</v>
      </c>
      <c r="D1069" s="174" t="s">
        <v>551</v>
      </c>
      <c r="E1069" s="175">
        <v>3</v>
      </c>
      <c r="F1069" s="175">
        <v>0</v>
      </c>
      <c r="G1069" s="176">
        <f t="shared" si="18"/>
        <v>0</v>
      </c>
      <c r="O1069" s="170">
        <v>2</v>
      </c>
      <c r="AA1069" s="146">
        <v>12</v>
      </c>
      <c r="AB1069" s="146">
        <v>0</v>
      </c>
      <c r="AC1069" s="146">
        <v>297</v>
      </c>
      <c r="AZ1069" s="146">
        <v>2</v>
      </c>
      <c r="BA1069" s="146">
        <f t="shared" si="19"/>
        <v>0</v>
      </c>
      <c r="BB1069" s="146">
        <f t="shared" si="20"/>
        <v>0</v>
      </c>
      <c r="BC1069" s="146">
        <f t="shared" si="21"/>
        <v>0</v>
      </c>
      <c r="BD1069" s="146">
        <f t="shared" si="22"/>
        <v>0</v>
      </c>
      <c r="BE1069" s="146">
        <f t="shared" si="23"/>
        <v>0</v>
      </c>
      <c r="CA1069" s="177">
        <v>12</v>
      </c>
      <c r="CB1069" s="177">
        <v>0</v>
      </c>
      <c r="CZ1069" s="146">
        <v>0.00500000000000256</v>
      </c>
    </row>
    <row r="1070" spans="1:104" ht="22.5">
      <c r="A1070" s="171">
        <v>283</v>
      </c>
      <c r="B1070" s="172" t="s">
        <v>1236</v>
      </c>
      <c r="C1070" s="173" t="s">
        <v>1237</v>
      </c>
      <c r="D1070" s="174" t="s">
        <v>190</v>
      </c>
      <c r="E1070" s="175">
        <v>16</v>
      </c>
      <c r="F1070" s="175">
        <v>0</v>
      </c>
      <c r="G1070" s="176">
        <f t="shared" si="18"/>
        <v>0</v>
      </c>
      <c r="O1070" s="170">
        <v>2</v>
      </c>
      <c r="AA1070" s="146">
        <v>12</v>
      </c>
      <c r="AB1070" s="146">
        <v>0</v>
      </c>
      <c r="AC1070" s="146">
        <v>298</v>
      </c>
      <c r="AZ1070" s="146">
        <v>2</v>
      </c>
      <c r="BA1070" s="146">
        <f t="shared" si="19"/>
        <v>0</v>
      </c>
      <c r="BB1070" s="146">
        <f t="shared" si="20"/>
        <v>0</v>
      </c>
      <c r="BC1070" s="146">
        <f t="shared" si="21"/>
        <v>0</v>
      </c>
      <c r="BD1070" s="146">
        <f t="shared" si="22"/>
        <v>0</v>
      </c>
      <c r="BE1070" s="146">
        <f t="shared" si="23"/>
        <v>0</v>
      </c>
      <c r="CA1070" s="177">
        <v>12</v>
      </c>
      <c r="CB1070" s="177">
        <v>0</v>
      </c>
      <c r="CZ1070" s="146">
        <v>0.0200000000000102</v>
      </c>
    </row>
    <row r="1071" spans="1:104" ht="22.5">
      <c r="A1071" s="171">
        <v>284</v>
      </c>
      <c r="B1071" s="172" t="s">
        <v>1238</v>
      </c>
      <c r="C1071" s="173" t="s">
        <v>1239</v>
      </c>
      <c r="D1071" s="174" t="s">
        <v>551</v>
      </c>
      <c r="E1071" s="175">
        <v>1</v>
      </c>
      <c r="F1071" s="175">
        <v>0</v>
      </c>
      <c r="G1071" s="176">
        <f t="shared" si="18"/>
        <v>0</v>
      </c>
      <c r="O1071" s="170">
        <v>2</v>
      </c>
      <c r="AA1071" s="146">
        <v>12</v>
      </c>
      <c r="AB1071" s="146">
        <v>0</v>
      </c>
      <c r="AC1071" s="146">
        <v>299</v>
      </c>
      <c r="AZ1071" s="146">
        <v>2</v>
      </c>
      <c r="BA1071" s="146">
        <f t="shared" si="19"/>
        <v>0</v>
      </c>
      <c r="BB1071" s="146">
        <f t="shared" si="20"/>
        <v>0</v>
      </c>
      <c r="BC1071" s="146">
        <f t="shared" si="21"/>
        <v>0</v>
      </c>
      <c r="BD1071" s="146">
        <f t="shared" si="22"/>
        <v>0</v>
      </c>
      <c r="BE1071" s="146">
        <f t="shared" si="23"/>
        <v>0</v>
      </c>
      <c r="CA1071" s="177">
        <v>12</v>
      </c>
      <c r="CB1071" s="177">
        <v>0</v>
      </c>
      <c r="CZ1071" s="146">
        <v>0.0319999999999823</v>
      </c>
    </row>
    <row r="1072" spans="1:104" ht="22.5">
      <c r="A1072" s="171">
        <v>285</v>
      </c>
      <c r="B1072" s="172" t="s">
        <v>1240</v>
      </c>
      <c r="C1072" s="173" t="s">
        <v>1241</v>
      </c>
      <c r="D1072" s="174" t="s">
        <v>551</v>
      </c>
      <c r="E1072" s="175">
        <v>1</v>
      </c>
      <c r="F1072" s="175">
        <v>0</v>
      </c>
      <c r="G1072" s="176">
        <f t="shared" si="18"/>
        <v>0</v>
      </c>
      <c r="O1072" s="170">
        <v>2</v>
      </c>
      <c r="AA1072" s="146">
        <v>12</v>
      </c>
      <c r="AB1072" s="146">
        <v>0</v>
      </c>
      <c r="AC1072" s="146">
        <v>300</v>
      </c>
      <c r="AZ1072" s="146">
        <v>2</v>
      </c>
      <c r="BA1072" s="146">
        <f t="shared" si="19"/>
        <v>0</v>
      </c>
      <c r="BB1072" s="146">
        <f t="shared" si="20"/>
        <v>0</v>
      </c>
      <c r="BC1072" s="146">
        <f t="shared" si="21"/>
        <v>0</v>
      </c>
      <c r="BD1072" s="146">
        <f t="shared" si="22"/>
        <v>0</v>
      </c>
      <c r="BE1072" s="146">
        <f t="shared" si="23"/>
        <v>0</v>
      </c>
      <c r="CA1072" s="177">
        <v>12</v>
      </c>
      <c r="CB1072" s="177">
        <v>0</v>
      </c>
      <c r="CZ1072" s="146">
        <v>0.0300000000000011</v>
      </c>
    </row>
    <row r="1073" spans="1:104" ht="22.5">
      <c r="A1073" s="171">
        <v>286</v>
      </c>
      <c r="B1073" s="172" t="s">
        <v>1242</v>
      </c>
      <c r="C1073" s="173" t="s">
        <v>1243</v>
      </c>
      <c r="D1073" s="174" t="s">
        <v>551</v>
      </c>
      <c r="E1073" s="175">
        <v>6</v>
      </c>
      <c r="F1073" s="175">
        <v>0</v>
      </c>
      <c r="G1073" s="176">
        <f t="shared" si="18"/>
        <v>0</v>
      </c>
      <c r="O1073" s="170">
        <v>2</v>
      </c>
      <c r="AA1073" s="146">
        <v>12</v>
      </c>
      <c r="AB1073" s="146">
        <v>0</v>
      </c>
      <c r="AC1073" s="146">
        <v>301</v>
      </c>
      <c r="AZ1073" s="146">
        <v>2</v>
      </c>
      <c r="BA1073" s="146">
        <f t="shared" si="19"/>
        <v>0</v>
      </c>
      <c r="BB1073" s="146">
        <f t="shared" si="20"/>
        <v>0</v>
      </c>
      <c r="BC1073" s="146">
        <f t="shared" si="21"/>
        <v>0</v>
      </c>
      <c r="BD1073" s="146">
        <f t="shared" si="22"/>
        <v>0</v>
      </c>
      <c r="BE1073" s="146">
        <f t="shared" si="23"/>
        <v>0</v>
      </c>
      <c r="CA1073" s="177">
        <v>12</v>
      </c>
      <c r="CB1073" s="177">
        <v>0</v>
      </c>
      <c r="CZ1073" s="146">
        <v>0.0229999999999961</v>
      </c>
    </row>
    <row r="1074" spans="1:104" ht="22.5">
      <c r="A1074" s="171">
        <v>287</v>
      </c>
      <c r="B1074" s="172" t="s">
        <v>1244</v>
      </c>
      <c r="C1074" s="173" t="s">
        <v>1245</v>
      </c>
      <c r="D1074" s="174" t="s">
        <v>190</v>
      </c>
      <c r="E1074" s="175">
        <v>1</v>
      </c>
      <c r="F1074" s="175">
        <v>0</v>
      </c>
      <c r="G1074" s="176">
        <f t="shared" si="18"/>
        <v>0</v>
      </c>
      <c r="O1074" s="170">
        <v>2</v>
      </c>
      <c r="AA1074" s="146">
        <v>12</v>
      </c>
      <c r="AB1074" s="146">
        <v>0</v>
      </c>
      <c r="AC1074" s="146">
        <v>302</v>
      </c>
      <c r="AZ1074" s="146">
        <v>2</v>
      </c>
      <c r="BA1074" s="146">
        <f t="shared" si="19"/>
        <v>0</v>
      </c>
      <c r="BB1074" s="146">
        <f t="shared" si="20"/>
        <v>0</v>
      </c>
      <c r="BC1074" s="146">
        <f t="shared" si="21"/>
        <v>0</v>
      </c>
      <c r="BD1074" s="146">
        <f t="shared" si="22"/>
        <v>0</v>
      </c>
      <c r="BE1074" s="146">
        <f t="shared" si="23"/>
        <v>0</v>
      </c>
      <c r="CA1074" s="177">
        <v>12</v>
      </c>
      <c r="CB1074" s="177">
        <v>0</v>
      </c>
      <c r="CZ1074" s="146">
        <v>0.00500000000000256</v>
      </c>
    </row>
    <row r="1075" spans="1:104" ht="22.5">
      <c r="A1075" s="171">
        <v>288</v>
      </c>
      <c r="B1075" s="172" t="s">
        <v>1246</v>
      </c>
      <c r="C1075" s="173" t="s">
        <v>1247</v>
      </c>
      <c r="D1075" s="174" t="s">
        <v>190</v>
      </c>
      <c r="E1075" s="175">
        <v>1</v>
      </c>
      <c r="F1075" s="175">
        <v>0</v>
      </c>
      <c r="G1075" s="176">
        <f t="shared" si="18"/>
        <v>0</v>
      </c>
      <c r="O1075" s="170">
        <v>2</v>
      </c>
      <c r="AA1075" s="146">
        <v>12</v>
      </c>
      <c r="AB1075" s="146">
        <v>0</v>
      </c>
      <c r="AC1075" s="146">
        <v>303</v>
      </c>
      <c r="AZ1075" s="146">
        <v>2</v>
      </c>
      <c r="BA1075" s="146">
        <f t="shared" si="19"/>
        <v>0</v>
      </c>
      <c r="BB1075" s="146">
        <f t="shared" si="20"/>
        <v>0</v>
      </c>
      <c r="BC1075" s="146">
        <f t="shared" si="21"/>
        <v>0</v>
      </c>
      <c r="BD1075" s="146">
        <f t="shared" si="22"/>
        <v>0</v>
      </c>
      <c r="BE1075" s="146">
        <f t="shared" si="23"/>
        <v>0</v>
      </c>
      <c r="CA1075" s="177">
        <v>12</v>
      </c>
      <c r="CB1075" s="177">
        <v>0</v>
      </c>
      <c r="CZ1075" s="146">
        <v>0.00799999999999557</v>
      </c>
    </row>
    <row r="1076" spans="1:104" ht="22.5">
      <c r="A1076" s="171">
        <v>289</v>
      </c>
      <c r="B1076" s="172" t="s">
        <v>1248</v>
      </c>
      <c r="C1076" s="173" t="s">
        <v>1249</v>
      </c>
      <c r="D1076" s="174" t="s">
        <v>190</v>
      </c>
      <c r="E1076" s="175">
        <v>1</v>
      </c>
      <c r="F1076" s="175">
        <v>0</v>
      </c>
      <c r="G1076" s="176">
        <f t="shared" si="18"/>
        <v>0</v>
      </c>
      <c r="O1076" s="170">
        <v>2</v>
      </c>
      <c r="AA1076" s="146">
        <v>12</v>
      </c>
      <c r="AB1076" s="146">
        <v>0</v>
      </c>
      <c r="AC1076" s="146">
        <v>304</v>
      </c>
      <c r="AZ1076" s="146">
        <v>2</v>
      </c>
      <c r="BA1076" s="146">
        <f t="shared" si="19"/>
        <v>0</v>
      </c>
      <c r="BB1076" s="146">
        <f t="shared" si="20"/>
        <v>0</v>
      </c>
      <c r="BC1076" s="146">
        <f t="shared" si="21"/>
        <v>0</v>
      </c>
      <c r="BD1076" s="146">
        <f t="shared" si="22"/>
        <v>0</v>
      </c>
      <c r="BE1076" s="146">
        <f t="shared" si="23"/>
        <v>0</v>
      </c>
      <c r="CA1076" s="177">
        <v>12</v>
      </c>
      <c r="CB1076" s="177">
        <v>0</v>
      </c>
      <c r="CZ1076" s="146">
        <v>0.00799999999999557</v>
      </c>
    </row>
    <row r="1077" spans="1:104" ht="22.5">
      <c r="A1077" s="171">
        <v>290</v>
      </c>
      <c r="B1077" s="172" t="s">
        <v>1250</v>
      </c>
      <c r="C1077" s="173" t="s">
        <v>1251</v>
      </c>
      <c r="D1077" s="174" t="s">
        <v>190</v>
      </c>
      <c r="E1077" s="175">
        <v>1</v>
      </c>
      <c r="F1077" s="175">
        <v>0</v>
      </c>
      <c r="G1077" s="176">
        <f t="shared" si="18"/>
        <v>0</v>
      </c>
      <c r="O1077" s="170">
        <v>2</v>
      </c>
      <c r="AA1077" s="146">
        <v>12</v>
      </c>
      <c r="AB1077" s="146">
        <v>0</v>
      </c>
      <c r="AC1077" s="146">
        <v>305</v>
      </c>
      <c r="AZ1077" s="146">
        <v>2</v>
      </c>
      <c r="BA1077" s="146">
        <f t="shared" si="19"/>
        <v>0</v>
      </c>
      <c r="BB1077" s="146">
        <f t="shared" si="20"/>
        <v>0</v>
      </c>
      <c r="BC1077" s="146">
        <f t="shared" si="21"/>
        <v>0</v>
      </c>
      <c r="BD1077" s="146">
        <f t="shared" si="22"/>
        <v>0</v>
      </c>
      <c r="BE1077" s="146">
        <f t="shared" si="23"/>
        <v>0</v>
      </c>
      <c r="CA1077" s="177">
        <v>12</v>
      </c>
      <c r="CB1077" s="177">
        <v>0</v>
      </c>
      <c r="CZ1077" s="146">
        <v>0.0200000000000102</v>
      </c>
    </row>
    <row r="1078" spans="1:104" ht="22.5">
      <c r="A1078" s="171">
        <v>291</v>
      </c>
      <c r="B1078" s="172" t="s">
        <v>1252</v>
      </c>
      <c r="C1078" s="173" t="s">
        <v>1253</v>
      </c>
      <c r="D1078" s="174" t="s">
        <v>190</v>
      </c>
      <c r="E1078" s="175">
        <v>1</v>
      </c>
      <c r="F1078" s="175">
        <v>0</v>
      </c>
      <c r="G1078" s="176">
        <f t="shared" si="18"/>
        <v>0</v>
      </c>
      <c r="O1078" s="170">
        <v>2</v>
      </c>
      <c r="AA1078" s="146">
        <v>12</v>
      </c>
      <c r="AB1078" s="146">
        <v>0</v>
      </c>
      <c r="AC1078" s="146">
        <v>306</v>
      </c>
      <c r="AZ1078" s="146">
        <v>2</v>
      </c>
      <c r="BA1078" s="146">
        <f t="shared" si="19"/>
        <v>0</v>
      </c>
      <c r="BB1078" s="146">
        <f t="shared" si="20"/>
        <v>0</v>
      </c>
      <c r="BC1078" s="146">
        <f t="shared" si="21"/>
        <v>0</v>
      </c>
      <c r="BD1078" s="146">
        <f t="shared" si="22"/>
        <v>0</v>
      </c>
      <c r="BE1078" s="146">
        <f t="shared" si="23"/>
        <v>0</v>
      </c>
      <c r="CA1078" s="177">
        <v>12</v>
      </c>
      <c r="CB1078" s="177">
        <v>0</v>
      </c>
      <c r="CZ1078" s="146">
        <v>0.0200000000000102</v>
      </c>
    </row>
    <row r="1079" spans="1:104" ht="22.5">
      <c r="A1079" s="171">
        <v>292</v>
      </c>
      <c r="B1079" s="172" t="s">
        <v>1254</v>
      </c>
      <c r="C1079" s="173" t="s">
        <v>1255</v>
      </c>
      <c r="D1079" s="174" t="s">
        <v>190</v>
      </c>
      <c r="E1079" s="175">
        <v>1</v>
      </c>
      <c r="F1079" s="175">
        <v>0</v>
      </c>
      <c r="G1079" s="176">
        <f t="shared" si="18"/>
        <v>0</v>
      </c>
      <c r="O1079" s="170">
        <v>2</v>
      </c>
      <c r="AA1079" s="146">
        <v>12</v>
      </c>
      <c r="AB1079" s="146">
        <v>0</v>
      </c>
      <c r="AC1079" s="146">
        <v>307</v>
      </c>
      <c r="AZ1079" s="146">
        <v>2</v>
      </c>
      <c r="BA1079" s="146">
        <f t="shared" si="19"/>
        <v>0</v>
      </c>
      <c r="BB1079" s="146">
        <f t="shared" si="20"/>
        <v>0</v>
      </c>
      <c r="BC1079" s="146">
        <f t="shared" si="21"/>
        <v>0</v>
      </c>
      <c r="BD1079" s="146">
        <f t="shared" si="22"/>
        <v>0</v>
      </c>
      <c r="BE1079" s="146">
        <f t="shared" si="23"/>
        <v>0</v>
      </c>
      <c r="CA1079" s="177">
        <v>12</v>
      </c>
      <c r="CB1079" s="177">
        <v>0</v>
      </c>
      <c r="CZ1079" s="146">
        <v>0.0400000000000205</v>
      </c>
    </row>
    <row r="1080" spans="1:104" ht="22.5">
      <c r="A1080" s="171">
        <v>293</v>
      </c>
      <c r="B1080" s="172" t="s">
        <v>1256</v>
      </c>
      <c r="C1080" s="173" t="s">
        <v>1257</v>
      </c>
      <c r="D1080" s="174" t="s">
        <v>551</v>
      </c>
      <c r="E1080" s="175">
        <v>1</v>
      </c>
      <c r="F1080" s="175">
        <v>0</v>
      </c>
      <c r="G1080" s="176">
        <f t="shared" si="18"/>
        <v>0</v>
      </c>
      <c r="O1080" s="170">
        <v>2</v>
      </c>
      <c r="AA1080" s="146">
        <v>12</v>
      </c>
      <c r="AB1080" s="146">
        <v>0</v>
      </c>
      <c r="AC1080" s="146">
        <v>308</v>
      </c>
      <c r="AZ1080" s="146">
        <v>2</v>
      </c>
      <c r="BA1080" s="146">
        <f t="shared" si="19"/>
        <v>0</v>
      </c>
      <c r="BB1080" s="146">
        <f t="shared" si="20"/>
        <v>0</v>
      </c>
      <c r="BC1080" s="146">
        <f t="shared" si="21"/>
        <v>0</v>
      </c>
      <c r="BD1080" s="146">
        <f t="shared" si="22"/>
        <v>0</v>
      </c>
      <c r="BE1080" s="146">
        <f t="shared" si="23"/>
        <v>0</v>
      </c>
      <c r="CA1080" s="177">
        <v>12</v>
      </c>
      <c r="CB1080" s="177">
        <v>0</v>
      </c>
      <c r="CZ1080" s="146">
        <v>0.04</v>
      </c>
    </row>
    <row r="1081" spans="1:104" ht="22.5">
      <c r="A1081" s="171">
        <v>294</v>
      </c>
      <c r="B1081" s="172" t="s">
        <v>1258</v>
      </c>
      <c r="C1081" s="173" t="s">
        <v>1259</v>
      </c>
      <c r="D1081" s="174" t="s">
        <v>551</v>
      </c>
      <c r="E1081" s="175">
        <v>1</v>
      </c>
      <c r="F1081" s="175">
        <v>0</v>
      </c>
      <c r="G1081" s="176">
        <f t="shared" si="18"/>
        <v>0</v>
      </c>
      <c r="O1081" s="170">
        <v>2</v>
      </c>
      <c r="AA1081" s="146">
        <v>12</v>
      </c>
      <c r="AB1081" s="146">
        <v>0</v>
      </c>
      <c r="AC1081" s="146">
        <v>309</v>
      </c>
      <c r="AZ1081" s="146">
        <v>2</v>
      </c>
      <c r="BA1081" s="146">
        <f t="shared" si="19"/>
        <v>0</v>
      </c>
      <c r="BB1081" s="146">
        <f t="shared" si="20"/>
        <v>0</v>
      </c>
      <c r="BC1081" s="146">
        <f t="shared" si="21"/>
        <v>0</v>
      </c>
      <c r="BD1081" s="146">
        <f t="shared" si="22"/>
        <v>0</v>
      </c>
      <c r="BE1081" s="146">
        <f t="shared" si="23"/>
        <v>0</v>
      </c>
      <c r="CA1081" s="177">
        <v>12</v>
      </c>
      <c r="CB1081" s="177">
        <v>0</v>
      </c>
      <c r="CZ1081" s="146">
        <v>0.100000000000023</v>
      </c>
    </row>
    <row r="1082" spans="1:104" ht="22.5">
      <c r="A1082" s="171">
        <v>295</v>
      </c>
      <c r="B1082" s="172" t="s">
        <v>1260</v>
      </c>
      <c r="C1082" s="173" t="s">
        <v>1261</v>
      </c>
      <c r="D1082" s="174" t="s">
        <v>551</v>
      </c>
      <c r="E1082" s="175">
        <v>1</v>
      </c>
      <c r="F1082" s="175">
        <v>0</v>
      </c>
      <c r="G1082" s="176">
        <f t="shared" si="18"/>
        <v>0</v>
      </c>
      <c r="O1082" s="170">
        <v>2</v>
      </c>
      <c r="AA1082" s="146">
        <v>12</v>
      </c>
      <c r="AB1082" s="146">
        <v>0</v>
      </c>
      <c r="AC1082" s="146">
        <v>310</v>
      </c>
      <c r="AZ1082" s="146">
        <v>2</v>
      </c>
      <c r="BA1082" s="146">
        <f t="shared" si="19"/>
        <v>0</v>
      </c>
      <c r="BB1082" s="146">
        <f t="shared" si="20"/>
        <v>0</v>
      </c>
      <c r="BC1082" s="146">
        <f t="shared" si="21"/>
        <v>0</v>
      </c>
      <c r="BD1082" s="146">
        <f t="shared" si="22"/>
        <v>0</v>
      </c>
      <c r="BE1082" s="146">
        <f t="shared" si="23"/>
        <v>0</v>
      </c>
      <c r="CA1082" s="177">
        <v>12</v>
      </c>
      <c r="CB1082" s="177">
        <v>0</v>
      </c>
      <c r="CZ1082" s="146">
        <v>0.150000000000091</v>
      </c>
    </row>
    <row r="1083" spans="1:104" ht="12.75">
      <c r="A1083" s="171">
        <v>296</v>
      </c>
      <c r="B1083" s="172" t="s">
        <v>1262</v>
      </c>
      <c r="C1083" s="173" t="s">
        <v>1263</v>
      </c>
      <c r="D1083" s="174" t="s">
        <v>177</v>
      </c>
      <c r="E1083" s="175">
        <v>1.53340660000034</v>
      </c>
      <c r="F1083" s="175">
        <v>0</v>
      </c>
      <c r="G1083" s="176">
        <f t="shared" si="18"/>
        <v>0</v>
      </c>
      <c r="O1083" s="170">
        <v>2</v>
      </c>
      <c r="AA1083" s="146">
        <v>7</v>
      </c>
      <c r="AB1083" s="146">
        <v>1001</v>
      </c>
      <c r="AC1083" s="146">
        <v>5</v>
      </c>
      <c r="AZ1083" s="146">
        <v>2</v>
      </c>
      <c r="BA1083" s="146">
        <f t="shared" si="19"/>
        <v>0</v>
      </c>
      <c r="BB1083" s="146">
        <f t="shared" si="20"/>
        <v>0</v>
      </c>
      <c r="BC1083" s="146">
        <f t="shared" si="21"/>
        <v>0</v>
      </c>
      <c r="BD1083" s="146">
        <f t="shared" si="22"/>
        <v>0</v>
      </c>
      <c r="BE1083" s="146">
        <f t="shared" si="23"/>
        <v>0</v>
      </c>
      <c r="CA1083" s="177">
        <v>7</v>
      </c>
      <c r="CB1083" s="177">
        <v>1001</v>
      </c>
      <c r="CZ1083" s="146">
        <v>0</v>
      </c>
    </row>
    <row r="1084" spans="1:57" ht="12.75">
      <c r="A1084" s="184"/>
      <c r="B1084" s="185" t="s">
        <v>74</v>
      </c>
      <c r="C1084" s="186" t="str">
        <f>CONCATENATE(B1044," ",C1044)</f>
        <v>767 Konstrukce zámečnické</v>
      </c>
      <c r="D1084" s="187"/>
      <c r="E1084" s="188"/>
      <c r="F1084" s="189"/>
      <c r="G1084" s="190">
        <f>SUM(G1044:G1083)</f>
        <v>0</v>
      </c>
      <c r="O1084" s="170">
        <v>4</v>
      </c>
      <c r="BA1084" s="191">
        <f>SUM(BA1044:BA1083)</f>
        <v>0</v>
      </c>
      <c r="BB1084" s="191">
        <f>SUM(BB1044:BB1083)</f>
        <v>0</v>
      </c>
      <c r="BC1084" s="191">
        <f>SUM(BC1044:BC1083)</f>
        <v>0</v>
      </c>
      <c r="BD1084" s="191">
        <f>SUM(BD1044:BD1083)</f>
        <v>0</v>
      </c>
      <c r="BE1084" s="191">
        <f>SUM(BE1044:BE1083)</f>
        <v>0</v>
      </c>
    </row>
    <row r="1085" spans="1:15" ht="12.75">
      <c r="A1085" s="163" t="s">
        <v>71</v>
      </c>
      <c r="B1085" s="164" t="s">
        <v>1264</v>
      </c>
      <c r="C1085" s="165" t="s">
        <v>1265</v>
      </c>
      <c r="D1085" s="166"/>
      <c r="E1085" s="167"/>
      <c r="F1085" s="167"/>
      <c r="G1085" s="168"/>
      <c r="H1085" s="169"/>
      <c r="I1085" s="169"/>
      <c r="O1085" s="170">
        <v>1</v>
      </c>
    </row>
    <row r="1086" spans="1:104" ht="22.5">
      <c r="A1086" s="171">
        <v>297</v>
      </c>
      <c r="B1086" s="172" t="s">
        <v>1266</v>
      </c>
      <c r="C1086" s="173" t="s">
        <v>1267</v>
      </c>
      <c r="D1086" s="174" t="s">
        <v>551</v>
      </c>
      <c r="E1086" s="175">
        <v>1</v>
      </c>
      <c r="F1086" s="175">
        <v>0</v>
      </c>
      <c r="G1086" s="176">
        <f aca="true" t="shared" si="24" ref="G1086:G1099">E1086*F1086</f>
        <v>0</v>
      </c>
      <c r="O1086" s="170">
        <v>2</v>
      </c>
      <c r="AA1086" s="146">
        <v>12</v>
      </c>
      <c r="AB1086" s="146">
        <v>0</v>
      </c>
      <c r="AC1086" s="146">
        <v>311</v>
      </c>
      <c r="AZ1086" s="146">
        <v>2</v>
      </c>
      <c r="BA1086" s="146">
        <f aca="true" t="shared" si="25" ref="BA1086:BA1099">IF(AZ1086=1,G1086,0)</f>
        <v>0</v>
      </c>
      <c r="BB1086" s="146">
        <f aca="true" t="shared" si="26" ref="BB1086:BB1099">IF(AZ1086=2,G1086,0)</f>
        <v>0</v>
      </c>
      <c r="BC1086" s="146">
        <f aca="true" t="shared" si="27" ref="BC1086:BC1099">IF(AZ1086=3,G1086,0)</f>
        <v>0</v>
      </c>
      <c r="BD1086" s="146">
        <f aca="true" t="shared" si="28" ref="BD1086:BD1099">IF(AZ1086=4,G1086,0)</f>
        <v>0</v>
      </c>
      <c r="BE1086" s="146">
        <f aca="true" t="shared" si="29" ref="BE1086:BE1099">IF(AZ1086=5,G1086,0)</f>
        <v>0</v>
      </c>
      <c r="CA1086" s="177">
        <v>12</v>
      </c>
      <c r="CB1086" s="177">
        <v>0</v>
      </c>
      <c r="CZ1086" s="146">
        <v>0.19</v>
      </c>
    </row>
    <row r="1087" spans="1:104" ht="22.5">
      <c r="A1087" s="171">
        <v>298</v>
      </c>
      <c r="B1087" s="172" t="s">
        <v>1268</v>
      </c>
      <c r="C1087" s="173" t="s">
        <v>1269</v>
      </c>
      <c r="D1087" s="174" t="s">
        <v>551</v>
      </c>
      <c r="E1087" s="175">
        <v>1</v>
      </c>
      <c r="F1087" s="175">
        <v>0</v>
      </c>
      <c r="G1087" s="176">
        <f t="shared" si="24"/>
        <v>0</v>
      </c>
      <c r="O1087" s="170">
        <v>2</v>
      </c>
      <c r="AA1087" s="146">
        <v>12</v>
      </c>
      <c r="AB1087" s="146">
        <v>0</v>
      </c>
      <c r="AC1087" s="146">
        <v>312</v>
      </c>
      <c r="AZ1087" s="146">
        <v>2</v>
      </c>
      <c r="BA1087" s="146">
        <f t="shared" si="25"/>
        <v>0</v>
      </c>
      <c r="BB1087" s="146">
        <f t="shared" si="26"/>
        <v>0</v>
      </c>
      <c r="BC1087" s="146">
        <f t="shared" si="27"/>
        <v>0</v>
      </c>
      <c r="BD1087" s="146">
        <f t="shared" si="28"/>
        <v>0</v>
      </c>
      <c r="BE1087" s="146">
        <f t="shared" si="29"/>
        <v>0</v>
      </c>
      <c r="CA1087" s="177">
        <v>12</v>
      </c>
      <c r="CB1087" s="177">
        <v>0</v>
      </c>
      <c r="CZ1087" s="146">
        <v>0.101999999999975</v>
      </c>
    </row>
    <row r="1088" spans="1:104" ht="22.5">
      <c r="A1088" s="171">
        <v>299</v>
      </c>
      <c r="B1088" s="172" t="s">
        <v>1270</v>
      </c>
      <c r="C1088" s="173" t="s">
        <v>1271</v>
      </c>
      <c r="D1088" s="174" t="s">
        <v>551</v>
      </c>
      <c r="E1088" s="175">
        <v>1</v>
      </c>
      <c r="F1088" s="175">
        <v>0</v>
      </c>
      <c r="G1088" s="176">
        <f t="shared" si="24"/>
        <v>0</v>
      </c>
      <c r="O1088" s="170">
        <v>2</v>
      </c>
      <c r="AA1088" s="146">
        <v>12</v>
      </c>
      <c r="AB1088" s="146">
        <v>0</v>
      </c>
      <c r="AC1088" s="146">
        <v>313</v>
      </c>
      <c r="AZ1088" s="146">
        <v>2</v>
      </c>
      <c r="BA1088" s="146">
        <f t="shared" si="25"/>
        <v>0</v>
      </c>
      <c r="BB1088" s="146">
        <f t="shared" si="26"/>
        <v>0</v>
      </c>
      <c r="BC1088" s="146">
        <f t="shared" si="27"/>
        <v>0</v>
      </c>
      <c r="BD1088" s="146">
        <f t="shared" si="28"/>
        <v>0</v>
      </c>
      <c r="BE1088" s="146">
        <f t="shared" si="29"/>
        <v>0</v>
      </c>
      <c r="CA1088" s="177">
        <v>12</v>
      </c>
      <c r="CB1088" s="177">
        <v>0</v>
      </c>
      <c r="CZ1088" s="146">
        <v>0.212999999999965</v>
      </c>
    </row>
    <row r="1089" spans="1:104" ht="22.5">
      <c r="A1089" s="171">
        <v>300</v>
      </c>
      <c r="B1089" s="172" t="s">
        <v>1272</v>
      </c>
      <c r="C1089" s="173" t="s">
        <v>1273</v>
      </c>
      <c r="D1089" s="174" t="s">
        <v>551</v>
      </c>
      <c r="E1089" s="175">
        <v>1</v>
      </c>
      <c r="F1089" s="175">
        <v>0</v>
      </c>
      <c r="G1089" s="176">
        <f t="shared" si="24"/>
        <v>0</v>
      </c>
      <c r="O1089" s="170">
        <v>2</v>
      </c>
      <c r="AA1089" s="146">
        <v>12</v>
      </c>
      <c r="AB1089" s="146">
        <v>0</v>
      </c>
      <c r="AC1089" s="146">
        <v>314</v>
      </c>
      <c r="AZ1089" s="146">
        <v>2</v>
      </c>
      <c r="BA1089" s="146">
        <f t="shared" si="25"/>
        <v>0</v>
      </c>
      <c r="BB1089" s="146">
        <f t="shared" si="26"/>
        <v>0</v>
      </c>
      <c r="BC1089" s="146">
        <f t="shared" si="27"/>
        <v>0</v>
      </c>
      <c r="BD1089" s="146">
        <f t="shared" si="28"/>
        <v>0</v>
      </c>
      <c r="BE1089" s="146">
        <f t="shared" si="29"/>
        <v>0</v>
      </c>
      <c r="CA1089" s="177">
        <v>12</v>
      </c>
      <c r="CB1089" s="177">
        <v>0</v>
      </c>
      <c r="CZ1089" s="146">
        <v>0.111999999999966</v>
      </c>
    </row>
    <row r="1090" spans="1:104" ht="22.5">
      <c r="A1090" s="171">
        <v>301</v>
      </c>
      <c r="B1090" s="172" t="s">
        <v>1274</v>
      </c>
      <c r="C1090" s="173" t="s">
        <v>1275</v>
      </c>
      <c r="D1090" s="174" t="s">
        <v>551</v>
      </c>
      <c r="E1090" s="175">
        <v>1</v>
      </c>
      <c r="F1090" s="175">
        <v>0</v>
      </c>
      <c r="G1090" s="176">
        <f t="shared" si="24"/>
        <v>0</v>
      </c>
      <c r="O1090" s="170">
        <v>2</v>
      </c>
      <c r="AA1090" s="146">
        <v>12</v>
      </c>
      <c r="AB1090" s="146">
        <v>0</v>
      </c>
      <c r="AC1090" s="146">
        <v>315</v>
      </c>
      <c r="AZ1090" s="146">
        <v>2</v>
      </c>
      <c r="BA1090" s="146">
        <f t="shared" si="25"/>
        <v>0</v>
      </c>
      <c r="BB1090" s="146">
        <f t="shared" si="26"/>
        <v>0</v>
      </c>
      <c r="BC1090" s="146">
        <f t="shared" si="27"/>
        <v>0</v>
      </c>
      <c r="BD1090" s="146">
        <f t="shared" si="28"/>
        <v>0</v>
      </c>
      <c r="BE1090" s="146">
        <f t="shared" si="29"/>
        <v>0</v>
      </c>
      <c r="CA1090" s="177">
        <v>12</v>
      </c>
      <c r="CB1090" s="177">
        <v>0</v>
      </c>
      <c r="CZ1090" s="146">
        <v>0.0819999999999936</v>
      </c>
    </row>
    <row r="1091" spans="1:104" ht="22.5">
      <c r="A1091" s="171">
        <v>302</v>
      </c>
      <c r="B1091" s="172" t="s">
        <v>1276</v>
      </c>
      <c r="C1091" s="173" t="s">
        <v>1277</v>
      </c>
      <c r="D1091" s="174" t="s">
        <v>551</v>
      </c>
      <c r="E1091" s="175">
        <v>1</v>
      </c>
      <c r="F1091" s="175">
        <v>0</v>
      </c>
      <c r="G1091" s="176">
        <f t="shared" si="24"/>
        <v>0</v>
      </c>
      <c r="O1091" s="170">
        <v>2</v>
      </c>
      <c r="AA1091" s="146">
        <v>12</v>
      </c>
      <c r="AB1091" s="146">
        <v>0</v>
      </c>
      <c r="AC1091" s="146">
        <v>316</v>
      </c>
      <c r="AZ1091" s="146">
        <v>2</v>
      </c>
      <c r="BA1091" s="146">
        <f t="shared" si="25"/>
        <v>0</v>
      </c>
      <c r="BB1091" s="146">
        <f t="shared" si="26"/>
        <v>0</v>
      </c>
      <c r="BC1091" s="146">
        <f t="shared" si="27"/>
        <v>0</v>
      </c>
      <c r="BD1091" s="146">
        <f t="shared" si="28"/>
        <v>0</v>
      </c>
      <c r="BE1091" s="146">
        <f t="shared" si="29"/>
        <v>0</v>
      </c>
      <c r="CA1091" s="177">
        <v>12</v>
      </c>
      <c r="CB1091" s="177">
        <v>0</v>
      </c>
      <c r="CZ1091" s="146">
        <v>0.100000000000023</v>
      </c>
    </row>
    <row r="1092" spans="1:104" ht="22.5">
      <c r="A1092" s="171">
        <v>303</v>
      </c>
      <c r="B1092" s="172" t="s">
        <v>1278</v>
      </c>
      <c r="C1092" s="173" t="s">
        <v>1279</v>
      </c>
      <c r="D1092" s="174" t="s">
        <v>551</v>
      </c>
      <c r="E1092" s="175">
        <v>1</v>
      </c>
      <c r="F1092" s="175">
        <v>0</v>
      </c>
      <c r="G1092" s="176">
        <f t="shared" si="24"/>
        <v>0</v>
      </c>
      <c r="O1092" s="170">
        <v>2</v>
      </c>
      <c r="AA1092" s="146">
        <v>12</v>
      </c>
      <c r="AB1092" s="146">
        <v>0</v>
      </c>
      <c r="AC1092" s="146">
        <v>317</v>
      </c>
      <c r="AZ1092" s="146">
        <v>2</v>
      </c>
      <c r="BA1092" s="146">
        <f t="shared" si="25"/>
        <v>0</v>
      </c>
      <c r="BB1092" s="146">
        <f t="shared" si="26"/>
        <v>0</v>
      </c>
      <c r="BC1092" s="146">
        <f t="shared" si="27"/>
        <v>0</v>
      </c>
      <c r="BD1092" s="146">
        <f t="shared" si="28"/>
        <v>0</v>
      </c>
      <c r="BE1092" s="146">
        <f t="shared" si="29"/>
        <v>0</v>
      </c>
      <c r="CA1092" s="177">
        <v>12</v>
      </c>
      <c r="CB1092" s="177">
        <v>0</v>
      </c>
      <c r="CZ1092" s="146">
        <v>0.0800000000000409</v>
      </c>
    </row>
    <row r="1093" spans="1:104" ht="22.5">
      <c r="A1093" s="171">
        <v>304</v>
      </c>
      <c r="B1093" s="172" t="s">
        <v>1280</v>
      </c>
      <c r="C1093" s="173" t="s">
        <v>1281</v>
      </c>
      <c r="D1093" s="174" t="s">
        <v>551</v>
      </c>
      <c r="E1093" s="175">
        <v>2</v>
      </c>
      <c r="F1093" s="175">
        <v>0</v>
      </c>
      <c r="G1093" s="176">
        <f t="shared" si="24"/>
        <v>0</v>
      </c>
      <c r="O1093" s="170">
        <v>2</v>
      </c>
      <c r="AA1093" s="146">
        <v>12</v>
      </c>
      <c r="AB1093" s="146">
        <v>0</v>
      </c>
      <c r="AC1093" s="146">
        <v>318</v>
      </c>
      <c r="AZ1093" s="146">
        <v>2</v>
      </c>
      <c r="BA1093" s="146">
        <f t="shared" si="25"/>
        <v>0</v>
      </c>
      <c r="BB1093" s="146">
        <f t="shared" si="26"/>
        <v>0</v>
      </c>
      <c r="BC1093" s="146">
        <f t="shared" si="27"/>
        <v>0</v>
      </c>
      <c r="BD1093" s="146">
        <f t="shared" si="28"/>
        <v>0</v>
      </c>
      <c r="BE1093" s="146">
        <f t="shared" si="29"/>
        <v>0</v>
      </c>
      <c r="CA1093" s="177">
        <v>12</v>
      </c>
      <c r="CB1093" s="177">
        <v>0</v>
      </c>
      <c r="CZ1093" s="146">
        <v>0.12</v>
      </c>
    </row>
    <row r="1094" spans="1:104" ht="22.5">
      <c r="A1094" s="171">
        <v>305</v>
      </c>
      <c r="B1094" s="172" t="s">
        <v>1282</v>
      </c>
      <c r="C1094" s="173" t="s">
        <v>1283</v>
      </c>
      <c r="D1094" s="174" t="s">
        <v>551</v>
      </c>
      <c r="E1094" s="175">
        <v>1</v>
      </c>
      <c r="F1094" s="175">
        <v>0</v>
      </c>
      <c r="G1094" s="176">
        <f t="shared" si="24"/>
        <v>0</v>
      </c>
      <c r="O1094" s="170">
        <v>2</v>
      </c>
      <c r="AA1094" s="146">
        <v>12</v>
      </c>
      <c r="AB1094" s="146">
        <v>0</v>
      </c>
      <c r="AC1094" s="146">
        <v>319</v>
      </c>
      <c r="AZ1094" s="146">
        <v>2</v>
      </c>
      <c r="BA1094" s="146">
        <f t="shared" si="25"/>
        <v>0</v>
      </c>
      <c r="BB1094" s="146">
        <f t="shared" si="26"/>
        <v>0</v>
      </c>
      <c r="BC1094" s="146">
        <f t="shared" si="27"/>
        <v>0</v>
      </c>
      <c r="BD1094" s="146">
        <f t="shared" si="28"/>
        <v>0</v>
      </c>
      <c r="BE1094" s="146">
        <f t="shared" si="29"/>
        <v>0</v>
      </c>
      <c r="CA1094" s="177">
        <v>12</v>
      </c>
      <c r="CB1094" s="177">
        <v>0</v>
      </c>
      <c r="CZ1094" s="146">
        <v>0.0450000000000159</v>
      </c>
    </row>
    <row r="1095" spans="1:104" ht="22.5">
      <c r="A1095" s="171">
        <v>306</v>
      </c>
      <c r="B1095" s="172" t="s">
        <v>1284</v>
      </c>
      <c r="C1095" s="173" t="s">
        <v>1285</v>
      </c>
      <c r="D1095" s="174" t="s">
        <v>551</v>
      </c>
      <c r="E1095" s="175">
        <v>1</v>
      </c>
      <c r="F1095" s="175">
        <v>0</v>
      </c>
      <c r="G1095" s="176">
        <f t="shared" si="24"/>
        <v>0</v>
      </c>
      <c r="O1095" s="170">
        <v>2</v>
      </c>
      <c r="AA1095" s="146">
        <v>12</v>
      </c>
      <c r="AB1095" s="146">
        <v>0</v>
      </c>
      <c r="AC1095" s="146">
        <v>320</v>
      </c>
      <c r="AZ1095" s="146">
        <v>2</v>
      </c>
      <c r="BA1095" s="146">
        <f t="shared" si="25"/>
        <v>0</v>
      </c>
      <c r="BB1095" s="146">
        <f t="shared" si="26"/>
        <v>0</v>
      </c>
      <c r="BC1095" s="146">
        <f t="shared" si="27"/>
        <v>0</v>
      </c>
      <c r="BD1095" s="146">
        <f t="shared" si="28"/>
        <v>0</v>
      </c>
      <c r="BE1095" s="146">
        <f t="shared" si="29"/>
        <v>0</v>
      </c>
      <c r="CA1095" s="177">
        <v>12</v>
      </c>
      <c r="CB1095" s="177">
        <v>0</v>
      </c>
      <c r="CZ1095" s="146">
        <v>0.0269999999999868</v>
      </c>
    </row>
    <row r="1096" spans="1:104" ht="22.5">
      <c r="A1096" s="171">
        <v>307</v>
      </c>
      <c r="B1096" s="172" t="s">
        <v>1286</v>
      </c>
      <c r="C1096" s="173" t="s">
        <v>1287</v>
      </c>
      <c r="D1096" s="174" t="s">
        <v>551</v>
      </c>
      <c r="E1096" s="175">
        <v>1</v>
      </c>
      <c r="F1096" s="175">
        <v>0</v>
      </c>
      <c r="G1096" s="176">
        <f t="shared" si="24"/>
        <v>0</v>
      </c>
      <c r="O1096" s="170">
        <v>2</v>
      </c>
      <c r="AA1096" s="146">
        <v>12</v>
      </c>
      <c r="AB1096" s="146">
        <v>0</v>
      </c>
      <c r="AC1096" s="146">
        <v>321</v>
      </c>
      <c r="AZ1096" s="146">
        <v>2</v>
      </c>
      <c r="BA1096" s="146">
        <f t="shared" si="25"/>
        <v>0</v>
      </c>
      <c r="BB1096" s="146">
        <f t="shared" si="26"/>
        <v>0</v>
      </c>
      <c r="BC1096" s="146">
        <f t="shared" si="27"/>
        <v>0</v>
      </c>
      <c r="BD1096" s="146">
        <f t="shared" si="28"/>
        <v>0</v>
      </c>
      <c r="BE1096" s="146">
        <f t="shared" si="29"/>
        <v>0</v>
      </c>
      <c r="CA1096" s="177">
        <v>12</v>
      </c>
      <c r="CB1096" s="177">
        <v>0</v>
      </c>
      <c r="CZ1096" s="146">
        <v>0.125999999999976</v>
      </c>
    </row>
    <row r="1097" spans="1:104" ht="12.75">
      <c r="A1097" s="171">
        <v>308</v>
      </c>
      <c r="B1097" s="172" t="s">
        <v>1288</v>
      </c>
      <c r="C1097" s="173" t="s">
        <v>1289</v>
      </c>
      <c r="D1097" s="174" t="s">
        <v>551</v>
      </c>
      <c r="E1097" s="175">
        <v>0</v>
      </c>
      <c r="F1097" s="175">
        <v>0</v>
      </c>
      <c r="G1097" s="176">
        <f t="shared" si="24"/>
        <v>0</v>
      </c>
      <c r="O1097" s="170">
        <v>2</v>
      </c>
      <c r="AA1097" s="146">
        <v>12</v>
      </c>
      <c r="AB1097" s="146">
        <v>0</v>
      </c>
      <c r="AC1097" s="146">
        <v>322</v>
      </c>
      <c r="AZ1097" s="146">
        <v>2</v>
      </c>
      <c r="BA1097" s="146">
        <f t="shared" si="25"/>
        <v>0</v>
      </c>
      <c r="BB1097" s="146">
        <f t="shared" si="26"/>
        <v>0</v>
      </c>
      <c r="BC1097" s="146">
        <f t="shared" si="27"/>
        <v>0</v>
      </c>
      <c r="BD1097" s="146">
        <f t="shared" si="28"/>
        <v>0</v>
      </c>
      <c r="BE1097" s="146">
        <f t="shared" si="29"/>
        <v>0</v>
      </c>
      <c r="CA1097" s="177">
        <v>12</v>
      </c>
      <c r="CB1097" s="177">
        <v>0</v>
      </c>
      <c r="CZ1097" s="146">
        <v>0.12</v>
      </c>
    </row>
    <row r="1098" spans="1:104" ht="12.75">
      <c r="A1098" s="171">
        <v>309</v>
      </c>
      <c r="B1098" s="172" t="s">
        <v>1290</v>
      </c>
      <c r="C1098" s="173" t="s">
        <v>1289</v>
      </c>
      <c r="D1098" s="174" t="s">
        <v>551</v>
      </c>
      <c r="E1098" s="175">
        <v>0</v>
      </c>
      <c r="F1098" s="175">
        <v>0</v>
      </c>
      <c r="G1098" s="176">
        <f t="shared" si="24"/>
        <v>0</v>
      </c>
      <c r="O1098" s="170">
        <v>2</v>
      </c>
      <c r="AA1098" s="146">
        <v>12</v>
      </c>
      <c r="AB1098" s="146">
        <v>0</v>
      </c>
      <c r="AC1098" s="146">
        <v>323</v>
      </c>
      <c r="AZ1098" s="146">
        <v>2</v>
      </c>
      <c r="BA1098" s="146">
        <f t="shared" si="25"/>
        <v>0</v>
      </c>
      <c r="BB1098" s="146">
        <f t="shared" si="26"/>
        <v>0</v>
      </c>
      <c r="BC1098" s="146">
        <f t="shared" si="27"/>
        <v>0</v>
      </c>
      <c r="BD1098" s="146">
        <f t="shared" si="28"/>
        <v>0</v>
      </c>
      <c r="BE1098" s="146">
        <f t="shared" si="29"/>
        <v>0</v>
      </c>
      <c r="CA1098" s="177">
        <v>12</v>
      </c>
      <c r="CB1098" s="177">
        <v>0</v>
      </c>
      <c r="CZ1098" s="146">
        <v>0.12</v>
      </c>
    </row>
    <row r="1099" spans="1:104" ht="12.75">
      <c r="A1099" s="171">
        <v>310</v>
      </c>
      <c r="B1099" s="172" t="s">
        <v>1262</v>
      </c>
      <c r="C1099" s="173" t="s">
        <v>1263</v>
      </c>
      <c r="D1099" s="174" t="s">
        <v>177</v>
      </c>
      <c r="E1099" s="175">
        <v>1.31699999999994</v>
      </c>
      <c r="F1099" s="175">
        <v>0</v>
      </c>
      <c r="G1099" s="176">
        <f t="shared" si="24"/>
        <v>0</v>
      </c>
      <c r="O1099" s="170">
        <v>2</v>
      </c>
      <c r="AA1099" s="146">
        <v>7</v>
      </c>
      <c r="AB1099" s="146">
        <v>1001</v>
      </c>
      <c r="AC1099" s="146">
        <v>5</v>
      </c>
      <c r="AZ1099" s="146">
        <v>2</v>
      </c>
      <c r="BA1099" s="146">
        <f t="shared" si="25"/>
        <v>0</v>
      </c>
      <c r="BB1099" s="146">
        <f t="shared" si="26"/>
        <v>0</v>
      </c>
      <c r="BC1099" s="146">
        <f t="shared" si="27"/>
        <v>0</v>
      </c>
      <c r="BD1099" s="146">
        <f t="shared" si="28"/>
        <v>0</v>
      </c>
      <c r="BE1099" s="146">
        <f t="shared" si="29"/>
        <v>0</v>
      </c>
      <c r="CA1099" s="177">
        <v>7</v>
      </c>
      <c r="CB1099" s="177">
        <v>1001</v>
      </c>
      <c r="CZ1099" s="146">
        <v>0</v>
      </c>
    </row>
    <row r="1100" spans="1:57" ht="12.75">
      <c r="A1100" s="184"/>
      <c r="B1100" s="185" t="s">
        <v>74</v>
      </c>
      <c r="C1100" s="186" t="str">
        <f>CONCATENATE(B1085," ",C1085)</f>
        <v>770 Konstrukce systemové z kovových profilů</v>
      </c>
      <c r="D1100" s="187"/>
      <c r="E1100" s="188"/>
      <c r="F1100" s="189"/>
      <c r="G1100" s="190">
        <f>SUM(G1085:G1099)</f>
        <v>0</v>
      </c>
      <c r="O1100" s="170">
        <v>4</v>
      </c>
      <c r="BA1100" s="191">
        <f>SUM(BA1085:BA1099)</f>
        <v>0</v>
      </c>
      <c r="BB1100" s="191">
        <f>SUM(BB1085:BB1099)</f>
        <v>0</v>
      </c>
      <c r="BC1100" s="191">
        <f>SUM(BC1085:BC1099)</f>
        <v>0</v>
      </c>
      <c r="BD1100" s="191">
        <f>SUM(BD1085:BD1099)</f>
        <v>0</v>
      </c>
      <c r="BE1100" s="191">
        <f>SUM(BE1085:BE1099)</f>
        <v>0</v>
      </c>
    </row>
    <row r="1101" spans="1:15" ht="12.75">
      <c r="A1101" s="163" t="s">
        <v>71</v>
      </c>
      <c r="B1101" s="164" t="s">
        <v>1291</v>
      </c>
      <c r="C1101" s="165" t="s">
        <v>1292</v>
      </c>
      <c r="D1101" s="166"/>
      <c r="E1101" s="167"/>
      <c r="F1101" s="167"/>
      <c r="G1101" s="168"/>
      <c r="H1101" s="169"/>
      <c r="I1101" s="169"/>
      <c r="O1101" s="170">
        <v>1</v>
      </c>
    </row>
    <row r="1102" spans="1:104" ht="12.75">
      <c r="A1102" s="171">
        <v>311</v>
      </c>
      <c r="B1102" s="172" t="s">
        <v>1293</v>
      </c>
      <c r="C1102" s="173" t="s">
        <v>1294</v>
      </c>
      <c r="D1102" s="174" t="s">
        <v>183</v>
      </c>
      <c r="E1102" s="175">
        <v>16.847</v>
      </c>
      <c r="F1102" s="175">
        <v>0</v>
      </c>
      <c r="G1102" s="176">
        <f>E1102*F1102</f>
        <v>0</v>
      </c>
      <c r="O1102" s="170">
        <v>2</v>
      </c>
      <c r="AA1102" s="146">
        <v>1</v>
      </c>
      <c r="AB1102" s="146">
        <v>7</v>
      </c>
      <c r="AC1102" s="146">
        <v>7</v>
      </c>
      <c r="AZ1102" s="146">
        <v>2</v>
      </c>
      <c r="BA1102" s="146">
        <f>IF(AZ1102=1,G1102,0)</f>
        <v>0</v>
      </c>
      <c r="BB1102" s="146">
        <f>IF(AZ1102=2,G1102,0)</f>
        <v>0</v>
      </c>
      <c r="BC1102" s="146">
        <f>IF(AZ1102=3,G1102,0)</f>
        <v>0</v>
      </c>
      <c r="BD1102" s="146">
        <f>IF(AZ1102=4,G1102,0)</f>
        <v>0</v>
      </c>
      <c r="BE1102" s="146">
        <f>IF(AZ1102=5,G1102,0)</f>
        <v>0</v>
      </c>
      <c r="CA1102" s="177">
        <v>1</v>
      </c>
      <c r="CB1102" s="177">
        <v>7</v>
      </c>
      <c r="CZ1102" s="146">
        <v>0.00305000000000177</v>
      </c>
    </row>
    <row r="1103" spans="1:15" ht="12.75">
      <c r="A1103" s="178"/>
      <c r="B1103" s="180"/>
      <c r="C1103" s="234" t="s">
        <v>1295</v>
      </c>
      <c r="D1103" s="233"/>
      <c r="E1103" s="181">
        <v>16.847</v>
      </c>
      <c r="F1103" s="182"/>
      <c r="G1103" s="183"/>
      <c r="M1103" s="179" t="s">
        <v>1295</v>
      </c>
      <c r="O1103" s="170"/>
    </row>
    <row r="1104" spans="1:104" ht="12.75">
      <c r="A1104" s="171">
        <v>312</v>
      </c>
      <c r="B1104" s="172" t="s">
        <v>1296</v>
      </c>
      <c r="C1104" s="173" t="s">
        <v>1297</v>
      </c>
      <c r="D1104" s="174" t="s">
        <v>293</v>
      </c>
      <c r="E1104" s="175">
        <v>40.04</v>
      </c>
      <c r="F1104" s="175">
        <v>0</v>
      </c>
      <c r="G1104" s="176">
        <f>E1104*F1104</f>
        <v>0</v>
      </c>
      <c r="O1104" s="170">
        <v>2</v>
      </c>
      <c r="AA1104" s="146">
        <v>1</v>
      </c>
      <c r="AB1104" s="146">
        <v>7</v>
      </c>
      <c r="AC1104" s="146">
        <v>7</v>
      </c>
      <c r="AZ1104" s="146">
        <v>2</v>
      </c>
      <c r="BA1104" s="146">
        <f>IF(AZ1104=1,G1104,0)</f>
        <v>0</v>
      </c>
      <c r="BB1104" s="146">
        <f>IF(AZ1104=2,G1104,0)</f>
        <v>0</v>
      </c>
      <c r="BC1104" s="146">
        <f>IF(AZ1104=3,G1104,0)</f>
        <v>0</v>
      </c>
      <c r="BD1104" s="146">
        <f>IF(AZ1104=4,G1104,0)</f>
        <v>0</v>
      </c>
      <c r="BE1104" s="146">
        <f>IF(AZ1104=5,G1104,0)</f>
        <v>0</v>
      </c>
      <c r="CA1104" s="177">
        <v>1</v>
      </c>
      <c r="CB1104" s="177">
        <v>7</v>
      </c>
      <c r="CZ1104" s="146">
        <v>0.00023</v>
      </c>
    </row>
    <row r="1105" spans="1:15" ht="12.75">
      <c r="A1105" s="178"/>
      <c r="B1105" s="180"/>
      <c r="C1105" s="234" t="s">
        <v>1298</v>
      </c>
      <c r="D1105" s="233"/>
      <c r="E1105" s="181">
        <v>40.04</v>
      </c>
      <c r="F1105" s="182"/>
      <c r="G1105" s="183"/>
      <c r="M1105" s="179" t="s">
        <v>1298</v>
      </c>
      <c r="O1105" s="170"/>
    </row>
    <row r="1106" spans="1:104" ht="12.75">
      <c r="A1106" s="171">
        <v>313</v>
      </c>
      <c r="B1106" s="172" t="s">
        <v>1299</v>
      </c>
      <c r="C1106" s="173" t="s">
        <v>1300</v>
      </c>
      <c r="D1106" s="174" t="s">
        <v>293</v>
      </c>
      <c r="E1106" s="175">
        <v>144.33</v>
      </c>
      <c r="F1106" s="175">
        <v>0</v>
      </c>
      <c r="G1106" s="176">
        <f>E1106*F1106</f>
        <v>0</v>
      </c>
      <c r="O1106" s="170">
        <v>2</v>
      </c>
      <c r="AA1106" s="146">
        <v>1</v>
      </c>
      <c r="AB1106" s="146">
        <v>7</v>
      </c>
      <c r="AC1106" s="146">
        <v>7</v>
      </c>
      <c r="AZ1106" s="146">
        <v>2</v>
      </c>
      <c r="BA1106" s="146">
        <f>IF(AZ1106=1,G1106,0)</f>
        <v>0</v>
      </c>
      <c r="BB1106" s="146">
        <f>IF(AZ1106=2,G1106,0)</f>
        <v>0</v>
      </c>
      <c r="BC1106" s="146">
        <f>IF(AZ1106=3,G1106,0)</f>
        <v>0</v>
      </c>
      <c r="BD1106" s="146">
        <f>IF(AZ1106=4,G1106,0)</f>
        <v>0</v>
      </c>
      <c r="BE1106" s="146">
        <f>IF(AZ1106=5,G1106,0)</f>
        <v>0</v>
      </c>
      <c r="CA1106" s="177">
        <v>1</v>
      </c>
      <c r="CB1106" s="177">
        <v>7</v>
      </c>
      <c r="CZ1106" s="146">
        <v>0.000280000000000058</v>
      </c>
    </row>
    <row r="1107" spans="1:15" ht="12.75">
      <c r="A1107" s="178"/>
      <c r="B1107" s="180"/>
      <c r="C1107" s="234" t="s">
        <v>665</v>
      </c>
      <c r="D1107" s="233"/>
      <c r="E1107" s="181">
        <v>0</v>
      </c>
      <c r="F1107" s="182"/>
      <c r="G1107" s="183"/>
      <c r="M1107" s="179" t="s">
        <v>665</v>
      </c>
      <c r="O1107" s="170"/>
    </row>
    <row r="1108" spans="1:15" ht="12.75">
      <c r="A1108" s="178"/>
      <c r="B1108" s="180"/>
      <c r="C1108" s="234" t="s">
        <v>1045</v>
      </c>
      <c r="D1108" s="233"/>
      <c r="E1108" s="181">
        <v>29.7</v>
      </c>
      <c r="F1108" s="182"/>
      <c r="G1108" s="183"/>
      <c r="M1108" s="179" t="s">
        <v>1045</v>
      </c>
      <c r="O1108" s="170"/>
    </row>
    <row r="1109" spans="1:15" ht="12.75">
      <c r="A1109" s="178"/>
      <c r="B1109" s="180"/>
      <c r="C1109" s="234" t="s">
        <v>1046</v>
      </c>
      <c r="D1109" s="233"/>
      <c r="E1109" s="181">
        <v>18.8</v>
      </c>
      <c r="F1109" s="182"/>
      <c r="G1109" s="183"/>
      <c r="M1109" s="179" t="s">
        <v>1046</v>
      </c>
      <c r="O1109" s="170"/>
    </row>
    <row r="1110" spans="1:15" ht="12.75">
      <c r="A1110" s="178"/>
      <c r="B1110" s="180"/>
      <c r="C1110" s="234" t="s">
        <v>1047</v>
      </c>
      <c r="D1110" s="233"/>
      <c r="E1110" s="181">
        <v>13.8</v>
      </c>
      <c r="F1110" s="182"/>
      <c r="G1110" s="183"/>
      <c r="M1110" s="179" t="s">
        <v>1047</v>
      </c>
      <c r="O1110" s="170"/>
    </row>
    <row r="1111" spans="1:15" ht="12.75">
      <c r="A1111" s="178"/>
      <c r="B1111" s="180"/>
      <c r="C1111" s="234" t="s">
        <v>1048</v>
      </c>
      <c r="D1111" s="233"/>
      <c r="E1111" s="181">
        <v>13.4</v>
      </c>
      <c r="F1111" s="182"/>
      <c r="G1111" s="183"/>
      <c r="M1111" s="179" t="s">
        <v>1048</v>
      </c>
      <c r="O1111" s="170"/>
    </row>
    <row r="1112" spans="1:15" ht="12.75">
      <c r="A1112" s="178"/>
      <c r="B1112" s="180"/>
      <c r="C1112" s="234" t="s">
        <v>1049</v>
      </c>
      <c r="D1112" s="233"/>
      <c r="E1112" s="181">
        <v>19.6</v>
      </c>
      <c r="F1112" s="182"/>
      <c r="G1112" s="183"/>
      <c r="M1112" s="179" t="s">
        <v>1049</v>
      </c>
      <c r="O1112" s="170"/>
    </row>
    <row r="1113" spans="1:15" ht="12.75">
      <c r="A1113" s="178"/>
      <c r="B1113" s="180"/>
      <c r="C1113" s="234" t="s">
        <v>91</v>
      </c>
      <c r="D1113" s="233"/>
      <c r="E1113" s="181">
        <v>0</v>
      </c>
      <c r="F1113" s="182"/>
      <c r="G1113" s="183"/>
      <c r="M1113" s="179">
        <v>0</v>
      </c>
      <c r="O1113" s="170"/>
    </row>
    <row r="1114" spans="1:15" ht="12.75">
      <c r="A1114" s="178"/>
      <c r="B1114" s="180"/>
      <c r="C1114" s="234" t="s">
        <v>688</v>
      </c>
      <c r="D1114" s="233"/>
      <c r="E1114" s="181">
        <v>0</v>
      </c>
      <c r="F1114" s="182"/>
      <c r="G1114" s="183"/>
      <c r="M1114" s="179" t="s">
        <v>688</v>
      </c>
      <c r="O1114" s="170"/>
    </row>
    <row r="1115" spans="1:15" ht="12.75">
      <c r="A1115" s="178"/>
      <c r="B1115" s="180"/>
      <c r="C1115" s="234" t="s">
        <v>1050</v>
      </c>
      <c r="D1115" s="233"/>
      <c r="E1115" s="181">
        <v>2.75</v>
      </c>
      <c r="F1115" s="182"/>
      <c r="G1115" s="183"/>
      <c r="M1115" s="179" t="s">
        <v>1050</v>
      </c>
      <c r="O1115" s="170"/>
    </row>
    <row r="1116" spans="1:15" ht="12.75">
      <c r="A1116" s="178"/>
      <c r="B1116" s="180"/>
      <c r="C1116" s="234" t="s">
        <v>1051</v>
      </c>
      <c r="D1116" s="233"/>
      <c r="E1116" s="181">
        <v>7.85</v>
      </c>
      <c r="F1116" s="182"/>
      <c r="G1116" s="183"/>
      <c r="M1116" s="179" t="s">
        <v>1051</v>
      </c>
      <c r="O1116" s="170"/>
    </row>
    <row r="1117" spans="1:15" ht="12.75">
      <c r="A1117" s="178"/>
      <c r="B1117" s="180"/>
      <c r="C1117" s="234" t="s">
        <v>1052</v>
      </c>
      <c r="D1117" s="233"/>
      <c r="E1117" s="181">
        <v>7.8</v>
      </c>
      <c r="F1117" s="182"/>
      <c r="G1117" s="183"/>
      <c r="M1117" s="179" t="s">
        <v>1052</v>
      </c>
      <c r="O1117" s="170"/>
    </row>
    <row r="1118" spans="1:15" ht="12.75">
      <c r="A1118" s="178"/>
      <c r="B1118" s="180"/>
      <c r="C1118" s="234" t="s">
        <v>1053</v>
      </c>
      <c r="D1118" s="233"/>
      <c r="E1118" s="181">
        <v>3.85</v>
      </c>
      <c r="F1118" s="182"/>
      <c r="G1118" s="183"/>
      <c r="M1118" s="179" t="s">
        <v>1053</v>
      </c>
      <c r="O1118" s="170"/>
    </row>
    <row r="1119" spans="1:15" ht="12.75">
      <c r="A1119" s="178"/>
      <c r="B1119" s="180"/>
      <c r="C1119" s="234" t="s">
        <v>91</v>
      </c>
      <c r="D1119" s="233"/>
      <c r="E1119" s="181">
        <v>0</v>
      </c>
      <c r="F1119" s="182"/>
      <c r="G1119" s="183"/>
      <c r="M1119" s="179">
        <v>0</v>
      </c>
      <c r="O1119" s="170"/>
    </row>
    <row r="1120" spans="1:15" ht="12.75">
      <c r="A1120" s="178"/>
      <c r="B1120" s="180"/>
      <c r="C1120" s="234" t="s">
        <v>938</v>
      </c>
      <c r="D1120" s="233"/>
      <c r="E1120" s="181">
        <v>0</v>
      </c>
      <c r="F1120" s="182"/>
      <c r="G1120" s="183"/>
      <c r="M1120" s="179" t="s">
        <v>938</v>
      </c>
      <c r="O1120" s="170"/>
    </row>
    <row r="1121" spans="1:15" ht="12.75">
      <c r="A1121" s="178"/>
      <c r="B1121" s="180"/>
      <c r="C1121" s="234" t="s">
        <v>1054</v>
      </c>
      <c r="D1121" s="233"/>
      <c r="E1121" s="181">
        <v>9.18</v>
      </c>
      <c r="F1121" s="182"/>
      <c r="G1121" s="183"/>
      <c r="M1121" s="179" t="s">
        <v>1054</v>
      </c>
      <c r="O1121" s="170"/>
    </row>
    <row r="1122" spans="1:15" ht="12.75">
      <c r="A1122" s="178"/>
      <c r="B1122" s="180"/>
      <c r="C1122" s="234" t="s">
        <v>1055</v>
      </c>
      <c r="D1122" s="233"/>
      <c r="E1122" s="181">
        <v>6.42</v>
      </c>
      <c r="F1122" s="182"/>
      <c r="G1122" s="183"/>
      <c r="M1122" s="179" t="s">
        <v>1055</v>
      </c>
      <c r="O1122" s="170"/>
    </row>
    <row r="1123" spans="1:15" ht="12.75">
      <c r="A1123" s="178"/>
      <c r="B1123" s="180"/>
      <c r="C1123" s="234" t="s">
        <v>1056</v>
      </c>
      <c r="D1123" s="233"/>
      <c r="E1123" s="181">
        <v>4.88</v>
      </c>
      <c r="F1123" s="182"/>
      <c r="G1123" s="183"/>
      <c r="M1123" s="179" t="s">
        <v>1056</v>
      </c>
      <c r="O1123" s="170"/>
    </row>
    <row r="1124" spans="1:15" ht="12.75">
      <c r="A1124" s="178"/>
      <c r="B1124" s="180"/>
      <c r="C1124" s="234" t="s">
        <v>1057</v>
      </c>
      <c r="D1124" s="233"/>
      <c r="E1124" s="181">
        <v>2.35</v>
      </c>
      <c r="F1124" s="182"/>
      <c r="G1124" s="183"/>
      <c r="M1124" s="179" t="s">
        <v>1057</v>
      </c>
      <c r="O1124" s="170"/>
    </row>
    <row r="1125" spans="1:15" ht="12.75">
      <c r="A1125" s="178"/>
      <c r="B1125" s="180"/>
      <c r="C1125" s="234" t="s">
        <v>1058</v>
      </c>
      <c r="D1125" s="233"/>
      <c r="E1125" s="181">
        <v>3.95</v>
      </c>
      <c r="F1125" s="182"/>
      <c r="G1125" s="183"/>
      <c r="M1125" s="179" t="s">
        <v>1058</v>
      </c>
      <c r="O1125" s="170"/>
    </row>
    <row r="1126" spans="1:104" ht="12.75">
      <c r="A1126" s="171">
        <v>314</v>
      </c>
      <c r="B1126" s="172" t="s">
        <v>1301</v>
      </c>
      <c r="C1126" s="173" t="s">
        <v>1302</v>
      </c>
      <c r="D1126" s="174" t="s">
        <v>293</v>
      </c>
      <c r="E1126" s="175">
        <v>17.302</v>
      </c>
      <c r="F1126" s="175">
        <v>0</v>
      </c>
      <c r="G1126" s="176">
        <f>E1126*F1126</f>
        <v>0</v>
      </c>
      <c r="O1126" s="170">
        <v>2</v>
      </c>
      <c r="AA1126" s="146">
        <v>1</v>
      </c>
      <c r="AB1126" s="146">
        <v>7</v>
      </c>
      <c r="AC1126" s="146">
        <v>7</v>
      </c>
      <c r="AZ1126" s="146">
        <v>2</v>
      </c>
      <c r="BA1126" s="146">
        <f>IF(AZ1126=1,G1126,0)</f>
        <v>0</v>
      </c>
      <c r="BB1126" s="146">
        <f>IF(AZ1126=2,G1126,0)</f>
        <v>0</v>
      </c>
      <c r="BC1126" s="146">
        <f>IF(AZ1126=3,G1126,0)</f>
        <v>0</v>
      </c>
      <c r="BD1126" s="146">
        <f>IF(AZ1126=4,G1126,0)</f>
        <v>0</v>
      </c>
      <c r="BE1126" s="146">
        <f>IF(AZ1126=5,G1126,0)</f>
        <v>0</v>
      </c>
      <c r="CA1126" s="177">
        <v>1</v>
      </c>
      <c r="CB1126" s="177">
        <v>7</v>
      </c>
      <c r="CZ1126" s="146">
        <v>0.000319999999999876</v>
      </c>
    </row>
    <row r="1127" spans="1:15" ht="12.75">
      <c r="A1127" s="178"/>
      <c r="B1127" s="180"/>
      <c r="C1127" s="234" t="s">
        <v>1303</v>
      </c>
      <c r="D1127" s="233"/>
      <c r="E1127" s="181">
        <v>17.302</v>
      </c>
      <c r="F1127" s="182"/>
      <c r="G1127" s="183"/>
      <c r="M1127" s="179" t="s">
        <v>1303</v>
      </c>
      <c r="O1127" s="170"/>
    </row>
    <row r="1128" spans="1:104" ht="12.75">
      <c r="A1128" s="171">
        <v>315</v>
      </c>
      <c r="B1128" s="172" t="s">
        <v>1304</v>
      </c>
      <c r="C1128" s="173" t="s">
        <v>1305</v>
      </c>
      <c r="D1128" s="174" t="s">
        <v>293</v>
      </c>
      <c r="E1128" s="175">
        <v>40.04</v>
      </c>
      <c r="F1128" s="175">
        <v>0</v>
      </c>
      <c r="G1128" s="176">
        <f>E1128*F1128</f>
        <v>0</v>
      </c>
      <c r="O1128" s="170">
        <v>2</v>
      </c>
      <c r="AA1128" s="146">
        <v>1</v>
      </c>
      <c r="AB1128" s="146">
        <v>7</v>
      </c>
      <c r="AC1128" s="146">
        <v>7</v>
      </c>
      <c r="AZ1128" s="146">
        <v>2</v>
      </c>
      <c r="BA1128" s="146">
        <f>IF(AZ1128=1,G1128,0)</f>
        <v>0</v>
      </c>
      <c r="BB1128" s="146">
        <f>IF(AZ1128=2,G1128,0)</f>
        <v>0</v>
      </c>
      <c r="BC1128" s="146">
        <f>IF(AZ1128=3,G1128,0)</f>
        <v>0</v>
      </c>
      <c r="BD1128" s="146">
        <f>IF(AZ1128=4,G1128,0)</f>
        <v>0</v>
      </c>
      <c r="BE1128" s="146">
        <f>IF(AZ1128=5,G1128,0)</f>
        <v>0</v>
      </c>
      <c r="CA1128" s="177">
        <v>1</v>
      </c>
      <c r="CB1128" s="177">
        <v>7</v>
      </c>
      <c r="CZ1128" s="146">
        <v>0</v>
      </c>
    </row>
    <row r="1129" spans="1:15" ht="12.75">
      <c r="A1129" s="178"/>
      <c r="B1129" s="180"/>
      <c r="C1129" s="234" t="s">
        <v>1298</v>
      </c>
      <c r="D1129" s="233"/>
      <c r="E1129" s="181">
        <v>40.04</v>
      </c>
      <c r="F1129" s="182"/>
      <c r="G1129" s="183"/>
      <c r="M1129" s="179" t="s">
        <v>1298</v>
      </c>
      <c r="O1129" s="170"/>
    </row>
    <row r="1130" spans="1:104" ht="12.75">
      <c r="A1130" s="171">
        <v>316</v>
      </c>
      <c r="B1130" s="172" t="s">
        <v>1306</v>
      </c>
      <c r="C1130" s="173" t="s">
        <v>1307</v>
      </c>
      <c r="D1130" s="174" t="s">
        <v>183</v>
      </c>
      <c r="E1130" s="175">
        <v>180.77</v>
      </c>
      <c r="F1130" s="175">
        <v>0</v>
      </c>
      <c r="G1130" s="176">
        <f>E1130*F1130</f>
        <v>0</v>
      </c>
      <c r="O1130" s="170">
        <v>2</v>
      </c>
      <c r="AA1130" s="146">
        <v>1</v>
      </c>
      <c r="AB1130" s="146">
        <v>7</v>
      </c>
      <c r="AC1130" s="146">
        <v>7</v>
      </c>
      <c r="AZ1130" s="146">
        <v>2</v>
      </c>
      <c r="BA1130" s="146">
        <f>IF(AZ1130=1,G1130,0)</f>
        <v>0</v>
      </c>
      <c r="BB1130" s="146">
        <f>IF(AZ1130=2,G1130,0)</f>
        <v>0</v>
      </c>
      <c r="BC1130" s="146">
        <f>IF(AZ1130=3,G1130,0)</f>
        <v>0</v>
      </c>
      <c r="BD1130" s="146">
        <f>IF(AZ1130=4,G1130,0)</f>
        <v>0</v>
      </c>
      <c r="BE1130" s="146">
        <f>IF(AZ1130=5,G1130,0)</f>
        <v>0</v>
      </c>
      <c r="CA1130" s="177">
        <v>1</v>
      </c>
      <c r="CB1130" s="177">
        <v>7</v>
      </c>
      <c r="CZ1130" s="146">
        <v>0.00475000000000136</v>
      </c>
    </row>
    <row r="1131" spans="1:15" ht="12.75">
      <c r="A1131" s="178"/>
      <c r="B1131" s="180"/>
      <c r="C1131" s="234" t="s">
        <v>1308</v>
      </c>
      <c r="D1131" s="233"/>
      <c r="E1131" s="181">
        <v>11.45</v>
      </c>
      <c r="F1131" s="182"/>
      <c r="G1131" s="183"/>
      <c r="M1131" s="179" t="s">
        <v>1308</v>
      </c>
      <c r="O1131" s="170"/>
    </row>
    <row r="1132" spans="1:15" ht="12.75">
      <c r="A1132" s="178"/>
      <c r="B1132" s="180"/>
      <c r="C1132" s="234" t="s">
        <v>1309</v>
      </c>
      <c r="D1132" s="233"/>
      <c r="E1132" s="181">
        <v>19.55</v>
      </c>
      <c r="F1132" s="182"/>
      <c r="G1132" s="183"/>
      <c r="M1132" s="179" t="s">
        <v>1309</v>
      </c>
      <c r="O1132" s="170"/>
    </row>
    <row r="1133" spans="1:15" ht="12.75">
      <c r="A1133" s="178"/>
      <c r="B1133" s="180"/>
      <c r="C1133" s="234" t="s">
        <v>1310</v>
      </c>
      <c r="D1133" s="233"/>
      <c r="E1133" s="181">
        <v>149.77</v>
      </c>
      <c r="F1133" s="182"/>
      <c r="G1133" s="183"/>
      <c r="M1133" s="179" t="s">
        <v>1310</v>
      </c>
      <c r="O1133" s="170"/>
    </row>
    <row r="1134" spans="1:104" ht="12.75">
      <c r="A1134" s="171">
        <v>317</v>
      </c>
      <c r="B1134" s="172" t="s">
        <v>1311</v>
      </c>
      <c r="C1134" s="173" t="s">
        <v>1312</v>
      </c>
      <c r="D1134" s="174" t="s">
        <v>183</v>
      </c>
      <c r="E1134" s="175">
        <v>117.57</v>
      </c>
      <c r="F1134" s="175">
        <v>0</v>
      </c>
      <c r="G1134" s="176">
        <f>E1134*F1134</f>
        <v>0</v>
      </c>
      <c r="O1134" s="170">
        <v>2</v>
      </c>
      <c r="AA1134" s="146">
        <v>1</v>
      </c>
      <c r="AB1134" s="146">
        <v>7</v>
      </c>
      <c r="AC1134" s="146">
        <v>7</v>
      </c>
      <c r="AZ1134" s="146">
        <v>2</v>
      </c>
      <c r="BA1134" s="146">
        <f>IF(AZ1134=1,G1134,0)</f>
        <v>0</v>
      </c>
      <c r="BB1134" s="146">
        <f>IF(AZ1134=2,G1134,0)</f>
        <v>0</v>
      </c>
      <c r="BC1134" s="146">
        <f>IF(AZ1134=3,G1134,0)</f>
        <v>0</v>
      </c>
      <c r="BD1134" s="146">
        <f>IF(AZ1134=4,G1134,0)</f>
        <v>0</v>
      </c>
      <c r="BE1134" s="146">
        <f>IF(AZ1134=5,G1134,0)</f>
        <v>0</v>
      </c>
      <c r="CA1134" s="177">
        <v>1</v>
      </c>
      <c r="CB1134" s="177">
        <v>7</v>
      </c>
      <c r="CZ1134" s="146">
        <v>0.0068600000000032</v>
      </c>
    </row>
    <row r="1135" spans="1:15" ht="12.75">
      <c r="A1135" s="178"/>
      <c r="B1135" s="180"/>
      <c r="C1135" s="234" t="s">
        <v>737</v>
      </c>
      <c r="D1135" s="233"/>
      <c r="E1135" s="181">
        <v>75.63</v>
      </c>
      <c r="F1135" s="182"/>
      <c r="G1135" s="183"/>
      <c r="M1135" s="179" t="s">
        <v>737</v>
      </c>
      <c r="O1135" s="170"/>
    </row>
    <row r="1136" spans="1:15" ht="12.75">
      <c r="A1136" s="178"/>
      <c r="B1136" s="180"/>
      <c r="C1136" s="234" t="s">
        <v>1025</v>
      </c>
      <c r="D1136" s="233"/>
      <c r="E1136" s="181">
        <v>39.66</v>
      </c>
      <c r="F1136" s="182"/>
      <c r="G1136" s="183"/>
      <c r="M1136" s="179" t="s">
        <v>1025</v>
      </c>
      <c r="O1136" s="170"/>
    </row>
    <row r="1137" spans="1:15" ht="12.75">
      <c r="A1137" s="178"/>
      <c r="B1137" s="180"/>
      <c r="C1137" s="234" t="s">
        <v>1026</v>
      </c>
      <c r="D1137" s="233"/>
      <c r="E1137" s="181">
        <v>2.28</v>
      </c>
      <c r="F1137" s="182"/>
      <c r="G1137" s="183"/>
      <c r="M1137" s="179" t="s">
        <v>1026</v>
      </c>
      <c r="O1137" s="170"/>
    </row>
    <row r="1138" spans="1:104" ht="12.75">
      <c r="A1138" s="171">
        <v>318</v>
      </c>
      <c r="B1138" s="172" t="s">
        <v>1313</v>
      </c>
      <c r="C1138" s="173" t="s">
        <v>1314</v>
      </c>
      <c r="D1138" s="174" t="s">
        <v>293</v>
      </c>
      <c r="E1138" s="175">
        <v>254.262</v>
      </c>
      <c r="F1138" s="175">
        <v>0</v>
      </c>
      <c r="G1138" s="176">
        <f>E1138*F1138</f>
        <v>0</v>
      </c>
      <c r="O1138" s="170">
        <v>2</v>
      </c>
      <c r="AA1138" s="146">
        <v>1</v>
      </c>
      <c r="AB1138" s="146">
        <v>7</v>
      </c>
      <c r="AC1138" s="146">
        <v>7</v>
      </c>
      <c r="AZ1138" s="146">
        <v>2</v>
      </c>
      <c r="BA1138" s="146">
        <f>IF(AZ1138=1,G1138,0)</f>
        <v>0</v>
      </c>
      <c r="BB1138" s="146">
        <f>IF(AZ1138=2,G1138,0)</f>
        <v>0</v>
      </c>
      <c r="BC1138" s="146">
        <f>IF(AZ1138=3,G1138,0)</f>
        <v>0</v>
      </c>
      <c r="BD1138" s="146">
        <f>IF(AZ1138=4,G1138,0)</f>
        <v>0</v>
      </c>
      <c r="BE1138" s="146">
        <f>IF(AZ1138=5,G1138,0)</f>
        <v>0</v>
      </c>
      <c r="CA1138" s="177">
        <v>1</v>
      </c>
      <c r="CB1138" s="177">
        <v>7</v>
      </c>
      <c r="CZ1138" s="146">
        <v>3.99999999999845E-05</v>
      </c>
    </row>
    <row r="1139" spans="1:15" ht="12.75">
      <c r="A1139" s="178"/>
      <c r="B1139" s="180"/>
      <c r="C1139" s="234" t="s">
        <v>1029</v>
      </c>
      <c r="D1139" s="233"/>
      <c r="E1139" s="181">
        <v>0</v>
      </c>
      <c r="F1139" s="182"/>
      <c r="G1139" s="183"/>
      <c r="M1139" s="179" t="s">
        <v>1029</v>
      </c>
      <c r="O1139" s="170"/>
    </row>
    <row r="1140" spans="1:15" ht="12.75">
      <c r="A1140" s="178"/>
      <c r="B1140" s="180"/>
      <c r="C1140" s="234" t="s">
        <v>665</v>
      </c>
      <c r="D1140" s="233"/>
      <c r="E1140" s="181">
        <v>0</v>
      </c>
      <c r="F1140" s="182"/>
      <c r="G1140" s="183"/>
      <c r="M1140" s="179" t="s">
        <v>665</v>
      </c>
      <c r="O1140" s="170"/>
    </row>
    <row r="1141" spans="1:15" ht="12.75">
      <c r="A1141" s="178"/>
      <c r="B1141" s="180"/>
      <c r="C1141" s="234" t="s">
        <v>1030</v>
      </c>
      <c r="D1141" s="233"/>
      <c r="E1141" s="181">
        <v>9.7</v>
      </c>
      <c r="F1141" s="182"/>
      <c r="G1141" s="183"/>
      <c r="M1141" s="179" t="s">
        <v>1030</v>
      </c>
      <c r="O1141" s="170"/>
    </row>
    <row r="1142" spans="1:15" ht="12.75">
      <c r="A1142" s="178"/>
      <c r="B1142" s="180"/>
      <c r="C1142" s="234" t="s">
        <v>1031</v>
      </c>
      <c r="D1142" s="233"/>
      <c r="E1142" s="181">
        <v>3.9</v>
      </c>
      <c r="F1142" s="182"/>
      <c r="G1142" s="183"/>
      <c r="M1142" s="179" t="s">
        <v>1031</v>
      </c>
      <c r="O1142" s="170"/>
    </row>
    <row r="1143" spans="1:15" ht="12.75">
      <c r="A1143" s="178"/>
      <c r="B1143" s="180"/>
      <c r="C1143" s="234" t="s">
        <v>1032</v>
      </c>
      <c r="D1143" s="233"/>
      <c r="E1143" s="181">
        <v>4.2</v>
      </c>
      <c r="F1143" s="182"/>
      <c r="G1143" s="183"/>
      <c r="M1143" s="179" t="s">
        <v>1032</v>
      </c>
      <c r="O1143" s="170"/>
    </row>
    <row r="1144" spans="1:15" ht="12.75">
      <c r="A1144" s="178"/>
      <c r="B1144" s="180"/>
      <c r="C1144" s="234" t="s">
        <v>1033</v>
      </c>
      <c r="D1144" s="233"/>
      <c r="E1144" s="181">
        <v>6.6</v>
      </c>
      <c r="F1144" s="182"/>
      <c r="G1144" s="183"/>
      <c r="M1144" s="179" t="s">
        <v>1033</v>
      </c>
      <c r="O1144" s="170"/>
    </row>
    <row r="1145" spans="1:15" ht="12.75">
      <c r="A1145" s="178"/>
      <c r="B1145" s="180"/>
      <c r="C1145" s="234" t="s">
        <v>1034</v>
      </c>
      <c r="D1145" s="233"/>
      <c r="E1145" s="181">
        <v>3.6</v>
      </c>
      <c r="F1145" s="182"/>
      <c r="G1145" s="183"/>
      <c r="M1145" s="179" t="s">
        <v>1034</v>
      </c>
      <c r="O1145" s="170"/>
    </row>
    <row r="1146" spans="1:15" ht="12.75">
      <c r="A1146" s="178"/>
      <c r="B1146" s="180"/>
      <c r="C1146" s="234" t="s">
        <v>1035</v>
      </c>
      <c r="D1146" s="233"/>
      <c r="E1146" s="181">
        <v>5</v>
      </c>
      <c r="F1146" s="182"/>
      <c r="G1146" s="183"/>
      <c r="M1146" s="179" t="s">
        <v>1035</v>
      </c>
      <c r="O1146" s="170"/>
    </row>
    <row r="1147" spans="1:15" ht="12.75">
      <c r="A1147" s="178"/>
      <c r="B1147" s="180"/>
      <c r="C1147" s="234" t="s">
        <v>1036</v>
      </c>
      <c r="D1147" s="233"/>
      <c r="E1147" s="181">
        <v>3.7</v>
      </c>
      <c r="F1147" s="182"/>
      <c r="G1147" s="183"/>
      <c r="M1147" s="179" t="s">
        <v>1036</v>
      </c>
      <c r="O1147" s="170"/>
    </row>
    <row r="1148" spans="1:15" ht="12.75">
      <c r="A1148" s="178"/>
      <c r="B1148" s="180"/>
      <c r="C1148" s="234" t="s">
        <v>1037</v>
      </c>
      <c r="D1148" s="233"/>
      <c r="E1148" s="181">
        <v>17.7</v>
      </c>
      <c r="F1148" s="182"/>
      <c r="G1148" s="183"/>
      <c r="M1148" s="179" t="s">
        <v>1037</v>
      </c>
      <c r="O1148" s="170"/>
    </row>
    <row r="1149" spans="1:15" ht="12.75">
      <c r="A1149" s="178"/>
      <c r="B1149" s="180"/>
      <c r="C1149" s="234" t="s">
        <v>1038</v>
      </c>
      <c r="D1149" s="233"/>
      <c r="E1149" s="181">
        <v>5.1</v>
      </c>
      <c r="F1149" s="182"/>
      <c r="G1149" s="183"/>
      <c r="M1149" s="179" t="s">
        <v>1038</v>
      </c>
      <c r="O1149" s="170"/>
    </row>
    <row r="1150" spans="1:15" ht="12.75">
      <c r="A1150" s="178"/>
      <c r="B1150" s="180"/>
      <c r="C1150" s="234" t="s">
        <v>91</v>
      </c>
      <c r="D1150" s="233"/>
      <c r="E1150" s="181">
        <v>0</v>
      </c>
      <c r="F1150" s="182"/>
      <c r="G1150" s="183"/>
      <c r="M1150" s="179">
        <v>0</v>
      </c>
      <c r="O1150" s="170"/>
    </row>
    <row r="1151" spans="1:15" ht="12.75">
      <c r="A1151" s="178"/>
      <c r="B1151" s="180"/>
      <c r="C1151" s="234" t="s">
        <v>688</v>
      </c>
      <c r="D1151" s="233"/>
      <c r="E1151" s="181">
        <v>0</v>
      </c>
      <c r="F1151" s="182"/>
      <c r="G1151" s="183"/>
      <c r="M1151" s="179" t="s">
        <v>688</v>
      </c>
      <c r="O1151" s="170"/>
    </row>
    <row r="1152" spans="1:15" ht="12.75">
      <c r="A1152" s="178"/>
      <c r="B1152" s="180"/>
      <c r="C1152" s="234" t="s">
        <v>1039</v>
      </c>
      <c r="D1152" s="233"/>
      <c r="E1152" s="181">
        <v>10.6</v>
      </c>
      <c r="F1152" s="182"/>
      <c r="G1152" s="183"/>
      <c r="M1152" s="179" t="s">
        <v>1039</v>
      </c>
      <c r="O1152" s="170"/>
    </row>
    <row r="1153" spans="1:15" ht="12.75">
      <c r="A1153" s="178"/>
      <c r="B1153" s="180"/>
      <c r="C1153" s="234" t="s">
        <v>1040</v>
      </c>
      <c r="D1153" s="233"/>
      <c r="E1153" s="181">
        <v>5.2</v>
      </c>
      <c r="F1153" s="182"/>
      <c r="G1153" s="183"/>
      <c r="M1153" s="179" t="s">
        <v>1040</v>
      </c>
      <c r="O1153" s="170"/>
    </row>
    <row r="1154" spans="1:15" ht="12.75">
      <c r="A1154" s="178"/>
      <c r="B1154" s="180"/>
      <c r="C1154" s="234" t="s">
        <v>91</v>
      </c>
      <c r="D1154" s="233"/>
      <c r="E1154" s="181">
        <v>0</v>
      </c>
      <c r="F1154" s="182"/>
      <c r="G1154" s="183"/>
      <c r="M1154" s="179">
        <v>0</v>
      </c>
      <c r="O1154" s="170"/>
    </row>
    <row r="1155" spans="1:15" ht="12.75">
      <c r="A1155" s="178"/>
      <c r="B1155" s="180"/>
      <c r="C1155" s="234" t="s">
        <v>938</v>
      </c>
      <c r="D1155" s="233"/>
      <c r="E1155" s="181">
        <v>0</v>
      </c>
      <c r="F1155" s="182"/>
      <c r="G1155" s="183"/>
      <c r="M1155" s="179" t="s">
        <v>938</v>
      </c>
      <c r="O1155" s="170"/>
    </row>
    <row r="1156" spans="1:15" ht="12.75">
      <c r="A1156" s="178"/>
      <c r="B1156" s="180"/>
      <c r="C1156" s="234" t="s">
        <v>1041</v>
      </c>
      <c r="D1156" s="233"/>
      <c r="E1156" s="181">
        <v>6.34</v>
      </c>
      <c r="F1156" s="182"/>
      <c r="G1156" s="183"/>
      <c r="M1156" s="179" t="s">
        <v>1041</v>
      </c>
      <c r="O1156" s="170"/>
    </row>
    <row r="1157" spans="1:15" ht="12.75">
      <c r="A1157" s="178"/>
      <c r="B1157" s="180"/>
      <c r="C1157" s="234" t="s">
        <v>1042</v>
      </c>
      <c r="D1157" s="233"/>
      <c r="E1157" s="181">
        <v>6.54</v>
      </c>
      <c r="F1157" s="182"/>
      <c r="G1157" s="183"/>
      <c r="M1157" s="179" t="s">
        <v>1042</v>
      </c>
      <c r="O1157" s="170"/>
    </row>
    <row r="1158" spans="1:15" ht="12.75">
      <c r="A1158" s="178"/>
      <c r="B1158" s="180"/>
      <c r="C1158" s="234" t="s">
        <v>1043</v>
      </c>
      <c r="D1158" s="233"/>
      <c r="E1158" s="181">
        <v>4.45</v>
      </c>
      <c r="F1158" s="182"/>
      <c r="G1158" s="183"/>
      <c r="M1158" s="179" t="s">
        <v>1043</v>
      </c>
      <c r="O1158" s="170"/>
    </row>
    <row r="1159" spans="1:15" ht="12.75">
      <c r="A1159" s="178"/>
      <c r="B1159" s="180"/>
      <c r="C1159" s="234" t="s">
        <v>91</v>
      </c>
      <c r="D1159" s="233"/>
      <c r="E1159" s="181">
        <v>0</v>
      </c>
      <c r="F1159" s="182"/>
      <c r="G1159" s="183"/>
      <c r="M1159" s="179">
        <v>0</v>
      </c>
      <c r="O1159" s="170"/>
    </row>
    <row r="1160" spans="1:15" ht="12.75">
      <c r="A1160" s="178"/>
      <c r="B1160" s="180"/>
      <c r="C1160" s="234" t="s">
        <v>1315</v>
      </c>
      <c r="D1160" s="233"/>
      <c r="E1160" s="181">
        <v>0</v>
      </c>
      <c r="F1160" s="182"/>
      <c r="G1160" s="183"/>
      <c r="M1160" s="179" t="s">
        <v>1315</v>
      </c>
      <c r="O1160" s="170"/>
    </row>
    <row r="1161" spans="1:15" ht="12.75">
      <c r="A1161" s="178"/>
      <c r="B1161" s="180"/>
      <c r="C1161" s="234" t="s">
        <v>665</v>
      </c>
      <c r="D1161" s="233"/>
      <c r="E1161" s="181">
        <v>0</v>
      </c>
      <c r="F1161" s="182"/>
      <c r="G1161" s="183"/>
      <c r="M1161" s="179" t="s">
        <v>665</v>
      </c>
      <c r="O1161" s="170"/>
    </row>
    <row r="1162" spans="1:15" ht="12.75">
      <c r="A1162" s="178"/>
      <c r="B1162" s="180"/>
      <c r="C1162" s="234" t="s">
        <v>1045</v>
      </c>
      <c r="D1162" s="233"/>
      <c r="E1162" s="181">
        <v>29.7</v>
      </c>
      <c r="F1162" s="182"/>
      <c r="G1162" s="183"/>
      <c r="M1162" s="179" t="s">
        <v>1045</v>
      </c>
      <c r="O1162" s="170"/>
    </row>
    <row r="1163" spans="1:15" ht="12.75">
      <c r="A1163" s="178"/>
      <c r="B1163" s="180"/>
      <c r="C1163" s="234" t="s">
        <v>1046</v>
      </c>
      <c r="D1163" s="233"/>
      <c r="E1163" s="181">
        <v>18.8</v>
      </c>
      <c r="F1163" s="182"/>
      <c r="G1163" s="183"/>
      <c r="M1163" s="179" t="s">
        <v>1046</v>
      </c>
      <c r="O1163" s="170"/>
    </row>
    <row r="1164" spans="1:15" ht="12.75">
      <c r="A1164" s="178"/>
      <c r="B1164" s="180"/>
      <c r="C1164" s="234" t="s">
        <v>1047</v>
      </c>
      <c r="D1164" s="233"/>
      <c r="E1164" s="181">
        <v>13.8</v>
      </c>
      <c r="F1164" s="182"/>
      <c r="G1164" s="183"/>
      <c r="M1164" s="179" t="s">
        <v>1047</v>
      </c>
      <c r="O1164" s="170"/>
    </row>
    <row r="1165" spans="1:15" ht="12.75">
      <c r="A1165" s="178"/>
      <c r="B1165" s="180"/>
      <c r="C1165" s="234" t="s">
        <v>1048</v>
      </c>
      <c r="D1165" s="233"/>
      <c r="E1165" s="181">
        <v>13.4</v>
      </c>
      <c r="F1165" s="182"/>
      <c r="G1165" s="183"/>
      <c r="M1165" s="179" t="s">
        <v>1048</v>
      </c>
      <c r="O1165" s="170"/>
    </row>
    <row r="1166" spans="1:15" ht="12.75">
      <c r="A1166" s="178"/>
      <c r="B1166" s="180"/>
      <c r="C1166" s="234" t="s">
        <v>1049</v>
      </c>
      <c r="D1166" s="233"/>
      <c r="E1166" s="181">
        <v>19.6</v>
      </c>
      <c r="F1166" s="182"/>
      <c r="G1166" s="183"/>
      <c r="M1166" s="179" t="s">
        <v>1049</v>
      </c>
      <c r="O1166" s="170"/>
    </row>
    <row r="1167" spans="1:15" ht="12.75">
      <c r="A1167" s="178"/>
      <c r="B1167" s="180"/>
      <c r="C1167" s="234" t="s">
        <v>91</v>
      </c>
      <c r="D1167" s="233"/>
      <c r="E1167" s="181">
        <v>0</v>
      </c>
      <c r="F1167" s="182"/>
      <c r="G1167" s="183"/>
      <c r="M1167" s="179">
        <v>0</v>
      </c>
      <c r="O1167" s="170"/>
    </row>
    <row r="1168" spans="1:15" ht="12.75">
      <c r="A1168" s="178"/>
      <c r="B1168" s="180"/>
      <c r="C1168" s="234" t="s">
        <v>688</v>
      </c>
      <c r="D1168" s="233"/>
      <c r="E1168" s="181">
        <v>0</v>
      </c>
      <c r="F1168" s="182"/>
      <c r="G1168" s="183"/>
      <c r="M1168" s="179" t="s">
        <v>688</v>
      </c>
      <c r="O1168" s="170"/>
    </row>
    <row r="1169" spans="1:15" ht="12.75">
      <c r="A1169" s="178"/>
      <c r="B1169" s="180"/>
      <c r="C1169" s="234" t="s">
        <v>1050</v>
      </c>
      <c r="D1169" s="233"/>
      <c r="E1169" s="181">
        <v>2.75</v>
      </c>
      <c r="F1169" s="182"/>
      <c r="G1169" s="183"/>
      <c r="M1169" s="179" t="s">
        <v>1050</v>
      </c>
      <c r="O1169" s="170"/>
    </row>
    <row r="1170" spans="1:15" ht="12.75">
      <c r="A1170" s="178"/>
      <c r="B1170" s="180"/>
      <c r="C1170" s="234" t="s">
        <v>1051</v>
      </c>
      <c r="D1170" s="233"/>
      <c r="E1170" s="181">
        <v>7.85</v>
      </c>
      <c r="F1170" s="182"/>
      <c r="G1170" s="183"/>
      <c r="M1170" s="179" t="s">
        <v>1051</v>
      </c>
      <c r="O1170" s="170"/>
    </row>
    <row r="1171" spans="1:15" ht="12.75">
      <c r="A1171" s="178"/>
      <c r="B1171" s="180"/>
      <c r="C1171" s="234" t="s">
        <v>1052</v>
      </c>
      <c r="D1171" s="233"/>
      <c r="E1171" s="181">
        <v>7.8</v>
      </c>
      <c r="F1171" s="182"/>
      <c r="G1171" s="183"/>
      <c r="M1171" s="179" t="s">
        <v>1052</v>
      </c>
      <c r="O1171" s="170"/>
    </row>
    <row r="1172" spans="1:15" ht="12.75">
      <c r="A1172" s="178"/>
      <c r="B1172" s="180"/>
      <c r="C1172" s="234" t="s">
        <v>1053</v>
      </c>
      <c r="D1172" s="233"/>
      <c r="E1172" s="181">
        <v>3.85</v>
      </c>
      <c r="F1172" s="182"/>
      <c r="G1172" s="183"/>
      <c r="M1172" s="179" t="s">
        <v>1053</v>
      </c>
      <c r="O1172" s="170"/>
    </row>
    <row r="1173" spans="1:15" ht="12.75">
      <c r="A1173" s="178"/>
      <c r="B1173" s="180"/>
      <c r="C1173" s="234" t="s">
        <v>91</v>
      </c>
      <c r="D1173" s="233"/>
      <c r="E1173" s="181">
        <v>0</v>
      </c>
      <c r="F1173" s="182"/>
      <c r="G1173" s="183"/>
      <c r="M1173" s="179">
        <v>0</v>
      </c>
      <c r="O1173" s="170"/>
    </row>
    <row r="1174" spans="1:15" ht="12.75">
      <c r="A1174" s="178"/>
      <c r="B1174" s="180"/>
      <c r="C1174" s="234" t="s">
        <v>938</v>
      </c>
      <c r="D1174" s="233"/>
      <c r="E1174" s="181">
        <v>0</v>
      </c>
      <c r="F1174" s="182"/>
      <c r="G1174" s="183"/>
      <c r="M1174" s="179" t="s">
        <v>938</v>
      </c>
      <c r="O1174" s="170"/>
    </row>
    <row r="1175" spans="1:15" ht="12.75">
      <c r="A1175" s="178"/>
      <c r="B1175" s="180"/>
      <c r="C1175" s="234" t="s">
        <v>1054</v>
      </c>
      <c r="D1175" s="233"/>
      <c r="E1175" s="181">
        <v>9.18</v>
      </c>
      <c r="F1175" s="182"/>
      <c r="G1175" s="183"/>
      <c r="M1175" s="179" t="s">
        <v>1054</v>
      </c>
      <c r="O1175" s="170"/>
    </row>
    <row r="1176" spans="1:15" ht="12.75">
      <c r="A1176" s="178"/>
      <c r="B1176" s="180"/>
      <c r="C1176" s="234" t="s">
        <v>1055</v>
      </c>
      <c r="D1176" s="233"/>
      <c r="E1176" s="181">
        <v>6.42</v>
      </c>
      <c r="F1176" s="182"/>
      <c r="G1176" s="183"/>
      <c r="M1176" s="179" t="s">
        <v>1055</v>
      </c>
      <c r="O1176" s="170"/>
    </row>
    <row r="1177" spans="1:15" ht="12.75">
      <c r="A1177" s="178"/>
      <c r="B1177" s="180"/>
      <c r="C1177" s="234" t="s">
        <v>1056</v>
      </c>
      <c r="D1177" s="233"/>
      <c r="E1177" s="181">
        <v>4.88</v>
      </c>
      <c r="F1177" s="182"/>
      <c r="G1177" s="183"/>
      <c r="M1177" s="179" t="s">
        <v>1056</v>
      </c>
      <c r="O1177" s="170"/>
    </row>
    <row r="1178" spans="1:15" ht="12.75">
      <c r="A1178" s="178"/>
      <c r="B1178" s="180"/>
      <c r="C1178" s="234" t="s">
        <v>1057</v>
      </c>
      <c r="D1178" s="233"/>
      <c r="E1178" s="181">
        <v>2.35</v>
      </c>
      <c r="F1178" s="182"/>
      <c r="G1178" s="183"/>
      <c r="M1178" s="179" t="s">
        <v>1057</v>
      </c>
      <c r="O1178" s="170"/>
    </row>
    <row r="1179" spans="1:15" ht="12.75">
      <c r="A1179" s="178"/>
      <c r="B1179" s="180"/>
      <c r="C1179" s="234" t="s">
        <v>1058</v>
      </c>
      <c r="D1179" s="233"/>
      <c r="E1179" s="181">
        <v>3.95</v>
      </c>
      <c r="F1179" s="182"/>
      <c r="G1179" s="183"/>
      <c r="M1179" s="179" t="s">
        <v>1058</v>
      </c>
      <c r="O1179" s="170"/>
    </row>
    <row r="1180" spans="1:15" ht="12.75">
      <c r="A1180" s="178"/>
      <c r="B1180" s="180"/>
      <c r="C1180" s="234" t="s">
        <v>91</v>
      </c>
      <c r="D1180" s="233"/>
      <c r="E1180" s="181">
        <v>0</v>
      </c>
      <c r="F1180" s="182"/>
      <c r="G1180" s="183"/>
      <c r="M1180" s="179">
        <v>0</v>
      </c>
      <c r="O1180" s="170"/>
    </row>
    <row r="1181" spans="1:15" ht="12.75">
      <c r="A1181" s="178"/>
      <c r="B1181" s="180"/>
      <c r="C1181" s="234" t="s">
        <v>1316</v>
      </c>
      <c r="D1181" s="233"/>
      <c r="E1181" s="181">
        <v>17.302</v>
      </c>
      <c r="F1181" s="182"/>
      <c r="G1181" s="183"/>
      <c r="M1181" s="179" t="s">
        <v>1316</v>
      </c>
      <c r="O1181" s="170"/>
    </row>
    <row r="1182" spans="1:104" ht="12.75">
      <c r="A1182" s="171">
        <v>319</v>
      </c>
      <c r="B1182" s="172" t="s">
        <v>1317</v>
      </c>
      <c r="C1182" s="173" t="s">
        <v>1318</v>
      </c>
      <c r="D1182" s="174" t="s">
        <v>183</v>
      </c>
      <c r="E1182" s="175">
        <v>43.687</v>
      </c>
      <c r="F1182" s="175">
        <v>0</v>
      </c>
      <c r="G1182" s="176">
        <f>E1182*F1182</f>
        <v>0</v>
      </c>
      <c r="O1182" s="170">
        <v>2</v>
      </c>
      <c r="AA1182" s="146">
        <v>1</v>
      </c>
      <c r="AB1182" s="146">
        <v>7</v>
      </c>
      <c r="AC1182" s="146">
        <v>7</v>
      </c>
      <c r="AZ1182" s="146">
        <v>2</v>
      </c>
      <c r="BA1182" s="146">
        <f>IF(AZ1182=1,G1182,0)</f>
        <v>0</v>
      </c>
      <c r="BB1182" s="146">
        <f>IF(AZ1182=2,G1182,0)</f>
        <v>0</v>
      </c>
      <c r="BC1182" s="146">
        <f>IF(AZ1182=3,G1182,0)</f>
        <v>0</v>
      </c>
      <c r="BD1182" s="146">
        <f>IF(AZ1182=4,G1182,0)</f>
        <v>0</v>
      </c>
      <c r="BE1182" s="146">
        <f>IF(AZ1182=5,G1182,0)</f>
        <v>0</v>
      </c>
      <c r="CA1182" s="177">
        <v>1</v>
      </c>
      <c r="CB1182" s="177">
        <v>7</v>
      </c>
      <c r="CZ1182" s="146">
        <v>0</v>
      </c>
    </row>
    <row r="1183" spans="1:15" ht="12.75">
      <c r="A1183" s="178"/>
      <c r="B1183" s="180"/>
      <c r="C1183" s="234" t="s">
        <v>1319</v>
      </c>
      <c r="D1183" s="233"/>
      <c r="E1183" s="181">
        <v>14.02</v>
      </c>
      <c r="F1183" s="182"/>
      <c r="G1183" s="183"/>
      <c r="M1183" s="179" t="s">
        <v>1319</v>
      </c>
      <c r="O1183" s="170"/>
    </row>
    <row r="1184" spans="1:15" ht="12.75">
      <c r="A1184" s="178"/>
      <c r="B1184" s="180"/>
      <c r="C1184" s="234" t="s">
        <v>1320</v>
      </c>
      <c r="D1184" s="233"/>
      <c r="E1184" s="181">
        <v>2.28</v>
      </c>
      <c r="F1184" s="182"/>
      <c r="G1184" s="183"/>
      <c r="M1184" s="179" t="s">
        <v>1320</v>
      </c>
      <c r="O1184" s="170"/>
    </row>
    <row r="1185" spans="1:15" ht="12.75">
      <c r="A1185" s="178"/>
      <c r="B1185" s="180"/>
      <c r="C1185" s="234" t="s">
        <v>1321</v>
      </c>
      <c r="D1185" s="233"/>
      <c r="E1185" s="181">
        <v>19.547</v>
      </c>
      <c r="F1185" s="182"/>
      <c r="G1185" s="183"/>
      <c r="M1185" s="179" t="s">
        <v>1321</v>
      </c>
      <c r="O1185" s="170"/>
    </row>
    <row r="1186" spans="1:15" ht="12.75">
      <c r="A1186" s="178"/>
      <c r="B1186" s="180"/>
      <c r="C1186" s="234" t="s">
        <v>1322</v>
      </c>
      <c r="D1186" s="233"/>
      <c r="E1186" s="181">
        <v>7.84</v>
      </c>
      <c r="F1186" s="182"/>
      <c r="G1186" s="183"/>
      <c r="M1186" s="179" t="s">
        <v>1322</v>
      </c>
      <c r="O1186" s="170"/>
    </row>
    <row r="1187" spans="1:104" ht="12.75">
      <c r="A1187" s="171">
        <v>320</v>
      </c>
      <c r="B1187" s="172" t="s">
        <v>1323</v>
      </c>
      <c r="C1187" s="173" t="s">
        <v>1324</v>
      </c>
      <c r="D1187" s="174" t="s">
        <v>183</v>
      </c>
      <c r="E1187" s="175">
        <v>302.58</v>
      </c>
      <c r="F1187" s="175">
        <v>0</v>
      </c>
      <c r="G1187" s="176">
        <f>E1187*F1187</f>
        <v>0</v>
      </c>
      <c r="O1187" s="170">
        <v>2</v>
      </c>
      <c r="AA1187" s="146">
        <v>1</v>
      </c>
      <c r="AB1187" s="146">
        <v>7</v>
      </c>
      <c r="AC1187" s="146">
        <v>7</v>
      </c>
      <c r="AZ1187" s="146">
        <v>2</v>
      </c>
      <c r="BA1187" s="146">
        <f>IF(AZ1187=1,G1187,0)</f>
        <v>0</v>
      </c>
      <c r="BB1187" s="146">
        <f>IF(AZ1187=2,G1187,0)</f>
        <v>0</v>
      </c>
      <c r="BC1187" s="146">
        <f>IF(AZ1187=3,G1187,0)</f>
        <v>0</v>
      </c>
      <c r="BD1187" s="146">
        <f>IF(AZ1187=4,G1187,0)</f>
        <v>0</v>
      </c>
      <c r="BE1187" s="146">
        <f>IF(AZ1187=5,G1187,0)</f>
        <v>0</v>
      </c>
      <c r="CA1187" s="177">
        <v>1</v>
      </c>
      <c r="CB1187" s="177">
        <v>7</v>
      </c>
      <c r="CZ1187" s="146">
        <v>0.000799999999999912</v>
      </c>
    </row>
    <row r="1188" spans="1:15" ht="12.75">
      <c r="A1188" s="178"/>
      <c r="B1188" s="180"/>
      <c r="C1188" s="234" t="s">
        <v>1325</v>
      </c>
      <c r="D1188" s="233"/>
      <c r="E1188" s="181">
        <v>185.01</v>
      </c>
      <c r="F1188" s="182"/>
      <c r="G1188" s="183"/>
      <c r="M1188" s="179" t="s">
        <v>1325</v>
      </c>
      <c r="O1188" s="170"/>
    </row>
    <row r="1189" spans="1:15" ht="12.75">
      <c r="A1189" s="178"/>
      <c r="B1189" s="180"/>
      <c r="C1189" s="234" t="s">
        <v>1326</v>
      </c>
      <c r="D1189" s="233"/>
      <c r="E1189" s="181">
        <v>117.57</v>
      </c>
      <c r="F1189" s="182"/>
      <c r="G1189" s="183"/>
      <c r="M1189" s="179" t="s">
        <v>1326</v>
      </c>
      <c r="O1189" s="170"/>
    </row>
    <row r="1190" spans="1:104" ht="12.75">
      <c r="A1190" s="171">
        <v>321</v>
      </c>
      <c r="B1190" s="172" t="s">
        <v>1327</v>
      </c>
      <c r="C1190" s="173" t="s">
        <v>1328</v>
      </c>
      <c r="D1190" s="174" t="s">
        <v>183</v>
      </c>
      <c r="E1190" s="175">
        <v>189.8085</v>
      </c>
      <c r="F1190" s="175">
        <v>0</v>
      </c>
      <c r="G1190" s="176">
        <f>E1190*F1190</f>
        <v>0</v>
      </c>
      <c r="O1190" s="170">
        <v>2</v>
      </c>
      <c r="AA1190" s="146">
        <v>12</v>
      </c>
      <c r="AB1190" s="146">
        <v>1</v>
      </c>
      <c r="AC1190" s="146">
        <v>84</v>
      </c>
      <c r="AZ1190" s="146">
        <v>2</v>
      </c>
      <c r="BA1190" s="146">
        <f>IF(AZ1190=1,G1190,0)</f>
        <v>0</v>
      </c>
      <c r="BB1190" s="146">
        <f>IF(AZ1190=2,G1190,0)</f>
        <v>0</v>
      </c>
      <c r="BC1190" s="146">
        <f>IF(AZ1190=3,G1190,0)</f>
        <v>0</v>
      </c>
      <c r="BD1190" s="146">
        <f>IF(AZ1190=4,G1190,0)</f>
        <v>0</v>
      </c>
      <c r="BE1190" s="146">
        <f>IF(AZ1190=5,G1190,0)</f>
        <v>0</v>
      </c>
      <c r="CA1190" s="177">
        <v>12</v>
      </c>
      <c r="CB1190" s="177">
        <v>1</v>
      </c>
      <c r="CZ1190" s="146">
        <v>0.0200000000000102</v>
      </c>
    </row>
    <row r="1191" spans="1:15" ht="12.75">
      <c r="A1191" s="178"/>
      <c r="B1191" s="180"/>
      <c r="C1191" s="234" t="s">
        <v>1329</v>
      </c>
      <c r="D1191" s="233"/>
      <c r="E1191" s="181">
        <v>12.0225</v>
      </c>
      <c r="F1191" s="182"/>
      <c r="G1191" s="183"/>
      <c r="M1191" s="179" t="s">
        <v>1329</v>
      </c>
      <c r="O1191" s="170"/>
    </row>
    <row r="1192" spans="1:15" ht="12.75">
      <c r="A1192" s="178"/>
      <c r="B1192" s="180"/>
      <c r="C1192" s="234" t="s">
        <v>1330</v>
      </c>
      <c r="D1192" s="233"/>
      <c r="E1192" s="181">
        <v>20.5275</v>
      </c>
      <c r="F1192" s="182"/>
      <c r="G1192" s="183"/>
      <c r="M1192" s="179" t="s">
        <v>1330</v>
      </c>
      <c r="O1192" s="170"/>
    </row>
    <row r="1193" spans="1:15" ht="12.75">
      <c r="A1193" s="178"/>
      <c r="B1193" s="180"/>
      <c r="C1193" s="234" t="s">
        <v>1331</v>
      </c>
      <c r="D1193" s="233"/>
      <c r="E1193" s="181">
        <v>157.2585</v>
      </c>
      <c r="F1193" s="182"/>
      <c r="G1193" s="183"/>
      <c r="M1193" s="179" t="s">
        <v>1331</v>
      </c>
      <c r="O1193" s="170"/>
    </row>
    <row r="1194" spans="1:104" ht="12.75">
      <c r="A1194" s="171">
        <v>322</v>
      </c>
      <c r="B1194" s="172" t="s">
        <v>1332</v>
      </c>
      <c r="C1194" s="173" t="s">
        <v>1333</v>
      </c>
      <c r="D1194" s="174" t="s">
        <v>183</v>
      </c>
      <c r="E1194" s="175">
        <v>123.4485</v>
      </c>
      <c r="F1194" s="175">
        <v>0</v>
      </c>
      <c r="G1194" s="176">
        <f>E1194*F1194</f>
        <v>0</v>
      </c>
      <c r="O1194" s="170">
        <v>2</v>
      </c>
      <c r="AA1194" s="146">
        <v>12</v>
      </c>
      <c r="AB1194" s="146">
        <v>1</v>
      </c>
      <c r="AC1194" s="146">
        <v>49</v>
      </c>
      <c r="AZ1194" s="146">
        <v>2</v>
      </c>
      <c r="BA1194" s="146">
        <f>IF(AZ1194=1,G1194,0)</f>
        <v>0</v>
      </c>
      <c r="BB1194" s="146">
        <f>IF(AZ1194=2,G1194,0)</f>
        <v>0</v>
      </c>
      <c r="BC1194" s="146">
        <f>IF(AZ1194=3,G1194,0)</f>
        <v>0</v>
      </c>
      <c r="BD1194" s="146">
        <f>IF(AZ1194=4,G1194,0)</f>
        <v>0</v>
      </c>
      <c r="BE1194" s="146">
        <f>IF(AZ1194=5,G1194,0)</f>
        <v>0</v>
      </c>
      <c r="CA1194" s="177">
        <v>12</v>
      </c>
      <c r="CB1194" s="177">
        <v>1</v>
      </c>
      <c r="CZ1194" s="146">
        <v>0.0200000000000102</v>
      </c>
    </row>
    <row r="1195" spans="1:15" ht="12.75">
      <c r="A1195" s="178"/>
      <c r="B1195" s="180"/>
      <c r="C1195" s="234" t="s">
        <v>1334</v>
      </c>
      <c r="D1195" s="233"/>
      <c r="E1195" s="181">
        <v>79.4115</v>
      </c>
      <c r="F1195" s="182"/>
      <c r="G1195" s="183"/>
      <c r="M1195" s="179" t="s">
        <v>1334</v>
      </c>
      <c r="O1195" s="170"/>
    </row>
    <row r="1196" spans="1:15" ht="12.75">
      <c r="A1196" s="178"/>
      <c r="B1196" s="180"/>
      <c r="C1196" s="234" t="s">
        <v>1335</v>
      </c>
      <c r="D1196" s="233"/>
      <c r="E1196" s="181">
        <v>41.643</v>
      </c>
      <c r="F1196" s="182"/>
      <c r="G1196" s="183"/>
      <c r="M1196" s="179" t="s">
        <v>1335</v>
      </c>
      <c r="O1196" s="170"/>
    </row>
    <row r="1197" spans="1:15" ht="12.75">
      <c r="A1197" s="178"/>
      <c r="B1197" s="180"/>
      <c r="C1197" s="234" t="s">
        <v>1336</v>
      </c>
      <c r="D1197" s="233"/>
      <c r="E1197" s="181">
        <v>2.394</v>
      </c>
      <c r="F1197" s="182"/>
      <c r="G1197" s="183"/>
      <c r="M1197" s="179" t="s">
        <v>1336</v>
      </c>
      <c r="O1197" s="170"/>
    </row>
    <row r="1198" spans="1:104" ht="12.75">
      <c r="A1198" s="171">
        <v>323</v>
      </c>
      <c r="B1198" s="172" t="s">
        <v>1337</v>
      </c>
      <c r="C1198" s="173" t="s">
        <v>1338</v>
      </c>
      <c r="D1198" s="174" t="s">
        <v>1206</v>
      </c>
      <c r="E1198" s="175">
        <v>95.3</v>
      </c>
      <c r="F1198" s="175">
        <v>0</v>
      </c>
      <c r="G1198" s="176">
        <f>E1198*F1198</f>
        <v>0</v>
      </c>
      <c r="O1198" s="170">
        <v>2</v>
      </c>
      <c r="AA1198" s="146">
        <v>12</v>
      </c>
      <c r="AB1198" s="146">
        <v>1</v>
      </c>
      <c r="AC1198" s="146">
        <v>85</v>
      </c>
      <c r="AZ1198" s="146">
        <v>2</v>
      </c>
      <c r="BA1198" s="146">
        <f>IF(AZ1198=1,G1198,0)</f>
        <v>0</v>
      </c>
      <c r="BB1198" s="146">
        <f>IF(AZ1198=2,G1198,0)</f>
        <v>0</v>
      </c>
      <c r="BC1198" s="146">
        <f>IF(AZ1198=3,G1198,0)</f>
        <v>0</v>
      </c>
      <c r="BD1198" s="146">
        <f>IF(AZ1198=4,G1198,0)</f>
        <v>0</v>
      </c>
      <c r="BE1198" s="146">
        <f>IF(AZ1198=5,G1198,0)</f>
        <v>0</v>
      </c>
      <c r="CA1198" s="177">
        <v>12</v>
      </c>
      <c r="CB1198" s="177">
        <v>1</v>
      </c>
      <c r="CZ1198" s="146">
        <v>0.00199999999999889</v>
      </c>
    </row>
    <row r="1199" spans="1:15" ht="12.75">
      <c r="A1199" s="178"/>
      <c r="B1199" s="180"/>
      <c r="C1199" s="234" t="s">
        <v>665</v>
      </c>
      <c r="D1199" s="233"/>
      <c r="E1199" s="181">
        <v>0</v>
      </c>
      <c r="F1199" s="182"/>
      <c r="G1199" s="183"/>
      <c r="M1199" s="179" t="s">
        <v>665</v>
      </c>
      <c r="O1199" s="170"/>
    </row>
    <row r="1200" spans="1:15" ht="12.75">
      <c r="A1200" s="178"/>
      <c r="B1200" s="180"/>
      <c r="C1200" s="234" t="s">
        <v>1045</v>
      </c>
      <c r="D1200" s="233"/>
      <c r="E1200" s="181">
        <v>29.7</v>
      </c>
      <c r="F1200" s="182"/>
      <c r="G1200" s="183"/>
      <c r="M1200" s="179" t="s">
        <v>1045</v>
      </c>
      <c r="O1200" s="170"/>
    </row>
    <row r="1201" spans="1:15" ht="12.75">
      <c r="A1201" s="178"/>
      <c r="B1201" s="180"/>
      <c r="C1201" s="234" t="s">
        <v>1046</v>
      </c>
      <c r="D1201" s="233"/>
      <c r="E1201" s="181">
        <v>18.8</v>
      </c>
      <c r="F1201" s="182"/>
      <c r="G1201" s="183"/>
      <c r="M1201" s="179" t="s">
        <v>1046</v>
      </c>
      <c r="O1201" s="170"/>
    </row>
    <row r="1202" spans="1:15" ht="12.75">
      <c r="A1202" s="178"/>
      <c r="B1202" s="180"/>
      <c r="C1202" s="234" t="s">
        <v>1047</v>
      </c>
      <c r="D1202" s="233"/>
      <c r="E1202" s="181">
        <v>13.8</v>
      </c>
      <c r="F1202" s="182"/>
      <c r="G1202" s="183"/>
      <c r="M1202" s="179" t="s">
        <v>1047</v>
      </c>
      <c r="O1202" s="170"/>
    </row>
    <row r="1203" spans="1:15" ht="12.75">
      <c r="A1203" s="178"/>
      <c r="B1203" s="180"/>
      <c r="C1203" s="234" t="s">
        <v>1048</v>
      </c>
      <c r="D1203" s="233"/>
      <c r="E1203" s="181">
        <v>13.4</v>
      </c>
      <c r="F1203" s="182"/>
      <c r="G1203" s="183"/>
      <c r="M1203" s="179" t="s">
        <v>1048</v>
      </c>
      <c r="O1203" s="170"/>
    </row>
    <row r="1204" spans="1:15" ht="12.75">
      <c r="A1204" s="178"/>
      <c r="B1204" s="180"/>
      <c r="C1204" s="234" t="s">
        <v>1049</v>
      </c>
      <c r="D1204" s="233"/>
      <c r="E1204" s="181">
        <v>19.6</v>
      </c>
      <c r="F1204" s="182"/>
      <c r="G1204" s="183"/>
      <c r="M1204" s="179" t="s">
        <v>1049</v>
      </c>
      <c r="O1204" s="170"/>
    </row>
    <row r="1205" spans="1:104" ht="12.75">
      <c r="A1205" s="171">
        <v>324</v>
      </c>
      <c r="B1205" s="172" t="s">
        <v>1339</v>
      </c>
      <c r="C1205" s="173" t="s">
        <v>1340</v>
      </c>
      <c r="D1205" s="174" t="s">
        <v>1206</v>
      </c>
      <c r="E1205" s="175">
        <v>66.1681</v>
      </c>
      <c r="F1205" s="175">
        <v>0</v>
      </c>
      <c r="G1205" s="176">
        <f>E1205*F1205</f>
        <v>0</v>
      </c>
      <c r="O1205" s="170">
        <v>2</v>
      </c>
      <c r="AA1205" s="146">
        <v>12</v>
      </c>
      <c r="AB1205" s="146">
        <v>1</v>
      </c>
      <c r="AC1205" s="146">
        <v>50</v>
      </c>
      <c r="AZ1205" s="146">
        <v>2</v>
      </c>
      <c r="BA1205" s="146">
        <f>IF(AZ1205=1,G1205,0)</f>
        <v>0</v>
      </c>
      <c r="BB1205" s="146">
        <f>IF(AZ1205=2,G1205,0)</f>
        <v>0</v>
      </c>
      <c r="BC1205" s="146">
        <f>IF(AZ1205=3,G1205,0)</f>
        <v>0</v>
      </c>
      <c r="BD1205" s="146">
        <f>IF(AZ1205=4,G1205,0)</f>
        <v>0</v>
      </c>
      <c r="BE1205" s="146">
        <f>IF(AZ1205=5,G1205,0)</f>
        <v>0</v>
      </c>
      <c r="CA1205" s="177">
        <v>12</v>
      </c>
      <c r="CB1205" s="177">
        <v>1</v>
      </c>
      <c r="CZ1205" s="146">
        <v>0.00199999999999889</v>
      </c>
    </row>
    <row r="1206" spans="1:15" ht="12.75">
      <c r="A1206" s="178"/>
      <c r="B1206" s="180"/>
      <c r="C1206" s="234" t="s">
        <v>688</v>
      </c>
      <c r="D1206" s="233"/>
      <c r="E1206" s="181">
        <v>0</v>
      </c>
      <c r="F1206" s="182"/>
      <c r="G1206" s="183"/>
      <c r="M1206" s="179" t="s">
        <v>688</v>
      </c>
      <c r="O1206" s="170"/>
    </row>
    <row r="1207" spans="1:15" ht="12.75">
      <c r="A1207" s="178"/>
      <c r="B1207" s="180"/>
      <c r="C1207" s="234" t="s">
        <v>1050</v>
      </c>
      <c r="D1207" s="233"/>
      <c r="E1207" s="181">
        <v>2.75</v>
      </c>
      <c r="F1207" s="182"/>
      <c r="G1207" s="183"/>
      <c r="M1207" s="179" t="s">
        <v>1050</v>
      </c>
      <c r="O1207" s="170"/>
    </row>
    <row r="1208" spans="1:15" ht="12.75">
      <c r="A1208" s="178"/>
      <c r="B1208" s="180"/>
      <c r="C1208" s="234" t="s">
        <v>1051</v>
      </c>
      <c r="D1208" s="233"/>
      <c r="E1208" s="181">
        <v>7.85</v>
      </c>
      <c r="F1208" s="182"/>
      <c r="G1208" s="183"/>
      <c r="M1208" s="179" t="s">
        <v>1051</v>
      </c>
      <c r="O1208" s="170"/>
    </row>
    <row r="1209" spans="1:15" ht="12.75">
      <c r="A1209" s="178"/>
      <c r="B1209" s="180"/>
      <c r="C1209" s="234" t="s">
        <v>1052</v>
      </c>
      <c r="D1209" s="233"/>
      <c r="E1209" s="181">
        <v>7.8</v>
      </c>
      <c r="F1209" s="182"/>
      <c r="G1209" s="183"/>
      <c r="M1209" s="179" t="s">
        <v>1052</v>
      </c>
      <c r="O1209" s="170"/>
    </row>
    <row r="1210" spans="1:15" ht="12.75">
      <c r="A1210" s="178"/>
      <c r="B1210" s="180"/>
      <c r="C1210" s="234" t="s">
        <v>1053</v>
      </c>
      <c r="D1210" s="233"/>
      <c r="E1210" s="181">
        <v>3.85</v>
      </c>
      <c r="F1210" s="182"/>
      <c r="G1210" s="183"/>
      <c r="M1210" s="179" t="s">
        <v>1053</v>
      </c>
      <c r="O1210" s="170"/>
    </row>
    <row r="1211" spans="1:15" ht="12.75">
      <c r="A1211" s="178"/>
      <c r="B1211" s="180"/>
      <c r="C1211" s="234" t="s">
        <v>1341</v>
      </c>
      <c r="D1211" s="233"/>
      <c r="E1211" s="181">
        <v>17.1381</v>
      </c>
      <c r="F1211" s="182"/>
      <c r="G1211" s="183"/>
      <c r="M1211" s="179" t="s">
        <v>1341</v>
      </c>
      <c r="O1211" s="170"/>
    </row>
    <row r="1212" spans="1:15" ht="12.75">
      <c r="A1212" s="178"/>
      <c r="B1212" s="180"/>
      <c r="C1212" s="234" t="s">
        <v>91</v>
      </c>
      <c r="D1212" s="233"/>
      <c r="E1212" s="181">
        <v>0</v>
      </c>
      <c r="F1212" s="182"/>
      <c r="G1212" s="183"/>
      <c r="M1212" s="179">
        <v>0</v>
      </c>
      <c r="O1212" s="170"/>
    </row>
    <row r="1213" spans="1:15" ht="12.75">
      <c r="A1213" s="178"/>
      <c r="B1213" s="180"/>
      <c r="C1213" s="234" t="s">
        <v>938</v>
      </c>
      <c r="D1213" s="233"/>
      <c r="E1213" s="181">
        <v>0</v>
      </c>
      <c r="F1213" s="182"/>
      <c r="G1213" s="183"/>
      <c r="M1213" s="179" t="s">
        <v>938</v>
      </c>
      <c r="O1213" s="170"/>
    </row>
    <row r="1214" spans="1:15" ht="12.75">
      <c r="A1214" s="178"/>
      <c r="B1214" s="180"/>
      <c r="C1214" s="234" t="s">
        <v>1054</v>
      </c>
      <c r="D1214" s="233"/>
      <c r="E1214" s="181">
        <v>9.18</v>
      </c>
      <c r="F1214" s="182"/>
      <c r="G1214" s="183"/>
      <c r="M1214" s="179" t="s">
        <v>1054</v>
      </c>
      <c r="O1214" s="170"/>
    </row>
    <row r="1215" spans="1:15" ht="12.75">
      <c r="A1215" s="178"/>
      <c r="B1215" s="180"/>
      <c r="C1215" s="234" t="s">
        <v>1055</v>
      </c>
      <c r="D1215" s="233"/>
      <c r="E1215" s="181">
        <v>6.42</v>
      </c>
      <c r="F1215" s="182"/>
      <c r="G1215" s="183"/>
      <c r="M1215" s="179" t="s">
        <v>1055</v>
      </c>
      <c r="O1215" s="170"/>
    </row>
    <row r="1216" spans="1:15" ht="12.75">
      <c r="A1216" s="178"/>
      <c r="B1216" s="180"/>
      <c r="C1216" s="234" t="s">
        <v>1056</v>
      </c>
      <c r="D1216" s="233"/>
      <c r="E1216" s="181">
        <v>4.88</v>
      </c>
      <c r="F1216" s="182"/>
      <c r="G1216" s="183"/>
      <c r="M1216" s="179" t="s">
        <v>1056</v>
      </c>
      <c r="O1216" s="170"/>
    </row>
    <row r="1217" spans="1:15" ht="12.75">
      <c r="A1217" s="178"/>
      <c r="B1217" s="180"/>
      <c r="C1217" s="234" t="s">
        <v>1057</v>
      </c>
      <c r="D1217" s="233"/>
      <c r="E1217" s="181">
        <v>2.35</v>
      </c>
      <c r="F1217" s="182"/>
      <c r="G1217" s="183"/>
      <c r="M1217" s="179" t="s">
        <v>1057</v>
      </c>
      <c r="O1217" s="170"/>
    </row>
    <row r="1218" spans="1:15" ht="12.75">
      <c r="A1218" s="178"/>
      <c r="B1218" s="180"/>
      <c r="C1218" s="234" t="s">
        <v>1058</v>
      </c>
      <c r="D1218" s="233"/>
      <c r="E1218" s="181">
        <v>3.95</v>
      </c>
      <c r="F1218" s="182"/>
      <c r="G1218" s="183"/>
      <c r="M1218" s="179" t="s">
        <v>1058</v>
      </c>
      <c r="O1218" s="170"/>
    </row>
    <row r="1219" spans="1:104" ht="12.75">
      <c r="A1219" s="171">
        <v>325</v>
      </c>
      <c r="B1219" s="172" t="s">
        <v>1342</v>
      </c>
      <c r="C1219" s="173" t="s">
        <v>1343</v>
      </c>
      <c r="D1219" s="174" t="s">
        <v>177</v>
      </c>
      <c r="E1219" s="175">
        <v>8.61203997000364</v>
      </c>
      <c r="F1219" s="175">
        <v>0</v>
      </c>
      <c r="G1219" s="176">
        <f>E1219*F1219</f>
        <v>0</v>
      </c>
      <c r="O1219" s="170">
        <v>2</v>
      </c>
      <c r="AA1219" s="146">
        <v>7</v>
      </c>
      <c r="AB1219" s="146">
        <v>1001</v>
      </c>
      <c r="AC1219" s="146">
        <v>5</v>
      </c>
      <c r="AZ1219" s="146">
        <v>2</v>
      </c>
      <c r="BA1219" s="146">
        <f>IF(AZ1219=1,G1219,0)</f>
        <v>0</v>
      </c>
      <c r="BB1219" s="146">
        <f>IF(AZ1219=2,G1219,0)</f>
        <v>0</v>
      </c>
      <c r="BC1219" s="146">
        <f>IF(AZ1219=3,G1219,0)</f>
        <v>0</v>
      </c>
      <c r="BD1219" s="146">
        <f>IF(AZ1219=4,G1219,0)</f>
        <v>0</v>
      </c>
      <c r="BE1219" s="146">
        <f>IF(AZ1219=5,G1219,0)</f>
        <v>0</v>
      </c>
      <c r="CA1219" s="177">
        <v>7</v>
      </c>
      <c r="CB1219" s="177">
        <v>1001</v>
      </c>
      <c r="CZ1219" s="146">
        <v>0</v>
      </c>
    </row>
    <row r="1220" spans="1:57" ht="12.75">
      <c r="A1220" s="184"/>
      <c r="B1220" s="185" t="s">
        <v>74</v>
      </c>
      <c r="C1220" s="186" t="str">
        <f>CONCATENATE(B1101," ",C1101)</f>
        <v>771 Podlahy z dlaždic a obklady</v>
      </c>
      <c r="D1220" s="187"/>
      <c r="E1220" s="188"/>
      <c r="F1220" s="189"/>
      <c r="G1220" s="190">
        <f>SUM(G1101:G1219)</f>
        <v>0</v>
      </c>
      <c r="O1220" s="170">
        <v>4</v>
      </c>
      <c r="BA1220" s="191">
        <f>SUM(BA1101:BA1219)</f>
        <v>0</v>
      </c>
      <c r="BB1220" s="191">
        <f>SUM(BB1101:BB1219)</f>
        <v>0</v>
      </c>
      <c r="BC1220" s="191">
        <f>SUM(BC1101:BC1219)</f>
        <v>0</v>
      </c>
      <c r="BD1220" s="191">
        <f>SUM(BD1101:BD1219)</f>
        <v>0</v>
      </c>
      <c r="BE1220" s="191">
        <f>SUM(BE1101:BE1219)</f>
        <v>0</v>
      </c>
    </row>
    <row r="1221" spans="1:15" ht="12.75">
      <c r="A1221" s="163" t="s">
        <v>71</v>
      </c>
      <c r="B1221" s="164" t="s">
        <v>1344</v>
      </c>
      <c r="C1221" s="165" t="s">
        <v>1345</v>
      </c>
      <c r="D1221" s="166"/>
      <c r="E1221" s="167"/>
      <c r="F1221" s="167"/>
      <c r="G1221" s="168"/>
      <c r="H1221" s="169"/>
      <c r="I1221" s="169"/>
      <c r="O1221" s="170">
        <v>1</v>
      </c>
    </row>
    <row r="1222" spans="1:104" ht="22.5">
      <c r="A1222" s="171">
        <v>326</v>
      </c>
      <c r="B1222" s="172" t="s">
        <v>1346</v>
      </c>
      <c r="C1222" s="173" t="s">
        <v>1347</v>
      </c>
      <c r="D1222" s="174" t="s">
        <v>293</v>
      </c>
      <c r="E1222" s="175">
        <v>205.08</v>
      </c>
      <c r="F1222" s="175">
        <v>0</v>
      </c>
      <c r="G1222" s="176">
        <f>E1222*F1222</f>
        <v>0</v>
      </c>
      <c r="O1222" s="170">
        <v>2</v>
      </c>
      <c r="AA1222" s="146">
        <v>1</v>
      </c>
      <c r="AB1222" s="146">
        <v>7</v>
      </c>
      <c r="AC1222" s="146">
        <v>7</v>
      </c>
      <c r="AZ1222" s="146">
        <v>2</v>
      </c>
      <c r="BA1222" s="146">
        <f>IF(AZ1222=1,G1222,0)</f>
        <v>0</v>
      </c>
      <c r="BB1222" s="146">
        <f>IF(AZ1222=2,G1222,0)</f>
        <v>0</v>
      </c>
      <c r="BC1222" s="146">
        <f>IF(AZ1222=3,G1222,0)</f>
        <v>0</v>
      </c>
      <c r="BD1222" s="146">
        <f>IF(AZ1222=4,G1222,0)</f>
        <v>0</v>
      </c>
      <c r="BE1222" s="146">
        <f>IF(AZ1222=5,G1222,0)</f>
        <v>0</v>
      </c>
      <c r="CA1222" s="177">
        <v>1</v>
      </c>
      <c r="CB1222" s="177">
        <v>7</v>
      </c>
      <c r="CZ1222" s="146">
        <v>9.00000000000345E-05</v>
      </c>
    </row>
    <row r="1223" spans="1:15" ht="12.75">
      <c r="A1223" s="178"/>
      <c r="B1223" s="180"/>
      <c r="C1223" s="234" t="s">
        <v>1348</v>
      </c>
      <c r="D1223" s="233"/>
      <c r="E1223" s="181">
        <v>127.7</v>
      </c>
      <c r="F1223" s="182"/>
      <c r="G1223" s="183"/>
      <c r="M1223" s="179" t="s">
        <v>1348</v>
      </c>
      <c r="O1223" s="170"/>
    </row>
    <row r="1224" spans="1:15" ht="12.75">
      <c r="A1224" s="178"/>
      <c r="B1224" s="180"/>
      <c r="C1224" s="234" t="s">
        <v>1349</v>
      </c>
      <c r="D1224" s="233"/>
      <c r="E1224" s="181">
        <v>43.5</v>
      </c>
      <c r="F1224" s="182"/>
      <c r="G1224" s="183"/>
      <c r="M1224" s="179" t="s">
        <v>1349</v>
      </c>
      <c r="O1224" s="170"/>
    </row>
    <row r="1225" spans="1:15" ht="12.75">
      <c r="A1225" s="178"/>
      <c r="B1225" s="180"/>
      <c r="C1225" s="234" t="s">
        <v>1350</v>
      </c>
      <c r="D1225" s="233"/>
      <c r="E1225" s="181">
        <v>33.88</v>
      </c>
      <c r="F1225" s="182"/>
      <c r="G1225" s="183"/>
      <c r="M1225" s="179" t="s">
        <v>1350</v>
      </c>
      <c r="O1225" s="170"/>
    </row>
    <row r="1226" spans="1:104" ht="22.5">
      <c r="A1226" s="171">
        <v>327</v>
      </c>
      <c r="B1226" s="172" t="s">
        <v>1351</v>
      </c>
      <c r="C1226" s="173" t="s">
        <v>1352</v>
      </c>
      <c r="D1226" s="174" t="s">
        <v>293</v>
      </c>
      <c r="E1226" s="175">
        <v>233.26</v>
      </c>
      <c r="F1226" s="175">
        <v>0</v>
      </c>
      <c r="G1226" s="176">
        <f>E1226*F1226</f>
        <v>0</v>
      </c>
      <c r="O1226" s="170">
        <v>2</v>
      </c>
      <c r="AA1226" s="146">
        <v>1</v>
      </c>
      <c r="AB1226" s="146">
        <v>7</v>
      </c>
      <c r="AC1226" s="146">
        <v>7</v>
      </c>
      <c r="AZ1226" s="146">
        <v>2</v>
      </c>
      <c r="BA1226" s="146">
        <f>IF(AZ1226=1,G1226,0)</f>
        <v>0</v>
      </c>
      <c r="BB1226" s="146">
        <f>IF(AZ1226=2,G1226,0)</f>
        <v>0</v>
      </c>
      <c r="BC1226" s="146">
        <f>IF(AZ1226=3,G1226,0)</f>
        <v>0</v>
      </c>
      <c r="BD1226" s="146">
        <f>IF(AZ1226=4,G1226,0)</f>
        <v>0</v>
      </c>
      <c r="BE1226" s="146">
        <f>IF(AZ1226=5,G1226,0)</f>
        <v>0</v>
      </c>
      <c r="CA1226" s="177">
        <v>1</v>
      </c>
      <c r="CB1226" s="177">
        <v>7</v>
      </c>
      <c r="CZ1226" s="146">
        <v>4.99999999999945E-05</v>
      </c>
    </row>
    <row r="1227" spans="1:15" ht="12.75">
      <c r="A1227" s="178"/>
      <c r="B1227" s="180"/>
      <c r="C1227" s="234" t="s">
        <v>1219</v>
      </c>
      <c r="D1227" s="233"/>
      <c r="E1227" s="181">
        <v>138.2</v>
      </c>
      <c r="F1227" s="182"/>
      <c r="G1227" s="183"/>
      <c r="M1227" s="179" t="s">
        <v>1219</v>
      </c>
      <c r="O1227" s="170"/>
    </row>
    <row r="1228" spans="1:15" ht="12.75">
      <c r="A1228" s="178"/>
      <c r="B1228" s="180"/>
      <c r="C1228" s="234" t="s">
        <v>1220</v>
      </c>
      <c r="D1228" s="233"/>
      <c r="E1228" s="181">
        <v>57.55</v>
      </c>
      <c r="F1228" s="182"/>
      <c r="G1228" s="183"/>
      <c r="M1228" s="179" t="s">
        <v>1220</v>
      </c>
      <c r="O1228" s="170"/>
    </row>
    <row r="1229" spans="1:15" ht="12.75">
      <c r="A1229" s="178"/>
      <c r="B1229" s="180"/>
      <c r="C1229" s="234" t="s">
        <v>1221</v>
      </c>
      <c r="D1229" s="233"/>
      <c r="E1229" s="181">
        <v>37.51</v>
      </c>
      <c r="F1229" s="182"/>
      <c r="G1229" s="183"/>
      <c r="M1229" s="179" t="s">
        <v>1221</v>
      </c>
      <c r="O1229" s="170"/>
    </row>
    <row r="1230" spans="1:104" ht="12.75">
      <c r="A1230" s="171">
        <v>328</v>
      </c>
      <c r="B1230" s="172" t="s">
        <v>1353</v>
      </c>
      <c r="C1230" s="173" t="s">
        <v>1354</v>
      </c>
      <c r="D1230" s="174" t="s">
        <v>293</v>
      </c>
      <c r="E1230" s="175">
        <v>80</v>
      </c>
      <c r="F1230" s="175">
        <v>0</v>
      </c>
      <c r="G1230" s="176">
        <f>E1230*F1230</f>
        <v>0</v>
      </c>
      <c r="O1230" s="170">
        <v>2</v>
      </c>
      <c r="AA1230" s="146">
        <v>1</v>
      </c>
      <c r="AB1230" s="146">
        <v>7</v>
      </c>
      <c r="AC1230" s="146">
        <v>7</v>
      </c>
      <c r="AZ1230" s="146">
        <v>2</v>
      </c>
      <c r="BA1230" s="146">
        <f>IF(AZ1230=1,G1230,0)</f>
        <v>0</v>
      </c>
      <c r="BB1230" s="146">
        <f>IF(AZ1230=2,G1230,0)</f>
        <v>0</v>
      </c>
      <c r="BC1230" s="146">
        <f>IF(AZ1230=3,G1230,0)</f>
        <v>0</v>
      </c>
      <c r="BD1230" s="146">
        <f>IF(AZ1230=4,G1230,0)</f>
        <v>0</v>
      </c>
      <c r="BE1230" s="146">
        <f>IF(AZ1230=5,G1230,0)</f>
        <v>0</v>
      </c>
      <c r="CA1230" s="177">
        <v>1</v>
      </c>
      <c r="CB1230" s="177">
        <v>7</v>
      </c>
      <c r="CZ1230" s="146">
        <v>0</v>
      </c>
    </row>
    <row r="1231" spans="1:15" ht="12.75">
      <c r="A1231" s="178"/>
      <c r="B1231" s="180"/>
      <c r="C1231" s="234" t="s">
        <v>1355</v>
      </c>
      <c r="D1231" s="233"/>
      <c r="E1231" s="181">
        <v>80</v>
      </c>
      <c r="F1231" s="182"/>
      <c r="G1231" s="183"/>
      <c r="M1231" s="179" t="s">
        <v>1355</v>
      </c>
      <c r="O1231" s="170"/>
    </row>
    <row r="1232" spans="1:104" ht="22.5">
      <c r="A1232" s="171">
        <v>329</v>
      </c>
      <c r="B1232" s="172" t="s">
        <v>1356</v>
      </c>
      <c r="C1232" s="173" t="s">
        <v>1357</v>
      </c>
      <c r="D1232" s="174" t="s">
        <v>293</v>
      </c>
      <c r="E1232" s="175">
        <v>38.34</v>
      </c>
      <c r="F1232" s="175">
        <v>0</v>
      </c>
      <c r="G1232" s="176">
        <f>E1232*F1232</f>
        <v>0</v>
      </c>
      <c r="O1232" s="170">
        <v>2</v>
      </c>
      <c r="AA1232" s="146">
        <v>1</v>
      </c>
      <c r="AB1232" s="146">
        <v>7</v>
      </c>
      <c r="AC1232" s="146">
        <v>7</v>
      </c>
      <c r="AZ1232" s="146">
        <v>2</v>
      </c>
      <c r="BA1232" s="146">
        <f>IF(AZ1232=1,G1232,0)</f>
        <v>0</v>
      </c>
      <c r="BB1232" s="146">
        <f>IF(AZ1232=2,G1232,0)</f>
        <v>0</v>
      </c>
      <c r="BC1232" s="146">
        <f>IF(AZ1232=3,G1232,0)</f>
        <v>0</v>
      </c>
      <c r="BD1232" s="146">
        <f>IF(AZ1232=4,G1232,0)</f>
        <v>0</v>
      </c>
      <c r="BE1232" s="146">
        <f>IF(AZ1232=5,G1232,0)</f>
        <v>0</v>
      </c>
      <c r="CA1232" s="177">
        <v>1</v>
      </c>
      <c r="CB1232" s="177">
        <v>7</v>
      </c>
      <c r="CZ1232" s="146">
        <v>3.00000000000022E-05</v>
      </c>
    </row>
    <row r="1233" spans="1:15" ht="12.75">
      <c r="A1233" s="178"/>
      <c r="B1233" s="180"/>
      <c r="C1233" s="234" t="s">
        <v>1060</v>
      </c>
      <c r="D1233" s="233"/>
      <c r="E1233" s="181">
        <v>4.5</v>
      </c>
      <c r="F1233" s="182"/>
      <c r="G1233" s="183"/>
      <c r="M1233" s="179" t="s">
        <v>1060</v>
      </c>
      <c r="O1233" s="170"/>
    </row>
    <row r="1234" spans="1:15" ht="12.75">
      <c r="A1234" s="178"/>
      <c r="B1234" s="180"/>
      <c r="C1234" s="234" t="s">
        <v>1061</v>
      </c>
      <c r="D1234" s="233"/>
      <c r="E1234" s="181">
        <v>10.1</v>
      </c>
      <c r="F1234" s="182"/>
      <c r="G1234" s="183"/>
      <c r="M1234" s="179" t="s">
        <v>1061</v>
      </c>
      <c r="O1234" s="170"/>
    </row>
    <row r="1235" spans="1:15" ht="12.75">
      <c r="A1235" s="178"/>
      <c r="B1235" s="180"/>
      <c r="C1235" s="234" t="s">
        <v>1062</v>
      </c>
      <c r="D1235" s="233"/>
      <c r="E1235" s="181">
        <v>13.89</v>
      </c>
      <c r="F1235" s="182"/>
      <c r="G1235" s="183"/>
      <c r="M1235" s="179" t="s">
        <v>1062</v>
      </c>
      <c r="O1235" s="170"/>
    </row>
    <row r="1236" spans="1:15" ht="12.75">
      <c r="A1236" s="178"/>
      <c r="B1236" s="180"/>
      <c r="C1236" s="234" t="s">
        <v>1358</v>
      </c>
      <c r="D1236" s="233"/>
      <c r="E1236" s="181">
        <v>9.85</v>
      </c>
      <c r="F1236" s="182"/>
      <c r="G1236" s="183"/>
      <c r="M1236" s="179" t="s">
        <v>1358</v>
      </c>
      <c r="O1236" s="170"/>
    </row>
    <row r="1237" spans="1:104" ht="12.75">
      <c r="A1237" s="171">
        <v>330</v>
      </c>
      <c r="B1237" s="172" t="s">
        <v>1359</v>
      </c>
      <c r="C1237" s="173" t="s">
        <v>1360</v>
      </c>
      <c r="D1237" s="174" t="s">
        <v>183</v>
      </c>
      <c r="E1237" s="175">
        <v>149.77</v>
      </c>
      <c r="F1237" s="175">
        <v>0</v>
      </c>
      <c r="G1237" s="176">
        <f>E1237*F1237</f>
        <v>0</v>
      </c>
      <c r="O1237" s="170">
        <v>2</v>
      </c>
      <c r="AA1237" s="146">
        <v>1</v>
      </c>
      <c r="AB1237" s="146">
        <v>7</v>
      </c>
      <c r="AC1237" s="146">
        <v>7</v>
      </c>
      <c r="AZ1237" s="146">
        <v>2</v>
      </c>
      <c r="BA1237" s="146">
        <f>IF(AZ1237=1,G1237,0)</f>
        <v>0</v>
      </c>
      <c r="BB1237" s="146">
        <f>IF(AZ1237=2,G1237,0)</f>
        <v>0</v>
      </c>
      <c r="BC1237" s="146">
        <f>IF(AZ1237=3,G1237,0)</f>
        <v>0</v>
      </c>
      <c r="BD1237" s="146">
        <f>IF(AZ1237=4,G1237,0)</f>
        <v>0</v>
      </c>
      <c r="BE1237" s="146">
        <f>IF(AZ1237=5,G1237,0)</f>
        <v>0</v>
      </c>
      <c r="CA1237" s="177">
        <v>1</v>
      </c>
      <c r="CB1237" s="177">
        <v>7</v>
      </c>
      <c r="CZ1237" s="146">
        <v>0</v>
      </c>
    </row>
    <row r="1238" spans="1:15" ht="33.75">
      <c r="A1238" s="178"/>
      <c r="B1238" s="180"/>
      <c r="C1238" s="234" t="s">
        <v>658</v>
      </c>
      <c r="D1238" s="233"/>
      <c r="E1238" s="181">
        <v>115.94</v>
      </c>
      <c r="F1238" s="182"/>
      <c r="G1238" s="183"/>
      <c r="M1238" s="179" t="s">
        <v>658</v>
      </c>
      <c r="O1238" s="170"/>
    </row>
    <row r="1239" spans="1:15" ht="12.75">
      <c r="A1239" s="178"/>
      <c r="B1239" s="180"/>
      <c r="C1239" s="234" t="s">
        <v>659</v>
      </c>
      <c r="D1239" s="233"/>
      <c r="E1239" s="181">
        <v>33.83</v>
      </c>
      <c r="F1239" s="182"/>
      <c r="G1239" s="183"/>
      <c r="M1239" s="179" t="s">
        <v>659</v>
      </c>
      <c r="O1239" s="170"/>
    </row>
    <row r="1240" spans="1:104" ht="22.5">
      <c r="A1240" s="171">
        <v>331</v>
      </c>
      <c r="B1240" s="172" t="s">
        <v>1361</v>
      </c>
      <c r="C1240" s="173" t="s">
        <v>1362</v>
      </c>
      <c r="D1240" s="174" t="s">
        <v>183</v>
      </c>
      <c r="E1240" s="175">
        <v>250.839</v>
      </c>
      <c r="F1240" s="175">
        <v>0</v>
      </c>
      <c r="G1240" s="176">
        <f>E1240*F1240</f>
        <v>0</v>
      </c>
      <c r="O1240" s="170">
        <v>2</v>
      </c>
      <c r="AA1240" s="146">
        <v>1</v>
      </c>
      <c r="AB1240" s="146">
        <v>7</v>
      </c>
      <c r="AC1240" s="146">
        <v>7</v>
      </c>
      <c r="AZ1240" s="146">
        <v>2</v>
      </c>
      <c r="BA1240" s="146">
        <f>IF(AZ1240=1,G1240,0)</f>
        <v>0</v>
      </c>
      <c r="BB1240" s="146">
        <f>IF(AZ1240=2,G1240,0)</f>
        <v>0</v>
      </c>
      <c r="BC1240" s="146">
        <f>IF(AZ1240=3,G1240,0)</f>
        <v>0</v>
      </c>
      <c r="BD1240" s="146">
        <f>IF(AZ1240=4,G1240,0)</f>
        <v>0</v>
      </c>
      <c r="BE1240" s="146">
        <f>IF(AZ1240=5,G1240,0)</f>
        <v>0</v>
      </c>
      <c r="CA1240" s="177">
        <v>1</v>
      </c>
      <c r="CB1240" s="177">
        <v>7</v>
      </c>
      <c r="CZ1240" s="146">
        <v>0.000249999999999861</v>
      </c>
    </row>
    <row r="1241" spans="1:15" ht="12.75">
      <c r="A1241" s="178"/>
      <c r="B1241" s="180"/>
      <c r="C1241" s="234" t="s">
        <v>1024</v>
      </c>
      <c r="D1241" s="233"/>
      <c r="E1241" s="181">
        <v>42.64</v>
      </c>
      <c r="F1241" s="182"/>
      <c r="G1241" s="183"/>
      <c r="M1241" s="179" t="s">
        <v>1024</v>
      </c>
      <c r="O1241" s="170"/>
    </row>
    <row r="1242" spans="1:15" ht="33.75">
      <c r="A1242" s="178"/>
      <c r="B1242" s="180"/>
      <c r="C1242" s="234" t="s">
        <v>1363</v>
      </c>
      <c r="D1242" s="233"/>
      <c r="E1242" s="181">
        <v>41.8075</v>
      </c>
      <c r="F1242" s="182"/>
      <c r="G1242" s="183"/>
      <c r="M1242" s="179" t="s">
        <v>1363</v>
      </c>
      <c r="O1242" s="170"/>
    </row>
    <row r="1243" spans="1:15" ht="22.5">
      <c r="A1243" s="178"/>
      <c r="B1243" s="180"/>
      <c r="C1243" s="234" t="s">
        <v>1364</v>
      </c>
      <c r="D1243" s="233"/>
      <c r="E1243" s="181">
        <v>69.108</v>
      </c>
      <c r="F1243" s="182"/>
      <c r="G1243" s="183"/>
      <c r="M1243" s="179" t="s">
        <v>1364</v>
      </c>
      <c r="O1243" s="170"/>
    </row>
    <row r="1244" spans="1:15" ht="22.5">
      <c r="A1244" s="178"/>
      <c r="B1244" s="180"/>
      <c r="C1244" s="234" t="s">
        <v>1365</v>
      </c>
      <c r="D1244" s="233"/>
      <c r="E1244" s="181">
        <v>23.1166</v>
      </c>
      <c r="F1244" s="182"/>
      <c r="G1244" s="183"/>
      <c r="M1244" s="179" t="s">
        <v>1365</v>
      </c>
      <c r="O1244" s="170"/>
    </row>
    <row r="1245" spans="1:15" ht="12.75">
      <c r="A1245" s="178"/>
      <c r="B1245" s="180"/>
      <c r="C1245" s="234" t="s">
        <v>1366</v>
      </c>
      <c r="D1245" s="233"/>
      <c r="E1245" s="181">
        <v>3.8675</v>
      </c>
      <c r="F1245" s="182"/>
      <c r="G1245" s="183"/>
      <c r="M1245" s="179" t="s">
        <v>1366</v>
      </c>
      <c r="O1245" s="170"/>
    </row>
    <row r="1246" spans="1:15" ht="22.5">
      <c r="A1246" s="178"/>
      <c r="B1246" s="180"/>
      <c r="C1246" s="234" t="s">
        <v>1367</v>
      </c>
      <c r="D1246" s="233"/>
      <c r="E1246" s="181">
        <v>45.896</v>
      </c>
      <c r="F1246" s="182"/>
      <c r="G1246" s="183"/>
      <c r="M1246" s="179" t="s">
        <v>1367</v>
      </c>
      <c r="O1246" s="170"/>
    </row>
    <row r="1247" spans="1:15" ht="12.75">
      <c r="A1247" s="178"/>
      <c r="B1247" s="180"/>
      <c r="C1247" s="234" t="s">
        <v>1368</v>
      </c>
      <c r="D1247" s="233"/>
      <c r="E1247" s="181">
        <v>5.4</v>
      </c>
      <c r="F1247" s="182"/>
      <c r="G1247" s="183"/>
      <c r="M1247" s="179" t="s">
        <v>1368</v>
      </c>
      <c r="O1247" s="170"/>
    </row>
    <row r="1248" spans="1:15" ht="12.75">
      <c r="A1248" s="178"/>
      <c r="B1248" s="180"/>
      <c r="C1248" s="234" t="s">
        <v>1369</v>
      </c>
      <c r="D1248" s="233"/>
      <c r="E1248" s="181">
        <v>19.0034</v>
      </c>
      <c r="F1248" s="182"/>
      <c r="G1248" s="183"/>
      <c r="M1248" s="179" t="s">
        <v>1369</v>
      </c>
      <c r="O1248" s="170"/>
    </row>
    <row r="1249" spans="1:104" ht="22.5">
      <c r="A1249" s="171">
        <v>332</v>
      </c>
      <c r="B1249" s="172" t="s">
        <v>1370</v>
      </c>
      <c r="C1249" s="173" t="s">
        <v>1371</v>
      </c>
      <c r="D1249" s="174" t="s">
        <v>183</v>
      </c>
      <c r="E1249" s="175">
        <v>1024.3</v>
      </c>
      <c r="F1249" s="175">
        <v>0</v>
      </c>
      <c r="G1249" s="176">
        <f>E1249*F1249</f>
        <v>0</v>
      </c>
      <c r="O1249" s="170">
        <v>2</v>
      </c>
      <c r="AA1249" s="146">
        <v>1</v>
      </c>
      <c r="AB1249" s="146">
        <v>7</v>
      </c>
      <c r="AC1249" s="146">
        <v>7</v>
      </c>
      <c r="AZ1249" s="146">
        <v>2</v>
      </c>
      <c r="BA1249" s="146">
        <f>IF(AZ1249=1,G1249,0)</f>
        <v>0</v>
      </c>
      <c r="BB1249" s="146">
        <f>IF(AZ1249=2,G1249,0)</f>
        <v>0</v>
      </c>
      <c r="BC1249" s="146">
        <f>IF(AZ1249=3,G1249,0)</f>
        <v>0</v>
      </c>
      <c r="BD1249" s="146">
        <f>IF(AZ1249=4,G1249,0)</f>
        <v>0</v>
      </c>
      <c r="BE1249" s="146">
        <f>IF(AZ1249=5,G1249,0)</f>
        <v>0</v>
      </c>
      <c r="CA1249" s="177">
        <v>1</v>
      </c>
      <c r="CB1249" s="177">
        <v>7</v>
      </c>
      <c r="CZ1249" s="146">
        <v>0.00025</v>
      </c>
    </row>
    <row r="1250" spans="1:15" ht="12.75">
      <c r="A1250" s="178"/>
      <c r="B1250" s="180"/>
      <c r="C1250" s="234" t="s">
        <v>1372</v>
      </c>
      <c r="D1250" s="233"/>
      <c r="E1250" s="181">
        <v>1024.3</v>
      </c>
      <c r="F1250" s="182"/>
      <c r="G1250" s="183"/>
      <c r="M1250" s="179" t="s">
        <v>1372</v>
      </c>
      <c r="O1250" s="170"/>
    </row>
    <row r="1251" spans="1:104" ht="22.5">
      <c r="A1251" s="171">
        <v>333</v>
      </c>
      <c r="B1251" s="172" t="s">
        <v>1373</v>
      </c>
      <c r="C1251" s="173" t="s">
        <v>1374</v>
      </c>
      <c r="D1251" s="174" t="s">
        <v>293</v>
      </c>
      <c r="E1251" s="175">
        <v>512.15</v>
      </c>
      <c r="F1251" s="175">
        <v>0</v>
      </c>
      <c r="G1251" s="176">
        <f>E1251*F1251</f>
        <v>0</v>
      </c>
      <c r="O1251" s="170">
        <v>2</v>
      </c>
      <c r="AA1251" s="146">
        <v>1</v>
      </c>
      <c r="AB1251" s="146">
        <v>7</v>
      </c>
      <c r="AC1251" s="146">
        <v>7</v>
      </c>
      <c r="AZ1251" s="146">
        <v>2</v>
      </c>
      <c r="BA1251" s="146">
        <f>IF(AZ1251=1,G1251,0)</f>
        <v>0</v>
      </c>
      <c r="BB1251" s="146">
        <f>IF(AZ1251=2,G1251,0)</f>
        <v>0</v>
      </c>
      <c r="BC1251" s="146">
        <f>IF(AZ1251=3,G1251,0)</f>
        <v>0</v>
      </c>
      <c r="BD1251" s="146">
        <f>IF(AZ1251=4,G1251,0)</f>
        <v>0</v>
      </c>
      <c r="BE1251" s="146">
        <f>IF(AZ1251=5,G1251,0)</f>
        <v>0</v>
      </c>
      <c r="CA1251" s="177">
        <v>1</v>
      </c>
      <c r="CB1251" s="177">
        <v>7</v>
      </c>
      <c r="CZ1251" s="146">
        <v>3.99999999999845E-05</v>
      </c>
    </row>
    <row r="1252" spans="1:15" ht="12.75">
      <c r="A1252" s="178"/>
      <c r="B1252" s="180"/>
      <c r="C1252" s="234" t="s">
        <v>1375</v>
      </c>
      <c r="D1252" s="233"/>
      <c r="E1252" s="181">
        <v>512.15</v>
      </c>
      <c r="F1252" s="182"/>
      <c r="G1252" s="183"/>
      <c r="M1252" s="179" t="s">
        <v>1375</v>
      </c>
      <c r="O1252" s="170"/>
    </row>
    <row r="1253" spans="1:104" ht="12.75">
      <c r="A1253" s="171">
        <v>334</v>
      </c>
      <c r="B1253" s="172" t="s">
        <v>1376</v>
      </c>
      <c r="C1253" s="173" t="s">
        <v>1377</v>
      </c>
      <c r="D1253" s="174" t="s">
        <v>183</v>
      </c>
      <c r="E1253" s="175">
        <v>263.382</v>
      </c>
      <c r="F1253" s="175">
        <v>0</v>
      </c>
      <c r="G1253" s="176">
        <f>E1253*F1253</f>
        <v>0</v>
      </c>
      <c r="O1253" s="170">
        <v>2</v>
      </c>
      <c r="AA1253" s="146">
        <v>12</v>
      </c>
      <c r="AB1253" s="146">
        <v>1</v>
      </c>
      <c r="AC1253" s="146">
        <v>78</v>
      </c>
      <c r="AZ1253" s="146">
        <v>2</v>
      </c>
      <c r="BA1253" s="146">
        <f>IF(AZ1253=1,G1253,0)</f>
        <v>0</v>
      </c>
      <c r="BB1253" s="146">
        <f>IF(AZ1253=2,G1253,0)</f>
        <v>0</v>
      </c>
      <c r="BC1253" s="146">
        <f>IF(AZ1253=3,G1253,0)</f>
        <v>0</v>
      </c>
      <c r="BD1253" s="146">
        <f>IF(AZ1253=4,G1253,0)</f>
        <v>0</v>
      </c>
      <c r="BE1253" s="146">
        <f>IF(AZ1253=5,G1253,0)</f>
        <v>0</v>
      </c>
      <c r="CA1253" s="177">
        <v>12</v>
      </c>
      <c r="CB1253" s="177">
        <v>1</v>
      </c>
      <c r="CZ1253" s="146">
        <v>0.00300000000000011</v>
      </c>
    </row>
    <row r="1254" spans="1:15" ht="12.75">
      <c r="A1254" s="178"/>
      <c r="B1254" s="180"/>
      <c r="C1254" s="234" t="s">
        <v>1378</v>
      </c>
      <c r="D1254" s="233"/>
      <c r="E1254" s="181">
        <v>44.772</v>
      </c>
      <c r="F1254" s="182"/>
      <c r="G1254" s="183"/>
      <c r="M1254" s="179" t="s">
        <v>1378</v>
      </c>
      <c r="O1254" s="170"/>
    </row>
    <row r="1255" spans="1:15" ht="12.75">
      <c r="A1255" s="178"/>
      <c r="B1255" s="180"/>
      <c r="C1255" s="232" t="s">
        <v>87</v>
      </c>
      <c r="D1255" s="233"/>
      <c r="E1255" s="204">
        <v>0</v>
      </c>
      <c r="F1255" s="182"/>
      <c r="G1255" s="183"/>
      <c r="M1255" s="179" t="s">
        <v>87</v>
      </c>
      <c r="O1255" s="170"/>
    </row>
    <row r="1256" spans="1:15" ht="33.75">
      <c r="A1256" s="178"/>
      <c r="B1256" s="180"/>
      <c r="C1256" s="232" t="s">
        <v>1363</v>
      </c>
      <c r="D1256" s="233"/>
      <c r="E1256" s="204">
        <v>41.8075</v>
      </c>
      <c r="F1256" s="182"/>
      <c r="G1256" s="183"/>
      <c r="M1256" s="179" t="s">
        <v>1363</v>
      </c>
      <c r="O1256" s="170"/>
    </row>
    <row r="1257" spans="1:15" ht="22.5">
      <c r="A1257" s="178"/>
      <c r="B1257" s="180"/>
      <c r="C1257" s="232" t="s">
        <v>1364</v>
      </c>
      <c r="D1257" s="233"/>
      <c r="E1257" s="204">
        <v>69.108</v>
      </c>
      <c r="F1257" s="182"/>
      <c r="G1257" s="183"/>
      <c r="M1257" s="179" t="s">
        <v>1364</v>
      </c>
      <c r="O1257" s="170"/>
    </row>
    <row r="1258" spans="1:15" ht="22.5">
      <c r="A1258" s="178"/>
      <c r="B1258" s="180"/>
      <c r="C1258" s="232" t="s">
        <v>1365</v>
      </c>
      <c r="D1258" s="233"/>
      <c r="E1258" s="204">
        <v>23.1166</v>
      </c>
      <c r="F1258" s="182"/>
      <c r="G1258" s="183"/>
      <c r="M1258" s="179" t="s">
        <v>1365</v>
      </c>
      <c r="O1258" s="170"/>
    </row>
    <row r="1259" spans="1:15" ht="12.75">
      <c r="A1259" s="178"/>
      <c r="B1259" s="180"/>
      <c r="C1259" s="232" t="s">
        <v>1366</v>
      </c>
      <c r="D1259" s="233"/>
      <c r="E1259" s="204">
        <v>3.8675</v>
      </c>
      <c r="F1259" s="182"/>
      <c r="G1259" s="183"/>
      <c r="M1259" s="179" t="s">
        <v>1366</v>
      </c>
      <c r="O1259" s="170"/>
    </row>
    <row r="1260" spans="1:15" ht="22.5">
      <c r="A1260" s="178"/>
      <c r="B1260" s="180"/>
      <c r="C1260" s="232" t="s">
        <v>1367</v>
      </c>
      <c r="D1260" s="233"/>
      <c r="E1260" s="204">
        <v>45.896</v>
      </c>
      <c r="F1260" s="182"/>
      <c r="G1260" s="183"/>
      <c r="M1260" s="179" t="s">
        <v>1367</v>
      </c>
      <c r="O1260" s="170"/>
    </row>
    <row r="1261" spans="1:15" ht="12.75">
      <c r="A1261" s="178"/>
      <c r="B1261" s="180"/>
      <c r="C1261" s="232" t="s">
        <v>1368</v>
      </c>
      <c r="D1261" s="233"/>
      <c r="E1261" s="204">
        <v>5.4</v>
      </c>
      <c r="F1261" s="182"/>
      <c r="G1261" s="183"/>
      <c r="M1261" s="179" t="s">
        <v>1368</v>
      </c>
      <c r="O1261" s="170"/>
    </row>
    <row r="1262" spans="1:15" ht="12.75">
      <c r="A1262" s="178"/>
      <c r="B1262" s="180"/>
      <c r="C1262" s="232" t="s">
        <v>95</v>
      </c>
      <c r="D1262" s="233"/>
      <c r="E1262" s="204">
        <v>189.19560000000004</v>
      </c>
      <c r="F1262" s="182"/>
      <c r="G1262" s="183"/>
      <c r="M1262" s="179" t="s">
        <v>95</v>
      </c>
      <c r="O1262" s="170"/>
    </row>
    <row r="1263" spans="1:15" ht="12.75">
      <c r="A1263" s="178"/>
      <c r="B1263" s="180"/>
      <c r="C1263" s="234" t="s">
        <v>1379</v>
      </c>
      <c r="D1263" s="233"/>
      <c r="E1263" s="181">
        <v>198.66</v>
      </c>
      <c r="F1263" s="182"/>
      <c r="G1263" s="183"/>
      <c r="M1263" s="179" t="s">
        <v>1379</v>
      </c>
      <c r="O1263" s="170"/>
    </row>
    <row r="1264" spans="1:15" ht="12.75">
      <c r="A1264" s="178"/>
      <c r="B1264" s="180"/>
      <c r="C1264" s="232" t="s">
        <v>87</v>
      </c>
      <c r="D1264" s="233"/>
      <c r="E1264" s="204">
        <v>0</v>
      </c>
      <c r="F1264" s="182"/>
      <c r="G1264" s="183"/>
      <c r="M1264" s="179" t="s">
        <v>87</v>
      </c>
      <c r="O1264" s="170"/>
    </row>
    <row r="1265" spans="1:15" ht="12.75">
      <c r="A1265" s="178"/>
      <c r="B1265" s="180"/>
      <c r="C1265" s="232" t="s">
        <v>1369</v>
      </c>
      <c r="D1265" s="233"/>
      <c r="E1265" s="204">
        <v>19.0034</v>
      </c>
      <c r="F1265" s="182"/>
      <c r="G1265" s="183"/>
      <c r="M1265" s="179" t="s">
        <v>1369</v>
      </c>
      <c r="O1265" s="170"/>
    </row>
    <row r="1266" spans="1:15" ht="12.75">
      <c r="A1266" s="178"/>
      <c r="B1266" s="180"/>
      <c r="C1266" s="232" t="s">
        <v>95</v>
      </c>
      <c r="D1266" s="233"/>
      <c r="E1266" s="204">
        <v>19.0034</v>
      </c>
      <c r="F1266" s="182"/>
      <c r="G1266" s="183"/>
      <c r="M1266" s="179" t="s">
        <v>95</v>
      </c>
      <c r="O1266" s="170"/>
    </row>
    <row r="1267" spans="1:15" ht="12.75">
      <c r="A1267" s="178"/>
      <c r="B1267" s="180"/>
      <c r="C1267" s="234" t="s">
        <v>1380</v>
      </c>
      <c r="D1267" s="233"/>
      <c r="E1267" s="181">
        <v>19.95</v>
      </c>
      <c r="F1267" s="182"/>
      <c r="G1267" s="183"/>
      <c r="M1267" s="179" t="s">
        <v>1380</v>
      </c>
      <c r="O1267" s="170"/>
    </row>
    <row r="1268" spans="1:104" ht="22.5">
      <c r="A1268" s="171">
        <v>335</v>
      </c>
      <c r="B1268" s="172" t="s">
        <v>1381</v>
      </c>
      <c r="C1268" s="173" t="s">
        <v>1382</v>
      </c>
      <c r="D1268" s="174" t="s">
        <v>183</v>
      </c>
      <c r="E1268" s="175">
        <v>1075.515</v>
      </c>
      <c r="F1268" s="175">
        <v>0</v>
      </c>
      <c r="G1268" s="176">
        <f>E1268*F1268</f>
        <v>0</v>
      </c>
      <c r="O1268" s="170">
        <v>2</v>
      </c>
      <c r="AA1268" s="146">
        <v>12</v>
      </c>
      <c r="AB1268" s="146">
        <v>1</v>
      </c>
      <c r="AC1268" s="146">
        <v>80</v>
      </c>
      <c r="AZ1268" s="146">
        <v>2</v>
      </c>
      <c r="BA1268" s="146">
        <f>IF(AZ1268=1,G1268,0)</f>
        <v>0</v>
      </c>
      <c r="BB1268" s="146">
        <f>IF(AZ1268=2,G1268,0)</f>
        <v>0</v>
      </c>
      <c r="BC1268" s="146">
        <f>IF(AZ1268=3,G1268,0)</f>
        <v>0</v>
      </c>
      <c r="BD1268" s="146">
        <f>IF(AZ1268=4,G1268,0)</f>
        <v>0</v>
      </c>
      <c r="BE1268" s="146">
        <f>IF(AZ1268=5,G1268,0)</f>
        <v>0</v>
      </c>
      <c r="CA1268" s="177">
        <v>12</v>
      </c>
      <c r="CB1268" s="177">
        <v>1</v>
      </c>
      <c r="CZ1268" s="146">
        <v>0.00615</v>
      </c>
    </row>
    <row r="1269" spans="1:15" ht="12.75">
      <c r="A1269" s="178"/>
      <c r="B1269" s="180"/>
      <c r="C1269" s="234" t="s">
        <v>1383</v>
      </c>
      <c r="D1269" s="233"/>
      <c r="E1269" s="181">
        <v>1075.515</v>
      </c>
      <c r="F1269" s="182"/>
      <c r="G1269" s="183"/>
      <c r="M1269" s="179" t="s">
        <v>1383</v>
      </c>
      <c r="O1269" s="170"/>
    </row>
    <row r="1270" spans="1:104" ht="12.75">
      <c r="A1270" s="171">
        <v>336</v>
      </c>
      <c r="B1270" s="172" t="s">
        <v>1384</v>
      </c>
      <c r="C1270" s="173" t="s">
        <v>1385</v>
      </c>
      <c r="D1270" s="174" t="s">
        <v>1206</v>
      </c>
      <c r="E1270" s="175">
        <v>40.257</v>
      </c>
      <c r="F1270" s="175">
        <v>0</v>
      </c>
      <c r="G1270" s="176">
        <f>E1270*F1270</f>
        <v>0</v>
      </c>
      <c r="O1270" s="170">
        <v>2</v>
      </c>
      <c r="AA1270" s="146">
        <v>12</v>
      </c>
      <c r="AB1270" s="146">
        <v>1</v>
      </c>
      <c r="AC1270" s="146">
        <v>77</v>
      </c>
      <c r="AZ1270" s="146">
        <v>2</v>
      </c>
      <c r="BA1270" s="146">
        <f>IF(AZ1270=1,G1270,0)</f>
        <v>0</v>
      </c>
      <c r="BB1270" s="146">
        <f>IF(AZ1270=2,G1270,0)</f>
        <v>0</v>
      </c>
      <c r="BC1270" s="146">
        <f>IF(AZ1270=3,G1270,0)</f>
        <v>0</v>
      </c>
      <c r="BD1270" s="146">
        <f>IF(AZ1270=4,G1270,0)</f>
        <v>0</v>
      </c>
      <c r="BE1270" s="146">
        <f>IF(AZ1270=5,G1270,0)</f>
        <v>0</v>
      </c>
      <c r="CA1270" s="177">
        <v>12</v>
      </c>
      <c r="CB1270" s="177">
        <v>1</v>
      </c>
      <c r="CZ1270" s="146">
        <v>0.000499999999999723</v>
      </c>
    </row>
    <row r="1271" spans="1:15" ht="12.75">
      <c r="A1271" s="178"/>
      <c r="B1271" s="180"/>
      <c r="C1271" s="234" t="s">
        <v>1386</v>
      </c>
      <c r="D1271" s="233"/>
      <c r="E1271" s="181">
        <v>40.257</v>
      </c>
      <c r="F1271" s="182"/>
      <c r="G1271" s="183"/>
      <c r="M1271" s="179" t="s">
        <v>1386</v>
      </c>
      <c r="O1271" s="170"/>
    </row>
    <row r="1272" spans="1:104" ht="12.75">
      <c r="A1272" s="171">
        <v>337</v>
      </c>
      <c r="B1272" s="172" t="s">
        <v>1387</v>
      </c>
      <c r="C1272" s="173" t="s">
        <v>1388</v>
      </c>
      <c r="D1272" s="174" t="s">
        <v>177</v>
      </c>
      <c r="E1272" s="175">
        <v>7.79523289999998</v>
      </c>
      <c r="F1272" s="175">
        <v>0</v>
      </c>
      <c r="G1272" s="176">
        <f>E1272*F1272</f>
        <v>0</v>
      </c>
      <c r="O1272" s="170">
        <v>2</v>
      </c>
      <c r="AA1272" s="146">
        <v>7</v>
      </c>
      <c r="AB1272" s="146">
        <v>1001</v>
      </c>
      <c r="AC1272" s="146">
        <v>5</v>
      </c>
      <c r="AZ1272" s="146">
        <v>2</v>
      </c>
      <c r="BA1272" s="146">
        <f>IF(AZ1272=1,G1272,0)</f>
        <v>0</v>
      </c>
      <c r="BB1272" s="146">
        <f>IF(AZ1272=2,G1272,0)</f>
        <v>0</v>
      </c>
      <c r="BC1272" s="146">
        <f>IF(AZ1272=3,G1272,0)</f>
        <v>0</v>
      </c>
      <c r="BD1272" s="146">
        <f>IF(AZ1272=4,G1272,0)</f>
        <v>0</v>
      </c>
      <c r="BE1272" s="146">
        <f>IF(AZ1272=5,G1272,0)</f>
        <v>0</v>
      </c>
      <c r="CA1272" s="177">
        <v>7</v>
      </c>
      <c r="CB1272" s="177">
        <v>1001</v>
      </c>
      <c r="CZ1272" s="146">
        <v>0</v>
      </c>
    </row>
    <row r="1273" spans="1:57" ht="12.75">
      <c r="A1273" s="184"/>
      <c r="B1273" s="185" t="s">
        <v>74</v>
      </c>
      <c r="C1273" s="186" t="str">
        <f>CONCATENATE(B1221," ",C1221)</f>
        <v>776 Podlahy povlakové</v>
      </c>
      <c r="D1273" s="187"/>
      <c r="E1273" s="188"/>
      <c r="F1273" s="189"/>
      <c r="G1273" s="190">
        <f>SUM(G1221:G1272)</f>
        <v>0</v>
      </c>
      <c r="O1273" s="170">
        <v>4</v>
      </c>
      <c r="BA1273" s="191">
        <f>SUM(BA1221:BA1272)</f>
        <v>0</v>
      </c>
      <c r="BB1273" s="191">
        <f>SUM(BB1221:BB1272)</f>
        <v>0</v>
      </c>
      <c r="BC1273" s="191">
        <f>SUM(BC1221:BC1272)</f>
        <v>0</v>
      </c>
      <c r="BD1273" s="191">
        <f>SUM(BD1221:BD1272)</f>
        <v>0</v>
      </c>
      <c r="BE1273" s="191">
        <f>SUM(BE1221:BE1272)</f>
        <v>0</v>
      </c>
    </row>
    <row r="1274" spans="1:15" ht="12.75">
      <c r="A1274" s="163" t="s">
        <v>71</v>
      </c>
      <c r="B1274" s="164" t="s">
        <v>1389</v>
      </c>
      <c r="C1274" s="165" t="s">
        <v>1390</v>
      </c>
      <c r="D1274" s="166"/>
      <c r="E1274" s="167"/>
      <c r="F1274" s="167"/>
      <c r="G1274" s="168"/>
      <c r="H1274" s="169"/>
      <c r="I1274" s="169"/>
      <c r="O1274" s="170">
        <v>1</v>
      </c>
    </row>
    <row r="1275" spans="1:104" ht="22.5">
      <c r="A1275" s="171">
        <v>338</v>
      </c>
      <c r="B1275" s="172" t="s">
        <v>1391</v>
      </c>
      <c r="C1275" s="173" t="s">
        <v>1392</v>
      </c>
      <c r="D1275" s="174" t="s">
        <v>183</v>
      </c>
      <c r="E1275" s="175">
        <v>175.667</v>
      </c>
      <c r="F1275" s="175">
        <v>0</v>
      </c>
      <c r="G1275" s="176">
        <f>E1275*F1275</f>
        <v>0</v>
      </c>
      <c r="O1275" s="170">
        <v>2</v>
      </c>
      <c r="AA1275" s="146">
        <v>1</v>
      </c>
      <c r="AB1275" s="146">
        <v>7</v>
      </c>
      <c r="AC1275" s="146">
        <v>7</v>
      </c>
      <c r="AZ1275" s="146">
        <v>2</v>
      </c>
      <c r="BA1275" s="146">
        <f>IF(AZ1275=1,G1275,0)</f>
        <v>0</v>
      </c>
      <c r="BB1275" s="146">
        <f>IF(AZ1275=2,G1275,0)</f>
        <v>0</v>
      </c>
      <c r="BC1275" s="146">
        <f>IF(AZ1275=3,G1275,0)</f>
        <v>0</v>
      </c>
      <c r="BD1275" s="146">
        <f>IF(AZ1275=4,G1275,0)</f>
        <v>0</v>
      </c>
      <c r="BE1275" s="146">
        <f>IF(AZ1275=5,G1275,0)</f>
        <v>0</v>
      </c>
      <c r="CA1275" s="177">
        <v>1</v>
      </c>
      <c r="CB1275" s="177">
        <v>7</v>
      </c>
      <c r="CZ1275" s="146">
        <v>0.00466999999999729</v>
      </c>
    </row>
    <row r="1276" spans="1:15" ht="12.75">
      <c r="A1276" s="178"/>
      <c r="B1276" s="180"/>
      <c r="C1276" s="234" t="s">
        <v>665</v>
      </c>
      <c r="D1276" s="233"/>
      <c r="E1276" s="181">
        <v>0</v>
      </c>
      <c r="F1276" s="182"/>
      <c r="G1276" s="183"/>
      <c r="M1276" s="179" t="s">
        <v>665</v>
      </c>
      <c r="O1276" s="170"/>
    </row>
    <row r="1277" spans="1:15" ht="12.75">
      <c r="A1277" s="178"/>
      <c r="B1277" s="180"/>
      <c r="C1277" s="234" t="s">
        <v>1393</v>
      </c>
      <c r="D1277" s="233"/>
      <c r="E1277" s="181">
        <v>15.244</v>
      </c>
      <c r="F1277" s="182"/>
      <c r="G1277" s="183"/>
      <c r="M1277" s="179" t="s">
        <v>1393</v>
      </c>
      <c r="O1277" s="170"/>
    </row>
    <row r="1278" spans="1:15" ht="12.75">
      <c r="A1278" s="178"/>
      <c r="B1278" s="180"/>
      <c r="C1278" s="234" t="s">
        <v>1394</v>
      </c>
      <c r="D1278" s="233"/>
      <c r="E1278" s="181">
        <v>8.19</v>
      </c>
      <c r="F1278" s="182"/>
      <c r="G1278" s="183"/>
      <c r="M1278" s="179" t="s">
        <v>1394</v>
      </c>
      <c r="O1278" s="170"/>
    </row>
    <row r="1279" spans="1:15" ht="12.75">
      <c r="A1279" s="178"/>
      <c r="B1279" s="180"/>
      <c r="C1279" s="234" t="s">
        <v>1395</v>
      </c>
      <c r="D1279" s="233"/>
      <c r="E1279" s="181">
        <v>8.82</v>
      </c>
      <c r="F1279" s="182"/>
      <c r="G1279" s="183"/>
      <c r="M1279" s="179" t="s">
        <v>1395</v>
      </c>
      <c r="O1279" s="170"/>
    </row>
    <row r="1280" spans="1:15" ht="12.75">
      <c r="A1280" s="178"/>
      <c r="B1280" s="180"/>
      <c r="C1280" s="234" t="s">
        <v>1396</v>
      </c>
      <c r="D1280" s="233"/>
      <c r="E1280" s="181">
        <v>9.9</v>
      </c>
      <c r="F1280" s="182"/>
      <c r="G1280" s="183"/>
      <c r="M1280" s="179" t="s">
        <v>1396</v>
      </c>
      <c r="O1280" s="170"/>
    </row>
    <row r="1281" spans="1:15" ht="12.75">
      <c r="A1281" s="178"/>
      <c r="B1281" s="180"/>
      <c r="C1281" s="234" t="s">
        <v>683</v>
      </c>
      <c r="D1281" s="233"/>
      <c r="E1281" s="181">
        <v>7.56</v>
      </c>
      <c r="F1281" s="182"/>
      <c r="G1281" s="183"/>
      <c r="M1281" s="179" t="s">
        <v>683</v>
      </c>
      <c r="O1281" s="170"/>
    </row>
    <row r="1282" spans="1:15" ht="12.75">
      <c r="A1282" s="178"/>
      <c r="B1282" s="180"/>
      <c r="C1282" s="234" t="s">
        <v>1397</v>
      </c>
      <c r="D1282" s="233"/>
      <c r="E1282" s="181">
        <v>6.54</v>
      </c>
      <c r="F1282" s="182"/>
      <c r="G1282" s="183"/>
      <c r="M1282" s="179" t="s">
        <v>1397</v>
      </c>
      <c r="O1282" s="170"/>
    </row>
    <row r="1283" spans="1:15" ht="12.75">
      <c r="A1283" s="178"/>
      <c r="B1283" s="180"/>
      <c r="C1283" s="234" t="s">
        <v>685</v>
      </c>
      <c r="D1283" s="233"/>
      <c r="E1283" s="181">
        <v>7.77</v>
      </c>
      <c r="F1283" s="182"/>
      <c r="G1283" s="183"/>
      <c r="M1283" s="179" t="s">
        <v>685</v>
      </c>
      <c r="O1283" s="170"/>
    </row>
    <row r="1284" spans="1:15" ht="12.75">
      <c r="A1284" s="178"/>
      <c r="B1284" s="180"/>
      <c r="C1284" s="234" t="s">
        <v>1398</v>
      </c>
      <c r="D1284" s="233"/>
      <c r="E1284" s="181">
        <v>32.11</v>
      </c>
      <c r="F1284" s="182"/>
      <c r="G1284" s="183"/>
      <c r="M1284" s="179" t="s">
        <v>1398</v>
      </c>
      <c r="O1284" s="170"/>
    </row>
    <row r="1285" spans="1:15" ht="12.75">
      <c r="A1285" s="178"/>
      <c r="B1285" s="180"/>
      <c r="C1285" s="234" t="s">
        <v>687</v>
      </c>
      <c r="D1285" s="233"/>
      <c r="E1285" s="181">
        <v>10.71</v>
      </c>
      <c r="F1285" s="182"/>
      <c r="G1285" s="183"/>
      <c r="M1285" s="179" t="s">
        <v>687</v>
      </c>
      <c r="O1285" s="170"/>
    </row>
    <row r="1286" spans="1:15" ht="12.75">
      <c r="A1286" s="178"/>
      <c r="B1286" s="180"/>
      <c r="C1286" s="234" t="s">
        <v>91</v>
      </c>
      <c r="D1286" s="233"/>
      <c r="E1286" s="181">
        <v>0</v>
      </c>
      <c r="F1286" s="182"/>
      <c r="G1286" s="183"/>
      <c r="M1286" s="179">
        <v>0</v>
      </c>
      <c r="O1286" s="170"/>
    </row>
    <row r="1287" spans="1:15" ht="12.75">
      <c r="A1287" s="178"/>
      <c r="B1287" s="180"/>
      <c r="C1287" s="234" t="s">
        <v>688</v>
      </c>
      <c r="D1287" s="233"/>
      <c r="E1287" s="181">
        <v>0</v>
      </c>
      <c r="F1287" s="182"/>
      <c r="G1287" s="183"/>
      <c r="M1287" s="179" t="s">
        <v>688</v>
      </c>
      <c r="O1287" s="170"/>
    </row>
    <row r="1288" spans="1:15" ht="12.75">
      <c r="A1288" s="178"/>
      <c r="B1288" s="180"/>
      <c r="C1288" s="234" t="s">
        <v>1399</v>
      </c>
      <c r="D1288" s="233"/>
      <c r="E1288" s="181">
        <v>22.06</v>
      </c>
      <c r="F1288" s="182"/>
      <c r="G1288" s="183"/>
      <c r="M1288" s="179" t="s">
        <v>1399</v>
      </c>
      <c r="O1288" s="170"/>
    </row>
    <row r="1289" spans="1:15" ht="12.75">
      <c r="A1289" s="178"/>
      <c r="B1289" s="180"/>
      <c r="C1289" s="234" t="s">
        <v>1400</v>
      </c>
      <c r="D1289" s="233"/>
      <c r="E1289" s="181">
        <v>10.72</v>
      </c>
      <c r="F1289" s="182"/>
      <c r="G1289" s="183"/>
      <c r="M1289" s="179" t="s">
        <v>1400</v>
      </c>
      <c r="O1289" s="170"/>
    </row>
    <row r="1290" spans="1:15" ht="12.75">
      <c r="A1290" s="178"/>
      <c r="B1290" s="180"/>
      <c r="C1290" s="234" t="s">
        <v>91</v>
      </c>
      <c r="D1290" s="233"/>
      <c r="E1290" s="181">
        <v>0</v>
      </c>
      <c r="F1290" s="182"/>
      <c r="G1290" s="183"/>
      <c r="M1290" s="179">
        <v>0</v>
      </c>
      <c r="O1290" s="170"/>
    </row>
    <row r="1291" spans="1:15" ht="12.75">
      <c r="A1291" s="178"/>
      <c r="B1291" s="180"/>
      <c r="C1291" s="234" t="s">
        <v>938</v>
      </c>
      <c r="D1291" s="233"/>
      <c r="E1291" s="181">
        <v>0</v>
      </c>
      <c r="F1291" s="182"/>
      <c r="G1291" s="183"/>
      <c r="M1291" s="179" t="s">
        <v>938</v>
      </c>
      <c r="O1291" s="170"/>
    </row>
    <row r="1292" spans="1:15" ht="12.75">
      <c r="A1292" s="178"/>
      <c r="B1292" s="180"/>
      <c r="C1292" s="234" t="s">
        <v>1401</v>
      </c>
      <c r="D1292" s="233"/>
      <c r="E1292" s="181">
        <v>13.139</v>
      </c>
      <c r="F1292" s="182"/>
      <c r="G1292" s="183"/>
      <c r="M1292" s="179" t="s">
        <v>1401</v>
      </c>
      <c r="O1292" s="170"/>
    </row>
    <row r="1293" spans="1:15" ht="12.75">
      <c r="A1293" s="178"/>
      <c r="B1293" s="180"/>
      <c r="C1293" s="234" t="s">
        <v>1402</v>
      </c>
      <c r="D1293" s="233"/>
      <c r="E1293" s="181">
        <v>13.734</v>
      </c>
      <c r="F1293" s="182"/>
      <c r="G1293" s="183"/>
      <c r="M1293" s="179" t="s">
        <v>1402</v>
      </c>
      <c r="O1293" s="170"/>
    </row>
    <row r="1294" spans="1:15" ht="12.75">
      <c r="A1294" s="178"/>
      <c r="B1294" s="180"/>
      <c r="C1294" s="234" t="s">
        <v>1403</v>
      </c>
      <c r="D1294" s="233"/>
      <c r="E1294" s="181">
        <v>9.17</v>
      </c>
      <c r="F1294" s="182"/>
      <c r="G1294" s="183"/>
      <c r="M1294" s="179" t="s">
        <v>1403</v>
      </c>
      <c r="O1294" s="170"/>
    </row>
    <row r="1295" spans="1:104" ht="12.75">
      <c r="A1295" s="171">
        <v>339</v>
      </c>
      <c r="B1295" s="172" t="s">
        <v>1404</v>
      </c>
      <c r="C1295" s="173" t="s">
        <v>1405</v>
      </c>
      <c r="D1295" s="174" t="s">
        <v>183</v>
      </c>
      <c r="E1295" s="175">
        <v>175.667</v>
      </c>
      <c r="F1295" s="175">
        <v>0</v>
      </c>
      <c r="G1295" s="176">
        <f>E1295*F1295</f>
        <v>0</v>
      </c>
      <c r="O1295" s="170">
        <v>2</v>
      </c>
      <c r="AA1295" s="146">
        <v>1</v>
      </c>
      <c r="AB1295" s="146">
        <v>7</v>
      </c>
      <c r="AC1295" s="146">
        <v>7</v>
      </c>
      <c r="AZ1295" s="146">
        <v>2</v>
      </c>
      <c r="BA1295" s="146">
        <f>IF(AZ1295=1,G1295,0)</f>
        <v>0</v>
      </c>
      <c r="BB1295" s="146">
        <f>IF(AZ1295=2,G1295,0)</f>
        <v>0</v>
      </c>
      <c r="BC1295" s="146">
        <f>IF(AZ1295=3,G1295,0)</f>
        <v>0</v>
      </c>
      <c r="BD1295" s="146">
        <f>IF(AZ1295=4,G1295,0)</f>
        <v>0</v>
      </c>
      <c r="BE1295" s="146">
        <f>IF(AZ1295=5,G1295,0)</f>
        <v>0</v>
      </c>
      <c r="CA1295" s="177">
        <v>1</v>
      </c>
      <c r="CB1295" s="177">
        <v>7</v>
      </c>
      <c r="CZ1295" s="146">
        <v>9.00000000000345E-05</v>
      </c>
    </row>
    <row r="1296" spans="1:104" ht="12.75">
      <c r="A1296" s="171">
        <v>340</v>
      </c>
      <c r="B1296" s="172" t="s">
        <v>1406</v>
      </c>
      <c r="C1296" s="173" t="s">
        <v>1407</v>
      </c>
      <c r="D1296" s="174" t="s">
        <v>183</v>
      </c>
      <c r="E1296" s="175">
        <v>57.95</v>
      </c>
      <c r="F1296" s="175">
        <v>0</v>
      </c>
      <c r="G1296" s="176">
        <f>E1296*F1296</f>
        <v>0</v>
      </c>
      <c r="O1296" s="170">
        <v>2</v>
      </c>
      <c r="AA1296" s="146">
        <v>1</v>
      </c>
      <c r="AB1296" s="146">
        <v>7</v>
      </c>
      <c r="AC1296" s="146">
        <v>7</v>
      </c>
      <c r="AZ1296" s="146">
        <v>2</v>
      </c>
      <c r="BA1296" s="146">
        <f>IF(AZ1296=1,G1296,0)</f>
        <v>0</v>
      </c>
      <c r="BB1296" s="146">
        <f>IF(AZ1296=2,G1296,0)</f>
        <v>0</v>
      </c>
      <c r="BC1296" s="146">
        <f>IF(AZ1296=3,G1296,0)</f>
        <v>0</v>
      </c>
      <c r="BD1296" s="146">
        <f>IF(AZ1296=4,G1296,0)</f>
        <v>0</v>
      </c>
      <c r="BE1296" s="146">
        <f>IF(AZ1296=5,G1296,0)</f>
        <v>0</v>
      </c>
      <c r="CA1296" s="177">
        <v>1</v>
      </c>
      <c r="CB1296" s="177">
        <v>7</v>
      </c>
      <c r="CZ1296" s="146">
        <v>0</v>
      </c>
    </row>
    <row r="1297" spans="1:15" ht="12.75">
      <c r="A1297" s="178"/>
      <c r="B1297" s="180"/>
      <c r="C1297" s="234" t="s">
        <v>1408</v>
      </c>
      <c r="D1297" s="233"/>
      <c r="E1297" s="181">
        <v>0</v>
      </c>
      <c r="F1297" s="182"/>
      <c r="G1297" s="183"/>
      <c r="M1297" s="179" t="s">
        <v>1408</v>
      </c>
      <c r="O1297" s="170"/>
    </row>
    <row r="1298" spans="1:15" ht="12.75">
      <c r="A1298" s="178"/>
      <c r="B1298" s="180"/>
      <c r="C1298" s="234" t="s">
        <v>1394</v>
      </c>
      <c r="D1298" s="233"/>
      <c r="E1298" s="181">
        <v>8.19</v>
      </c>
      <c r="F1298" s="182"/>
      <c r="G1298" s="183"/>
      <c r="M1298" s="179" t="s">
        <v>1394</v>
      </c>
      <c r="O1298" s="170"/>
    </row>
    <row r="1299" spans="1:15" ht="12.75">
      <c r="A1299" s="178"/>
      <c r="B1299" s="180"/>
      <c r="C1299" s="234" t="s">
        <v>1395</v>
      </c>
      <c r="D1299" s="233"/>
      <c r="E1299" s="181">
        <v>8.82</v>
      </c>
      <c r="F1299" s="182"/>
      <c r="G1299" s="183"/>
      <c r="M1299" s="179" t="s">
        <v>1395</v>
      </c>
      <c r="O1299" s="170"/>
    </row>
    <row r="1300" spans="1:15" ht="12.75">
      <c r="A1300" s="178"/>
      <c r="B1300" s="180"/>
      <c r="C1300" s="234" t="s">
        <v>1396</v>
      </c>
      <c r="D1300" s="233"/>
      <c r="E1300" s="181">
        <v>9.9</v>
      </c>
      <c r="F1300" s="182"/>
      <c r="G1300" s="183"/>
      <c r="M1300" s="179" t="s">
        <v>1396</v>
      </c>
      <c r="O1300" s="170"/>
    </row>
    <row r="1301" spans="1:15" ht="12.75">
      <c r="A1301" s="178"/>
      <c r="B1301" s="180"/>
      <c r="C1301" s="234" t="s">
        <v>683</v>
      </c>
      <c r="D1301" s="233"/>
      <c r="E1301" s="181">
        <v>7.56</v>
      </c>
      <c r="F1301" s="182"/>
      <c r="G1301" s="183"/>
      <c r="M1301" s="179" t="s">
        <v>683</v>
      </c>
      <c r="O1301" s="170"/>
    </row>
    <row r="1302" spans="1:15" ht="12.75">
      <c r="A1302" s="178"/>
      <c r="B1302" s="180"/>
      <c r="C1302" s="234" t="s">
        <v>1397</v>
      </c>
      <c r="D1302" s="233"/>
      <c r="E1302" s="181">
        <v>6.54</v>
      </c>
      <c r="F1302" s="182"/>
      <c r="G1302" s="183"/>
      <c r="M1302" s="179" t="s">
        <v>1397</v>
      </c>
      <c r="O1302" s="170"/>
    </row>
    <row r="1303" spans="1:15" ht="12.75">
      <c r="A1303" s="178"/>
      <c r="B1303" s="180"/>
      <c r="C1303" s="234" t="s">
        <v>685</v>
      </c>
      <c r="D1303" s="233"/>
      <c r="E1303" s="181">
        <v>7.77</v>
      </c>
      <c r="F1303" s="182"/>
      <c r="G1303" s="183"/>
      <c r="M1303" s="179" t="s">
        <v>685</v>
      </c>
      <c r="O1303" s="170"/>
    </row>
    <row r="1304" spans="1:15" ht="12.75">
      <c r="A1304" s="178"/>
      <c r="B1304" s="180"/>
      <c r="C1304" s="234" t="s">
        <v>1403</v>
      </c>
      <c r="D1304" s="233"/>
      <c r="E1304" s="181">
        <v>9.17</v>
      </c>
      <c r="F1304" s="182"/>
      <c r="G1304" s="183"/>
      <c r="M1304" s="179" t="s">
        <v>1403</v>
      </c>
      <c r="O1304" s="170"/>
    </row>
    <row r="1305" spans="1:104" ht="12.75">
      <c r="A1305" s="171">
        <v>341</v>
      </c>
      <c r="B1305" s="172" t="s">
        <v>1327</v>
      </c>
      <c r="C1305" s="173" t="s">
        <v>1409</v>
      </c>
      <c r="D1305" s="174" t="s">
        <v>183</v>
      </c>
      <c r="E1305" s="175">
        <v>184.4535</v>
      </c>
      <c r="F1305" s="175">
        <v>0</v>
      </c>
      <c r="G1305" s="176">
        <f>E1305*F1305</f>
        <v>0</v>
      </c>
      <c r="O1305" s="170">
        <v>2</v>
      </c>
      <c r="AA1305" s="146">
        <v>12</v>
      </c>
      <c r="AB1305" s="146">
        <v>1</v>
      </c>
      <c r="AC1305" s="146">
        <v>90</v>
      </c>
      <c r="AZ1305" s="146">
        <v>2</v>
      </c>
      <c r="BA1305" s="146">
        <f>IF(AZ1305=1,G1305,0)</f>
        <v>0</v>
      </c>
      <c r="BB1305" s="146">
        <f>IF(AZ1305=2,G1305,0)</f>
        <v>0</v>
      </c>
      <c r="BC1305" s="146">
        <f>IF(AZ1305=3,G1305,0)</f>
        <v>0</v>
      </c>
      <c r="BD1305" s="146">
        <f>IF(AZ1305=4,G1305,0)</f>
        <v>0</v>
      </c>
      <c r="BE1305" s="146">
        <f>IF(AZ1305=5,G1305,0)</f>
        <v>0</v>
      </c>
      <c r="CA1305" s="177">
        <v>12</v>
      </c>
      <c r="CB1305" s="177">
        <v>1</v>
      </c>
      <c r="CZ1305" s="146">
        <v>0.0200000000000102</v>
      </c>
    </row>
    <row r="1306" spans="1:15" ht="12.75">
      <c r="A1306" s="178"/>
      <c r="B1306" s="180"/>
      <c r="C1306" s="234" t="s">
        <v>1410</v>
      </c>
      <c r="D1306" s="233"/>
      <c r="E1306" s="181">
        <v>184.4535</v>
      </c>
      <c r="F1306" s="182"/>
      <c r="G1306" s="183"/>
      <c r="M1306" s="179" t="s">
        <v>1410</v>
      </c>
      <c r="O1306" s="170"/>
    </row>
    <row r="1307" spans="1:104" ht="12.75">
      <c r="A1307" s="171">
        <v>342</v>
      </c>
      <c r="B1307" s="172" t="s">
        <v>1411</v>
      </c>
      <c r="C1307" s="173" t="s">
        <v>1412</v>
      </c>
      <c r="D1307" s="174" t="s">
        <v>177</v>
      </c>
      <c r="E1307" s="175">
        <v>4.52524492000141</v>
      </c>
      <c r="F1307" s="175">
        <v>0</v>
      </c>
      <c r="G1307" s="176">
        <f>E1307*F1307</f>
        <v>0</v>
      </c>
      <c r="O1307" s="170">
        <v>2</v>
      </c>
      <c r="AA1307" s="146">
        <v>7</v>
      </c>
      <c r="AB1307" s="146">
        <v>1001</v>
      </c>
      <c r="AC1307" s="146">
        <v>5</v>
      </c>
      <c r="AZ1307" s="146">
        <v>2</v>
      </c>
      <c r="BA1307" s="146">
        <f>IF(AZ1307=1,G1307,0)</f>
        <v>0</v>
      </c>
      <c r="BB1307" s="146">
        <f>IF(AZ1307=2,G1307,0)</f>
        <v>0</v>
      </c>
      <c r="BC1307" s="146">
        <f>IF(AZ1307=3,G1307,0)</f>
        <v>0</v>
      </c>
      <c r="BD1307" s="146">
        <f>IF(AZ1307=4,G1307,0)</f>
        <v>0</v>
      </c>
      <c r="BE1307" s="146">
        <f>IF(AZ1307=5,G1307,0)</f>
        <v>0</v>
      </c>
      <c r="CA1307" s="177">
        <v>7</v>
      </c>
      <c r="CB1307" s="177">
        <v>1001</v>
      </c>
      <c r="CZ1307" s="146">
        <v>0</v>
      </c>
    </row>
    <row r="1308" spans="1:57" ht="12.75">
      <c r="A1308" s="184"/>
      <c r="B1308" s="185" t="s">
        <v>74</v>
      </c>
      <c r="C1308" s="186" t="str">
        <f>CONCATENATE(B1274," ",C1274)</f>
        <v>781 Obklady keramické</v>
      </c>
      <c r="D1308" s="187"/>
      <c r="E1308" s="188"/>
      <c r="F1308" s="189"/>
      <c r="G1308" s="190">
        <f>SUM(G1274:G1307)</f>
        <v>0</v>
      </c>
      <c r="O1308" s="170">
        <v>4</v>
      </c>
      <c r="BA1308" s="191">
        <f>SUM(BA1274:BA1307)</f>
        <v>0</v>
      </c>
      <c r="BB1308" s="191">
        <f>SUM(BB1274:BB1307)</f>
        <v>0</v>
      </c>
      <c r="BC1308" s="191">
        <f>SUM(BC1274:BC1307)</f>
        <v>0</v>
      </c>
      <c r="BD1308" s="191">
        <f>SUM(BD1274:BD1307)</f>
        <v>0</v>
      </c>
      <c r="BE1308" s="191">
        <f>SUM(BE1274:BE1307)</f>
        <v>0</v>
      </c>
    </row>
    <row r="1309" spans="1:15" ht="12.75">
      <c r="A1309" s="163" t="s">
        <v>71</v>
      </c>
      <c r="B1309" s="164" t="s">
        <v>1413</v>
      </c>
      <c r="C1309" s="165" t="s">
        <v>1414</v>
      </c>
      <c r="D1309" s="166"/>
      <c r="E1309" s="167"/>
      <c r="F1309" s="167"/>
      <c r="G1309" s="168"/>
      <c r="H1309" s="169"/>
      <c r="I1309" s="169"/>
      <c r="O1309" s="170">
        <v>1</v>
      </c>
    </row>
    <row r="1310" spans="1:104" ht="12.75">
      <c r="A1310" s="171">
        <v>343</v>
      </c>
      <c r="B1310" s="172" t="s">
        <v>1415</v>
      </c>
      <c r="C1310" s="173" t="s">
        <v>1416</v>
      </c>
      <c r="D1310" s="174" t="s">
        <v>183</v>
      </c>
      <c r="E1310" s="175">
        <v>25.3</v>
      </c>
      <c r="F1310" s="175">
        <v>0</v>
      </c>
      <c r="G1310" s="176">
        <f>E1310*F1310</f>
        <v>0</v>
      </c>
      <c r="O1310" s="170">
        <v>2</v>
      </c>
      <c r="AA1310" s="146">
        <v>1</v>
      </c>
      <c r="AB1310" s="146">
        <v>7</v>
      </c>
      <c r="AC1310" s="146">
        <v>7</v>
      </c>
      <c r="AZ1310" s="146">
        <v>2</v>
      </c>
      <c r="BA1310" s="146">
        <f>IF(AZ1310=1,G1310,0)</f>
        <v>0</v>
      </c>
      <c r="BB1310" s="146">
        <f>IF(AZ1310=2,G1310,0)</f>
        <v>0</v>
      </c>
      <c r="BC1310" s="146">
        <f>IF(AZ1310=3,G1310,0)</f>
        <v>0</v>
      </c>
      <c r="BD1310" s="146">
        <f>IF(AZ1310=4,G1310,0)</f>
        <v>0</v>
      </c>
      <c r="BE1310" s="146">
        <f>IF(AZ1310=5,G1310,0)</f>
        <v>0</v>
      </c>
      <c r="CA1310" s="177">
        <v>1</v>
      </c>
      <c r="CB1310" s="177">
        <v>7</v>
      </c>
      <c r="CZ1310" s="146">
        <v>0.00025</v>
      </c>
    </row>
    <row r="1311" spans="1:15" ht="12.75">
      <c r="A1311" s="178"/>
      <c r="B1311" s="180"/>
      <c r="C1311" s="234" t="s">
        <v>1417</v>
      </c>
      <c r="D1311" s="233"/>
      <c r="E1311" s="181">
        <v>25.3</v>
      </c>
      <c r="F1311" s="182"/>
      <c r="G1311" s="183"/>
      <c r="M1311" s="179" t="s">
        <v>1417</v>
      </c>
      <c r="O1311" s="170"/>
    </row>
    <row r="1312" spans="1:104" ht="12.75">
      <c r="A1312" s="171">
        <v>344</v>
      </c>
      <c r="B1312" s="172" t="s">
        <v>1418</v>
      </c>
      <c r="C1312" s="173" t="s">
        <v>1419</v>
      </c>
      <c r="D1312" s="174" t="s">
        <v>183</v>
      </c>
      <c r="E1312" s="175">
        <v>91.862</v>
      </c>
      <c r="F1312" s="175">
        <v>0</v>
      </c>
      <c r="G1312" s="176">
        <f>E1312*F1312</f>
        <v>0</v>
      </c>
      <c r="O1312" s="170">
        <v>2</v>
      </c>
      <c r="AA1312" s="146">
        <v>1</v>
      </c>
      <c r="AB1312" s="146">
        <v>7</v>
      </c>
      <c r="AC1312" s="146">
        <v>7</v>
      </c>
      <c r="AZ1312" s="146">
        <v>2</v>
      </c>
      <c r="BA1312" s="146">
        <f>IF(AZ1312=1,G1312,0)</f>
        <v>0</v>
      </c>
      <c r="BB1312" s="146">
        <f>IF(AZ1312=2,G1312,0)</f>
        <v>0</v>
      </c>
      <c r="BC1312" s="146">
        <f>IF(AZ1312=3,G1312,0)</f>
        <v>0</v>
      </c>
      <c r="BD1312" s="146">
        <f>IF(AZ1312=4,G1312,0)</f>
        <v>0</v>
      </c>
      <c r="BE1312" s="146">
        <f>IF(AZ1312=5,G1312,0)</f>
        <v>0</v>
      </c>
      <c r="CA1312" s="177">
        <v>1</v>
      </c>
      <c r="CB1312" s="177">
        <v>7</v>
      </c>
      <c r="CZ1312" s="146">
        <v>0.00042</v>
      </c>
    </row>
    <row r="1313" spans="1:15" ht="12.75">
      <c r="A1313" s="178"/>
      <c r="B1313" s="180"/>
      <c r="C1313" s="232" t="s">
        <v>87</v>
      </c>
      <c r="D1313" s="233"/>
      <c r="E1313" s="204">
        <v>0</v>
      </c>
      <c r="F1313" s="182"/>
      <c r="G1313" s="183"/>
      <c r="M1313" s="179" t="s">
        <v>87</v>
      </c>
      <c r="O1313" s="170"/>
    </row>
    <row r="1314" spans="1:15" ht="12.75">
      <c r="A1314" s="178"/>
      <c r="B1314" s="180"/>
      <c r="C1314" s="232" t="s">
        <v>1420</v>
      </c>
      <c r="D1314" s="233"/>
      <c r="E1314" s="204">
        <v>75.5</v>
      </c>
      <c r="F1314" s="182"/>
      <c r="G1314" s="183"/>
      <c r="M1314" s="179" t="s">
        <v>1420</v>
      </c>
      <c r="O1314" s="170"/>
    </row>
    <row r="1315" spans="1:15" ht="12.75">
      <c r="A1315" s="178"/>
      <c r="B1315" s="180"/>
      <c r="C1315" s="232" t="s">
        <v>1421</v>
      </c>
      <c r="D1315" s="233"/>
      <c r="E1315" s="204">
        <v>3918.4</v>
      </c>
      <c r="F1315" s="182"/>
      <c r="G1315" s="183"/>
      <c r="M1315" s="179" t="s">
        <v>1421</v>
      </c>
      <c r="O1315" s="170"/>
    </row>
    <row r="1316" spans="1:15" ht="12.75">
      <c r="A1316" s="178"/>
      <c r="B1316" s="180"/>
      <c r="C1316" s="232" t="s">
        <v>95</v>
      </c>
      <c r="D1316" s="233"/>
      <c r="E1316" s="204">
        <v>3993.9</v>
      </c>
      <c r="F1316" s="182"/>
      <c r="G1316" s="183"/>
      <c r="M1316" s="179" t="s">
        <v>95</v>
      </c>
      <c r="O1316" s="170"/>
    </row>
    <row r="1317" spans="1:15" ht="12.75">
      <c r="A1317" s="178"/>
      <c r="B1317" s="180"/>
      <c r="C1317" s="234" t="s">
        <v>1422</v>
      </c>
      <c r="D1317" s="233"/>
      <c r="E1317" s="181">
        <v>91.862</v>
      </c>
      <c r="F1317" s="182"/>
      <c r="G1317" s="183"/>
      <c r="M1317" s="179" t="s">
        <v>1422</v>
      </c>
      <c r="O1317" s="170"/>
    </row>
    <row r="1318" spans="1:104" ht="12.75">
      <c r="A1318" s="171">
        <v>345</v>
      </c>
      <c r="B1318" s="172" t="s">
        <v>1423</v>
      </c>
      <c r="C1318" s="173" t="s">
        <v>1424</v>
      </c>
      <c r="D1318" s="174" t="s">
        <v>183</v>
      </c>
      <c r="E1318" s="175">
        <v>19.425</v>
      </c>
      <c r="F1318" s="175">
        <v>0</v>
      </c>
      <c r="G1318" s="176">
        <f>E1318*F1318</f>
        <v>0</v>
      </c>
      <c r="O1318" s="170">
        <v>2</v>
      </c>
      <c r="AA1318" s="146">
        <v>1</v>
      </c>
      <c r="AB1318" s="146">
        <v>7</v>
      </c>
      <c r="AC1318" s="146">
        <v>7</v>
      </c>
      <c r="AZ1318" s="146">
        <v>2</v>
      </c>
      <c r="BA1318" s="146">
        <f>IF(AZ1318=1,G1318,0)</f>
        <v>0</v>
      </c>
      <c r="BB1318" s="146">
        <f>IF(AZ1318=2,G1318,0)</f>
        <v>0</v>
      </c>
      <c r="BC1318" s="146">
        <f>IF(AZ1318=3,G1318,0)</f>
        <v>0</v>
      </c>
      <c r="BD1318" s="146">
        <f>IF(AZ1318=4,G1318,0)</f>
        <v>0</v>
      </c>
      <c r="BE1318" s="146">
        <f>IF(AZ1318=5,G1318,0)</f>
        <v>0</v>
      </c>
      <c r="CA1318" s="177">
        <v>1</v>
      </c>
      <c r="CB1318" s="177">
        <v>7</v>
      </c>
      <c r="CZ1318" s="146">
        <v>0.00028</v>
      </c>
    </row>
    <row r="1319" spans="1:15" ht="12.75">
      <c r="A1319" s="178"/>
      <c r="B1319" s="180"/>
      <c r="C1319" s="234" t="s">
        <v>1425</v>
      </c>
      <c r="D1319" s="233"/>
      <c r="E1319" s="181">
        <v>0</v>
      </c>
      <c r="F1319" s="182"/>
      <c r="G1319" s="183"/>
      <c r="M1319" s="179" t="s">
        <v>1425</v>
      </c>
      <c r="O1319" s="170"/>
    </row>
    <row r="1320" spans="1:15" ht="12.75">
      <c r="A1320" s="178"/>
      <c r="B1320" s="180"/>
      <c r="C1320" s="234" t="s">
        <v>1426</v>
      </c>
      <c r="D1320" s="233"/>
      <c r="E1320" s="181">
        <v>1.275</v>
      </c>
      <c r="F1320" s="182"/>
      <c r="G1320" s="183"/>
      <c r="M1320" s="179" t="s">
        <v>1426</v>
      </c>
      <c r="O1320" s="170"/>
    </row>
    <row r="1321" spans="1:15" ht="12.75">
      <c r="A1321" s="178"/>
      <c r="B1321" s="180"/>
      <c r="C1321" s="234" t="s">
        <v>1427</v>
      </c>
      <c r="D1321" s="233"/>
      <c r="E1321" s="181">
        <v>2.55</v>
      </c>
      <c r="F1321" s="182"/>
      <c r="G1321" s="183"/>
      <c r="M1321" s="179" t="s">
        <v>1427</v>
      </c>
      <c r="O1321" s="170"/>
    </row>
    <row r="1322" spans="1:15" ht="12.75">
      <c r="A1322" s="178"/>
      <c r="B1322" s="180"/>
      <c r="C1322" s="234" t="s">
        <v>1428</v>
      </c>
      <c r="D1322" s="233"/>
      <c r="E1322" s="181">
        <v>2.5</v>
      </c>
      <c r="F1322" s="182"/>
      <c r="G1322" s="183"/>
      <c r="M1322" s="179" t="s">
        <v>1428</v>
      </c>
      <c r="O1322" s="170"/>
    </row>
    <row r="1323" spans="1:15" ht="12.75">
      <c r="A1323" s="178"/>
      <c r="B1323" s="180"/>
      <c r="C1323" s="234" t="s">
        <v>1429</v>
      </c>
      <c r="D1323" s="233"/>
      <c r="E1323" s="181">
        <v>3.675</v>
      </c>
      <c r="F1323" s="182"/>
      <c r="G1323" s="183"/>
      <c r="M1323" s="179" t="s">
        <v>1429</v>
      </c>
      <c r="O1323" s="170"/>
    </row>
    <row r="1324" spans="1:15" ht="12.75">
      <c r="A1324" s="178"/>
      <c r="B1324" s="180"/>
      <c r="C1324" s="234" t="s">
        <v>1430</v>
      </c>
      <c r="D1324" s="233"/>
      <c r="E1324" s="181">
        <v>3.675</v>
      </c>
      <c r="F1324" s="182"/>
      <c r="G1324" s="183"/>
      <c r="M1324" s="179" t="s">
        <v>1430</v>
      </c>
      <c r="O1324" s="170"/>
    </row>
    <row r="1325" spans="1:15" ht="12.75">
      <c r="A1325" s="178"/>
      <c r="B1325" s="180"/>
      <c r="C1325" s="234" t="s">
        <v>1431</v>
      </c>
      <c r="D1325" s="233"/>
      <c r="E1325" s="181">
        <v>1.35</v>
      </c>
      <c r="F1325" s="182"/>
      <c r="G1325" s="183"/>
      <c r="M1325" s="179" t="s">
        <v>1431</v>
      </c>
      <c r="O1325" s="170"/>
    </row>
    <row r="1326" spans="1:15" ht="12.75">
      <c r="A1326" s="178"/>
      <c r="B1326" s="180"/>
      <c r="C1326" s="234" t="s">
        <v>1432</v>
      </c>
      <c r="D1326" s="233"/>
      <c r="E1326" s="181">
        <v>1.8</v>
      </c>
      <c r="F1326" s="182"/>
      <c r="G1326" s="183"/>
      <c r="M1326" s="179" t="s">
        <v>1432</v>
      </c>
      <c r="O1326" s="170"/>
    </row>
    <row r="1327" spans="1:15" ht="12.75">
      <c r="A1327" s="178"/>
      <c r="B1327" s="180"/>
      <c r="C1327" s="234" t="s">
        <v>1433</v>
      </c>
      <c r="D1327" s="233"/>
      <c r="E1327" s="181">
        <v>1.375</v>
      </c>
      <c r="F1327" s="182"/>
      <c r="G1327" s="183"/>
      <c r="M1327" s="179" t="s">
        <v>1433</v>
      </c>
      <c r="O1327" s="170"/>
    </row>
    <row r="1328" spans="1:15" ht="12.75">
      <c r="A1328" s="178"/>
      <c r="B1328" s="180"/>
      <c r="C1328" s="234" t="s">
        <v>1434</v>
      </c>
      <c r="D1328" s="233"/>
      <c r="E1328" s="181">
        <v>1.225</v>
      </c>
      <c r="F1328" s="182"/>
      <c r="G1328" s="183"/>
      <c r="M1328" s="179" t="s">
        <v>1434</v>
      </c>
      <c r="O1328" s="170"/>
    </row>
    <row r="1329" spans="1:104" ht="12.75">
      <c r="A1329" s="171">
        <v>346</v>
      </c>
      <c r="B1329" s="172" t="s">
        <v>1435</v>
      </c>
      <c r="C1329" s="173" t="s">
        <v>1436</v>
      </c>
      <c r="D1329" s="174" t="s">
        <v>183</v>
      </c>
      <c r="E1329" s="175">
        <v>3.17</v>
      </c>
      <c r="F1329" s="175">
        <v>0</v>
      </c>
      <c r="G1329" s="176">
        <f>E1329*F1329</f>
        <v>0</v>
      </c>
      <c r="O1329" s="170">
        <v>2</v>
      </c>
      <c r="AA1329" s="146">
        <v>1</v>
      </c>
      <c r="AB1329" s="146">
        <v>7</v>
      </c>
      <c r="AC1329" s="146">
        <v>7</v>
      </c>
      <c r="AZ1329" s="146">
        <v>2</v>
      </c>
      <c r="BA1329" s="146">
        <f>IF(AZ1329=1,G1329,0)</f>
        <v>0</v>
      </c>
      <c r="BB1329" s="146">
        <f>IF(AZ1329=2,G1329,0)</f>
        <v>0</v>
      </c>
      <c r="BC1329" s="146">
        <f>IF(AZ1329=3,G1329,0)</f>
        <v>0</v>
      </c>
      <c r="BD1329" s="146">
        <f>IF(AZ1329=4,G1329,0)</f>
        <v>0</v>
      </c>
      <c r="BE1329" s="146">
        <f>IF(AZ1329=5,G1329,0)</f>
        <v>0</v>
      </c>
      <c r="CA1329" s="177">
        <v>1</v>
      </c>
      <c r="CB1329" s="177">
        <v>7</v>
      </c>
      <c r="CZ1329" s="146">
        <v>0.000140000000000029</v>
      </c>
    </row>
    <row r="1330" spans="1:15" ht="12.75">
      <c r="A1330" s="178"/>
      <c r="B1330" s="180"/>
      <c r="C1330" s="234" t="s">
        <v>1437</v>
      </c>
      <c r="D1330" s="233"/>
      <c r="E1330" s="181">
        <v>3.17</v>
      </c>
      <c r="F1330" s="182"/>
      <c r="G1330" s="183"/>
      <c r="M1330" s="179" t="s">
        <v>1437</v>
      </c>
      <c r="O1330" s="170"/>
    </row>
    <row r="1331" spans="1:57" ht="12.75">
      <c r="A1331" s="184"/>
      <c r="B1331" s="185" t="s">
        <v>74</v>
      </c>
      <c r="C1331" s="186" t="str">
        <f>CONCATENATE(B1309," ",C1309)</f>
        <v>783 Nátěry</v>
      </c>
      <c r="D1331" s="187"/>
      <c r="E1331" s="188"/>
      <c r="F1331" s="189"/>
      <c r="G1331" s="190">
        <f>SUM(G1309:G1330)</f>
        <v>0</v>
      </c>
      <c r="O1331" s="170">
        <v>4</v>
      </c>
      <c r="BA1331" s="191">
        <f>SUM(BA1309:BA1330)</f>
        <v>0</v>
      </c>
      <c r="BB1331" s="191">
        <f>SUM(BB1309:BB1330)</f>
        <v>0</v>
      </c>
      <c r="BC1331" s="191">
        <f>SUM(BC1309:BC1330)</f>
        <v>0</v>
      </c>
      <c r="BD1331" s="191">
        <f>SUM(BD1309:BD1330)</f>
        <v>0</v>
      </c>
      <c r="BE1331" s="191">
        <f>SUM(BE1309:BE1330)</f>
        <v>0</v>
      </c>
    </row>
    <row r="1332" spans="1:15" ht="12.75">
      <c r="A1332" s="163" t="s">
        <v>71</v>
      </c>
      <c r="B1332" s="164" t="s">
        <v>1438</v>
      </c>
      <c r="C1332" s="165" t="s">
        <v>1439</v>
      </c>
      <c r="D1332" s="166"/>
      <c r="E1332" s="167"/>
      <c r="F1332" s="167"/>
      <c r="G1332" s="168"/>
      <c r="H1332" s="169"/>
      <c r="I1332" s="169"/>
      <c r="O1332" s="170">
        <v>1</v>
      </c>
    </row>
    <row r="1333" spans="1:104" ht="12.75">
      <c r="A1333" s="171">
        <v>347</v>
      </c>
      <c r="B1333" s="172" t="s">
        <v>1440</v>
      </c>
      <c r="C1333" s="173" t="s">
        <v>1441</v>
      </c>
      <c r="D1333" s="174" t="s">
        <v>183</v>
      </c>
      <c r="E1333" s="175">
        <v>282.864</v>
      </c>
      <c r="F1333" s="175">
        <v>0</v>
      </c>
      <c r="G1333" s="176">
        <f>E1333*F1333</f>
        <v>0</v>
      </c>
      <c r="O1333" s="170">
        <v>2</v>
      </c>
      <c r="AA1333" s="146">
        <v>1</v>
      </c>
      <c r="AB1333" s="146">
        <v>7</v>
      </c>
      <c r="AC1333" s="146">
        <v>7</v>
      </c>
      <c r="AZ1333" s="146">
        <v>2</v>
      </c>
      <c r="BA1333" s="146">
        <f>IF(AZ1333=1,G1333,0)</f>
        <v>0</v>
      </c>
      <c r="BB1333" s="146">
        <f>IF(AZ1333=2,G1333,0)</f>
        <v>0</v>
      </c>
      <c r="BC1333" s="146">
        <f>IF(AZ1333=3,G1333,0)</f>
        <v>0</v>
      </c>
      <c r="BD1333" s="146">
        <f>IF(AZ1333=4,G1333,0)</f>
        <v>0</v>
      </c>
      <c r="BE1333" s="146">
        <f>IF(AZ1333=5,G1333,0)</f>
        <v>0</v>
      </c>
      <c r="CA1333" s="177">
        <v>1</v>
      </c>
      <c r="CB1333" s="177">
        <v>7</v>
      </c>
      <c r="CZ1333" s="146">
        <v>9.9999999999989E-05</v>
      </c>
    </row>
    <row r="1334" spans="1:15" ht="12.75">
      <c r="A1334" s="178"/>
      <c r="B1334" s="180"/>
      <c r="C1334" s="234" t="s">
        <v>1195</v>
      </c>
      <c r="D1334" s="233"/>
      <c r="E1334" s="181">
        <v>24</v>
      </c>
      <c r="F1334" s="182"/>
      <c r="G1334" s="183"/>
      <c r="M1334" s="179" t="s">
        <v>1195</v>
      </c>
      <c r="O1334" s="170"/>
    </row>
    <row r="1335" spans="1:15" ht="12.75">
      <c r="A1335" s="178"/>
      <c r="B1335" s="180"/>
      <c r="C1335" s="234" t="s">
        <v>1196</v>
      </c>
      <c r="D1335" s="233"/>
      <c r="E1335" s="181">
        <v>16.264</v>
      </c>
      <c r="F1335" s="182"/>
      <c r="G1335" s="183"/>
      <c r="M1335" s="179" t="s">
        <v>1196</v>
      </c>
      <c r="O1335" s="170"/>
    </row>
    <row r="1336" spans="1:15" ht="12.75">
      <c r="A1336" s="178"/>
      <c r="B1336" s="180"/>
      <c r="C1336" s="234" t="s">
        <v>1197</v>
      </c>
      <c r="D1336" s="233"/>
      <c r="E1336" s="181">
        <v>68</v>
      </c>
      <c r="F1336" s="182"/>
      <c r="G1336" s="183"/>
      <c r="M1336" s="179" t="s">
        <v>1197</v>
      </c>
      <c r="O1336" s="170"/>
    </row>
    <row r="1337" spans="1:15" ht="12.75">
      <c r="A1337" s="178"/>
      <c r="B1337" s="180"/>
      <c r="C1337" s="234" t="s">
        <v>1198</v>
      </c>
      <c r="D1337" s="233"/>
      <c r="E1337" s="181">
        <v>25.68</v>
      </c>
      <c r="F1337" s="182"/>
      <c r="G1337" s="183"/>
      <c r="M1337" s="179" t="s">
        <v>1198</v>
      </c>
      <c r="O1337" s="170"/>
    </row>
    <row r="1338" spans="1:15" ht="12.75">
      <c r="A1338" s="178"/>
      <c r="B1338" s="180"/>
      <c r="C1338" s="234" t="s">
        <v>1199</v>
      </c>
      <c r="D1338" s="233"/>
      <c r="E1338" s="181">
        <v>148.92</v>
      </c>
      <c r="F1338" s="182"/>
      <c r="G1338" s="183"/>
      <c r="M1338" s="179" t="s">
        <v>1199</v>
      </c>
      <c r="O1338" s="170"/>
    </row>
    <row r="1339" spans="1:104" ht="12.75">
      <c r="A1339" s="171">
        <v>348</v>
      </c>
      <c r="B1339" s="172" t="s">
        <v>1442</v>
      </c>
      <c r="C1339" s="173" t="s">
        <v>1443</v>
      </c>
      <c r="D1339" s="174" t="s">
        <v>183</v>
      </c>
      <c r="E1339" s="175">
        <v>282.864</v>
      </c>
      <c r="F1339" s="175">
        <v>0</v>
      </c>
      <c r="G1339" s="176">
        <f>E1339*F1339</f>
        <v>0</v>
      </c>
      <c r="O1339" s="170">
        <v>2</v>
      </c>
      <c r="AA1339" s="146">
        <v>1</v>
      </c>
      <c r="AB1339" s="146">
        <v>7</v>
      </c>
      <c r="AC1339" s="146">
        <v>7</v>
      </c>
      <c r="AZ1339" s="146">
        <v>2</v>
      </c>
      <c r="BA1339" s="146">
        <f>IF(AZ1339=1,G1339,0)</f>
        <v>0</v>
      </c>
      <c r="BB1339" s="146">
        <f>IF(AZ1339=2,G1339,0)</f>
        <v>0</v>
      </c>
      <c r="BC1339" s="146">
        <f>IF(AZ1339=3,G1339,0)</f>
        <v>0</v>
      </c>
      <c r="BD1339" s="146">
        <f>IF(AZ1339=4,G1339,0)</f>
        <v>0</v>
      </c>
      <c r="BE1339" s="146">
        <f>IF(AZ1339=5,G1339,0)</f>
        <v>0</v>
      </c>
      <c r="CA1339" s="177">
        <v>1</v>
      </c>
      <c r="CB1339" s="177">
        <v>7</v>
      </c>
      <c r="CZ1339" s="146">
        <v>0.000350000000000072</v>
      </c>
    </row>
    <row r="1340" spans="1:104" ht="12.75">
      <c r="A1340" s="171">
        <v>349</v>
      </c>
      <c r="B1340" s="172" t="s">
        <v>1444</v>
      </c>
      <c r="C1340" s="173" t="s">
        <v>1445</v>
      </c>
      <c r="D1340" s="174" t="s">
        <v>183</v>
      </c>
      <c r="E1340" s="175">
        <v>740.3345</v>
      </c>
      <c r="F1340" s="175">
        <v>0</v>
      </c>
      <c r="G1340" s="176">
        <f>E1340*F1340</f>
        <v>0</v>
      </c>
      <c r="O1340" s="170">
        <v>2</v>
      </c>
      <c r="AA1340" s="146">
        <v>1</v>
      </c>
      <c r="AB1340" s="146">
        <v>7</v>
      </c>
      <c r="AC1340" s="146">
        <v>7</v>
      </c>
      <c r="AZ1340" s="146">
        <v>2</v>
      </c>
      <c r="BA1340" s="146">
        <f>IF(AZ1340=1,G1340,0)</f>
        <v>0</v>
      </c>
      <c r="BB1340" s="146">
        <f>IF(AZ1340=2,G1340,0)</f>
        <v>0</v>
      </c>
      <c r="BC1340" s="146">
        <f>IF(AZ1340=3,G1340,0)</f>
        <v>0</v>
      </c>
      <c r="BD1340" s="146">
        <f>IF(AZ1340=4,G1340,0)</f>
        <v>0</v>
      </c>
      <c r="BE1340" s="146">
        <f>IF(AZ1340=5,G1340,0)</f>
        <v>0</v>
      </c>
      <c r="CA1340" s="177">
        <v>1</v>
      </c>
      <c r="CB1340" s="177">
        <v>7</v>
      </c>
      <c r="CZ1340" s="146">
        <v>7.00000000000145E-05</v>
      </c>
    </row>
    <row r="1341" spans="1:15" ht="12.75">
      <c r="A1341" s="178"/>
      <c r="B1341" s="180"/>
      <c r="C1341" s="234" t="s">
        <v>665</v>
      </c>
      <c r="D1341" s="233"/>
      <c r="E1341" s="181">
        <v>0</v>
      </c>
      <c r="F1341" s="182"/>
      <c r="G1341" s="183"/>
      <c r="M1341" s="179" t="s">
        <v>665</v>
      </c>
      <c r="O1341" s="170"/>
    </row>
    <row r="1342" spans="1:15" ht="12.75">
      <c r="A1342" s="178"/>
      <c r="B1342" s="180"/>
      <c r="C1342" s="234" t="s">
        <v>1446</v>
      </c>
      <c r="D1342" s="233"/>
      <c r="E1342" s="181">
        <v>106.5</v>
      </c>
      <c r="F1342" s="182"/>
      <c r="G1342" s="183"/>
      <c r="M1342" s="179" t="s">
        <v>1446</v>
      </c>
      <c r="O1342" s="170"/>
    </row>
    <row r="1343" spans="1:15" ht="12.75">
      <c r="A1343" s="178"/>
      <c r="B1343" s="180"/>
      <c r="C1343" s="234" t="s">
        <v>1447</v>
      </c>
      <c r="D1343" s="233"/>
      <c r="E1343" s="181">
        <v>11.11</v>
      </c>
      <c r="F1343" s="182"/>
      <c r="G1343" s="183"/>
      <c r="M1343" s="179" t="s">
        <v>1447</v>
      </c>
      <c r="O1343" s="170"/>
    </row>
    <row r="1344" spans="1:15" ht="12.75">
      <c r="A1344" s="178"/>
      <c r="B1344" s="180"/>
      <c r="C1344" s="234" t="s">
        <v>1448</v>
      </c>
      <c r="D1344" s="233"/>
      <c r="E1344" s="181">
        <v>5.52</v>
      </c>
      <c r="F1344" s="182"/>
      <c r="G1344" s="183"/>
      <c r="M1344" s="179" t="s">
        <v>1448</v>
      </c>
      <c r="O1344" s="170"/>
    </row>
    <row r="1345" spans="1:15" ht="12.75">
      <c r="A1345" s="178"/>
      <c r="B1345" s="180"/>
      <c r="C1345" s="234" t="s">
        <v>1449</v>
      </c>
      <c r="D1345" s="233"/>
      <c r="E1345" s="181">
        <v>5.88</v>
      </c>
      <c r="F1345" s="182"/>
      <c r="G1345" s="183"/>
      <c r="M1345" s="179" t="s">
        <v>1449</v>
      </c>
      <c r="O1345" s="170"/>
    </row>
    <row r="1346" spans="1:15" ht="12.75">
      <c r="A1346" s="178"/>
      <c r="B1346" s="180"/>
      <c r="C1346" s="234" t="s">
        <v>1450</v>
      </c>
      <c r="D1346" s="233"/>
      <c r="E1346" s="181">
        <v>63.294</v>
      </c>
      <c r="F1346" s="182"/>
      <c r="G1346" s="183"/>
      <c r="M1346" s="179" t="s">
        <v>1450</v>
      </c>
      <c r="O1346" s="170"/>
    </row>
    <row r="1347" spans="1:15" ht="12.75">
      <c r="A1347" s="178"/>
      <c r="B1347" s="180"/>
      <c r="C1347" s="234" t="s">
        <v>1451</v>
      </c>
      <c r="D1347" s="233"/>
      <c r="E1347" s="181">
        <v>47.46</v>
      </c>
      <c r="F1347" s="182"/>
      <c r="G1347" s="183"/>
      <c r="M1347" s="179" t="s">
        <v>1451</v>
      </c>
      <c r="O1347" s="170"/>
    </row>
    <row r="1348" spans="1:15" ht="12.75">
      <c r="A1348" s="178"/>
      <c r="B1348" s="180"/>
      <c r="C1348" s="234" t="s">
        <v>1452</v>
      </c>
      <c r="D1348" s="233"/>
      <c r="E1348" s="181">
        <v>6.96</v>
      </c>
      <c r="F1348" s="182"/>
      <c r="G1348" s="183"/>
      <c r="M1348" s="179" t="s">
        <v>1452</v>
      </c>
      <c r="O1348" s="170"/>
    </row>
    <row r="1349" spans="1:15" ht="12.75">
      <c r="A1349" s="178"/>
      <c r="B1349" s="180"/>
      <c r="C1349" s="234" t="s">
        <v>1453</v>
      </c>
      <c r="D1349" s="233"/>
      <c r="E1349" s="181">
        <v>6.36</v>
      </c>
      <c r="F1349" s="182"/>
      <c r="G1349" s="183"/>
      <c r="M1349" s="179" t="s">
        <v>1453</v>
      </c>
      <c r="O1349" s="170"/>
    </row>
    <row r="1350" spans="1:15" ht="12.75">
      <c r="A1350" s="178"/>
      <c r="B1350" s="180"/>
      <c r="C1350" s="234" t="s">
        <v>1454</v>
      </c>
      <c r="D1350" s="233"/>
      <c r="E1350" s="181">
        <v>46.14</v>
      </c>
      <c r="F1350" s="182"/>
      <c r="G1350" s="183"/>
      <c r="M1350" s="179" t="s">
        <v>1454</v>
      </c>
      <c r="O1350" s="170"/>
    </row>
    <row r="1351" spans="1:15" ht="12.75">
      <c r="A1351" s="178"/>
      <c r="B1351" s="180"/>
      <c r="C1351" s="234" t="s">
        <v>1455</v>
      </c>
      <c r="D1351" s="233"/>
      <c r="E1351" s="181">
        <v>5.04</v>
      </c>
      <c r="F1351" s="182"/>
      <c r="G1351" s="183"/>
      <c r="M1351" s="179" t="s">
        <v>1455</v>
      </c>
      <c r="O1351" s="170"/>
    </row>
    <row r="1352" spans="1:15" ht="12.75">
      <c r="A1352" s="178"/>
      <c r="B1352" s="180"/>
      <c r="C1352" s="234" t="s">
        <v>1456</v>
      </c>
      <c r="D1352" s="233"/>
      <c r="E1352" s="181">
        <v>6.6</v>
      </c>
      <c r="F1352" s="182"/>
      <c r="G1352" s="183"/>
      <c r="M1352" s="179" t="s">
        <v>1456</v>
      </c>
      <c r="O1352" s="170"/>
    </row>
    <row r="1353" spans="1:15" ht="12.75">
      <c r="A1353" s="178"/>
      <c r="B1353" s="180"/>
      <c r="C1353" s="234" t="s">
        <v>1457</v>
      </c>
      <c r="D1353" s="233"/>
      <c r="E1353" s="181">
        <v>61.44</v>
      </c>
      <c r="F1353" s="182"/>
      <c r="G1353" s="183"/>
      <c r="M1353" s="179" t="s">
        <v>1457</v>
      </c>
      <c r="O1353" s="170"/>
    </row>
    <row r="1354" spans="1:15" ht="12.75">
      <c r="A1354" s="178"/>
      <c r="B1354" s="180"/>
      <c r="C1354" s="234" t="s">
        <v>1458</v>
      </c>
      <c r="D1354" s="233"/>
      <c r="E1354" s="181">
        <v>20.74</v>
      </c>
      <c r="F1354" s="182"/>
      <c r="G1354" s="183"/>
      <c r="M1354" s="179" t="s">
        <v>1458</v>
      </c>
      <c r="O1354" s="170"/>
    </row>
    <row r="1355" spans="1:15" ht="12.75">
      <c r="A1355" s="178"/>
      <c r="B1355" s="180"/>
      <c r="C1355" s="234" t="s">
        <v>705</v>
      </c>
      <c r="D1355" s="233"/>
      <c r="E1355" s="181">
        <v>6.96</v>
      </c>
      <c r="F1355" s="182"/>
      <c r="G1355" s="183"/>
      <c r="M1355" s="179" t="s">
        <v>705</v>
      </c>
      <c r="O1355" s="170"/>
    </row>
    <row r="1356" spans="1:15" ht="12.75">
      <c r="A1356" s="178"/>
      <c r="B1356" s="180"/>
      <c r="C1356" s="234" t="s">
        <v>91</v>
      </c>
      <c r="D1356" s="233"/>
      <c r="E1356" s="181">
        <v>0</v>
      </c>
      <c r="F1356" s="182"/>
      <c r="G1356" s="183"/>
      <c r="M1356" s="179">
        <v>0</v>
      </c>
      <c r="O1356" s="170"/>
    </row>
    <row r="1357" spans="1:15" ht="12.75">
      <c r="A1357" s="178"/>
      <c r="B1357" s="180"/>
      <c r="C1357" s="234" t="s">
        <v>688</v>
      </c>
      <c r="D1357" s="233"/>
      <c r="E1357" s="181">
        <v>0</v>
      </c>
      <c r="F1357" s="182"/>
      <c r="G1357" s="183"/>
      <c r="M1357" s="179" t="s">
        <v>688</v>
      </c>
      <c r="O1357" s="170"/>
    </row>
    <row r="1358" spans="1:15" ht="12.75">
      <c r="A1358" s="178"/>
      <c r="B1358" s="180"/>
      <c r="C1358" s="234" t="s">
        <v>706</v>
      </c>
      <c r="D1358" s="233"/>
      <c r="E1358" s="181">
        <v>44.55</v>
      </c>
      <c r="F1358" s="182"/>
      <c r="G1358" s="183"/>
      <c r="M1358" s="179" t="s">
        <v>706</v>
      </c>
      <c r="O1358" s="170"/>
    </row>
    <row r="1359" spans="1:15" ht="12.75">
      <c r="A1359" s="178"/>
      <c r="B1359" s="180"/>
      <c r="C1359" s="234" t="s">
        <v>1459</v>
      </c>
      <c r="D1359" s="233"/>
      <c r="E1359" s="181">
        <v>26.575</v>
      </c>
      <c r="F1359" s="182"/>
      <c r="G1359" s="183"/>
      <c r="M1359" s="179" t="s">
        <v>1459</v>
      </c>
      <c r="O1359" s="170"/>
    </row>
    <row r="1360" spans="1:15" ht="12.75">
      <c r="A1360" s="178"/>
      <c r="B1360" s="180"/>
      <c r="C1360" s="234" t="s">
        <v>1460</v>
      </c>
      <c r="D1360" s="233"/>
      <c r="E1360" s="181">
        <v>13.68</v>
      </c>
      <c r="F1360" s="182"/>
      <c r="G1360" s="183"/>
      <c r="M1360" s="179" t="s">
        <v>1460</v>
      </c>
      <c r="O1360" s="170"/>
    </row>
    <row r="1361" spans="1:15" ht="12.75">
      <c r="A1361" s="178"/>
      <c r="B1361" s="180"/>
      <c r="C1361" s="234" t="s">
        <v>1461</v>
      </c>
      <c r="D1361" s="233"/>
      <c r="E1361" s="181">
        <v>7.2</v>
      </c>
      <c r="F1361" s="182"/>
      <c r="G1361" s="183"/>
      <c r="M1361" s="179" t="s">
        <v>1461</v>
      </c>
      <c r="O1361" s="170"/>
    </row>
    <row r="1362" spans="1:15" ht="12.75">
      <c r="A1362" s="178"/>
      <c r="B1362" s="180"/>
      <c r="C1362" s="234" t="s">
        <v>1462</v>
      </c>
      <c r="D1362" s="233"/>
      <c r="E1362" s="181">
        <v>20.63</v>
      </c>
      <c r="F1362" s="182"/>
      <c r="G1362" s="183"/>
      <c r="M1362" s="179" t="s">
        <v>1462</v>
      </c>
      <c r="O1362" s="170"/>
    </row>
    <row r="1363" spans="1:15" ht="12.75">
      <c r="A1363" s="178"/>
      <c r="B1363" s="180"/>
      <c r="C1363" s="234" t="s">
        <v>1463</v>
      </c>
      <c r="D1363" s="233"/>
      <c r="E1363" s="181">
        <v>10.185</v>
      </c>
      <c r="F1363" s="182"/>
      <c r="G1363" s="183"/>
      <c r="M1363" s="179" t="s">
        <v>1463</v>
      </c>
      <c r="O1363" s="170"/>
    </row>
    <row r="1364" spans="1:15" ht="12.75">
      <c r="A1364" s="178"/>
      <c r="B1364" s="180"/>
      <c r="C1364" s="234" t="s">
        <v>91</v>
      </c>
      <c r="D1364" s="233"/>
      <c r="E1364" s="181">
        <v>0</v>
      </c>
      <c r="F1364" s="182"/>
      <c r="G1364" s="183"/>
      <c r="M1364" s="179">
        <v>0</v>
      </c>
      <c r="O1364" s="170"/>
    </row>
    <row r="1365" spans="1:15" ht="12.75">
      <c r="A1365" s="178"/>
      <c r="B1365" s="180"/>
      <c r="C1365" s="234" t="s">
        <v>938</v>
      </c>
      <c r="D1365" s="233"/>
      <c r="E1365" s="181">
        <v>0</v>
      </c>
      <c r="F1365" s="182"/>
      <c r="G1365" s="183"/>
      <c r="M1365" s="179" t="s">
        <v>938</v>
      </c>
      <c r="O1365" s="170"/>
    </row>
    <row r="1366" spans="1:15" ht="12.75">
      <c r="A1366" s="178"/>
      <c r="B1366" s="180"/>
      <c r="C1366" s="234" t="s">
        <v>1464</v>
      </c>
      <c r="D1366" s="233"/>
      <c r="E1366" s="181">
        <v>10.9925</v>
      </c>
      <c r="F1366" s="182"/>
      <c r="G1366" s="183"/>
      <c r="M1366" s="179" t="s">
        <v>1464</v>
      </c>
      <c r="O1366" s="170"/>
    </row>
    <row r="1367" spans="1:15" ht="12.75">
      <c r="A1367" s="178"/>
      <c r="B1367" s="180"/>
      <c r="C1367" s="234" t="s">
        <v>1465</v>
      </c>
      <c r="D1367" s="233"/>
      <c r="E1367" s="181">
        <v>24.165</v>
      </c>
      <c r="F1367" s="182"/>
      <c r="G1367" s="183"/>
      <c r="M1367" s="179" t="s">
        <v>1465</v>
      </c>
      <c r="O1367" s="170"/>
    </row>
    <row r="1368" spans="1:15" ht="12.75">
      <c r="A1368" s="178"/>
      <c r="B1368" s="180"/>
      <c r="C1368" s="234" t="s">
        <v>1466</v>
      </c>
      <c r="D1368" s="233"/>
      <c r="E1368" s="181">
        <v>2.112</v>
      </c>
      <c r="F1368" s="182"/>
      <c r="G1368" s="183"/>
      <c r="M1368" s="179" t="s">
        <v>1466</v>
      </c>
      <c r="O1368" s="170"/>
    </row>
    <row r="1369" spans="1:15" ht="12.75">
      <c r="A1369" s="178"/>
      <c r="B1369" s="180"/>
      <c r="C1369" s="234" t="s">
        <v>1467</v>
      </c>
      <c r="D1369" s="233"/>
      <c r="E1369" s="181">
        <v>10.73</v>
      </c>
      <c r="F1369" s="182"/>
      <c r="G1369" s="183"/>
      <c r="M1369" s="179" t="s">
        <v>1467</v>
      </c>
      <c r="O1369" s="170"/>
    </row>
    <row r="1370" spans="1:15" ht="12.75">
      <c r="A1370" s="178"/>
      <c r="B1370" s="180"/>
      <c r="C1370" s="234" t="s">
        <v>1468</v>
      </c>
      <c r="D1370" s="233"/>
      <c r="E1370" s="181">
        <v>15.453</v>
      </c>
      <c r="F1370" s="182"/>
      <c r="G1370" s="183"/>
      <c r="M1370" s="179" t="s">
        <v>1468</v>
      </c>
      <c r="O1370" s="170"/>
    </row>
    <row r="1371" spans="1:15" ht="12.75">
      <c r="A1371" s="178"/>
      <c r="B1371" s="180"/>
      <c r="C1371" s="234" t="s">
        <v>1469</v>
      </c>
      <c r="D1371" s="233"/>
      <c r="E1371" s="181">
        <v>34.109</v>
      </c>
      <c r="F1371" s="182"/>
      <c r="G1371" s="183"/>
      <c r="M1371" s="179" t="s">
        <v>1469</v>
      </c>
      <c r="O1371" s="170"/>
    </row>
    <row r="1372" spans="1:15" ht="12.75">
      <c r="A1372" s="178"/>
      <c r="B1372" s="180"/>
      <c r="C1372" s="234" t="s">
        <v>1470</v>
      </c>
      <c r="D1372" s="233"/>
      <c r="E1372" s="181">
        <v>11.752</v>
      </c>
      <c r="F1372" s="182"/>
      <c r="G1372" s="183"/>
      <c r="M1372" s="179" t="s">
        <v>1470</v>
      </c>
      <c r="O1372" s="170"/>
    </row>
    <row r="1373" spans="1:15" ht="12.75">
      <c r="A1373" s="178"/>
      <c r="B1373" s="180"/>
      <c r="C1373" s="234" t="s">
        <v>1471</v>
      </c>
      <c r="D1373" s="233"/>
      <c r="E1373" s="181">
        <v>1.962</v>
      </c>
      <c r="F1373" s="182"/>
      <c r="G1373" s="183"/>
      <c r="M1373" s="179" t="s">
        <v>1471</v>
      </c>
      <c r="O1373" s="170"/>
    </row>
    <row r="1374" spans="1:15" ht="12.75">
      <c r="A1374" s="178"/>
      <c r="B1374" s="180"/>
      <c r="C1374" s="234" t="s">
        <v>1472</v>
      </c>
      <c r="D1374" s="233"/>
      <c r="E1374" s="181">
        <v>5.725</v>
      </c>
      <c r="F1374" s="182"/>
      <c r="G1374" s="183"/>
      <c r="M1374" s="179" t="s">
        <v>1472</v>
      </c>
      <c r="O1374" s="170"/>
    </row>
    <row r="1375" spans="1:15" ht="12.75">
      <c r="A1375" s="178"/>
      <c r="B1375" s="180"/>
      <c r="C1375" s="234" t="s">
        <v>1473</v>
      </c>
      <c r="D1375" s="233"/>
      <c r="E1375" s="181">
        <v>9.555</v>
      </c>
      <c r="F1375" s="182"/>
      <c r="G1375" s="183"/>
      <c r="M1375" s="179" t="s">
        <v>1473</v>
      </c>
      <c r="O1375" s="170"/>
    </row>
    <row r="1376" spans="1:15" ht="12.75">
      <c r="A1376" s="178"/>
      <c r="B1376" s="180"/>
      <c r="C1376" s="234" t="s">
        <v>1474</v>
      </c>
      <c r="D1376" s="233"/>
      <c r="E1376" s="181">
        <v>43.375</v>
      </c>
      <c r="F1376" s="182"/>
      <c r="G1376" s="183"/>
      <c r="M1376" s="179" t="s">
        <v>1474</v>
      </c>
      <c r="O1376" s="170"/>
    </row>
    <row r="1377" spans="1:15" ht="12.75">
      <c r="A1377" s="178"/>
      <c r="B1377" s="180"/>
      <c r="C1377" s="234" t="s">
        <v>91</v>
      </c>
      <c r="D1377" s="233"/>
      <c r="E1377" s="181">
        <v>0</v>
      </c>
      <c r="F1377" s="182"/>
      <c r="G1377" s="183"/>
      <c r="M1377" s="179">
        <v>0</v>
      </c>
      <c r="O1377" s="170"/>
    </row>
    <row r="1378" spans="1:15" ht="12.75">
      <c r="A1378" s="178"/>
      <c r="B1378" s="180"/>
      <c r="C1378" s="234" t="s">
        <v>709</v>
      </c>
      <c r="D1378" s="233"/>
      <c r="E1378" s="181">
        <v>0</v>
      </c>
      <c r="F1378" s="182"/>
      <c r="G1378" s="183"/>
      <c r="M1378" s="179" t="s">
        <v>709</v>
      </c>
      <c r="O1378" s="170"/>
    </row>
    <row r="1379" spans="1:15" ht="12.75">
      <c r="A1379" s="178"/>
      <c r="B1379" s="180"/>
      <c r="C1379" s="234" t="s">
        <v>710</v>
      </c>
      <c r="D1379" s="233"/>
      <c r="E1379" s="181">
        <v>40.625</v>
      </c>
      <c r="F1379" s="182"/>
      <c r="G1379" s="183"/>
      <c r="M1379" s="179" t="s">
        <v>710</v>
      </c>
      <c r="O1379" s="170"/>
    </row>
    <row r="1380" spans="1:15" ht="12.75">
      <c r="A1380" s="178"/>
      <c r="B1380" s="180"/>
      <c r="C1380" s="234" t="s">
        <v>711</v>
      </c>
      <c r="D1380" s="233"/>
      <c r="E1380" s="181">
        <v>6.955</v>
      </c>
      <c r="F1380" s="182"/>
      <c r="G1380" s="183"/>
      <c r="M1380" s="179" t="s">
        <v>711</v>
      </c>
      <c r="O1380" s="170"/>
    </row>
    <row r="1381" spans="1:104" ht="12.75">
      <c r="A1381" s="171">
        <v>350</v>
      </c>
      <c r="B1381" s="172" t="s">
        <v>1475</v>
      </c>
      <c r="C1381" s="173" t="s">
        <v>1476</v>
      </c>
      <c r="D1381" s="174" t="s">
        <v>183</v>
      </c>
      <c r="E1381" s="175">
        <v>740.3345</v>
      </c>
      <c r="F1381" s="175">
        <v>0</v>
      </c>
      <c r="G1381" s="176">
        <f>E1381*F1381</f>
        <v>0</v>
      </c>
      <c r="O1381" s="170">
        <v>2</v>
      </c>
      <c r="AA1381" s="146">
        <v>1</v>
      </c>
      <c r="AB1381" s="146">
        <v>7</v>
      </c>
      <c r="AC1381" s="146">
        <v>7</v>
      </c>
      <c r="AZ1381" s="146">
        <v>2</v>
      </c>
      <c r="BA1381" s="146">
        <f>IF(AZ1381=1,G1381,0)</f>
        <v>0</v>
      </c>
      <c r="BB1381" s="146">
        <f>IF(AZ1381=2,G1381,0)</f>
        <v>0</v>
      </c>
      <c r="BC1381" s="146">
        <f>IF(AZ1381=3,G1381,0)</f>
        <v>0</v>
      </c>
      <c r="BD1381" s="146">
        <f>IF(AZ1381=4,G1381,0)</f>
        <v>0</v>
      </c>
      <c r="BE1381" s="146">
        <f>IF(AZ1381=5,G1381,0)</f>
        <v>0</v>
      </c>
      <c r="CA1381" s="177">
        <v>1</v>
      </c>
      <c r="CB1381" s="177">
        <v>7</v>
      </c>
      <c r="CZ1381" s="146">
        <v>0.000150000000000094</v>
      </c>
    </row>
    <row r="1382" spans="1:15" ht="12.75">
      <c r="A1382" s="178"/>
      <c r="B1382" s="180"/>
      <c r="C1382" s="234" t="s">
        <v>1477</v>
      </c>
      <c r="D1382" s="233"/>
      <c r="E1382" s="181">
        <v>740.3345</v>
      </c>
      <c r="F1382" s="182"/>
      <c r="G1382" s="183"/>
      <c r="M1382" s="205">
        <v>7403345</v>
      </c>
      <c r="O1382" s="170"/>
    </row>
    <row r="1383" spans="1:57" ht="12.75">
      <c r="A1383" s="184"/>
      <c r="B1383" s="185" t="s">
        <v>74</v>
      </c>
      <c r="C1383" s="186" t="str">
        <f>CONCATENATE(B1332," ",C1332)</f>
        <v>784 Malby</v>
      </c>
      <c r="D1383" s="187"/>
      <c r="E1383" s="188"/>
      <c r="F1383" s="189"/>
      <c r="G1383" s="190">
        <f>SUM(G1332:G1382)</f>
        <v>0</v>
      </c>
      <c r="O1383" s="170">
        <v>4</v>
      </c>
      <c r="BA1383" s="191">
        <f>SUM(BA1332:BA1382)</f>
        <v>0</v>
      </c>
      <c r="BB1383" s="191">
        <f>SUM(BB1332:BB1382)</f>
        <v>0</v>
      </c>
      <c r="BC1383" s="191">
        <f>SUM(BC1332:BC1382)</f>
        <v>0</v>
      </c>
      <c r="BD1383" s="191">
        <f>SUM(BD1332:BD1382)</f>
        <v>0</v>
      </c>
      <c r="BE1383" s="191">
        <f>SUM(BE1332:BE1382)</f>
        <v>0</v>
      </c>
    </row>
    <row r="1384" spans="1:15" ht="12.75">
      <c r="A1384" s="163" t="s">
        <v>71</v>
      </c>
      <c r="B1384" s="164" t="s">
        <v>1478</v>
      </c>
      <c r="C1384" s="165" t="s">
        <v>1479</v>
      </c>
      <c r="D1384" s="166"/>
      <c r="E1384" s="167"/>
      <c r="F1384" s="167"/>
      <c r="G1384" s="168"/>
      <c r="H1384" s="169"/>
      <c r="I1384" s="169"/>
      <c r="O1384" s="170">
        <v>1</v>
      </c>
    </row>
    <row r="1385" spans="1:104" ht="22.5">
      <c r="A1385" s="171">
        <v>351</v>
      </c>
      <c r="B1385" s="172" t="s">
        <v>1480</v>
      </c>
      <c r="C1385" s="173" t="s">
        <v>1481</v>
      </c>
      <c r="D1385" s="174" t="s">
        <v>551</v>
      </c>
      <c r="E1385" s="175">
        <v>1</v>
      </c>
      <c r="F1385" s="175">
        <v>0</v>
      </c>
      <c r="G1385" s="176">
        <f aca="true" t="shared" si="30" ref="G1385:G1404">E1385*F1385</f>
        <v>0</v>
      </c>
      <c r="O1385" s="170">
        <v>2</v>
      </c>
      <c r="AA1385" s="146">
        <v>12</v>
      </c>
      <c r="AB1385" s="146">
        <v>0</v>
      </c>
      <c r="AC1385" s="146">
        <v>324</v>
      </c>
      <c r="AZ1385" s="146">
        <v>2</v>
      </c>
      <c r="BA1385" s="146">
        <f aca="true" t="shared" si="31" ref="BA1385:BA1404">IF(AZ1385=1,G1385,0)</f>
        <v>0</v>
      </c>
      <c r="BB1385" s="146">
        <f aca="true" t="shared" si="32" ref="BB1385:BB1404">IF(AZ1385=2,G1385,0)</f>
        <v>0</v>
      </c>
      <c r="BC1385" s="146">
        <f aca="true" t="shared" si="33" ref="BC1385:BC1404">IF(AZ1385=3,G1385,0)</f>
        <v>0</v>
      </c>
      <c r="BD1385" s="146">
        <f aca="true" t="shared" si="34" ref="BD1385:BD1404">IF(AZ1385=4,G1385,0)</f>
        <v>0</v>
      </c>
      <c r="BE1385" s="146">
        <f aca="true" t="shared" si="35" ref="BE1385:BE1404">IF(AZ1385=5,G1385,0)</f>
        <v>0</v>
      </c>
      <c r="CA1385" s="177">
        <v>12</v>
      </c>
      <c r="CB1385" s="177">
        <v>0</v>
      </c>
      <c r="CZ1385" s="146">
        <v>0</v>
      </c>
    </row>
    <row r="1386" spans="1:104" ht="22.5">
      <c r="A1386" s="171">
        <v>352</v>
      </c>
      <c r="B1386" s="172" t="s">
        <v>1482</v>
      </c>
      <c r="C1386" s="173" t="s">
        <v>1483</v>
      </c>
      <c r="D1386" s="174" t="s">
        <v>190</v>
      </c>
      <c r="E1386" s="175">
        <v>16</v>
      </c>
      <c r="F1386" s="175">
        <v>0</v>
      </c>
      <c r="G1386" s="176">
        <f t="shared" si="30"/>
        <v>0</v>
      </c>
      <c r="O1386" s="170">
        <v>2</v>
      </c>
      <c r="AA1386" s="146">
        <v>12</v>
      </c>
      <c r="AB1386" s="146">
        <v>0</v>
      </c>
      <c r="AC1386" s="146">
        <v>325</v>
      </c>
      <c r="AZ1386" s="146">
        <v>2</v>
      </c>
      <c r="BA1386" s="146">
        <f t="shared" si="31"/>
        <v>0</v>
      </c>
      <c r="BB1386" s="146">
        <f t="shared" si="32"/>
        <v>0</v>
      </c>
      <c r="BC1386" s="146">
        <f t="shared" si="33"/>
        <v>0</v>
      </c>
      <c r="BD1386" s="146">
        <f t="shared" si="34"/>
        <v>0</v>
      </c>
      <c r="BE1386" s="146">
        <f t="shared" si="35"/>
        <v>0</v>
      </c>
      <c r="CA1386" s="177">
        <v>12</v>
      </c>
      <c r="CB1386" s="177">
        <v>0</v>
      </c>
      <c r="CZ1386" s="146">
        <v>0</v>
      </c>
    </row>
    <row r="1387" spans="1:104" ht="22.5">
      <c r="A1387" s="171">
        <v>353</v>
      </c>
      <c r="B1387" s="172" t="s">
        <v>1484</v>
      </c>
      <c r="C1387" s="173" t="s">
        <v>1485</v>
      </c>
      <c r="D1387" s="174" t="s">
        <v>190</v>
      </c>
      <c r="E1387" s="175">
        <v>1</v>
      </c>
      <c r="F1387" s="175">
        <v>0</v>
      </c>
      <c r="G1387" s="176">
        <f t="shared" si="30"/>
        <v>0</v>
      </c>
      <c r="O1387" s="170">
        <v>2</v>
      </c>
      <c r="AA1387" s="146">
        <v>12</v>
      </c>
      <c r="AB1387" s="146">
        <v>0</v>
      </c>
      <c r="AC1387" s="146">
        <v>326</v>
      </c>
      <c r="AZ1387" s="146">
        <v>2</v>
      </c>
      <c r="BA1387" s="146">
        <f t="shared" si="31"/>
        <v>0</v>
      </c>
      <c r="BB1387" s="146">
        <f t="shared" si="32"/>
        <v>0</v>
      </c>
      <c r="BC1387" s="146">
        <f t="shared" si="33"/>
        <v>0</v>
      </c>
      <c r="BD1387" s="146">
        <f t="shared" si="34"/>
        <v>0</v>
      </c>
      <c r="BE1387" s="146">
        <f t="shared" si="35"/>
        <v>0</v>
      </c>
      <c r="CA1387" s="177">
        <v>12</v>
      </c>
      <c r="CB1387" s="177">
        <v>0</v>
      </c>
      <c r="CZ1387" s="146">
        <v>0</v>
      </c>
    </row>
    <row r="1388" spans="1:104" ht="12.75">
      <c r="A1388" s="171">
        <v>354</v>
      </c>
      <c r="B1388" s="172" t="s">
        <v>1486</v>
      </c>
      <c r="C1388" s="173" t="s">
        <v>1487</v>
      </c>
      <c r="D1388" s="174" t="s">
        <v>190</v>
      </c>
      <c r="E1388" s="175">
        <v>15</v>
      </c>
      <c r="F1388" s="175">
        <v>0</v>
      </c>
      <c r="G1388" s="176">
        <f t="shared" si="30"/>
        <v>0</v>
      </c>
      <c r="O1388" s="170">
        <v>2</v>
      </c>
      <c r="AA1388" s="146">
        <v>12</v>
      </c>
      <c r="AB1388" s="146">
        <v>0</v>
      </c>
      <c r="AC1388" s="146">
        <v>327</v>
      </c>
      <c r="AZ1388" s="146">
        <v>2</v>
      </c>
      <c r="BA1388" s="146">
        <f t="shared" si="31"/>
        <v>0</v>
      </c>
      <c r="BB1388" s="146">
        <f t="shared" si="32"/>
        <v>0</v>
      </c>
      <c r="BC1388" s="146">
        <f t="shared" si="33"/>
        <v>0</v>
      </c>
      <c r="BD1388" s="146">
        <f t="shared" si="34"/>
        <v>0</v>
      </c>
      <c r="BE1388" s="146">
        <f t="shared" si="35"/>
        <v>0</v>
      </c>
      <c r="CA1388" s="177">
        <v>12</v>
      </c>
      <c r="CB1388" s="177">
        <v>0</v>
      </c>
      <c r="CZ1388" s="146">
        <v>0</v>
      </c>
    </row>
    <row r="1389" spans="1:104" ht="22.5">
      <c r="A1389" s="171">
        <v>355</v>
      </c>
      <c r="B1389" s="172" t="s">
        <v>1488</v>
      </c>
      <c r="C1389" s="173" t="s">
        <v>1489</v>
      </c>
      <c r="D1389" s="174" t="s">
        <v>190</v>
      </c>
      <c r="E1389" s="175">
        <v>13</v>
      </c>
      <c r="F1389" s="175">
        <v>0</v>
      </c>
      <c r="G1389" s="176">
        <f t="shared" si="30"/>
        <v>0</v>
      </c>
      <c r="O1389" s="170">
        <v>2</v>
      </c>
      <c r="AA1389" s="146">
        <v>12</v>
      </c>
      <c r="AB1389" s="146">
        <v>0</v>
      </c>
      <c r="AC1389" s="146">
        <v>328</v>
      </c>
      <c r="AZ1389" s="146">
        <v>2</v>
      </c>
      <c r="BA1389" s="146">
        <f t="shared" si="31"/>
        <v>0</v>
      </c>
      <c r="BB1389" s="146">
        <f t="shared" si="32"/>
        <v>0</v>
      </c>
      <c r="BC1389" s="146">
        <f t="shared" si="33"/>
        <v>0</v>
      </c>
      <c r="BD1389" s="146">
        <f t="shared" si="34"/>
        <v>0</v>
      </c>
      <c r="BE1389" s="146">
        <f t="shared" si="35"/>
        <v>0</v>
      </c>
      <c r="CA1389" s="177">
        <v>12</v>
      </c>
      <c r="CB1389" s="177">
        <v>0</v>
      </c>
      <c r="CZ1389" s="146">
        <v>0</v>
      </c>
    </row>
    <row r="1390" spans="1:104" ht="22.5">
      <c r="A1390" s="171">
        <v>356</v>
      </c>
      <c r="B1390" s="172" t="s">
        <v>1490</v>
      </c>
      <c r="C1390" s="173" t="s">
        <v>1483</v>
      </c>
      <c r="D1390" s="174" t="s">
        <v>190</v>
      </c>
      <c r="E1390" s="175">
        <v>4</v>
      </c>
      <c r="F1390" s="175">
        <v>0</v>
      </c>
      <c r="G1390" s="176">
        <f t="shared" si="30"/>
        <v>0</v>
      </c>
      <c r="O1390" s="170">
        <v>2</v>
      </c>
      <c r="AA1390" s="146">
        <v>12</v>
      </c>
      <c r="AB1390" s="146">
        <v>0</v>
      </c>
      <c r="AC1390" s="146">
        <v>329</v>
      </c>
      <c r="AZ1390" s="146">
        <v>2</v>
      </c>
      <c r="BA1390" s="146">
        <f t="shared" si="31"/>
        <v>0</v>
      </c>
      <c r="BB1390" s="146">
        <f t="shared" si="32"/>
        <v>0</v>
      </c>
      <c r="BC1390" s="146">
        <f t="shared" si="33"/>
        <v>0</v>
      </c>
      <c r="BD1390" s="146">
        <f t="shared" si="34"/>
        <v>0</v>
      </c>
      <c r="BE1390" s="146">
        <f t="shared" si="35"/>
        <v>0</v>
      </c>
      <c r="CA1390" s="177">
        <v>12</v>
      </c>
      <c r="CB1390" s="177">
        <v>0</v>
      </c>
      <c r="CZ1390" s="146">
        <v>0</v>
      </c>
    </row>
    <row r="1391" spans="1:104" ht="22.5">
      <c r="A1391" s="171">
        <v>357</v>
      </c>
      <c r="B1391" s="172" t="s">
        <v>1491</v>
      </c>
      <c r="C1391" s="173" t="s">
        <v>1492</v>
      </c>
      <c r="D1391" s="174" t="s">
        <v>190</v>
      </c>
      <c r="E1391" s="175">
        <v>1</v>
      </c>
      <c r="F1391" s="175">
        <v>0</v>
      </c>
      <c r="G1391" s="176">
        <f t="shared" si="30"/>
        <v>0</v>
      </c>
      <c r="O1391" s="170">
        <v>2</v>
      </c>
      <c r="AA1391" s="146">
        <v>12</v>
      </c>
      <c r="AB1391" s="146">
        <v>0</v>
      </c>
      <c r="AC1391" s="146">
        <v>330</v>
      </c>
      <c r="AZ1391" s="146">
        <v>2</v>
      </c>
      <c r="BA1391" s="146">
        <f t="shared" si="31"/>
        <v>0</v>
      </c>
      <c r="BB1391" s="146">
        <f t="shared" si="32"/>
        <v>0</v>
      </c>
      <c r="BC1391" s="146">
        <f t="shared" si="33"/>
        <v>0</v>
      </c>
      <c r="BD1391" s="146">
        <f t="shared" si="34"/>
        <v>0</v>
      </c>
      <c r="BE1391" s="146">
        <f t="shared" si="35"/>
        <v>0</v>
      </c>
      <c r="CA1391" s="177">
        <v>12</v>
      </c>
      <c r="CB1391" s="177">
        <v>0</v>
      </c>
      <c r="CZ1391" s="146">
        <v>0</v>
      </c>
    </row>
    <row r="1392" spans="1:104" ht="22.5">
      <c r="A1392" s="171">
        <v>358</v>
      </c>
      <c r="B1392" s="172" t="s">
        <v>1493</v>
      </c>
      <c r="C1392" s="173" t="s">
        <v>1494</v>
      </c>
      <c r="D1392" s="174" t="s">
        <v>190</v>
      </c>
      <c r="E1392" s="175">
        <v>1</v>
      </c>
      <c r="F1392" s="175">
        <v>0</v>
      </c>
      <c r="G1392" s="176">
        <f t="shared" si="30"/>
        <v>0</v>
      </c>
      <c r="O1392" s="170">
        <v>2</v>
      </c>
      <c r="AA1392" s="146">
        <v>12</v>
      </c>
      <c r="AB1392" s="146">
        <v>0</v>
      </c>
      <c r="AC1392" s="146">
        <v>331</v>
      </c>
      <c r="AZ1392" s="146">
        <v>2</v>
      </c>
      <c r="BA1392" s="146">
        <f t="shared" si="31"/>
        <v>0</v>
      </c>
      <c r="BB1392" s="146">
        <f t="shared" si="32"/>
        <v>0</v>
      </c>
      <c r="BC1392" s="146">
        <f t="shared" si="33"/>
        <v>0</v>
      </c>
      <c r="BD1392" s="146">
        <f t="shared" si="34"/>
        <v>0</v>
      </c>
      <c r="BE1392" s="146">
        <f t="shared" si="35"/>
        <v>0</v>
      </c>
      <c r="CA1392" s="177">
        <v>12</v>
      </c>
      <c r="CB1392" s="177">
        <v>0</v>
      </c>
      <c r="CZ1392" s="146">
        <v>0</v>
      </c>
    </row>
    <row r="1393" spans="1:104" ht="22.5">
      <c r="A1393" s="171">
        <v>359</v>
      </c>
      <c r="B1393" s="172" t="s">
        <v>1495</v>
      </c>
      <c r="C1393" s="173" t="s">
        <v>1496</v>
      </c>
      <c r="D1393" s="174" t="s">
        <v>190</v>
      </c>
      <c r="E1393" s="175">
        <v>10</v>
      </c>
      <c r="F1393" s="175">
        <v>0</v>
      </c>
      <c r="G1393" s="176">
        <f t="shared" si="30"/>
        <v>0</v>
      </c>
      <c r="O1393" s="170">
        <v>2</v>
      </c>
      <c r="AA1393" s="146">
        <v>12</v>
      </c>
      <c r="AB1393" s="146">
        <v>0</v>
      </c>
      <c r="AC1393" s="146">
        <v>332</v>
      </c>
      <c r="AZ1393" s="146">
        <v>2</v>
      </c>
      <c r="BA1393" s="146">
        <f t="shared" si="31"/>
        <v>0</v>
      </c>
      <c r="BB1393" s="146">
        <f t="shared" si="32"/>
        <v>0</v>
      </c>
      <c r="BC1393" s="146">
        <f t="shared" si="33"/>
        <v>0</v>
      </c>
      <c r="BD1393" s="146">
        <f t="shared" si="34"/>
        <v>0</v>
      </c>
      <c r="BE1393" s="146">
        <f t="shared" si="35"/>
        <v>0</v>
      </c>
      <c r="CA1393" s="177">
        <v>12</v>
      </c>
      <c r="CB1393" s="177">
        <v>0</v>
      </c>
      <c r="CZ1393" s="146">
        <v>0</v>
      </c>
    </row>
    <row r="1394" spans="1:104" ht="22.5">
      <c r="A1394" s="171">
        <v>360</v>
      </c>
      <c r="B1394" s="172" t="s">
        <v>1497</v>
      </c>
      <c r="C1394" s="173" t="s">
        <v>1498</v>
      </c>
      <c r="D1394" s="174" t="s">
        <v>190</v>
      </c>
      <c r="E1394" s="175">
        <v>10</v>
      </c>
      <c r="F1394" s="175">
        <v>0</v>
      </c>
      <c r="G1394" s="176">
        <f t="shared" si="30"/>
        <v>0</v>
      </c>
      <c r="O1394" s="170">
        <v>2</v>
      </c>
      <c r="AA1394" s="146">
        <v>12</v>
      </c>
      <c r="AB1394" s="146">
        <v>0</v>
      </c>
      <c r="AC1394" s="146">
        <v>333</v>
      </c>
      <c r="AZ1394" s="146">
        <v>2</v>
      </c>
      <c r="BA1394" s="146">
        <f t="shared" si="31"/>
        <v>0</v>
      </c>
      <c r="BB1394" s="146">
        <f t="shared" si="32"/>
        <v>0</v>
      </c>
      <c r="BC1394" s="146">
        <f t="shared" si="33"/>
        <v>0</v>
      </c>
      <c r="BD1394" s="146">
        <f t="shared" si="34"/>
        <v>0</v>
      </c>
      <c r="BE1394" s="146">
        <f t="shared" si="35"/>
        <v>0</v>
      </c>
      <c r="CA1394" s="177">
        <v>12</v>
      </c>
      <c r="CB1394" s="177">
        <v>0</v>
      </c>
      <c r="CZ1394" s="146">
        <v>0</v>
      </c>
    </row>
    <row r="1395" spans="1:104" ht="22.5">
      <c r="A1395" s="171">
        <v>361</v>
      </c>
      <c r="B1395" s="172" t="s">
        <v>1499</v>
      </c>
      <c r="C1395" s="173" t="s">
        <v>1500</v>
      </c>
      <c r="D1395" s="174" t="s">
        <v>190</v>
      </c>
      <c r="E1395" s="175">
        <v>8</v>
      </c>
      <c r="F1395" s="175">
        <v>0</v>
      </c>
      <c r="G1395" s="176">
        <f t="shared" si="30"/>
        <v>0</v>
      </c>
      <c r="O1395" s="170">
        <v>2</v>
      </c>
      <c r="AA1395" s="146">
        <v>12</v>
      </c>
      <c r="AB1395" s="146">
        <v>0</v>
      </c>
      <c r="AC1395" s="146">
        <v>334</v>
      </c>
      <c r="AZ1395" s="146">
        <v>2</v>
      </c>
      <c r="BA1395" s="146">
        <f t="shared" si="31"/>
        <v>0</v>
      </c>
      <c r="BB1395" s="146">
        <f t="shared" si="32"/>
        <v>0</v>
      </c>
      <c r="BC1395" s="146">
        <f t="shared" si="33"/>
        <v>0</v>
      </c>
      <c r="BD1395" s="146">
        <f t="shared" si="34"/>
        <v>0</v>
      </c>
      <c r="BE1395" s="146">
        <f t="shared" si="35"/>
        <v>0</v>
      </c>
      <c r="CA1395" s="177">
        <v>12</v>
      </c>
      <c r="CB1395" s="177">
        <v>0</v>
      </c>
      <c r="CZ1395" s="146">
        <v>0</v>
      </c>
    </row>
    <row r="1396" spans="1:104" ht="22.5">
      <c r="A1396" s="171">
        <v>362</v>
      </c>
      <c r="B1396" s="172" t="s">
        <v>1501</v>
      </c>
      <c r="C1396" s="173" t="s">
        <v>1502</v>
      </c>
      <c r="D1396" s="174" t="s">
        <v>190</v>
      </c>
      <c r="E1396" s="175">
        <v>8</v>
      </c>
      <c r="F1396" s="175">
        <v>0</v>
      </c>
      <c r="G1396" s="176">
        <f t="shared" si="30"/>
        <v>0</v>
      </c>
      <c r="O1396" s="170">
        <v>2</v>
      </c>
      <c r="AA1396" s="146">
        <v>12</v>
      </c>
      <c r="AB1396" s="146">
        <v>0</v>
      </c>
      <c r="AC1396" s="146">
        <v>335</v>
      </c>
      <c r="AZ1396" s="146">
        <v>2</v>
      </c>
      <c r="BA1396" s="146">
        <f t="shared" si="31"/>
        <v>0</v>
      </c>
      <c r="BB1396" s="146">
        <f t="shared" si="32"/>
        <v>0</v>
      </c>
      <c r="BC1396" s="146">
        <f t="shared" si="33"/>
        <v>0</v>
      </c>
      <c r="BD1396" s="146">
        <f t="shared" si="34"/>
        <v>0</v>
      </c>
      <c r="BE1396" s="146">
        <f t="shared" si="35"/>
        <v>0</v>
      </c>
      <c r="CA1396" s="177">
        <v>12</v>
      </c>
      <c r="CB1396" s="177">
        <v>0</v>
      </c>
      <c r="CZ1396" s="146">
        <v>0</v>
      </c>
    </row>
    <row r="1397" spans="1:104" ht="12.75">
      <c r="A1397" s="171">
        <v>363</v>
      </c>
      <c r="B1397" s="172" t="s">
        <v>1503</v>
      </c>
      <c r="C1397" s="173" t="s">
        <v>1504</v>
      </c>
      <c r="D1397" s="174" t="s">
        <v>190</v>
      </c>
      <c r="E1397" s="175">
        <v>11</v>
      </c>
      <c r="F1397" s="175">
        <v>0</v>
      </c>
      <c r="G1397" s="176">
        <f t="shared" si="30"/>
        <v>0</v>
      </c>
      <c r="O1397" s="170">
        <v>2</v>
      </c>
      <c r="AA1397" s="146">
        <v>12</v>
      </c>
      <c r="AB1397" s="146">
        <v>0</v>
      </c>
      <c r="AC1397" s="146">
        <v>336</v>
      </c>
      <c r="AZ1397" s="146">
        <v>2</v>
      </c>
      <c r="BA1397" s="146">
        <f t="shared" si="31"/>
        <v>0</v>
      </c>
      <c r="BB1397" s="146">
        <f t="shared" si="32"/>
        <v>0</v>
      </c>
      <c r="BC1397" s="146">
        <f t="shared" si="33"/>
        <v>0</v>
      </c>
      <c r="BD1397" s="146">
        <f t="shared" si="34"/>
        <v>0</v>
      </c>
      <c r="BE1397" s="146">
        <f t="shared" si="35"/>
        <v>0</v>
      </c>
      <c r="CA1397" s="177">
        <v>12</v>
      </c>
      <c r="CB1397" s="177">
        <v>0</v>
      </c>
      <c r="CZ1397" s="146">
        <v>0</v>
      </c>
    </row>
    <row r="1398" spans="1:104" ht="12.75">
      <c r="A1398" s="171">
        <v>364</v>
      </c>
      <c r="B1398" s="172" t="s">
        <v>1505</v>
      </c>
      <c r="C1398" s="173" t="s">
        <v>1504</v>
      </c>
      <c r="D1398" s="174" t="s">
        <v>190</v>
      </c>
      <c r="E1398" s="175">
        <v>11</v>
      </c>
      <c r="F1398" s="175">
        <v>0</v>
      </c>
      <c r="G1398" s="176">
        <f t="shared" si="30"/>
        <v>0</v>
      </c>
      <c r="O1398" s="170">
        <v>2</v>
      </c>
      <c r="AA1398" s="146">
        <v>12</v>
      </c>
      <c r="AB1398" s="146">
        <v>0</v>
      </c>
      <c r="AC1398" s="146">
        <v>337</v>
      </c>
      <c r="AZ1398" s="146">
        <v>2</v>
      </c>
      <c r="BA1398" s="146">
        <f t="shared" si="31"/>
        <v>0</v>
      </c>
      <c r="BB1398" s="146">
        <f t="shared" si="32"/>
        <v>0</v>
      </c>
      <c r="BC1398" s="146">
        <f t="shared" si="33"/>
        <v>0</v>
      </c>
      <c r="BD1398" s="146">
        <f t="shared" si="34"/>
        <v>0</v>
      </c>
      <c r="BE1398" s="146">
        <f t="shared" si="35"/>
        <v>0</v>
      </c>
      <c r="CA1398" s="177">
        <v>12</v>
      </c>
      <c r="CB1398" s="177">
        <v>0</v>
      </c>
      <c r="CZ1398" s="146">
        <v>0</v>
      </c>
    </row>
    <row r="1399" spans="1:104" ht="22.5">
      <c r="A1399" s="171">
        <v>365</v>
      </c>
      <c r="B1399" s="172" t="s">
        <v>1506</v>
      </c>
      <c r="C1399" s="173" t="s">
        <v>1507</v>
      </c>
      <c r="D1399" s="174" t="s">
        <v>190</v>
      </c>
      <c r="E1399" s="175">
        <v>1</v>
      </c>
      <c r="F1399" s="175">
        <v>0</v>
      </c>
      <c r="G1399" s="176">
        <f t="shared" si="30"/>
        <v>0</v>
      </c>
      <c r="O1399" s="170">
        <v>2</v>
      </c>
      <c r="AA1399" s="146">
        <v>12</v>
      </c>
      <c r="AB1399" s="146">
        <v>0</v>
      </c>
      <c r="AC1399" s="146">
        <v>338</v>
      </c>
      <c r="AZ1399" s="146">
        <v>2</v>
      </c>
      <c r="BA1399" s="146">
        <f t="shared" si="31"/>
        <v>0</v>
      </c>
      <c r="BB1399" s="146">
        <f t="shared" si="32"/>
        <v>0</v>
      </c>
      <c r="BC1399" s="146">
        <f t="shared" si="33"/>
        <v>0</v>
      </c>
      <c r="BD1399" s="146">
        <f t="shared" si="34"/>
        <v>0</v>
      </c>
      <c r="BE1399" s="146">
        <f t="shared" si="35"/>
        <v>0</v>
      </c>
      <c r="CA1399" s="177">
        <v>12</v>
      </c>
      <c r="CB1399" s="177">
        <v>0</v>
      </c>
      <c r="CZ1399" s="146">
        <v>0.0109999999999957</v>
      </c>
    </row>
    <row r="1400" spans="1:104" ht="22.5">
      <c r="A1400" s="171">
        <v>366</v>
      </c>
      <c r="B1400" s="172" t="s">
        <v>1508</v>
      </c>
      <c r="C1400" s="173" t="s">
        <v>1509</v>
      </c>
      <c r="D1400" s="174" t="s">
        <v>190</v>
      </c>
      <c r="E1400" s="175">
        <v>3</v>
      </c>
      <c r="F1400" s="175">
        <v>0</v>
      </c>
      <c r="G1400" s="176">
        <f t="shared" si="30"/>
        <v>0</v>
      </c>
      <c r="O1400" s="170">
        <v>2</v>
      </c>
      <c r="AA1400" s="146">
        <v>12</v>
      </c>
      <c r="AB1400" s="146">
        <v>0</v>
      </c>
      <c r="AC1400" s="146">
        <v>339</v>
      </c>
      <c r="AZ1400" s="146">
        <v>2</v>
      </c>
      <c r="BA1400" s="146">
        <f t="shared" si="31"/>
        <v>0</v>
      </c>
      <c r="BB1400" s="146">
        <f t="shared" si="32"/>
        <v>0</v>
      </c>
      <c r="BC1400" s="146">
        <f t="shared" si="33"/>
        <v>0</v>
      </c>
      <c r="BD1400" s="146">
        <f t="shared" si="34"/>
        <v>0</v>
      </c>
      <c r="BE1400" s="146">
        <f t="shared" si="35"/>
        <v>0</v>
      </c>
      <c r="CA1400" s="177">
        <v>12</v>
      </c>
      <c r="CB1400" s="177">
        <v>0</v>
      </c>
      <c r="CZ1400" s="146">
        <v>0.00780000000000314</v>
      </c>
    </row>
    <row r="1401" spans="1:104" ht="22.5">
      <c r="A1401" s="171">
        <v>367</v>
      </c>
      <c r="B1401" s="172" t="s">
        <v>1510</v>
      </c>
      <c r="C1401" s="173" t="s">
        <v>1511</v>
      </c>
      <c r="D1401" s="174" t="s">
        <v>190</v>
      </c>
      <c r="E1401" s="175">
        <v>1</v>
      </c>
      <c r="F1401" s="175">
        <v>0</v>
      </c>
      <c r="G1401" s="176">
        <f t="shared" si="30"/>
        <v>0</v>
      </c>
      <c r="O1401" s="170">
        <v>2</v>
      </c>
      <c r="AA1401" s="146">
        <v>12</v>
      </c>
      <c r="AB1401" s="146">
        <v>0</v>
      </c>
      <c r="AC1401" s="146">
        <v>340</v>
      </c>
      <c r="AZ1401" s="146">
        <v>2</v>
      </c>
      <c r="BA1401" s="146">
        <f t="shared" si="31"/>
        <v>0</v>
      </c>
      <c r="BB1401" s="146">
        <f t="shared" si="32"/>
        <v>0</v>
      </c>
      <c r="BC1401" s="146">
        <f t="shared" si="33"/>
        <v>0</v>
      </c>
      <c r="BD1401" s="146">
        <f t="shared" si="34"/>
        <v>0</v>
      </c>
      <c r="BE1401" s="146">
        <f t="shared" si="35"/>
        <v>0</v>
      </c>
      <c r="CA1401" s="177">
        <v>12</v>
      </c>
      <c r="CB1401" s="177">
        <v>0</v>
      </c>
      <c r="CZ1401" s="146">
        <v>0.0120000000000005</v>
      </c>
    </row>
    <row r="1402" spans="1:104" ht="22.5">
      <c r="A1402" s="171">
        <v>368</v>
      </c>
      <c r="B1402" s="172" t="s">
        <v>1512</v>
      </c>
      <c r="C1402" s="173" t="s">
        <v>1513</v>
      </c>
      <c r="D1402" s="174" t="s">
        <v>190</v>
      </c>
      <c r="E1402" s="175">
        <v>1</v>
      </c>
      <c r="F1402" s="175">
        <v>0</v>
      </c>
      <c r="G1402" s="176">
        <f t="shared" si="30"/>
        <v>0</v>
      </c>
      <c r="O1402" s="170">
        <v>2</v>
      </c>
      <c r="AA1402" s="146">
        <v>12</v>
      </c>
      <c r="AB1402" s="146">
        <v>0</v>
      </c>
      <c r="AC1402" s="146">
        <v>341</v>
      </c>
      <c r="AZ1402" s="146">
        <v>2</v>
      </c>
      <c r="BA1402" s="146">
        <f t="shared" si="31"/>
        <v>0</v>
      </c>
      <c r="BB1402" s="146">
        <f t="shared" si="32"/>
        <v>0</v>
      </c>
      <c r="BC1402" s="146">
        <f t="shared" si="33"/>
        <v>0</v>
      </c>
      <c r="BD1402" s="146">
        <f t="shared" si="34"/>
        <v>0</v>
      </c>
      <c r="BE1402" s="146">
        <f t="shared" si="35"/>
        <v>0</v>
      </c>
      <c r="CA1402" s="177">
        <v>12</v>
      </c>
      <c r="CB1402" s="177">
        <v>0</v>
      </c>
      <c r="CZ1402" s="146">
        <v>0.0146</v>
      </c>
    </row>
    <row r="1403" spans="1:104" ht="22.5">
      <c r="A1403" s="171">
        <v>369</v>
      </c>
      <c r="B1403" s="172" t="s">
        <v>1514</v>
      </c>
      <c r="C1403" s="173" t="s">
        <v>1515</v>
      </c>
      <c r="D1403" s="174" t="s">
        <v>190</v>
      </c>
      <c r="E1403" s="175">
        <v>2</v>
      </c>
      <c r="F1403" s="175">
        <v>0</v>
      </c>
      <c r="G1403" s="176">
        <f t="shared" si="30"/>
        <v>0</v>
      </c>
      <c r="O1403" s="170">
        <v>2</v>
      </c>
      <c r="AA1403" s="146">
        <v>12</v>
      </c>
      <c r="AB1403" s="146">
        <v>0</v>
      </c>
      <c r="AC1403" s="146">
        <v>342</v>
      </c>
      <c r="AZ1403" s="146">
        <v>2</v>
      </c>
      <c r="BA1403" s="146">
        <f t="shared" si="31"/>
        <v>0</v>
      </c>
      <c r="BB1403" s="146">
        <f t="shared" si="32"/>
        <v>0</v>
      </c>
      <c r="BC1403" s="146">
        <f t="shared" si="33"/>
        <v>0</v>
      </c>
      <c r="BD1403" s="146">
        <f t="shared" si="34"/>
        <v>0</v>
      </c>
      <c r="BE1403" s="146">
        <f t="shared" si="35"/>
        <v>0</v>
      </c>
      <c r="CA1403" s="177">
        <v>12</v>
      </c>
      <c r="CB1403" s="177">
        <v>0</v>
      </c>
      <c r="CZ1403" s="146">
        <v>0.00339999999999918</v>
      </c>
    </row>
    <row r="1404" spans="1:104" ht="12.75">
      <c r="A1404" s="171">
        <v>370</v>
      </c>
      <c r="B1404" s="172" t="s">
        <v>1262</v>
      </c>
      <c r="C1404" s="173" t="s">
        <v>1263</v>
      </c>
      <c r="D1404" s="174" t="s">
        <v>177</v>
      </c>
      <c r="E1404" s="175">
        <v>0.067800000000004</v>
      </c>
      <c r="F1404" s="175">
        <v>0</v>
      </c>
      <c r="G1404" s="176">
        <f t="shared" si="30"/>
        <v>0</v>
      </c>
      <c r="O1404" s="170">
        <v>2</v>
      </c>
      <c r="AA1404" s="146">
        <v>7</v>
      </c>
      <c r="AB1404" s="146">
        <v>1001</v>
      </c>
      <c r="AC1404" s="146">
        <v>5</v>
      </c>
      <c r="AZ1404" s="146">
        <v>2</v>
      </c>
      <c r="BA1404" s="146">
        <f t="shared" si="31"/>
        <v>0</v>
      </c>
      <c r="BB1404" s="146">
        <f t="shared" si="32"/>
        <v>0</v>
      </c>
      <c r="BC1404" s="146">
        <f t="shared" si="33"/>
        <v>0</v>
      </c>
      <c r="BD1404" s="146">
        <f t="shared" si="34"/>
        <v>0</v>
      </c>
      <c r="BE1404" s="146">
        <f t="shared" si="35"/>
        <v>0</v>
      </c>
      <c r="CA1404" s="177">
        <v>7</v>
      </c>
      <c r="CB1404" s="177">
        <v>1001</v>
      </c>
      <c r="CZ1404" s="146">
        <v>0</v>
      </c>
    </row>
    <row r="1405" spans="1:57" ht="12.75">
      <c r="A1405" s="184"/>
      <c r="B1405" s="185" t="s">
        <v>74</v>
      </c>
      <c r="C1405" s="186" t="str">
        <f>CONCATENATE(B1384," ",C1384)</f>
        <v>790 Vnitřní vybavení</v>
      </c>
      <c r="D1405" s="187"/>
      <c r="E1405" s="188"/>
      <c r="F1405" s="189"/>
      <c r="G1405" s="190">
        <f>SUM(G1384:G1404)</f>
        <v>0</v>
      </c>
      <c r="O1405" s="170">
        <v>4</v>
      </c>
      <c r="BA1405" s="191">
        <f>SUM(BA1384:BA1404)</f>
        <v>0</v>
      </c>
      <c r="BB1405" s="191">
        <f>SUM(BB1384:BB1404)</f>
        <v>0</v>
      </c>
      <c r="BC1405" s="191">
        <f>SUM(BC1384:BC1404)</f>
        <v>0</v>
      </c>
      <c r="BD1405" s="191">
        <f>SUM(BD1384:BD1404)</f>
        <v>0</v>
      </c>
      <c r="BE1405" s="191">
        <f>SUM(BE1384:BE1404)</f>
        <v>0</v>
      </c>
    </row>
    <row r="1406" spans="1:15" ht="12.75">
      <c r="A1406" s="163" t="s">
        <v>71</v>
      </c>
      <c r="B1406" s="164" t="s">
        <v>1516</v>
      </c>
      <c r="C1406" s="165" t="s">
        <v>1517</v>
      </c>
      <c r="D1406" s="166"/>
      <c r="E1406" s="167"/>
      <c r="F1406" s="167"/>
      <c r="G1406" s="168"/>
      <c r="H1406" s="169"/>
      <c r="I1406" s="169"/>
      <c r="O1406" s="170">
        <v>1</v>
      </c>
    </row>
    <row r="1407" spans="1:104" ht="22.5">
      <c r="A1407" s="171">
        <v>371</v>
      </c>
      <c r="B1407" s="172" t="s">
        <v>1518</v>
      </c>
      <c r="C1407" s="173" t="s">
        <v>1519</v>
      </c>
      <c r="D1407" s="174" t="s">
        <v>183</v>
      </c>
      <c r="E1407" s="175">
        <v>159.8</v>
      </c>
      <c r="F1407" s="175">
        <v>0</v>
      </c>
      <c r="G1407" s="176">
        <f>E1407*F1407</f>
        <v>0</v>
      </c>
      <c r="O1407" s="170">
        <v>2</v>
      </c>
      <c r="AA1407" s="146">
        <v>12</v>
      </c>
      <c r="AB1407" s="146">
        <v>0</v>
      </c>
      <c r="AC1407" s="146">
        <v>257</v>
      </c>
      <c r="AZ1407" s="146">
        <v>2</v>
      </c>
      <c r="BA1407" s="146">
        <f>IF(AZ1407=1,G1407,0)</f>
        <v>0</v>
      </c>
      <c r="BB1407" s="146">
        <f>IF(AZ1407=2,G1407,0)</f>
        <v>0</v>
      </c>
      <c r="BC1407" s="146">
        <f>IF(AZ1407=3,G1407,0)</f>
        <v>0</v>
      </c>
      <c r="BD1407" s="146">
        <f>IF(AZ1407=4,G1407,0)</f>
        <v>0</v>
      </c>
      <c r="BE1407" s="146">
        <f>IF(AZ1407=5,G1407,0)</f>
        <v>0</v>
      </c>
      <c r="CA1407" s="177">
        <v>12</v>
      </c>
      <c r="CB1407" s="177">
        <v>0</v>
      </c>
      <c r="CZ1407" s="146">
        <v>0.3</v>
      </c>
    </row>
    <row r="1408" spans="1:15" ht="12.75">
      <c r="A1408" s="178"/>
      <c r="B1408" s="180"/>
      <c r="C1408" s="234" t="s">
        <v>1520</v>
      </c>
      <c r="D1408" s="233"/>
      <c r="E1408" s="181">
        <v>159.8</v>
      </c>
      <c r="F1408" s="182"/>
      <c r="G1408" s="183"/>
      <c r="M1408" s="179" t="s">
        <v>1520</v>
      </c>
      <c r="O1408" s="170"/>
    </row>
    <row r="1409" spans="1:104" ht="12.75">
      <c r="A1409" s="171">
        <v>372</v>
      </c>
      <c r="B1409" s="172" t="s">
        <v>1521</v>
      </c>
      <c r="C1409" s="173" t="s">
        <v>1522</v>
      </c>
      <c r="D1409" s="174" t="s">
        <v>551</v>
      </c>
      <c r="E1409" s="175">
        <v>1</v>
      </c>
      <c r="F1409" s="175">
        <v>0</v>
      </c>
      <c r="G1409" s="176">
        <f>E1409*F1409</f>
        <v>0</v>
      </c>
      <c r="O1409" s="170">
        <v>2</v>
      </c>
      <c r="AA1409" s="146">
        <v>12</v>
      </c>
      <c r="AB1409" s="146">
        <v>0</v>
      </c>
      <c r="AC1409" s="146">
        <v>350</v>
      </c>
      <c r="AZ1409" s="146">
        <v>2</v>
      </c>
      <c r="BA1409" s="146">
        <f>IF(AZ1409=1,G1409,0)</f>
        <v>0</v>
      </c>
      <c r="BB1409" s="146">
        <f>IF(AZ1409=2,G1409,0)</f>
        <v>0</v>
      </c>
      <c r="BC1409" s="146">
        <f>IF(AZ1409=3,G1409,0)</f>
        <v>0</v>
      </c>
      <c r="BD1409" s="146">
        <f>IF(AZ1409=4,G1409,0)</f>
        <v>0</v>
      </c>
      <c r="BE1409" s="146">
        <f>IF(AZ1409=5,G1409,0)</f>
        <v>0</v>
      </c>
      <c r="CA1409" s="177">
        <v>12</v>
      </c>
      <c r="CB1409" s="177">
        <v>0</v>
      </c>
      <c r="CZ1409" s="146">
        <v>0</v>
      </c>
    </row>
    <row r="1410" spans="1:104" ht="22.5">
      <c r="A1410" s="171">
        <v>373</v>
      </c>
      <c r="B1410" s="172" t="s">
        <v>1523</v>
      </c>
      <c r="C1410" s="173" t="s">
        <v>1524</v>
      </c>
      <c r="D1410" s="174" t="s">
        <v>183</v>
      </c>
      <c r="E1410" s="175">
        <v>15.9</v>
      </c>
      <c r="F1410" s="175">
        <v>0</v>
      </c>
      <c r="G1410" s="176">
        <f>E1410*F1410</f>
        <v>0</v>
      </c>
      <c r="O1410" s="170">
        <v>2</v>
      </c>
      <c r="AA1410" s="146">
        <v>12</v>
      </c>
      <c r="AB1410" s="146">
        <v>0</v>
      </c>
      <c r="AC1410" s="146">
        <v>349</v>
      </c>
      <c r="AZ1410" s="146">
        <v>2</v>
      </c>
      <c r="BA1410" s="146">
        <f>IF(AZ1410=1,G1410,0)</f>
        <v>0</v>
      </c>
      <c r="BB1410" s="146">
        <f>IF(AZ1410=2,G1410,0)</f>
        <v>0</v>
      </c>
      <c r="BC1410" s="146">
        <f>IF(AZ1410=3,G1410,0)</f>
        <v>0</v>
      </c>
      <c r="BD1410" s="146">
        <f>IF(AZ1410=4,G1410,0)</f>
        <v>0</v>
      </c>
      <c r="BE1410" s="146">
        <f>IF(AZ1410=5,G1410,0)</f>
        <v>0</v>
      </c>
      <c r="CA1410" s="177">
        <v>12</v>
      </c>
      <c r="CB1410" s="177">
        <v>0</v>
      </c>
      <c r="CZ1410" s="146">
        <v>0</v>
      </c>
    </row>
    <row r="1411" spans="1:15" ht="12.75">
      <c r="A1411" s="178"/>
      <c r="B1411" s="180"/>
      <c r="C1411" s="234" t="s">
        <v>1525</v>
      </c>
      <c r="D1411" s="233"/>
      <c r="E1411" s="181">
        <v>8.16</v>
      </c>
      <c r="F1411" s="182"/>
      <c r="G1411" s="183"/>
      <c r="M1411" s="179" t="s">
        <v>1525</v>
      </c>
      <c r="O1411" s="170"/>
    </row>
    <row r="1412" spans="1:15" ht="12.75">
      <c r="A1412" s="178"/>
      <c r="B1412" s="180"/>
      <c r="C1412" s="234" t="s">
        <v>1526</v>
      </c>
      <c r="D1412" s="233"/>
      <c r="E1412" s="181">
        <v>4.284</v>
      </c>
      <c r="F1412" s="182"/>
      <c r="G1412" s="183"/>
      <c r="M1412" s="179" t="s">
        <v>1526</v>
      </c>
      <c r="O1412" s="170"/>
    </row>
    <row r="1413" spans="1:15" ht="12.75">
      <c r="A1413" s="178"/>
      <c r="B1413" s="180"/>
      <c r="C1413" s="234" t="s">
        <v>1527</v>
      </c>
      <c r="D1413" s="233"/>
      <c r="E1413" s="181">
        <v>3.456</v>
      </c>
      <c r="F1413" s="182"/>
      <c r="G1413" s="183"/>
      <c r="M1413" s="179" t="s">
        <v>1527</v>
      </c>
      <c r="O1413" s="170"/>
    </row>
    <row r="1414" spans="1:104" ht="22.5">
      <c r="A1414" s="171">
        <v>374</v>
      </c>
      <c r="B1414" s="172" t="s">
        <v>1528</v>
      </c>
      <c r="C1414" s="173" t="s">
        <v>1529</v>
      </c>
      <c r="D1414" s="174" t="s">
        <v>551</v>
      </c>
      <c r="E1414" s="175">
        <v>1</v>
      </c>
      <c r="F1414" s="175">
        <v>0</v>
      </c>
      <c r="G1414" s="176">
        <f aca="true" t="shared" si="36" ref="G1414:G1429">E1414*F1414</f>
        <v>0</v>
      </c>
      <c r="O1414" s="170">
        <v>2</v>
      </c>
      <c r="AA1414" s="146">
        <v>12</v>
      </c>
      <c r="AB1414" s="146">
        <v>0</v>
      </c>
      <c r="AC1414" s="146">
        <v>351</v>
      </c>
      <c r="AZ1414" s="146">
        <v>2</v>
      </c>
      <c r="BA1414" s="146">
        <f aca="true" t="shared" si="37" ref="BA1414:BA1429">IF(AZ1414=1,G1414,0)</f>
        <v>0</v>
      </c>
      <c r="BB1414" s="146">
        <f aca="true" t="shared" si="38" ref="BB1414:BB1429">IF(AZ1414=2,G1414,0)</f>
        <v>0</v>
      </c>
      <c r="BC1414" s="146">
        <f aca="true" t="shared" si="39" ref="BC1414:BC1429">IF(AZ1414=3,G1414,0)</f>
        <v>0</v>
      </c>
      <c r="BD1414" s="146">
        <f aca="true" t="shared" si="40" ref="BD1414:BD1429">IF(AZ1414=4,G1414,0)</f>
        <v>0</v>
      </c>
      <c r="BE1414" s="146">
        <f aca="true" t="shared" si="41" ref="BE1414:BE1429">IF(AZ1414=5,G1414,0)</f>
        <v>0</v>
      </c>
      <c r="CA1414" s="177">
        <v>12</v>
      </c>
      <c r="CB1414" s="177">
        <v>0</v>
      </c>
      <c r="CZ1414" s="146">
        <v>0</v>
      </c>
    </row>
    <row r="1415" spans="1:104" ht="22.5">
      <c r="A1415" s="171">
        <v>375</v>
      </c>
      <c r="B1415" s="172" t="s">
        <v>1530</v>
      </c>
      <c r="C1415" s="173" t="s">
        <v>1531</v>
      </c>
      <c r="D1415" s="174" t="s">
        <v>551</v>
      </c>
      <c r="E1415" s="175">
        <v>2</v>
      </c>
      <c r="F1415" s="175">
        <v>0</v>
      </c>
      <c r="G1415" s="176">
        <f t="shared" si="36"/>
        <v>0</v>
      </c>
      <c r="O1415" s="170">
        <v>2</v>
      </c>
      <c r="AA1415" s="146">
        <v>12</v>
      </c>
      <c r="AB1415" s="146">
        <v>0</v>
      </c>
      <c r="AC1415" s="146">
        <v>348</v>
      </c>
      <c r="AZ1415" s="146">
        <v>2</v>
      </c>
      <c r="BA1415" s="146">
        <f t="shared" si="37"/>
        <v>0</v>
      </c>
      <c r="BB1415" s="146">
        <f t="shared" si="38"/>
        <v>0</v>
      </c>
      <c r="BC1415" s="146">
        <f t="shared" si="39"/>
        <v>0</v>
      </c>
      <c r="BD1415" s="146">
        <f t="shared" si="40"/>
        <v>0</v>
      </c>
      <c r="BE1415" s="146">
        <f t="shared" si="41"/>
        <v>0</v>
      </c>
      <c r="CA1415" s="177">
        <v>12</v>
      </c>
      <c r="CB1415" s="177">
        <v>0</v>
      </c>
      <c r="CZ1415" s="146">
        <v>0</v>
      </c>
    </row>
    <row r="1416" spans="1:104" ht="22.5">
      <c r="A1416" s="171">
        <v>376</v>
      </c>
      <c r="B1416" s="172" t="s">
        <v>1532</v>
      </c>
      <c r="C1416" s="173" t="s">
        <v>1533</v>
      </c>
      <c r="D1416" s="174" t="s">
        <v>551</v>
      </c>
      <c r="E1416" s="175">
        <v>1</v>
      </c>
      <c r="F1416" s="175">
        <v>0</v>
      </c>
      <c r="G1416" s="176">
        <f t="shared" si="36"/>
        <v>0</v>
      </c>
      <c r="O1416" s="170">
        <v>2</v>
      </c>
      <c r="AA1416" s="146">
        <v>12</v>
      </c>
      <c r="AB1416" s="146">
        <v>0</v>
      </c>
      <c r="AC1416" s="146">
        <v>345</v>
      </c>
      <c r="AZ1416" s="146">
        <v>2</v>
      </c>
      <c r="BA1416" s="146">
        <f t="shared" si="37"/>
        <v>0</v>
      </c>
      <c r="BB1416" s="146">
        <f t="shared" si="38"/>
        <v>0</v>
      </c>
      <c r="BC1416" s="146">
        <f t="shared" si="39"/>
        <v>0</v>
      </c>
      <c r="BD1416" s="146">
        <f t="shared" si="40"/>
        <v>0</v>
      </c>
      <c r="BE1416" s="146">
        <f t="shared" si="41"/>
        <v>0</v>
      </c>
      <c r="CA1416" s="177">
        <v>12</v>
      </c>
      <c r="CB1416" s="177">
        <v>0</v>
      </c>
      <c r="CZ1416" s="146">
        <v>0</v>
      </c>
    </row>
    <row r="1417" spans="1:104" ht="22.5">
      <c r="A1417" s="171">
        <v>377</v>
      </c>
      <c r="B1417" s="172" t="s">
        <v>1534</v>
      </c>
      <c r="C1417" s="173" t="s">
        <v>1535</v>
      </c>
      <c r="D1417" s="174" t="s">
        <v>190</v>
      </c>
      <c r="E1417" s="175">
        <v>1</v>
      </c>
      <c r="F1417" s="175">
        <v>0</v>
      </c>
      <c r="G1417" s="176">
        <f t="shared" si="36"/>
        <v>0</v>
      </c>
      <c r="O1417" s="170">
        <v>2</v>
      </c>
      <c r="AA1417" s="146">
        <v>12</v>
      </c>
      <c r="AB1417" s="146">
        <v>0</v>
      </c>
      <c r="AC1417" s="146">
        <v>347</v>
      </c>
      <c r="AZ1417" s="146">
        <v>2</v>
      </c>
      <c r="BA1417" s="146">
        <f t="shared" si="37"/>
        <v>0</v>
      </c>
      <c r="BB1417" s="146">
        <f t="shared" si="38"/>
        <v>0</v>
      </c>
      <c r="BC1417" s="146">
        <f t="shared" si="39"/>
        <v>0</v>
      </c>
      <c r="BD1417" s="146">
        <f t="shared" si="40"/>
        <v>0</v>
      </c>
      <c r="BE1417" s="146">
        <f t="shared" si="41"/>
        <v>0</v>
      </c>
      <c r="CA1417" s="177">
        <v>12</v>
      </c>
      <c r="CB1417" s="177">
        <v>0</v>
      </c>
      <c r="CZ1417" s="146">
        <v>0</v>
      </c>
    </row>
    <row r="1418" spans="1:104" ht="22.5">
      <c r="A1418" s="171">
        <v>378</v>
      </c>
      <c r="B1418" s="172" t="s">
        <v>1536</v>
      </c>
      <c r="C1418" s="173" t="s">
        <v>1537</v>
      </c>
      <c r="D1418" s="174" t="s">
        <v>190</v>
      </c>
      <c r="E1418" s="175">
        <v>1</v>
      </c>
      <c r="F1418" s="175">
        <v>0</v>
      </c>
      <c r="G1418" s="176">
        <f t="shared" si="36"/>
        <v>0</v>
      </c>
      <c r="O1418" s="170">
        <v>2</v>
      </c>
      <c r="AA1418" s="146">
        <v>12</v>
      </c>
      <c r="AB1418" s="146">
        <v>0</v>
      </c>
      <c r="AC1418" s="146">
        <v>346</v>
      </c>
      <c r="AZ1418" s="146">
        <v>2</v>
      </c>
      <c r="BA1418" s="146">
        <f t="shared" si="37"/>
        <v>0</v>
      </c>
      <c r="BB1418" s="146">
        <f t="shared" si="38"/>
        <v>0</v>
      </c>
      <c r="BC1418" s="146">
        <f t="shared" si="39"/>
        <v>0</v>
      </c>
      <c r="BD1418" s="146">
        <f t="shared" si="40"/>
        <v>0</v>
      </c>
      <c r="BE1418" s="146">
        <f t="shared" si="41"/>
        <v>0</v>
      </c>
      <c r="CA1418" s="177">
        <v>12</v>
      </c>
      <c r="CB1418" s="177">
        <v>0</v>
      </c>
      <c r="CZ1418" s="146">
        <v>0</v>
      </c>
    </row>
    <row r="1419" spans="1:104" ht="22.5">
      <c r="A1419" s="171">
        <v>379</v>
      </c>
      <c r="B1419" s="172" t="s">
        <v>1538</v>
      </c>
      <c r="C1419" s="173" t="s">
        <v>1539</v>
      </c>
      <c r="D1419" s="174" t="s">
        <v>190</v>
      </c>
      <c r="E1419" s="175">
        <v>2</v>
      </c>
      <c r="F1419" s="175">
        <v>0</v>
      </c>
      <c r="G1419" s="176">
        <f t="shared" si="36"/>
        <v>0</v>
      </c>
      <c r="O1419" s="170">
        <v>2</v>
      </c>
      <c r="AA1419" s="146">
        <v>12</v>
      </c>
      <c r="AB1419" s="146">
        <v>0</v>
      </c>
      <c r="AC1419" s="146">
        <v>361</v>
      </c>
      <c r="AZ1419" s="146">
        <v>2</v>
      </c>
      <c r="BA1419" s="146">
        <f t="shared" si="37"/>
        <v>0</v>
      </c>
      <c r="BB1419" s="146">
        <f t="shared" si="38"/>
        <v>0</v>
      </c>
      <c r="BC1419" s="146">
        <f t="shared" si="39"/>
        <v>0</v>
      </c>
      <c r="BD1419" s="146">
        <f t="shared" si="40"/>
        <v>0</v>
      </c>
      <c r="BE1419" s="146">
        <f t="shared" si="41"/>
        <v>0</v>
      </c>
      <c r="CA1419" s="177">
        <v>12</v>
      </c>
      <c r="CB1419" s="177">
        <v>0</v>
      </c>
      <c r="CZ1419" s="146">
        <v>0</v>
      </c>
    </row>
    <row r="1420" spans="1:104" ht="22.5">
      <c r="A1420" s="171">
        <v>380</v>
      </c>
      <c r="B1420" s="172" t="s">
        <v>1540</v>
      </c>
      <c r="C1420" s="173" t="s">
        <v>1541</v>
      </c>
      <c r="D1420" s="174" t="s">
        <v>190</v>
      </c>
      <c r="E1420" s="175">
        <v>1</v>
      </c>
      <c r="F1420" s="175">
        <v>0</v>
      </c>
      <c r="G1420" s="176">
        <f t="shared" si="36"/>
        <v>0</v>
      </c>
      <c r="O1420" s="170">
        <v>2</v>
      </c>
      <c r="AA1420" s="146">
        <v>12</v>
      </c>
      <c r="AB1420" s="146">
        <v>0</v>
      </c>
      <c r="AC1420" s="146">
        <v>360</v>
      </c>
      <c r="AZ1420" s="146">
        <v>2</v>
      </c>
      <c r="BA1420" s="146">
        <f t="shared" si="37"/>
        <v>0</v>
      </c>
      <c r="BB1420" s="146">
        <f t="shared" si="38"/>
        <v>0</v>
      </c>
      <c r="BC1420" s="146">
        <f t="shared" si="39"/>
        <v>0</v>
      </c>
      <c r="BD1420" s="146">
        <f t="shared" si="40"/>
        <v>0</v>
      </c>
      <c r="BE1420" s="146">
        <f t="shared" si="41"/>
        <v>0</v>
      </c>
      <c r="CA1420" s="177">
        <v>12</v>
      </c>
      <c r="CB1420" s="177">
        <v>0</v>
      </c>
      <c r="CZ1420" s="146">
        <v>0</v>
      </c>
    </row>
    <row r="1421" spans="1:104" ht="22.5">
      <c r="A1421" s="171">
        <v>381</v>
      </c>
      <c r="B1421" s="172" t="s">
        <v>1542</v>
      </c>
      <c r="C1421" s="173" t="s">
        <v>1543</v>
      </c>
      <c r="D1421" s="174" t="s">
        <v>190</v>
      </c>
      <c r="E1421" s="175">
        <v>1</v>
      </c>
      <c r="F1421" s="175">
        <v>0</v>
      </c>
      <c r="G1421" s="176">
        <f t="shared" si="36"/>
        <v>0</v>
      </c>
      <c r="O1421" s="170">
        <v>2</v>
      </c>
      <c r="AA1421" s="146">
        <v>12</v>
      </c>
      <c r="AB1421" s="146">
        <v>0</v>
      </c>
      <c r="AC1421" s="146">
        <v>362</v>
      </c>
      <c r="AZ1421" s="146">
        <v>2</v>
      </c>
      <c r="BA1421" s="146">
        <f t="shared" si="37"/>
        <v>0</v>
      </c>
      <c r="BB1421" s="146">
        <f t="shared" si="38"/>
        <v>0</v>
      </c>
      <c r="BC1421" s="146">
        <f t="shared" si="39"/>
        <v>0</v>
      </c>
      <c r="BD1421" s="146">
        <f t="shared" si="40"/>
        <v>0</v>
      </c>
      <c r="BE1421" s="146">
        <f t="shared" si="41"/>
        <v>0</v>
      </c>
      <c r="CA1421" s="177">
        <v>12</v>
      </c>
      <c r="CB1421" s="177">
        <v>0</v>
      </c>
      <c r="CZ1421" s="146">
        <v>0</v>
      </c>
    </row>
    <row r="1422" spans="1:104" ht="22.5">
      <c r="A1422" s="171">
        <v>382</v>
      </c>
      <c r="B1422" s="172" t="s">
        <v>1544</v>
      </c>
      <c r="C1422" s="173" t="s">
        <v>1545</v>
      </c>
      <c r="D1422" s="174" t="s">
        <v>190</v>
      </c>
      <c r="E1422" s="175">
        <v>1</v>
      </c>
      <c r="F1422" s="175">
        <v>0</v>
      </c>
      <c r="G1422" s="176">
        <f t="shared" si="36"/>
        <v>0</v>
      </c>
      <c r="O1422" s="170">
        <v>2</v>
      </c>
      <c r="AA1422" s="146">
        <v>12</v>
      </c>
      <c r="AB1422" s="146">
        <v>0</v>
      </c>
      <c r="AC1422" s="146">
        <v>364</v>
      </c>
      <c r="AZ1422" s="146">
        <v>2</v>
      </c>
      <c r="BA1422" s="146">
        <f t="shared" si="37"/>
        <v>0</v>
      </c>
      <c r="BB1422" s="146">
        <f t="shared" si="38"/>
        <v>0</v>
      </c>
      <c r="BC1422" s="146">
        <f t="shared" si="39"/>
        <v>0</v>
      </c>
      <c r="BD1422" s="146">
        <f t="shared" si="40"/>
        <v>0</v>
      </c>
      <c r="BE1422" s="146">
        <f t="shared" si="41"/>
        <v>0</v>
      </c>
      <c r="CA1422" s="177">
        <v>12</v>
      </c>
      <c r="CB1422" s="177">
        <v>0</v>
      </c>
      <c r="CZ1422" s="146">
        <v>0</v>
      </c>
    </row>
    <row r="1423" spans="1:104" ht="22.5">
      <c r="A1423" s="171">
        <v>383</v>
      </c>
      <c r="B1423" s="172" t="s">
        <v>1546</v>
      </c>
      <c r="C1423" s="173" t="s">
        <v>1547</v>
      </c>
      <c r="D1423" s="174" t="s">
        <v>190</v>
      </c>
      <c r="E1423" s="175">
        <v>6</v>
      </c>
      <c r="F1423" s="175">
        <v>0</v>
      </c>
      <c r="G1423" s="176">
        <f t="shared" si="36"/>
        <v>0</v>
      </c>
      <c r="O1423" s="170">
        <v>2</v>
      </c>
      <c r="AA1423" s="146">
        <v>12</v>
      </c>
      <c r="AB1423" s="146">
        <v>0</v>
      </c>
      <c r="AC1423" s="146">
        <v>363</v>
      </c>
      <c r="AZ1423" s="146">
        <v>2</v>
      </c>
      <c r="BA1423" s="146">
        <f t="shared" si="37"/>
        <v>0</v>
      </c>
      <c r="BB1423" s="146">
        <f t="shared" si="38"/>
        <v>0</v>
      </c>
      <c r="BC1423" s="146">
        <f t="shared" si="39"/>
        <v>0</v>
      </c>
      <c r="BD1423" s="146">
        <f t="shared" si="40"/>
        <v>0</v>
      </c>
      <c r="BE1423" s="146">
        <f t="shared" si="41"/>
        <v>0</v>
      </c>
      <c r="CA1423" s="177">
        <v>12</v>
      </c>
      <c r="CB1423" s="177">
        <v>0</v>
      </c>
      <c r="CZ1423" s="146">
        <v>0</v>
      </c>
    </row>
    <row r="1424" spans="1:104" ht="22.5">
      <c r="A1424" s="171">
        <v>384</v>
      </c>
      <c r="B1424" s="172" t="s">
        <v>1548</v>
      </c>
      <c r="C1424" s="173" t="s">
        <v>1549</v>
      </c>
      <c r="D1424" s="174" t="s">
        <v>551</v>
      </c>
      <c r="E1424" s="175">
        <v>3</v>
      </c>
      <c r="F1424" s="175">
        <v>0</v>
      </c>
      <c r="G1424" s="176">
        <f t="shared" si="36"/>
        <v>0</v>
      </c>
      <c r="O1424" s="170">
        <v>2</v>
      </c>
      <c r="AA1424" s="146">
        <v>12</v>
      </c>
      <c r="AB1424" s="146">
        <v>0</v>
      </c>
      <c r="AC1424" s="146">
        <v>420</v>
      </c>
      <c r="AZ1424" s="146">
        <v>2</v>
      </c>
      <c r="BA1424" s="146">
        <f t="shared" si="37"/>
        <v>0</v>
      </c>
      <c r="BB1424" s="146">
        <f t="shared" si="38"/>
        <v>0</v>
      </c>
      <c r="BC1424" s="146">
        <f t="shared" si="39"/>
        <v>0</v>
      </c>
      <c r="BD1424" s="146">
        <f t="shared" si="40"/>
        <v>0</v>
      </c>
      <c r="BE1424" s="146">
        <f t="shared" si="41"/>
        <v>0</v>
      </c>
      <c r="CA1424" s="177">
        <v>12</v>
      </c>
      <c r="CB1424" s="177">
        <v>0</v>
      </c>
      <c r="CZ1424" s="146">
        <v>0</v>
      </c>
    </row>
    <row r="1425" spans="1:104" ht="22.5">
      <c r="A1425" s="171">
        <v>385</v>
      </c>
      <c r="B1425" s="172" t="s">
        <v>1550</v>
      </c>
      <c r="C1425" s="173" t="s">
        <v>1551</v>
      </c>
      <c r="D1425" s="174" t="s">
        <v>551</v>
      </c>
      <c r="E1425" s="175">
        <v>3</v>
      </c>
      <c r="F1425" s="175">
        <v>0</v>
      </c>
      <c r="G1425" s="176">
        <f t="shared" si="36"/>
        <v>0</v>
      </c>
      <c r="O1425" s="170">
        <v>2</v>
      </c>
      <c r="AA1425" s="146">
        <v>12</v>
      </c>
      <c r="AB1425" s="146">
        <v>0</v>
      </c>
      <c r="AC1425" s="146">
        <v>355</v>
      </c>
      <c r="AZ1425" s="146">
        <v>2</v>
      </c>
      <c r="BA1425" s="146">
        <f t="shared" si="37"/>
        <v>0</v>
      </c>
      <c r="BB1425" s="146">
        <f t="shared" si="38"/>
        <v>0</v>
      </c>
      <c r="BC1425" s="146">
        <f t="shared" si="39"/>
        <v>0</v>
      </c>
      <c r="BD1425" s="146">
        <f t="shared" si="40"/>
        <v>0</v>
      </c>
      <c r="BE1425" s="146">
        <f t="shared" si="41"/>
        <v>0</v>
      </c>
      <c r="CA1425" s="177">
        <v>12</v>
      </c>
      <c r="CB1425" s="177">
        <v>0</v>
      </c>
      <c r="CZ1425" s="146">
        <v>0</v>
      </c>
    </row>
    <row r="1426" spans="1:104" ht="22.5">
      <c r="A1426" s="171">
        <v>386</v>
      </c>
      <c r="B1426" s="172" t="s">
        <v>1552</v>
      </c>
      <c r="C1426" s="173" t="s">
        <v>1553</v>
      </c>
      <c r="D1426" s="174" t="s">
        <v>190</v>
      </c>
      <c r="E1426" s="175">
        <v>3</v>
      </c>
      <c r="F1426" s="175">
        <v>0</v>
      </c>
      <c r="G1426" s="176">
        <f t="shared" si="36"/>
        <v>0</v>
      </c>
      <c r="O1426" s="170">
        <v>2</v>
      </c>
      <c r="AA1426" s="146">
        <v>12</v>
      </c>
      <c r="AB1426" s="146">
        <v>0</v>
      </c>
      <c r="AC1426" s="146">
        <v>354</v>
      </c>
      <c r="AZ1426" s="146">
        <v>2</v>
      </c>
      <c r="BA1426" s="146">
        <f t="shared" si="37"/>
        <v>0</v>
      </c>
      <c r="BB1426" s="146">
        <f t="shared" si="38"/>
        <v>0</v>
      </c>
      <c r="BC1426" s="146">
        <f t="shared" si="39"/>
        <v>0</v>
      </c>
      <c r="BD1426" s="146">
        <f t="shared" si="40"/>
        <v>0</v>
      </c>
      <c r="BE1426" s="146">
        <f t="shared" si="41"/>
        <v>0</v>
      </c>
      <c r="CA1426" s="177">
        <v>12</v>
      </c>
      <c r="CB1426" s="177">
        <v>0</v>
      </c>
      <c r="CZ1426" s="146">
        <v>0</v>
      </c>
    </row>
    <row r="1427" spans="1:104" ht="22.5">
      <c r="A1427" s="171">
        <v>387</v>
      </c>
      <c r="B1427" s="172" t="s">
        <v>1554</v>
      </c>
      <c r="C1427" s="173" t="s">
        <v>1555</v>
      </c>
      <c r="D1427" s="174" t="s">
        <v>190</v>
      </c>
      <c r="E1427" s="175">
        <v>2</v>
      </c>
      <c r="F1427" s="175">
        <v>0</v>
      </c>
      <c r="G1427" s="176">
        <f t="shared" si="36"/>
        <v>0</v>
      </c>
      <c r="O1427" s="170">
        <v>2</v>
      </c>
      <c r="AA1427" s="146">
        <v>12</v>
      </c>
      <c r="AB1427" s="146">
        <v>0</v>
      </c>
      <c r="AC1427" s="146">
        <v>356</v>
      </c>
      <c r="AZ1427" s="146">
        <v>2</v>
      </c>
      <c r="BA1427" s="146">
        <f t="shared" si="37"/>
        <v>0</v>
      </c>
      <c r="BB1427" s="146">
        <f t="shared" si="38"/>
        <v>0</v>
      </c>
      <c r="BC1427" s="146">
        <f t="shared" si="39"/>
        <v>0</v>
      </c>
      <c r="BD1427" s="146">
        <f t="shared" si="40"/>
        <v>0</v>
      </c>
      <c r="BE1427" s="146">
        <f t="shared" si="41"/>
        <v>0</v>
      </c>
      <c r="CA1427" s="177">
        <v>12</v>
      </c>
      <c r="CB1427" s="177">
        <v>0</v>
      </c>
      <c r="CZ1427" s="146">
        <v>0</v>
      </c>
    </row>
    <row r="1428" spans="1:104" ht="22.5">
      <c r="A1428" s="171">
        <v>388</v>
      </c>
      <c r="B1428" s="172" t="s">
        <v>1556</v>
      </c>
      <c r="C1428" s="173" t="s">
        <v>1557</v>
      </c>
      <c r="D1428" s="174" t="s">
        <v>190</v>
      </c>
      <c r="E1428" s="175">
        <v>2</v>
      </c>
      <c r="F1428" s="175">
        <v>0</v>
      </c>
      <c r="G1428" s="176">
        <f t="shared" si="36"/>
        <v>0</v>
      </c>
      <c r="O1428" s="170">
        <v>2</v>
      </c>
      <c r="AA1428" s="146">
        <v>12</v>
      </c>
      <c r="AB1428" s="146">
        <v>0</v>
      </c>
      <c r="AC1428" s="146">
        <v>357</v>
      </c>
      <c r="AZ1428" s="146">
        <v>2</v>
      </c>
      <c r="BA1428" s="146">
        <f t="shared" si="37"/>
        <v>0</v>
      </c>
      <c r="BB1428" s="146">
        <f t="shared" si="38"/>
        <v>0</v>
      </c>
      <c r="BC1428" s="146">
        <f t="shared" si="39"/>
        <v>0</v>
      </c>
      <c r="BD1428" s="146">
        <f t="shared" si="40"/>
        <v>0</v>
      </c>
      <c r="BE1428" s="146">
        <f t="shared" si="41"/>
        <v>0</v>
      </c>
      <c r="CA1428" s="177">
        <v>12</v>
      </c>
      <c r="CB1428" s="177">
        <v>0</v>
      </c>
      <c r="CZ1428" s="146">
        <v>0</v>
      </c>
    </row>
    <row r="1429" spans="1:104" ht="12.75">
      <c r="A1429" s="171">
        <v>389</v>
      </c>
      <c r="B1429" s="172" t="s">
        <v>1558</v>
      </c>
      <c r="C1429" s="173" t="s">
        <v>1559</v>
      </c>
      <c r="D1429" s="174" t="s">
        <v>190</v>
      </c>
      <c r="E1429" s="175">
        <v>2</v>
      </c>
      <c r="F1429" s="175">
        <v>0</v>
      </c>
      <c r="G1429" s="176">
        <f t="shared" si="36"/>
        <v>0</v>
      </c>
      <c r="O1429" s="170">
        <v>2</v>
      </c>
      <c r="AA1429" s="146">
        <v>12</v>
      </c>
      <c r="AB1429" s="146">
        <v>0</v>
      </c>
      <c r="AC1429" s="146">
        <v>358</v>
      </c>
      <c r="AZ1429" s="146">
        <v>2</v>
      </c>
      <c r="BA1429" s="146">
        <f t="shared" si="37"/>
        <v>0</v>
      </c>
      <c r="BB1429" s="146">
        <f t="shared" si="38"/>
        <v>0</v>
      </c>
      <c r="BC1429" s="146">
        <f t="shared" si="39"/>
        <v>0</v>
      </c>
      <c r="BD1429" s="146">
        <f t="shared" si="40"/>
        <v>0</v>
      </c>
      <c r="BE1429" s="146">
        <f t="shared" si="41"/>
        <v>0</v>
      </c>
      <c r="CA1429" s="177">
        <v>12</v>
      </c>
      <c r="CB1429" s="177">
        <v>0</v>
      </c>
      <c r="CZ1429" s="146">
        <v>0</v>
      </c>
    </row>
    <row r="1430" spans="1:57" ht="12.75">
      <c r="A1430" s="184"/>
      <c r="B1430" s="185" t="s">
        <v>74</v>
      </c>
      <c r="C1430" s="186" t="str">
        <f>CONCATENATE(B1406," ",C1406)</f>
        <v>797 Hřiště a vybavení sportovišť</v>
      </c>
      <c r="D1430" s="187"/>
      <c r="E1430" s="188"/>
      <c r="F1430" s="189"/>
      <c r="G1430" s="190">
        <f>SUM(G1406:G1429)</f>
        <v>0</v>
      </c>
      <c r="O1430" s="170">
        <v>4</v>
      </c>
      <c r="BA1430" s="191">
        <f>SUM(BA1406:BA1429)</f>
        <v>0</v>
      </c>
      <c r="BB1430" s="191">
        <f>SUM(BB1406:BB1429)</f>
        <v>0</v>
      </c>
      <c r="BC1430" s="191">
        <f>SUM(BC1406:BC1429)</f>
        <v>0</v>
      </c>
      <c r="BD1430" s="191">
        <f>SUM(BD1406:BD1429)</f>
        <v>0</v>
      </c>
      <c r="BE1430" s="191">
        <f>SUM(BE1406:BE1429)</f>
        <v>0</v>
      </c>
    </row>
    <row r="1431" spans="1:15" ht="12.75">
      <c r="A1431" s="163" t="s">
        <v>71</v>
      </c>
      <c r="B1431" s="164" t="s">
        <v>1560</v>
      </c>
      <c r="C1431" s="165" t="s">
        <v>1561</v>
      </c>
      <c r="D1431" s="166"/>
      <c r="E1431" s="167"/>
      <c r="F1431" s="167"/>
      <c r="G1431" s="168"/>
      <c r="H1431" s="169"/>
      <c r="I1431" s="169"/>
      <c r="O1431" s="170">
        <v>1</v>
      </c>
    </row>
    <row r="1432" spans="1:104" ht="22.5">
      <c r="A1432" s="171">
        <v>390</v>
      </c>
      <c r="B1432" s="172" t="s">
        <v>1562</v>
      </c>
      <c r="C1432" s="173" t="s">
        <v>1563</v>
      </c>
      <c r="D1432" s="174" t="s">
        <v>546</v>
      </c>
      <c r="E1432" s="175">
        <v>1</v>
      </c>
      <c r="F1432" s="175">
        <v>0</v>
      </c>
      <c r="G1432" s="176">
        <f>E1432*F1432</f>
        <v>0</v>
      </c>
      <c r="O1432" s="170">
        <v>2</v>
      </c>
      <c r="AA1432" s="146">
        <v>12</v>
      </c>
      <c r="AB1432" s="146">
        <v>0</v>
      </c>
      <c r="AC1432" s="146">
        <v>421</v>
      </c>
      <c r="AZ1432" s="146">
        <v>4</v>
      </c>
      <c r="BA1432" s="146">
        <f>IF(AZ1432=1,G1432,0)</f>
        <v>0</v>
      </c>
      <c r="BB1432" s="146">
        <f>IF(AZ1432=2,G1432,0)</f>
        <v>0</v>
      </c>
      <c r="BC1432" s="146">
        <f>IF(AZ1432=3,G1432,0)</f>
        <v>0</v>
      </c>
      <c r="BD1432" s="146">
        <f>IF(AZ1432=4,G1432,0)</f>
        <v>0</v>
      </c>
      <c r="BE1432" s="146">
        <f>IF(AZ1432=5,G1432,0)</f>
        <v>0</v>
      </c>
      <c r="CA1432" s="177">
        <v>12</v>
      </c>
      <c r="CB1432" s="177">
        <v>0</v>
      </c>
      <c r="CZ1432" s="146">
        <v>0</v>
      </c>
    </row>
    <row r="1433" spans="1:57" ht="12.75">
      <c r="A1433" s="184"/>
      <c r="B1433" s="185" t="s">
        <v>74</v>
      </c>
      <c r="C1433" s="186" t="str">
        <f>CONCATENATE(B1431," ",C1431)</f>
        <v>M21 Elektromontáže</v>
      </c>
      <c r="D1433" s="187"/>
      <c r="E1433" s="188"/>
      <c r="F1433" s="189"/>
      <c r="G1433" s="190">
        <f>SUM(G1431:G1432)</f>
        <v>0</v>
      </c>
      <c r="O1433" s="170">
        <v>4</v>
      </c>
      <c r="BA1433" s="191">
        <f>SUM(BA1431:BA1432)</f>
        <v>0</v>
      </c>
      <c r="BB1433" s="191">
        <f>SUM(BB1431:BB1432)</f>
        <v>0</v>
      </c>
      <c r="BC1433" s="191">
        <f>SUM(BC1431:BC1432)</f>
        <v>0</v>
      </c>
      <c r="BD1433" s="191">
        <f>SUM(BD1431:BD1432)</f>
        <v>0</v>
      </c>
      <c r="BE1433" s="191">
        <f>SUM(BE1431:BE1432)</f>
        <v>0</v>
      </c>
    </row>
    <row r="1434" spans="1:15" ht="12.75">
      <c r="A1434" s="163" t="s">
        <v>71</v>
      </c>
      <c r="B1434" s="164" t="s">
        <v>1564</v>
      </c>
      <c r="C1434" s="165" t="s">
        <v>1565</v>
      </c>
      <c r="D1434" s="166"/>
      <c r="E1434" s="167"/>
      <c r="F1434" s="167"/>
      <c r="G1434" s="168"/>
      <c r="H1434" s="169"/>
      <c r="I1434" s="169"/>
      <c r="O1434" s="170">
        <v>1</v>
      </c>
    </row>
    <row r="1435" spans="1:104" ht="12.75">
      <c r="A1435" s="171">
        <v>391</v>
      </c>
      <c r="B1435" s="172" t="s">
        <v>1566</v>
      </c>
      <c r="C1435" s="173" t="s">
        <v>1567</v>
      </c>
      <c r="D1435" s="174" t="s">
        <v>546</v>
      </c>
      <c r="E1435" s="175">
        <v>1</v>
      </c>
      <c r="F1435" s="175">
        <v>0</v>
      </c>
      <c r="G1435" s="176">
        <f>E1435*F1435</f>
        <v>0</v>
      </c>
      <c r="O1435" s="170">
        <v>2</v>
      </c>
      <c r="AA1435" s="146">
        <v>12</v>
      </c>
      <c r="AB1435" s="146">
        <v>0</v>
      </c>
      <c r="AC1435" s="146">
        <v>426</v>
      </c>
      <c r="AZ1435" s="146">
        <v>4</v>
      </c>
      <c r="BA1435" s="146">
        <f>IF(AZ1435=1,G1435,0)</f>
        <v>0</v>
      </c>
      <c r="BB1435" s="146">
        <f>IF(AZ1435=2,G1435,0)</f>
        <v>0</v>
      </c>
      <c r="BC1435" s="146">
        <f>IF(AZ1435=3,G1435,0)</f>
        <v>0</v>
      </c>
      <c r="BD1435" s="146">
        <f>IF(AZ1435=4,G1435,0)</f>
        <v>0</v>
      </c>
      <c r="BE1435" s="146">
        <f>IF(AZ1435=5,G1435,0)</f>
        <v>0</v>
      </c>
      <c r="CA1435" s="177">
        <v>12</v>
      </c>
      <c r="CB1435" s="177">
        <v>0</v>
      </c>
      <c r="CZ1435" s="146">
        <v>0</v>
      </c>
    </row>
    <row r="1436" spans="1:57" ht="12.75">
      <c r="A1436" s="184"/>
      <c r="B1436" s="185" t="s">
        <v>74</v>
      </c>
      <c r="C1436" s="186" t="str">
        <f>CONCATENATE(B1434," ",C1434)</f>
        <v>M22 Montáž sdělovací a zabezp. techniky</v>
      </c>
      <c r="D1436" s="187"/>
      <c r="E1436" s="188"/>
      <c r="F1436" s="189"/>
      <c r="G1436" s="190">
        <f>SUM(G1434:G1435)</f>
        <v>0</v>
      </c>
      <c r="O1436" s="170">
        <v>4</v>
      </c>
      <c r="BA1436" s="191">
        <f>SUM(BA1434:BA1435)</f>
        <v>0</v>
      </c>
      <c r="BB1436" s="191">
        <f>SUM(BB1434:BB1435)</f>
        <v>0</v>
      </c>
      <c r="BC1436" s="191">
        <f>SUM(BC1434:BC1435)</f>
        <v>0</v>
      </c>
      <c r="BD1436" s="191">
        <f>SUM(BD1434:BD1435)</f>
        <v>0</v>
      </c>
      <c r="BE1436" s="191">
        <f>SUM(BE1434:BE1435)</f>
        <v>0</v>
      </c>
    </row>
    <row r="1437" spans="1:15" ht="12.75">
      <c r="A1437" s="163" t="s">
        <v>71</v>
      </c>
      <c r="B1437" s="164" t="s">
        <v>1568</v>
      </c>
      <c r="C1437" s="165" t="s">
        <v>1569</v>
      </c>
      <c r="D1437" s="166"/>
      <c r="E1437" s="167"/>
      <c r="F1437" s="167"/>
      <c r="G1437" s="168"/>
      <c r="H1437" s="169"/>
      <c r="I1437" s="169"/>
      <c r="O1437" s="170">
        <v>1</v>
      </c>
    </row>
    <row r="1438" spans="1:104" ht="12.75">
      <c r="A1438" s="171">
        <v>392</v>
      </c>
      <c r="B1438" s="172" t="s">
        <v>1570</v>
      </c>
      <c r="C1438" s="173" t="s">
        <v>1571</v>
      </c>
      <c r="D1438" s="174" t="s">
        <v>546</v>
      </c>
      <c r="E1438" s="175">
        <v>1</v>
      </c>
      <c r="F1438" s="175">
        <v>0</v>
      </c>
      <c r="G1438" s="176">
        <f>E1438*F1438</f>
        <v>0</v>
      </c>
      <c r="O1438" s="170">
        <v>2</v>
      </c>
      <c r="AA1438" s="146">
        <v>12</v>
      </c>
      <c r="AB1438" s="146">
        <v>0</v>
      </c>
      <c r="AC1438" s="146">
        <v>424</v>
      </c>
      <c r="AZ1438" s="146">
        <v>4</v>
      </c>
      <c r="BA1438" s="146">
        <f>IF(AZ1438=1,G1438,0)</f>
        <v>0</v>
      </c>
      <c r="BB1438" s="146">
        <f>IF(AZ1438=2,G1438,0)</f>
        <v>0</v>
      </c>
      <c r="BC1438" s="146">
        <f>IF(AZ1438=3,G1438,0)</f>
        <v>0</v>
      </c>
      <c r="BD1438" s="146">
        <f>IF(AZ1438=4,G1438,0)</f>
        <v>0</v>
      </c>
      <c r="BE1438" s="146">
        <f>IF(AZ1438=5,G1438,0)</f>
        <v>0</v>
      </c>
      <c r="CA1438" s="177">
        <v>12</v>
      </c>
      <c r="CB1438" s="177">
        <v>0</v>
      </c>
      <c r="CZ1438" s="146">
        <v>0</v>
      </c>
    </row>
    <row r="1439" spans="1:57" ht="12.75">
      <c r="A1439" s="184"/>
      <c r="B1439" s="185" t="s">
        <v>74</v>
      </c>
      <c r="C1439" s="186" t="str">
        <f>CONCATENATE(B1437," ",C1437)</f>
        <v>M24 Montáže vzduchotechnických zařízení</v>
      </c>
      <c r="D1439" s="187"/>
      <c r="E1439" s="188"/>
      <c r="F1439" s="189"/>
      <c r="G1439" s="190">
        <f>SUM(G1437:G1438)</f>
        <v>0</v>
      </c>
      <c r="O1439" s="170">
        <v>4</v>
      </c>
      <c r="BA1439" s="191">
        <f>SUM(BA1437:BA1438)</f>
        <v>0</v>
      </c>
      <c r="BB1439" s="191">
        <f>SUM(BB1437:BB1438)</f>
        <v>0</v>
      </c>
      <c r="BC1439" s="191">
        <f>SUM(BC1437:BC1438)</f>
        <v>0</v>
      </c>
      <c r="BD1439" s="191">
        <f>SUM(BD1437:BD1438)</f>
        <v>0</v>
      </c>
      <c r="BE1439" s="191">
        <f>SUM(BE1437:BE1438)</f>
        <v>0</v>
      </c>
    </row>
    <row r="1440" spans="1:15" ht="12.75">
      <c r="A1440" s="163" t="s">
        <v>71</v>
      </c>
      <c r="B1440" s="164" t="s">
        <v>1572</v>
      </c>
      <c r="C1440" s="165" t="s">
        <v>1573</v>
      </c>
      <c r="D1440" s="166"/>
      <c r="E1440" s="167"/>
      <c r="F1440" s="167"/>
      <c r="G1440" s="168"/>
      <c r="H1440" s="169"/>
      <c r="I1440" s="169"/>
      <c r="O1440" s="170">
        <v>1</v>
      </c>
    </row>
    <row r="1441" spans="1:104" ht="22.5">
      <c r="A1441" s="171">
        <v>393</v>
      </c>
      <c r="B1441" s="172" t="s">
        <v>1574</v>
      </c>
      <c r="C1441" s="173" t="s">
        <v>1575</v>
      </c>
      <c r="D1441" s="174" t="s">
        <v>546</v>
      </c>
      <c r="E1441" s="175">
        <v>1</v>
      </c>
      <c r="F1441" s="175">
        <v>0</v>
      </c>
      <c r="G1441" s="176">
        <f>E1441*F1441</f>
        <v>0</v>
      </c>
      <c r="O1441" s="170">
        <v>2</v>
      </c>
      <c r="AA1441" s="146">
        <v>12</v>
      </c>
      <c r="AB1441" s="146">
        <v>0</v>
      </c>
      <c r="AC1441" s="146">
        <v>435</v>
      </c>
      <c r="AZ1441" s="146">
        <v>4</v>
      </c>
      <c r="BA1441" s="146">
        <f>IF(AZ1441=1,G1441,0)</f>
        <v>0</v>
      </c>
      <c r="BB1441" s="146">
        <f>IF(AZ1441=2,G1441,0)</f>
        <v>0</v>
      </c>
      <c r="BC1441" s="146">
        <f>IF(AZ1441=3,G1441,0)</f>
        <v>0</v>
      </c>
      <c r="BD1441" s="146">
        <f>IF(AZ1441=4,G1441,0)</f>
        <v>0</v>
      </c>
      <c r="BE1441" s="146">
        <f>IF(AZ1441=5,G1441,0)</f>
        <v>0</v>
      </c>
      <c r="CA1441" s="177">
        <v>12</v>
      </c>
      <c r="CB1441" s="177">
        <v>0</v>
      </c>
      <c r="CZ1441" s="146">
        <v>0</v>
      </c>
    </row>
    <row r="1442" spans="1:57" ht="12.75">
      <c r="A1442" s="184"/>
      <c r="B1442" s="185" t="s">
        <v>74</v>
      </c>
      <c r="C1442" s="186" t="str">
        <f>CONCATENATE(B1440," ",C1440)</f>
        <v>M33 Montáže dopravních zařízení - výtahy a plošiny</v>
      </c>
      <c r="D1442" s="187"/>
      <c r="E1442" s="188"/>
      <c r="F1442" s="189"/>
      <c r="G1442" s="190">
        <f>SUM(G1440:G1441)</f>
        <v>0</v>
      </c>
      <c r="O1442" s="170">
        <v>4</v>
      </c>
      <c r="BA1442" s="191">
        <f>SUM(BA1440:BA1441)</f>
        <v>0</v>
      </c>
      <c r="BB1442" s="191">
        <f>SUM(BB1440:BB1441)</f>
        <v>0</v>
      </c>
      <c r="BC1442" s="191">
        <f>SUM(BC1440:BC1441)</f>
        <v>0</v>
      </c>
      <c r="BD1442" s="191">
        <f>SUM(BD1440:BD1441)</f>
        <v>0</v>
      </c>
      <c r="BE1442" s="191">
        <f>SUM(BE1440:BE1441)</f>
        <v>0</v>
      </c>
    </row>
    <row r="1443" spans="1:15" ht="12.75">
      <c r="A1443" s="163" t="s">
        <v>71</v>
      </c>
      <c r="B1443" s="164" t="s">
        <v>1576</v>
      </c>
      <c r="C1443" s="165" t="s">
        <v>1577</v>
      </c>
      <c r="D1443" s="166"/>
      <c r="E1443" s="167"/>
      <c r="F1443" s="167"/>
      <c r="G1443" s="168"/>
      <c r="H1443" s="169"/>
      <c r="I1443" s="169"/>
      <c r="O1443" s="170">
        <v>1</v>
      </c>
    </row>
    <row r="1444" spans="1:104" ht="12.75">
      <c r="A1444" s="171">
        <v>394</v>
      </c>
      <c r="B1444" s="172" t="s">
        <v>1578</v>
      </c>
      <c r="C1444" s="173" t="s">
        <v>1579</v>
      </c>
      <c r="D1444" s="174" t="s">
        <v>529</v>
      </c>
      <c r="E1444" s="175">
        <v>5085.8</v>
      </c>
      <c r="F1444" s="175">
        <v>0</v>
      </c>
      <c r="G1444" s="176">
        <f>E1444*F1444</f>
        <v>0</v>
      </c>
      <c r="O1444" s="170">
        <v>2</v>
      </c>
      <c r="AA1444" s="146">
        <v>1</v>
      </c>
      <c r="AB1444" s="146">
        <v>9</v>
      </c>
      <c r="AC1444" s="146">
        <v>9</v>
      </c>
      <c r="AZ1444" s="146">
        <v>4</v>
      </c>
      <c r="BA1444" s="146">
        <f>IF(AZ1444=1,G1444,0)</f>
        <v>0</v>
      </c>
      <c r="BB1444" s="146">
        <f>IF(AZ1444=2,G1444,0)</f>
        <v>0</v>
      </c>
      <c r="BC1444" s="146">
        <f>IF(AZ1444=3,G1444,0)</f>
        <v>0</v>
      </c>
      <c r="BD1444" s="146">
        <f>IF(AZ1444=4,G1444,0)</f>
        <v>0</v>
      </c>
      <c r="BE1444" s="146">
        <f>IF(AZ1444=5,G1444,0)</f>
        <v>0</v>
      </c>
      <c r="CA1444" s="177">
        <v>1</v>
      </c>
      <c r="CB1444" s="177">
        <v>9</v>
      </c>
      <c r="CZ1444" s="146">
        <v>0</v>
      </c>
    </row>
    <row r="1445" spans="1:15" ht="22.5">
      <c r="A1445" s="178"/>
      <c r="B1445" s="180"/>
      <c r="C1445" s="234" t="s">
        <v>1580</v>
      </c>
      <c r="D1445" s="233"/>
      <c r="E1445" s="181">
        <v>0</v>
      </c>
      <c r="F1445" s="182"/>
      <c r="G1445" s="183"/>
      <c r="M1445" s="179" t="s">
        <v>1580</v>
      </c>
      <c r="O1445" s="170"/>
    </row>
    <row r="1446" spans="1:15" ht="12.75">
      <c r="A1446" s="178"/>
      <c r="B1446" s="180"/>
      <c r="C1446" s="234" t="s">
        <v>1581</v>
      </c>
      <c r="D1446" s="233"/>
      <c r="E1446" s="181">
        <v>0</v>
      </c>
      <c r="F1446" s="182"/>
      <c r="G1446" s="183"/>
      <c r="M1446" s="179" t="s">
        <v>1581</v>
      </c>
      <c r="O1446" s="170"/>
    </row>
    <row r="1447" spans="1:15" ht="12.75">
      <c r="A1447" s="178"/>
      <c r="B1447" s="180"/>
      <c r="C1447" s="234" t="s">
        <v>1582</v>
      </c>
      <c r="D1447" s="233"/>
      <c r="E1447" s="181">
        <v>0</v>
      </c>
      <c r="F1447" s="182"/>
      <c r="G1447" s="183"/>
      <c r="M1447" s="179" t="s">
        <v>1582</v>
      </c>
      <c r="O1447" s="170"/>
    </row>
    <row r="1448" spans="1:15" ht="12.75">
      <c r="A1448" s="178"/>
      <c r="B1448" s="180"/>
      <c r="C1448" s="234" t="s">
        <v>1420</v>
      </c>
      <c r="D1448" s="233"/>
      <c r="E1448" s="181">
        <v>75.5</v>
      </c>
      <c r="F1448" s="182"/>
      <c r="G1448" s="183"/>
      <c r="M1448" s="179" t="s">
        <v>1420</v>
      </c>
      <c r="O1448" s="170"/>
    </row>
    <row r="1449" spans="1:15" ht="12.75">
      <c r="A1449" s="178"/>
      <c r="B1449" s="180"/>
      <c r="C1449" s="234" t="s">
        <v>1421</v>
      </c>
      <c r="D1449" s="233"/>
      <c r="E1449" s="181">
        <v>3918.4</v>
      </c>
      <c r="F1449" s="182"/>
      <c r="G1449" s="183"/>
      <c r="M1449" s="179" t="s">
        <v>1421</v>
      </c>
      <c r="O1449" s="170"/>
    </row>
    <row r="1450" spans="1:15" ht="12.75">
      <c r="A1450" s="178"/>
      <c r="B1450" s="180"/>
      <c r="C1450" s="234" t="s">
        <v>1583</v>
      </c>
      <c r="D1450" s="233"/>
      <c r="E1450" s="181">
        <v>0</v>
      </c>
      <c r="F1450" s="182"/>
      <c r="G1450" s="183"/>
      <c r="M1450" s="179" t="s">
        <v>1583</v>
      </c>
      <c r="O1450" s="170"/>
    </row>
    <row r="1451" spans="1:15" ht="12.75">
      <c r="A1451" s="178"/>
      <c r="B1451" s="180"/>
      <c r="C1451" s="234" t="s">
        <v>1584</v>
      </c>
      <c r="D1451" s="233"/>
      <c r="E1451" s="181">
        <v>1091.9</v>
      </c>
      <c r="F1451" s="182"/>
      <c r="G1451" s="183"/>
      <c r="M1451" s="179" t="s">
        <v>1584</v>
      </c>
      <c r="O1451" s="170"/>
    </row>
    <row r="1452" spans="1:104" ht="22.5">
      <c r="A1452" s="171">
        <v>395</v>
      </c>
      <c r="B1452" s="172" t="s">
        <v>791</v>
      </c>
      <c r="C1452" s="173" t="s">
        <v>1585</v>
      </c>
      <c r="D1452" s="174" t="s">
        <v>529</v>
      </c>
      <c r="E1452" s="175">
        <v>1091.9</v>
      </c>
      <c r="F1452" s="175">
        <v>0</v>
      </c>
      <c r="G1452" s="176">
        <f>E1452*F1452</f>
        <v>0</v>
      </c>
      <c r="O1452" s="170">
        <v>2</v>
      </c>
      <c r="AA1452" s="146">
        <v>12</v>
      </c>
      <c r="AB1452" s="146">
        <v>1</v>
      </c>
      <c r="AC1452" s="146">
        <v>211</v>
      </c>
      <c r="AZ1452" s="146">
        <v>3</v>
      </c>
      <c r="BA1452" s="146">
        <f>IF(AZ1452=1,G1452,0)</f>
        <v>0</v>
      </c>
      <c r="BB1452" s="146">
        <f>IF(AZ1452=2,G1452,0)</f>
        <v>0</v>
      </c>
      <c r="BC1452" s="146">
        <f>IF(AZ1452=3,G1452,0)</f>
        <v>0</v>
      </c>
      <c r="BD1452" s="146">
        <f>IF(AZ1452=4,G1452,0)</f>
        <v>0</v>
      </c>
      <c r="BE1452" s="146">
        <f>IF(AZ1452=5,G1452,0)</f>
        <v>0</v>
      </c>
      <c r="CA1452" s="177">
        <v>12</v>
      </c>
      <c r="CB1452" s="177">
        <v>1</v>
      </c>
      <c r="CZ1452" s="146">
        <v>0.001</v>
      </c>
    </row>
    <row r="1453" spans="1:15" ht="12.75">
      <c r="A1453" s="178"/>
      <c r="B1453" s="180"/>
      <c r="C1453" s="234" t="s">
        <v>1584</v>
      </c>
      <c r="D1453" s="233"/>
      <c r="E1453" s="181">
        <v>1091.9</v>
      </c>
      <c r="F1453" s="182"/>
      <c r="G1453" s="183"/>
      <c r="M1453" s="179" t="s">
        <v>1584</v>
      </c>
      <c r="O1453" s="170"/>
    </row>
    <row r="1454" spans="1:104" ht="22.5">
      <c r="A1454" s="171">
        <v>396</v>
      </c>
      <c r="B1454" s="172" t="s">
        <v>1586</v>
      </c>
      <c r="C1454" s="173" t="s">
        <v>1587</v>
      </c>
      <c r="D1454" s="174" t="s">
        <v>529</v>
      </c>
      <c r="E1454" s="175">
        <v>4193.595</v>
      </c>
      <c r="F1454" s="175">
        <v>0</v>
      </c>
      <c r="G1454" s="176">
        <f>E1454*F1454</f>
        <v>0</v>
      </c>
      <c r="O1454" s="170">
        <v>2</v>
      </c>
      <c r="AA1454" s="146">
        <v>12</v>
      </c>
      <c r="AB1454" s="146">
        <v>1</v>
      </c>
      <c r="AC1454" s="146">
        <v>212</v>
      </c>
      <c r="AZ1454" s="146">
        <v>3</v>
      </c>
      <c r="BA1454" s="146">
        <f>IF(AZ1454=1,G1454,0)</f>
        <v>0</v>
      </c>
      <c r="BB1454" s="146">
        <f>IF(AZ1454=2,G1454,0)</f>
        <v>0</v>
      </c>
      <c r="BC1454" s="146">
        <f>IF(AZ1454=3,G1454,0)</f>
        <v>0</v>
      </c>
      <c r="BD1454" s="146">
        <f>IF(AZ1454=4,G1454,0)</f>
        <v>0</v>
      </c>
      <c r="BE1454" s="146">
        <f>IF(AZ1454=5,G1454,0)</f>
        <v>0</v>
      </c>
      <c r="CA1454" s="177">
        <v>12</v>
      </c>
      <c r="CB1454" s="177">
        <v>1</v>
      </c>
      <c r="CZ1454" s="146">
        <v>0.001</v>
      </c>
    </row>
    <row r="1455" spans="1:15" ht="12.75">
      <c r="A1455" s="178"/>
      <c r="B1455" s="180"/>
      <c r="C1455" s="234" t="s">
        <v>1588</v>
      </c>
      <c r="D1455" s="233"/>
      <c r="E1455" s="181">
        <v>4193.595</v>
      </c>
      <c r="F1455" s="182"/>
      <c r="G1455" s="183"/>
      <c r="M1455" s="179" t="s">
        <v>1588</v>
      </c>
      <c r="O1455" s="170"/>
    </row>
    <row r="1456" spans="1:104" ht="12.75">
      <c r="A1456" s="171">
        <v>397</v>
      </c>
      <c r="B1456" s="172" t="s">
        <v>1589</v>
      </c>
      <c r="C1456" s="173" t="s">
        <v>1654</v>
      </c>
      <c r="D1456" s="174" t="s">
        <v>60</v>
      </c>
      <c r="E1456" s="175">
        <v>0</v>
      </c>
      <c r="F1456" s="175">
        <f>(G1452+G1454)</f>
        <v>0</v>
      </c>
      <c r="G1456" s="176">
        <f>E1456*F1456</f>
        <v>0</v>
      </c>
      <c r="O1456" s="170">
        <v>2</v>
      </c>
      <c r="AA1456" s="146">
        <v>9</v>
      </c>
      <c r="AB1456" s="146">
        <v>13</v>
      </c>
      <c r="AC1456" s="146">
        <v>4</v>
      </c>
      <c r="AZ1456" s="146">
        <v>3</v>
      </c>
      <c r="BA1456" s="146">
        <f>IF(AZ1456=1,G1456,0)</f>
        <v>0</v>
      </c>
      <c r="BB1456" s="146">
        <f>IF(AZ1456=2,G1456,0)</f>
        <v>0</v>
      </c>
      <c r="BC1456" s="146">
        <f>IF(AZ1456=3,G1456,0)</f>
        <v>0</v>
      </c>
      <c r="BD1456" s="146">
        <f>IF(AZ1456=4,G1456,0)</f>
        <v>0</v>
      </c>
      <c r="BE1456" s="146">
        <f>IF(AZ1456=5,G1456,0)</f>
        <v>0</v>
      </c>
      <c r="CA1456" s="177">
        <v>9</v>
      </c>
      <c r="CB1456" s="177">
        <v>13</v>
      </c>
      <c r="CZ1456" s="146">
        <v>0</v>
      </c>
    </row>
    <row r="1457" spans="1:104" ht="12.75">
      <c r="A1457" s="171">
        <v>398</v>
      </c>
      <c r="B1457" s="172" t="s">
        <v>1590</v>
      </c>
      <c r="C1457" s="173" t="s">
        <v>1655</v>
      </c>
      <c r="D1457" s="174" t="s">
        <v>60</v>
      </c>
      <c r="E1457" s="175">
        <v>0</v>
      </c>
      <c r="F1457" s="175">
        <f>(G1444)</f>
        <v>0</v>
      </c>
      <c r="G1457" s="176">
        <f>E1457*F1457</f>
        <v>0</v>
      </c>
      <c r="O1457" s="170">
        <v>2</v>
      </c>
      <c r="AA1457" s="146">
        <v>9</v>
      </c>
      <c r="AB1457" s="146">
        <v>18</v>
      </c>
      <c r="AC1457" s="146">
        <v>4</v>
      </c>
      <c r="AZ1457" s="146">
        <v>4</v>
      </c>
      <c r="BA1457" s="146">
        <f>IF(AZ1457=1,G1457,0)</f>
        <v>0</v>
      </c>
      <c r="BB1457" s="146">
        <f>IF(AZ1457=2,G1457,0)</f>
        <v>0</v>
      </c>
      <c r="BC1457" s="146">
        <f>IF(AZ1457=3,G1457,0)</f>
        <v>0</v>
      </c>
      <c r="BD1457" s="146">
        <f>IF(AZ1457=4,G1457,0)</f>
        <v>0</v>
      </c>
      <c r="BE1457" s="146">
        <f>IF(AZ1457=5,G1457,0)</f>
        <v>0</v>
      </c>
      <c r="CA1457" s="177">
        <v>9</v>
      </c>
      <c r="CB1457" s="177">
        <v>18</v>
      </c>
      <c r="CZ1457" s="146">
        <v>0</v>
      </c>
    </row>
    <row r="1458" spans="1:104" ht="12.75">
      <c r="A1458" s="171">
        <v>399</v>
      </c>
      <c r="B1458" s="172" t="s">
        <v>1591</v>
      </c>
      <c r="C1458" s="173" t="s">
        <v>1656</v>
      </c>
      <c r="D1458" s="174" t="s">
        <v>60</v>
      </c>
      <c r="E1458" s="175">
        <v>0</v>
      </c>
      <c r="F1458" s="175">
        <f>(G1444)</f>
        <v>0</v>
      </c>
      <c r="G1458" s="176">
        <f>E1458*F1458</f>
        <v>0</v>
      </c>
      <c r="O1458" s="170">
        <v>2</v>
      </c>
      <c r="AA1458" s="146">
        <v>9</v>
      </c>
      <c r="AB1458" s="146">
        <v>18</v>
      </c>
      <c r="AC1458" s="146">
        <v>4</v>
      </c>
      <c r="AZ1458" s="146">
        <v>4</v>
      </c>
      <c r="BA1458" s="146">
        <f>IF(AZ1458=1,G1458,0)</f>
        <v>0</v>
      </c>
      <c r="BB1458" s="146">
        <f>IF(AZ1458=2,G1458,0)</f>
        <v>0</v>
      </c>
      <c r="BC1458" s="146">
        <f>IF(AZ1458=3,G1458,0)</f>
        <v>0</v>
      </c>
      <c r="BD1458" s="146">
        <f>IF(AZ1458=4,G1458,0)</f>
        <v>0</v>
      </c>
      <c r="BE1458" s="146">
        <f>IF(AZ1458=5,G1458,0)</f>
        <v>0</v>
      </c>
      <c r="CA1458" s="177">
        <v>9</v>
      </c>
      <c r="CB1458" s="177">
        <v>18</v>
      </c>
      <c r="CZ1458" s="146">
        <v>0</v>
      </c>
    </row>
    <row r="1459" spans="1:57" ht="12.75">
      <c r="A1459" s="184"/>
      <c r="B1459" s="185" t="s">
        <v>74</v>
      </c>
      <c r="C1459" s="186" t="str">
        <f>CONCATENATE(B1443," ",C1443)</f>
        <v>M43 Montáže ocelových konstrukcí</v>
      </c>
      <c r="D1459" s="187"/>
      <c r="E1459" s="188"/>
      <c r="F1459" s="189"/>
      <c r="G1459" s="190">
        <f>SUM(G1443:G1458)</f>
        <v>0</v>
      </c>
      <c r="O1459" s="170">
        <v>4</v>
      </c>
      <c r="BA1459" s="191">
        <f>SUM(BA1443:BA1458)</f>
        <v>0</v>
      </c>
      <c r="BB1459" s="191">
        <f>SUM(BB1443:BB1458)</f>
        <v>0</v>
      </c>
      <c r="BC1459" s="191">
        <f>SUM(BC1443:BC1458)</f>
        <v>0</v>
      </c>
      <c r="BD1459" s="191">
        <f>SUM(BD1443:BD1458)</f>
        <v>0</v>
      </c>
      <c r="BE1459" s="191">
        <f>SUM(BE1443:BE1458)</f>
        <v>0</v>
      </c>
    </row>
    <row r="1460" spans="1:15" ht="12.75">
      <c r="A1460" s="163" t="s">
        <v>71</v>
      </c>
      <c r="B1460" s="164" t="s">
        <v>1592</v>
      </c>
      <c r="C1460" s="165" t="s">
        <v>1593</v>
      </c>
      <c r="D1460" s="166"/>
      <c r="E1460" s="167"/>
      <c r="F1460" s="167"/>
      <c r="G1460" s="168"/>
      <c r="H1460" s="169"/>
      <c r="I1460" s="169"/>
      <c r="O1460" s="170">
        <v>1</v>
      </c>
    </row>
    <row r="1461" spans="1:104" ht="22.5">
      <c r="A1461" s="171">
        <v>400</v>
      </c>
      <c r="B1461" s="172" t="s">
        <v>1594</v>
      </c>
      <c r="C1461" s="173" t="s">
        <v>1595</v>
      </c>
      <c r="D1461" s="174" t="s">
        <v>183</v>
      </c>
      <c r="E1461" s="175">
        <v>4119.8015</v>
      </c>
      <c r="F1461" s="175">
        <v>0</v>
      </c>
      <c r="G1461" s="176">
        <f>E1461*F1461</f>
        <v>0</v>
      </c>
      <c r="O1461" s="170">
        <v>2</v>
      </c>
      <c r="AA1461" s="146">
        <v>12</v>
      </c>
      <c r="AB1461" s="146">
        <v>0</v>
      </c>
      <c r="AC1461" s="146">
        <v>131</v>
      </c>
      <c r="AZ1461" s="146">
        <v>4</v>
      </c>
      <c r="BA1461" s="146">
        <f>IF(AZ1461=1,G1461,0)</f>
        <v>0</v>
      </c>
      <c r="BB1461" s="146">
        <f>IF(AZ1461=2,G1461,0)</f>
        <v>0</v>
      </c>
      <c r="BC1461" s="146">
        <f>IF(AZ1461=3,G1461,0)</f>
        <v>0</v>
      </c>
      <c r="BD1461" s="146">
        <f>IF(AZ1461=4,G1461,0)</f>
        <v>0</v>
      </c>
      <c r="BE1461" s="146">
        <f>IF(AZ1461=5,G1461,0)</f>
        <v>0</v>
      </c>
      <c r="CA1461" s="177">
        <v>12</v>
      </c>
      <c r="CB1461" s="177">
        <v>0</v>
      </c>
      <c r="CZ1461" s="146">
        <v>0</v>
      </c>
    </row>
    <row r="1462" spans="1:15" ht="12.75">
      <c r="A1462" s="178"/>
      <c r="B1462" s="180"/>
      <c r="C1462" s="234" t="s">
        <v>1596</v>
      </c>
      <c r="D1462" s="233"/>
      <c r="E1462" s="181">
        <v>0</v>
      </c>
      <c r="F1462" s="182"/>
      <c r="G1462" s="183"/>
      <c r="M1462" s="179" t="s">
        <v>1596</v>
      </c>
      <c r="O1462" s="170"/>
    </row>
    <row r="1463" spans="1:15" ht="22.5">
      <c r="A1463" s="178"/>
      <c r="B1463" s="180"/>
      <c r="C1463" s="234" t="s">
        <v>1597</v>
      </c>
      <c r="D1463" s="233"/>
      <c r="E1463" s="181">
        <v>185.328</v>
      </c>
      <c r="F1463" s="182"/>
      <c r="G1463" s="183"/>
      <c r="M1463" s="179" t="s">
        <v>1597</v>
      </c>
      <c r="O1463" s="170"/>
    </row>
    <row r="1464" spans="1:15" ht="12.75">
      <c r="A1464" s="178"/>
      <c r="B1464" s="180"/>
      <c r="C1464" s="235" t="s">
        <v>450</v>
      </c>
      <c r="D1464" s="233"/>
      <c r="E1464" s="206">
        <v>185.328</v>
      </c>
      <c r="F1464" s="182"/>
      <c r="G1464" s="183"/>
      <c r="M1464" s="179" t="s">
        <v>450</v>
      </c>
      <c r="O1464" s="170"/>
    </row>
    <row r="1465" spans="1:15" ht="12.75">
      <c r="A1465" s="178"/>
      <c r="B1465" s="180"/>
      <c r="C1465" s="234" t="s">
        <v>1598</v>
      </c>
      <c r="D1465" s="233"/>
      <c r="E1465" s="181">
        <v>10.8</v>
      </c>
      <c r="F1465" s="182"/>
      <c r="G1465" s="183"/>
      <c r="M1465" s="179" t="s">
        <v>1598</v>
      </c>
      <c r="O1465" s="170"/>
    </row>
    <row r="1466" spans="1:15" ht="12.75">
      <c r="A1466" s="178"/>
      <c r="B1466" s="180"/>
      <c r="C1466" s="235" t="s">
        <v>450</v>
      </c>
      <c r="D1466" s="233"/>
      <c r="E1466" s="206">
        <v>10.8</v>
      </c>
      <c r="F1466" s="182"/>
      <c r="G1466" s="183"/>
      <c r="M1466" s="179" t="s">
        <v>450</v>
      </c>
      <c r="O1466" s="170"/>
    </row>
    <row r="1467" spans="1:15" ht="12.75">
      <c r="A1467" s="178"/>
      <c r="B1467" s="180"/>
      <c r="C1467" s="234" t="s">
        <v>1599</v>
      </c>
      <c r="D1467" s="233"/>
      <c r="E1467" s="181">
        <v>116.64</v>
      </c>
      <c r="F1467" s="182"/>
      <c r="G1467" s="183"/>
      <c r="M1467" s="179" t="s">
        <v>1599</v>
      </c>
      <c r="O1467" s="170"/>
    </row>
    <row r="1468" spans="1:15" ht="12.75">
      <c r="A1468" s="178"/>
      <c r="B1468" s="180"/>
      <c r="C1468" s="235" t="s">
        <v>450</v>
      </c>
      <c r="D1468" s="233"/>
      <c r="E1468" s="206">
        <v>116.64</v>
      </c>
      <c r="F1468" s="182"/>
      <c r="G1468" s="183"/>
      <c r="M1468" s="179" t="s">
        <v>450</v>
      </c>
      <c r="O1468" s="170"/>
    </row>
    <row r="1469" spans="1:15" ht="12.75">
      <c r="A1469" s="178"/>
      <c r="B1469" s="180"/>
      <c r="C1469" s="234" t="s">
        <v>1600</v>
      </c>
      <c r="D1469" s="233"/>
      <c r="E1469" s="181">
        <v>38.948</v>
      </c>
      <c r="F1469" s="182"/>
      <c r="G1469" s="183"/>
      <c r="M1469" s="179" t="s">
        <v>1600</v>
      </c>
      <c r="O1469" s="170"/>
    </row>
    <row r="1470" spans="1:15" ht="12.75">
      <c r="A1470" s="178"/>
      <c r="B1470" s="180"/>
      <c r="C1470" s="235" t="s">
        <v>450</v>
      </c>
      <c r="D1470" s="233"/>
      <c r="E1470" s="206">
        <v>38.948</v>
      </c>
      <c r="F1470" s="182"/>
      <c r="G1470" s="183"/>
      <c r="M1470" s="179" t="s">
        <v>450</v>
      </c>
      <c r="O1470" s="170"/>
    </row>
    <row r="1471" spans="1:15" ht="12.75">
      <c r="A1471" s="178"/>
      <c r="B1471" s="180"/>
      <c r="C1471" s="234" t="s">
        <v>1601</v>
      </c>
      <c r="D1471" s="233"/>
      <c r="E1471" s="181">
        <v>0</v>
      </c>
      <c r="F1471" s="182"/>
      <c r="G1471" s="183"/>
      <c r="M1471" s="179" t="s">
        <v>1601</v>
      </c>
      <c r="O1471" s="170"/>
    </row>
    <row r="1472" spans="1:15" ht="12.75">
      <c r="A1472" s="178"/>
      <c r="B1472" s="180"/>
      <c r="C1472" s="234" t="s">
        <v>1602</v>
      </c>
      <c r="D1472" s="233"/>
      <c r="E1472" s="181">
        <v>650</v>
      </c>
      <c r="F1472" s="182"/>
      <c r="G1472" s="183"/>
      <c r="M1472" s="179" t="s">
        <v>1602</v>
      </c>
      <c r="O1472" s="170"/>
    </row>
    <row r="1473" spans="1:15" ht="12.75">
      <c r="A1473" s="178"/>
      <c r="B1473" s="180"/>
      <c r="C1473" s="235" t="s">
        <v>450</v>
      </c>
      <c r="D1473" s="233"/>
      <c r="E1473" s="206">
        <v>650</v>
      </c>
      <c r="F1473" s="182"/>
      <c r="G1473" s="183"/>
      <c r="M1473" s="179" t="s">
        <v>450</v>
      </c>
      <c r="O1473" s="170"/>
    </row>
    <row r="1474" spans="1:15" ht="12.75">
      <c r="A1474" s="178"/>
      <c r="B1474" s="180"/>
      <c r="C1474" s="234" t="s">
        <v>1603</v>
      </c>
      <c r="D1474" s="233"/>
      <c r="E1474" s="181">
        <v>0</v>
      </c>
      <c r="F1474" s="182"/>
      <c r="G1474" s="183"/>
      <c r="M1474" s="179" t="s">
        <v>1603</v>
      </c>
      <c r="O1474" s="170"/>
    </row>
    <row r="1475" spans="1:15" ht="12.75">
      <c r="A1475" s="178"/>
      <c r="B1475" s="180"/>
      <c r="C1475" s="234" t="s">
        <v>1604</v>
      </c>
      <c r="D1475" s="233"/>
      <c r="E1475" s="181">
        <v>518.9266</v>
      </c>
      <c r="F1475" s="182"/>
      <c r="G1475" s="183"/>
      <c r="M1475" s="179" t="s">
        <v>1604</v>
      </c>
      <c r="O1475" s="170"/>
    </row>
    <row r="1476" spans="1:15" ht="12.75">
      <c r="A1476" s="178"/>
      <c r="B1476" s="180"/>
      <c r="C1476" s="235" t="s">
        <v>450</v>
      </c>
      <c r="D1476" s="233"/>
      <c r="E1476" s="206">
        <v>518.9266</v>
      </c>
      <c r="F1476" s="182"/>
      <c r="G1476" s="183"/>
      <c r="M1476" s="179" t="s">
        <v>450</v>
      </c>
      <c r="O1476" s="170"/>
    </row>
    <row r="1477" spans="1:15" ht="12.75">
      <c r="A1477" s="178"/>
      <c r="B1477" s="180"/>
      <c r="C1477" s="234" t="s">
        <v>1605</v>
      </c>
      <c r="D1477" s="233"/>
      <c r="E1477" s="181">
        <v>650</v>
      </c>
      <c r="F1477" s="182"/>
      <c r="G1477" s="183"/>
      <c r="M1477" s="179" t="s">
        <v>1605</v>
      </c>
      <c r="O1477" s="170"/>
    </row>
    <row r="1478" spans="1:15" ht="12.75">
      <c r="A1478" s="178"/>
      <c r="B1478" s="180"/>
      <c r="C1478" s="235" t="s">
        <v>450</v>
      </c>
      <c r="D1478" s="233"/>
      <c r="E1478" s="206">
        <v>650</v>
      </c>
      <c r="F1478" s="182"/>
      <c r="G1478" s="183"/>
      <c r="M1478" s="179" t="s">
        <v>450</v>
      </c>
      <c r="O1478" s="170"/>
    </row>
    <row r="1479" spans="1:15" ht="12.75">
      <c r="A1479" s="178"/>
      <c r="B1479" s="180"/>
      <c r="C1479" s="234" t="s">
        <v>1606</v>
      </c>
      <c r="D1479" s="233"/>
      <c r="E1479" s="181">
        <v>85.0875</v>
      </c>
      <c r="F1479" s="182"/>
      <c r="G1479" s="183"/>
      <c r="M1479" s="179" t="s">
        <v>1606</v>
      </c>
      <c r="O1479" s="170"/>
    </row>
    <row r="1480" spans="1:15" ht="12.75">
      <c r="A1480" s="178"/>
      <c r="B1480" s="180"/>
      <c r="C1480" s="235" t="s">
        <v>450</v>
      </c>
      <c r="D1480" s="233"/>
      <c r="E1480" s="206">
        <v>85.0875</v>
      </c>
      <c r="F1480" s="182"/>
      <c r="G1480" s="183"/>
      <c r="M1480" s="179" t="s">
        <v>450</v>
      </c>
      <c r="O1480" s="170"/>
    </row>
    <row r="1481" spans="1:15" ht="12.75">
      <c r="A1481" s="178"/>
      <c r="B1481" s="180"/>
      <c r="C1481" s="234" t="s">
        <v>1607</v>
      </c>
      <c r="D1481" s="233"/>
      <c r="E1481" s="181">
        <v>0</v>
      </c>
      <c r="F1481" s="182"/>
      <c r="G1481" s="183"/>
      <c r="M1481" s="179" t="s">
        <v>1607</v>
      </c>
      <c r="O1481" s="170"/>
    </row>
    <row r="1482" spans="1:15" ht="12.75">
      <c r="A1482" s="178"/>
      <c r="B1482" s="180"/>
      <c r="C1482" s="234" t="s">
        <v>1608</v>
      </c>
      <c r="D1482" s="233"/>
      <c r="E1482" s="181">
        <v>142.7</v>
      </c>
      <c r="F1482" s="182"/>
      <c r="G1482" s="183"/>
      <c r="M1482" s="179" t="s">
        <v>1608</v>
      </c>
      <c r="O1482" s="170"/>
    </row>
    <row r="1483" spans="1:15" ht="12.75">
      <c r="A1483" s="178"/>
      <c r="B1483" s="180"/>
      <c r="C1483" s="234" t="s">
        <v>1609</v>
      </c>
      <c r="D1483" s="233"/>
      <c r="E1483" s="181">
        <v>10.56</v>
      </c>
      <c r="F1483" s="182"/>
      <c r="G1483" s="183"/>
      <c r="M1483" s="179" t="s">
        <v>1609</v>
      </c>
      <c r="O1483" s="170"/>
    </row>
    <row r="1484" spans="1:15" ht="12.75">
      <c r="A1484" s="178"/>
      <c r="B1484" s="180"/>
      <c r="C1484" s="234" t="s">
        <v>1610</v>
      </c>
      <c r="D1484" s="233"/>
      <c r="E1484" s="181">
        <v>13.85</v>
      </c>
      <c r="F1484" s="182"/>
      <c r="G1484" s="183"/>
      <c r="M1484" s="179" t="s">
        <v>1610</v>
      </c>
      <c r="O1484" s="170"/>
    </row>
    <row r="1485" spans="1:15" ht="12.75">
      <c r="A1485" s="178"/>
      <c r="B1485" s="180"/>
      <c r="C1485" s="234" t="s">
        <v>1611</v>
      </c>
      <c r="D1485" s="233"/>
      <c r="E1485" s="181">
        <v>10.34</v>
      </c>
      <c r="F1485" s="182"/>
      <c r="G1485" s="183"/>
      <c r="M1485" s="179" t="s">
        <v>1611</v>
      </c>
      <c r="O1485" s="170"/>
    </row>
    <row r="1486" spans="1:15" ht="12.75">
      <c r="A1486" s="178"/>
      <c r="B1486" s="180"/>
      <c r="C1486" s="234" t="s">
        <v>1612</v>
      </c>
      <c r="D1486" s="233"/>
      <c r="E1486" s="181">
        <v>18.75</v>
      </c>
      <c r="F1486" s="182"/>
      <c r="G1486" s="183"/>
      <c r="M1486" s="179" t="s">
        <v>1612</v>
      </c>
      <c r="O1486" s="170"/>
    </row>
    <row r="1487" spans="1:15" ht="12.75">
      <c r="A1487" s="178"/>
      <c r="B1487" s="180"/>
      <c r="C1487" s="234" t="s">
        <v>1613</v>
      </c>
      <c r="D1487" s="233"/>
      <c r="E1487" s="181">
        <v>11.85</v>
      </c>
      <c r="F1487" s="182"/>
      <c r="G1487" s="183"/>
      <c r="M1487" s="179" t="s">
        <v>1613</v>
      </c>
      <c r="O1487" s="170"/>
    </row>
    <row r="1488" spans="1:15" ht="12.75">
      <c r="A1488" s="178"/>
      <c r="B1488" s="180"/>
      <c r="C1488" s="234" t="s">
        <v>1614</v>
      </c>
      <c r="D1488" s="233"/>
      <c r="E1488" s="181">
        <v>6.75</v>
      </c>
      <c r="F1488" s="182"/>
      <c r="G1488" s="183"/>
      <c r="M1488" s="179" t="s">
        <v>1614</v>
      </c>
      <c r="O1488" s="170"/>
    </row>
    <row r="1489" spans="1:15" ht="12.75">
      <c r="A1489" s="178"/>
      <c r="B1489" s="180"/>
      <c r="C1489" s="235" t="s">
        <v>450</v>
      </c>
      <c r="D1489" s="233"/>
      <c r="E1489" s="206">
        <v>214.79999999999998</v>
      </c>
      <c r="F1489" s="182"/>
      <c r="G1489" s="183"/>
      <c r="M1489" s="179" t="s">
        <v>450</v>
      </c>
      <c r="O1489" s="170"/>
    </row>
    <row r="1490" spans="1:15" ht="12.75">
      <c r="A1490" s="178"/>
      <c r="B1490" s="180"/>
      <c r="C1490" s="234" t="s">
        <v>1615</v>
      </c>
      <c r="D1490" s="233"/>
      <c r="E1490" s="181">
        <v>0</v>
      </c>
      <c r="F1490" s="182"/>
      <c r="G1490" s="183"/>
      <c r="M1490" s="179" t="s">
        <v>1615</v>
      </c>
      <c r="O1490" s="170"/>
    </row>
    <row r="1491" spans="1:15" ht="12.75">
      <c r="A1491" s="178"/>
      <c r="B1491" s="180"/>
      <c r="C1491" s="234" t="s">
        <v>1616</v>
      </c>
      <c r="D1491" s="233"/>
      <c r="E1491" s="181">
        <v>75.63</v>
      </c>
      <c r="F1491" s="182"/>
      <c r="G1491" s="183"/>
      <c r="M1491" s="179" t="s">
        <v>1616</v>
      </c>
      <c r="O1491" s="170"/>
    </row>
    <row r="1492" spans="1:15" ht="12.75">
      <c r="A1492" s="178"/>
      <c r="B1492" s="180"/>
      <c r="C1492" s="235" t="s">
        <v>450</v>
      </c>
      <c r="D1492" s="233"/>
      <c r="E1492" s="206">
        <v>75.63</v>
      </c>
      <c r="F1492" s="182"/>
      <c r="G1492" s="183"/>
      <c r="M1492" s="179" t="s">
        <v>450</v>
      </c>
      <c r="O1492" s="170"/>
    </row>
    <row r="1493" spans="1:15" ht="12.75">
      <c r="A1493" s="178"/>
      <c r="B1493" s="180"/>
      <c r="C1493" s="234" t="s">
        <v>1617</v>
      </c>
      <c r="D1493" s="233"/>
      <c r="E1493" s="181">
        <v>1024.3</v>
      </c>
      <c r="F1493" s="182"/>
      <c r="G1493" s="183"/>
      <c r="M1493" s="179" t="s">
        <v>1617</v>
      </c>
      <c r="O1493" s="170"/>
    </row>
    <row r="1494" spans="1:15" ht="12.75">
      <c r="A1494" s="178"/>
      <c r="B1494" s="180"/>
      <c r="C1494" s="235" t="s">
        <v>450</v>
      </c>
      <c r="D1494" s="233"/>
      <c r="E1494" s="206">
        <v>1024.3</v>
      </c>
      <c r="F1494" s="182"/>
      <c r="G1494" s="183"/>
      <c r="M1494" s="179" t="s">
        <v>450</v>
      </c>
      <c r="O1494" s="170"/>
    </row>
    <row r="1495" spans="1:15" ht="12.75">
      <c r="A1495" s="178"/>
      <c r="B1495" s="180"/>
      <c r="C1495" s="234" t="s">
        <v>1618</v>
      </c>
      <c r="D1495" s="233"/>
      <c r="E1495" s="181">
        <v>42.64</v>
      </c>
      <c r="F1495" s="182"/>
      <c r="G1495" s="183"/>
      <c r="M1495" s="179" t="s">
        <v>1618</v>
      </c>
      <c r="O1495" s="170"/>
    </row>
    <row r="1496" spans="1:15" ht="12.75">
      <c r="A1496" s="178"/>
      <c r="B1496" s="180"/>
      <c r="C1496" s="235" t="s">
        <v>450</v>
      </c>
      <c r="D1496" s="233"/>
      <c r="E1496" s="206">
        <v>42.64</v>
      </c>
      <c r="F1496" s="182"/>
      <c r="G1496" s="183"/>
      <c r="M1496" s="179" t="s">
        <v>450</v>
      </c>
      <c r="O1496" s="170"/>
    </row>
    <row r="1497" spans="1:15" ht="12.75">
      <c r="A1497" s="178"/>
      <c r="B1497" s="180"/>
      <c r="C1497" s="234" t="s">
        <v>1619</v>
      </c>
      <c r="D1497" s="233"/>
      <c r="E1497" s="181">
        <v>39.66</v>
      </c>
      <c r="F1497" s="182"/>
      <c r="G1497" s="183"/>
      <c r="M1497" s="179" t="s">
        <v>1619</v>
      </c>
      <c r="O1497" s="170"/>
    </row>
    <row r="1498" spans="1:15" ht="12.75">
      <c r="A1498" s="178"/>
      <c r="B1498" s="180"/>
      <c r="C1498" s="235" t="s">
        <v>450</v>
      </c>
      <c r="D1498" s="233"/>
      <c r="E1498" s="206">
        <v>39.66</v>
      </c>
      <c r="F1498" s="182"/>
      <c r="G1498" s="183"/>
      <c r="M1498" s="179" t="s">
        <v>450</v>
      </c>
      <c r="O1498" s="170"/>
    </row>
    <row r="1499" spans="1:15" ht="12.75">
      <c r="A1499" s="178"/>
      <c r="B1499" s="180"/>
      <c r="C1499" s="234" t="s">
        <v>1620</v>
      </c>
      <c r="D1499" s="233"/>
      <c r="E1499" s="181">
        <v>2.28</v>
      </c>
      <c r="F1499" s="182"/>
      <c r="G1499" s="183"/>
      <c r="M1499" s="179" t="s">
        <v>1620</v>
      </c>
      <c r="O1499" s="170"/>
    </row>
    <row r="1500" spans="1:15" ht="12.75">
      <c r="A1500" s="178"/>
      <c r="B1500" s="180"/>
      <c r="C1500" s="235" t="s">
        <v>450</v>
      </c>
      <c r="D1500" s="233"/>
      <c r="E1500" s="206">
        <v>2.28</v>
      </c>
      <c r="F1500" s="182"/>
      <c r="G1500" s="183"/>
      <c r="M1500" s="179" t="s">
        <v>450</v>
      </c>
      <c r="O1500" s="170"/>
    </row>
    <row r="1501" spans="1:15" ht="12.75">
      <c r="A1501" s="178"/>
      <c r="B1501" s="180"/>
      <c r="C1501" s="234" t="s">
        <v>1621</v>
      </c>
      <c r="D1501" s="233"/>
      <c r="E1501" s="181">
        <v>11.45</v>
      </c>
      <c r="F1501" s="182"/>
      <c r="G1501" s="183"/>
      <c r="M1501" s="179" t="s">
        <v>1621</v>
      </c>
      <c r="O1501" s="170"/>
    </row>
    <row r="1502" spans="1:15" ht="12.75">
      <c r="A1502" s="178"/>
      <c r="B1502" s="180"/>
      <c r="C1502" s="235" t="s">
        <v>450</v>
      </c>
      <c r="D1502" s="233"/>
      <c r="E1502" s="206">
        <v>11.45</v>
      </c>
      <c r="F1502" s="182"/>
      <c r="G1502" s="183"/>
      <c r="M1502" s="179" t="s">
        <v>450</v>
      </c>
      <c r="O1502" s="170"/>
    </row>
    <row r="1503" spans="1:15" ht="12.75">
      <c r="A1503" s="178"/>
      <c r="B1503" s="180"/>
      <c r="C1503" s="234" t="s">
        <v>1622</v>
      </c>
      <c r="D1503" s="233"/>
      <c r="E1503" s="181">
        <v>11.45</v>
      </c>
      <c r="F1503" s="182"/>
      <c r="G1503" s="183"/>
      <c r="M1503" s="179" t="s">
        <v>1622</v>
      </c>
      <c r="O1503" s="170"/>
    </row>
    <row r="1504" spans="1:15" ht="12.75">
      <c r="A1504" s="178"/>
      <c r="B1504" s="180"/>
      <c r="C1504" s="235" t="s">
        <v>450</v>
      </c>
      <c r="D1504" s="233"/>
      <c r="E1504" s="206">
        <v>11.45</v>
      </c>
      <c r="F1504" s="182"/>
      <c r="G1504" s="183"/>
      <c r="M1504" s="179" t="s">
        <v>450</v>
      </c>
      <c r="O1504" s="170"/>
    </row>
    <row r="1505" spans="1:15" ht="12.75">
      <c r="A1505" s="178"/>
      <c r="B1505" s="180"/>
      <c r="C1505" s="234" t="s">
        <v>1623</v>
      </c>
      <c r="D1505" s="233"/>
      <c r="E1505" s="181">
        <v>19.547</v>
      </c>
      <c r="F1505" s="182"/>
      <c r="G1505" s="183"/>
      <c r="M1505" s="179" t="s">
        <v>1623</v>
      </c>
      <c r="O1505" s="170"/>
    </row>
    <row r="1506" spans="1:15" ht="12.75">
      <c r="A1506" s="178"/>
      <c r="B1506" s="180"/>
      <c r="C1506" s="235" t="s">
        <v>450</v>
      </c>
      <c r="D1506" s="233"/>
      <c r="E1506" s="206">
        <v>19.547</v>
      </c>
      <c r="F1506" s="182"/>
      <c r="G1506" s="183"/>
      <c r="M1506" s="179" t="s">
        <v>450</v>
      </c>
      <c r="O1506" s="170"/>
    </row>
    <row r="1507" spans="1:15" ht="12.75">
      <c r="A1507" s="178"/>
      <c r="B1507" s="180"/>
      <c r="C1507" s="234" t="s">
        <v>1624</v>
      </c>
      <c r="D1507" s="233"/>
      <c r="E1507" s="181">
        <v>3.1672</v>
      </c>
      <c r="F1507" s="182"/>
      <c r="G1507" s="183"/>
      <c r="M1507" s="179" t="s">
        <v>1624</v>
      </c>
      <c r="O1507" s="170"/>
    </row>
    <row r="1508" spans="1:15" ht="12.75">
      <c r="A1508" s="178"/>
      <c r="B1508" s="180"/>
      <c r="C1508" s="235" t="s">
        <v>450</v>
      </c>
      <c r="D1508" s="233"/>
      <c r="E1508" s="206">
        <v>3.1672</v>
      </c>
      <c r="F1508" s="182"/>
      <c r="G1508" s="183"/>
      <c r="M1508" s="179" t="s">
        <v>450</v>
      </c>
      <c r="O1508" s="170"/>
    </row>
    <row r="1509" spans="1:15" ht="33.75">
      <c r="A1509" s="178"/>
      <c r="B1509" s="180"/>
      <c r="C1509" s="234" t="s">
        <v>1625</v>
      </c>
      <c r="D1509" s="233"/>
      <c r="E1509" s="181">
        <v>115.94</v>
      </c>
      <c r="F1509" s="182"/>
      <c r="G1509" s="183"/>
      <c r="M1509" s="179" t="s">
        <v>1625</v>
      </c>
      <c r="O1509" s="170"/>
    </row>
    <row r="1510" spans="1:15" ht="12.75">
      <c r="A1510" s="178"/>
      <c r="B1510" s="180"/>
      <c r="C1510" s="234" t="s">
        <v>659</v>
      </c>
      <c r="D1510" s="233"/>
      <c r="E1510" s="181">
        <v>33.83</v>
      </c>
      <c r="F1510" s="182"/>
      <c r="G1510" s="183"/>
      <c r="M1510" s="179" t="s">
        <v>659</v>
      </c>
      <c r="O1510" s="170"/>
    </row>
    <row r="1511" spans="1:15" ht="12.75">
      <c r="A1511" s="178"/>
      <c r="B1511" s="180"/>
      <c r="C1511" s="235" t="s">
        <v>450</v>
      </c>
      <c r="D1511" s="233"/>
      <c r="E1511" s="206">
        <v>149.76999999999998</v>
      </c>
      <c r="F1511" s="182"/>
      <c r="G1511" s="183"/>
      <c r="M1511" s="179" t="s">
        <v>450</v>
      </c>
      <c r="O1511" s="170"/>
    </row>
    <row r="1512" spans="1:15" ht="12.75">
      <c r="A1512" s="178"/>
      <c r="B1512" s="180"/>
      <c r="C1512" s="234" t="s">
        <v>1626</v>
      </c>
      <c r="D1512" s="233"/>
      <c r="E1512" s="181">
        <v>7.5</v>
      </c>
      <c r="F1512" s="182"/>
      <c r="G1512" s="183"/>
      <c r="M1512" s="179" t="s">
        <v>1626</v>
      </c>
      <c r="O1512" s="170"/>
    </row>
    <row r="1513" spans="1:15" ht="12.75">
      <c r="A1513" s="178"/>
      <c r="B1513" s="180"/>
      <c r="C1513" s="235" t="s">
        <v>450</v>
      </c>
      <c r="D1513" s="233"/>
      <c r="E1513" s="206">
        <v>7.5</v>
      </c>
      <c r="F1513" s="182"/>
      <c r="G1513" s="183"/>
      <c r="M1513" s="179" t="s">
        <v>450</v>
      </c>
      <c r="O1513" s="170"/>
    </row>
    <row r="1514" spans="1:15" ht="33.75">
      <c r="A1514" s="178"/>
      <c r="B1514" s="180"/>
      <c r="C1514" s="234" t="s">
        <v>1627</v>
      </c>
      <c r="D1514" s="233"/>
      <c r="E1514" s="181">
        <v>45.345</v>
      </c>
      <c r="F1514" s="182"/>
      <c r="G1514" s="183"/>
      <c r="M1514" s="179" t="s">
        <v>1627</v>
      </c>
      <c r="O1514" s="170"/>
    </row>
    <row r="1515" spans="1:15" ht="12.75">
      <c r="A1515" s="178"/>
      <c r="B1515" s="180"/>
      <c r="C1515" s="234" t="s">
        <v>1628</v>
      </c>
      <c r="D1515" s="233"/>
      <c r="E1515" s="181">
        <v>3.7816</v>
      </c>
      <c r="F1515" s="182"/>
      <c r="G1515" s="183"/>
      <c r="M1515" s="179" t="s">
        <v>1628</v>
      </c>
      <c r="O1515" s="170"/>
    </row>
    <row r="1516" spans="1:15" ht="12.75">
      <c r="A1516" s="178"/>
      <c r="B1516" s="180"/>
      <c r="C1516" s="235" t="s">
        <v>450</v>
      </c>
      <c r="D1516" s="233"/>
      <c r="E1516" s="206">
        <v>49.126599999999996</v>
      </c>
      <c r="F1516" s="182"/>
      <c r="G1516" s="183"/>
      <c r="M1516" s="179" t="s">
        <v>450</v>
      </c>
      <c r="O1516" s="170"/>
    </row>
    <row r="1517" spans="1:15" ht="12.75">
      <c r="A1517" s="178"/>
      <c r="B1517" s="180"/>
      <c r="C1517" s="234" t="s">
        <v>1108</v>
      </c>
      <c r="D1517" s="233"/>
      <c r="E1517" s="181">
        <v>23.555</v>
      </c>
      <c r="F1517" s="182"/>
      <c r="G1517" s="183"/>
      <c r="M1517" s="179" t="s">
        <v>1108</v>
      </c>
      <c r="O1517" s="170"/>
    </row>
    <row r="1518" spans="1:15" ht="12.75">
      <c r="A1518" s="178"/>
      <c r="B1518" s="180"/>
      <c r="C1518" s="235" t="s">
        <v>450</v>
      </c>
      <c r="D1518" s="233"/>
      <c r="E1518" s="206">
        <v>23.555</v>
      </c>
      <c r="F1518" s="182"/>
      <c r="G1518" s="183"/>
      <c r="M1518" s="179" t="s">
        <v>450</v>
      </c>
      <c r="O1518" s="170"/>
    </row>
    <row r="1519" spans="1:15" ht="12.75">
      <c r="A1519" s="178"/>
      <c r="B1519" s="180"/>
      <c r="C1519" s="234" t="s">
        <v>91</v>
      </c>
      <c r="D1519" s="233"/>
      <c r="E1519" s="181">
        <v>0</v>
      </c>
      <c r="F1519" s="182"/>
      <c r="G1519" s="183"/>
      <c r="M1519" s="179">
        <v>0</v>
      </c>
      <c r="O1519" s="170"/>
    </row>
    <row r="1520" spans="1:15" ht="33.75">
      <c r="A1520" s="178"/>
      <c r="B1520" s="180"/>
      <c r="C1520" s="234" t="s">
        <v>1629</v>
      </c>
      <c r="D1520" s="233"/>
      <c r="E1520" s="181">
        <v>41.8075</v>
      </c>
      <c r="F1520" s="182"/>
      <c r="G1520" s="183"/>
      <c r="M1520" s="179" t="s">
        <v>1629</v>
      </c>
      <c r="O1520" s="170"/>
    </row>
    <row r="1521" spans="1:15" ht="22.5">
      <c r="A1521" s="178"/>
      <c r="B1521" s="180"/>
      <c r="C1521" s="234" t="s">
        <v>1364</v>
      </c>
      <c r="D1521" s="233"/>
      <c r="E1521" s="181">
        <v>69.108</v>
      </c>
      <c r="F1521" s="182"/>
      <c r="G1521" s="183"/>
      <c r="M1521" s="179" t="s">
        <v>1364</v>
      </c>
      <c r="O1521" s="170"/>
    </row>
    <row r="1522" spans="1:15" ht="22.5">
      <c r="A1522" s="178"/>
      <c r="B1522" s="180"/>
      <c r="C1522" s="234" t="s">
        <v>1365</v>
      </c>
      <c r="D1522" s="233"/>
      <c r="E1522" s="181">
        <v>23.1166</v>
      </c>
      <c r="F1522" s="182"/>
      <c r="G1522" s="183"/>
      <c r="M1522" s="179" t="s">
        <v>1365</v>
      </c>
      <c r="O1522" s="170"/>
    </row>
    <row r="1523" spans="1:15" ht="12.75">
      <c r="A1523" s="178"/>
      <c r="B1523" s="180"/>
      <c r="C1523" s="234" t="s">
        <v>1366</v>
      </c>
      <c r="D1523" s="233"/>
      <c r="E1523" s="181">
        <v>3.8675</v>
      </c>
      <c r="F1523" s="182"/>
      <c r="G1523" s="183"/>
      <c r="M1523" s="179" t="s">
        <v>1366</v>
      </c>
      <c r="O1523" s="170"/>
    </row>
    <row r="1524" spans="1:15" ht="22.5">
      <c r="A1524" s="178"/>
      <c r="B1524" s="180"/>
      <c r="C1524" s="234" t="s">
        <v>1367</v>
      </c>
      <c r="D1524" s="233"/>
      <c r="E1524" s="181">
        <v>45.896</v>
      </c>
      <c r="F1524" s="182"/>
      <c r="G1524" s="183"/>
      <c r="M1524" s="179" t="s">
        <v>1367</v>
      </c>
      <c r="O1524" s="170"/>
    </row>
    <row r="1525" spans="1:15" ht="12.75">
      <c r="A1525" s="178"/>
      <c r="B1525" s="180"/>
      <c r="C1525" s="234" t="s">
        <v>1368</v>
      </c>
      <c r="D1525" s="233"/>
      <c r="E1525" s="181">
        <v>5.4</v>
      </c>
      <c r="F1525" s="182"/>
      <c r="G1525" s="183"/>
      <c r="M1525" s="179" t="s">
        <v>1368</v>
      </c>
      <c r="O1525" s="170"/>
    </row>
    <row r="1526" spans="1:15" ht="12.75">
      <c r="A1526" s="178"/>
      <c r="B1526" s="180"/>
      <c r="C1526" s="235" t="s">
        <v>450</v>
      </c>
      <c r="D1526" s="233"/>
      <c r="E1526" s="206">
        <v>189.19560000000004</v>
      </c>
      <c r="F1526" s="182"/>
      <c r="G1526" s="183"/>
      <c r="M1526" s="179" t="s">
        <v>450</v>
      </c>
      <c r="O1526" s="170"/>
    </row>
    <row r="1527" spans="1:57" ht="12.75">
      <c r="A1527" s="184"/>
      <c r="B1527" s="185" t="s">
        <v>74</v>
      </c>
      <c r="C1527" s="186" t="str">
        <f>CONCATENATE(B1460," ",C1460)</f>
        <v>M99 Skladby podlah a konstrukcí</v>
      </c>
      <c r="D1527" s="187"/>
      <c r="E1527" s="188"/>
      <c r="F1527" s="189"/>
      <c r="G1527" s="190">
        <f>SUM(G1460:G1526)</f>
        <v>0</v>
      </c>
      <c r="O1527" s="170">
        <v>4</v>
      </c>
      <c r="BA1527" s="191">
        <f>SUM(BA1460:BA1526)</f>
        <v>0</v>
      </c>
      <c r="BB1527" s="191">
        <f>SUM(BB1460:BB1526)</f>
        <v>0</v>
      </c>
      <c r="BC1527" s="191">
        <f>SUM(BC1460:BC1526)</f>
        <v>0</v>
      </c>
      <c r="BD1527" s="191">
        <f>SUM(BD1460:BD1526)</f>
        <v>0</v>
      </c>
      <c r="BE1527" s="191">
        <f>SUM(BE1460:BE1526)</f>
        <v>0</v>
      </c>
    </row>
    <row r="1528" spans="1:15" ht="12.75">
      <c r="A1528" s="163" t="s">
        <v>71</v>
      </c>
      <c r="B1528" s="164" t="s">
        <v>1630</v>
      </c>
      <c r="C1528" s="165" t="s">
        <v>1631</v>
      </c>
      <c r="D1528" s="166"/>
      <c r="E1528" s="167"/>
      <c r="F1528" s="167"/>
      <c r="G1528" s="168"/>
      <c r="H1528" s="169"/>
      <c r="I1528" s="169"/>
      <c r="O1528" s="170">
        <v>1</v>
      </c>
    </row>
    <row r="1529" spans="1:104" ht="12.75">
      <c r="A1529" s="171">
        <v>401</v>
      </c>
      <c r="B1529" s="172" t="s">
        <v>1632</v>
      </c>
      <c r="C1529" s="173" t="s">
        <v>1633</v>
      </c>
      <c r="D1529" s="174" t="s">
        <v>177</v>
      </c>
      <c r="E1529" s="175">
        <v>268.661898500049</v>
      </c>
      <c r="F1529" s="175">
        <v>0</v>
      </c>
      <c r="G1529" s="176">
        <f aca="true" t="shared" si="42" ref="G1529:G1534">E1529*F1529</f>
        <v>0</v>
      </c>
      <c r="O1529" s="170">
        <v>2</v>
      </c>
      <c r="AA1529" s="146">
        <v>8</v>
      </c>
      <c r="AB1529" s="146">
        <v>0</v>
      </c>
      <c r="AC1529" s="146">
        <v>3</v>
      </c>
      <c r="AZ1529" s="146">
        <v>1</v>
      </c>
      <c r="BA1529" s="146">
        <f aca="true" t="shared" si="43" ref="BA1529:BA1534">IF(AZ1529=1,G1529,0)</f>
        <v>0</v>
      </c>
      <c r="BB1529" s="146">
        <f aca="true" t="shared" si="44" ref="BB1529:BB1534">IF(AZ1529=2,G1529,0)</f>
        <v>0</v>
      </c>
      <c r="BC1529" s="146">
        <f aca="true" t="shared" si="45" ref="BC1529:BC1534">IF(AZ1529=3,G1529,0)</f>
        <v>0</v>
      </c>
      <c r="BD1529" s="146">
        <f aca="true" t="shared" si="46" ref="BD1529:BD1534">IF(AZ1529=4,G1529,0)</f>
        <v>0</v>
      </c>
      <c r="BE1529" s="146">
        <f aca="true" t="shared" si="47" ref="BE1529:BE1534">IF(AZ1529=5,G1529,0)</f>
        <v>0</v>
      </c>
      <c r="CA1529" s="177">
        <v>8</v>
      </c>
      <c r="CB1529" s="177">
        <v>0</v>
      </c>
      <c r="CZ1529" s="146">
        <v>0</v>
      </c>
    </row>
    <row r="1530" spans="1:104" ht="12.75">
      <c r="A1530" s="171">
        <v>402</v>
      </c>
      <c r="B1530" s="172" t="s">
        <v>1634</v>
      </c>
      <c r="C1530" s="173" t="s">
        <v>1635</v>
      </c>
      <c r="D1530" s="174" t="s">
        <v>177</v>
      </c>
      <c r="E1530" s="175">
        <v>268.661898500049</v>
      </c>
      <c r="F1530" s="175">
        <v>0</v>
      </c>
      <c r="G1530" s="176">
        <f t="shared" si="42"/>
        <v>0</v>
      </c>
      <c r="O1530" s="170">
        <v>2</v>
      </c>
      <c r="AA1530" s="146">
        <v>8</v>
      </c>
      <c r="AB1530" s="146">
        <v>0</v>
      </c>
      <c r="AC1530" s="146">
        <v>3</v>
      </c>
      <c r="AZ1530" s="146">
        <v>1</v>
      </c>
      <c r="BA1530" s="146">
        <f t="shared" si="43"/>
        <v>0</v>
      </c>
      <c r="BB1530" s="146">
        <f t="shared" si="44"/>
        <v>0</v>
      </c>
      <c r="BC1530" s="146">
        <f t="shared" si="45"/>
        <v>0</v>
      </c>
      <c r="BD1530" s="146">
        <f t="shared" si="46"/>
        <v>0</v>
      </c>
      <c r="BE1530" s="146">
        <f t="shared" si="47"/>
        <v>0</v>
      </c>
      <c r="CA1530" s="177">
        <v>8</v>
      </c>
      <c r="CB1530" s="177">
        <v>0</v>
      </c>
      <c r="CZ1530" s="146">
        <v>0</v>
      </c>
    </row>
    <row r="1531" spans="1:104" ht="12.75">
      <c r="A1531" s="171">
        <v>403</v>
      </c>
      <c r="B1531" s="172" t="s">
        <v>1636</v>
      </c>
      <c r="C1531" s="173" t="s">
        <v>1637</v>
      </c>
      <c r="D1531" s="174" t="s">
        <v>177</v>
      </c>
      <c r="E1531" s="175">
        <v>2417.95708650044</v>
      </c>
      <c r="F1531" s="175">
        <v>0</v>
      </c>
      <c r="G1531" s="176">
        <f t="shared" si="42"/>
        <v>0</v>
      </c>
      <c r="O1531" s="170">
        <v>2</v>
      </c>
      <c r="AA1531" s="146">
        <v>8</v>
      </c>
      <c r="AB1531" s="146">
        <v>0</v>
      </c>
      <c r="AC1531" s="146">
        <v>3</v>
      </c>
      <c r="AZ1531" s="146">
        <v>1</v>
      </c>
      <c r="BA1531" s="146">
        <f t="shared" si="43"/>
        <v>0</v>
      </c>
      <c r="BB1531" s="146">
        <f t="shared" si="44"/>
        <v>0</v>
      </c>
      <c r="BC1531" s="146">
        <f t="shared" si="45"/>
        <v>0</v>
      </c>
      <c r="BD1531" s="146">
        <f t="shared" si="46"/>
        <v>0</v>
      </c>
      <c r="BE1531" s="146">
        <f t="shared" si="47"/>
        <v>0</v>
      </c>
      <c r="CA1531" s="177">
        <v>8</v>
      </c>
      <c r="CB1531" s="177">
        <v>0</v>
      </c>
      <c r="CZ1531" s="146">
        <v>0</v>
      </c>
    </row>
    <row r="1532" spans="1:104" ht="12.75">
      <c r="A1532" s="171">
        <v>404</v>
      </c>
      <c r="B1532" s="172" t="s">
        <v>1638</v>
      </c>
      <c r="C1532" s="173" t="s">
        <v>1639</v>
      </c>
      <c r="D1532" s="174" t="s">
        <v>177</v>
      </c>
      <c r="E1532" s="175">
        <v>268.661898500049</v>
      </c>
      <c r="F1532" s="175">
        <v>0</v>
      </c>
      <c r="G1532" s="176">
        <f t="shared" si="42"/>
        <v>0</v>
      </c>
      <c r="O1532" s="170">
        <v>2</v>
      </c>
      <c r="AA1532" s="146">
        <v>8</v>
      </c>
      <c r="AB1532" s="146">
        <v>0</v>
      </c>
      <c r="AC1532" s="146">
        <v>3</v>
      </c>
      <c r="AZ1532" s="146">
        <v>1</v>
      </c>
      <c r="BA1532" s="146">
        <f t="shared" si="43"/>
        <v>0</v>
      </c>
      <c r="BB1532" s="146">
        <f t="shared" si="44"/>
        <v>0</v>
      </c>
      <c r="BC1532" s="146">
        <f t="shared" si="45"/>
        <v>0</v>
      </c>
      <c r="BD1532" s="146">
        <f t="shared" si="46"/>
        <v>0</v>
      </c>
      <c r="BE1532" s="146">
        <f t="shared" si="47"/>
        <v>0</v>
      </c>
      <c r="CA1532" s="177">
        <v>8</v>
      </c>
      <c r="CB1532" s="177">
        <v>0</v>
      </c>
      <c r="CZ1532" s="146">
        <v>0</v>
      </c>
    </row>
    <row r="1533" spans="1:104" ht="12.75">
      <c r="A1533" s="171">
        <v>405</v>
      </c>
      <c r="B1533" s="172" t="s">
        <v>1640</v>
      </c>
      <c r="C1533" s="173" t="s">
        <v>1641</v>
      </c>
      <c r="D1533" s="174" t="s">
        <v>177</v>
      </c>
      <c r="E1533" s="175">
        <v>2149.29518800039</v>
      </c>
      <c r="F1533" s="175">
        <v>0</v>
      </c>
      <c r="G1533" s="176">
        <f t="shared" si="42"/>
        <v>0</v>
      </c>
      <c r="O1533" s="170">
        <v>2</v>
      </c>
      <c r="AA1533" s="146">
        <v>8</v>
      </c>
      <c r="AB1533" s="146">
        <v>0</v>
      </c>
      <c r="AC1533" s="146">
        <v>3</v>
      </c>
      <c r="AZ1533" s="146">
        <v>1</v>
      </c>
      <c r="BA1533" s="146">
        <f t="shared" si="43"/>
        <v>0</v>
      </c>
      <c r="BB1533" s="146">
        <f t="shared" si="44"/>
        <v>0</v>
      </c>
      <c r="BC1533" s="146">
        <f t="shared" si="45"/>
        <v>0</v>
      </c>
      <c r="BD1533" s="146">
        <f t="shared" si="46"/>
        <v>0</v>
      </c>
      <c r="BE1533" s="146">
        <f t="shared" si="47"/>
        <v>0</v>
      </c>
      <c r="CA1533" s="177">
        <v>8</v>
      </c>
      <c r="CB1533" s="177">
        <v>0</v>
      </c>
      <c r="CZ1533" s="146">
        <v>0</v>
      </c>
    </row>
    <row r="1534" spans="1:104" ht="12.75">
      <c r="A1534" s="171">
        <v>406</v>
      </c>
      <c r="B1534" s="172" t="s">
        <v>1642</v>
      </c>
      <c r="C1534" s="173" t="s">
        <v>1643</v>
      </c>
      <c r="D1534" s="174" t="s">
        <v>177</v>
      </c>
      <c r="E1534" s="175">
        <v>268.661898500049</v>
      </c>
      <c r="F1534" s="175">
        <v>0</v>
      </c>
      <c r="G1534" s="176">
        <f t="shared" si="42"/>
        <v>0</v>
      </c>
      <c r="O1534" s="170">
        <v>2</v>
      </c>
      <c r="AA1534" s="146">
        <v>8</v>
      </c>
      <c r="AB1534" s="146">
        <v>0</v>
      </c>
      <c r="AC1534" s="146">
        <v>3</v>
      </c>
      <c r="AZ1534" s="146">
        <v>1</v>
      </c>
      <c r="BA1534" s="146">
        <f t="shared" si="43"/>
        <v>0</v>
      </c>
      <c r="BB1534" s="146">
        <f t="shared" si="44"/>
        <v>0</v>
      </c>
      <c r="BC1534" s="146">
        <f t="shared" si="45"/>
        <v>0</v>
      </c>
      <c r="BD1534" s="146">
        <f t="shared" si="46"/>
        <v>0</v>
      </c>
      <c r="BE1534" s="146">
        <f t="shared" si="47"/>
        <v>0</v>
      </c>
      <c r="CA1534" s="177">
        <v>8</v>
      </c>
      <c r="CB1534" s="177">
        <v>0</v>
      </c>
      <c r="CZ1534" s="146">
        <v>0</v>
      </c>
    </row>
    <row r="1535" spans="1:57" ht="12.75">
      <c r="A1535" s="184"/>
      <c r="B1535" s="185" t="s">
        <v>74</v>
      </c>
      <c r="C1535" s="186" t="str">
        <f>CONCATENATE(B1528," ",C1528)</f>
        <v>D96 Přesuny suti a vybouraných hmot</v>
      </c>
      <c r="D1535" s="187"/>
      <c r="E1535" s="188"/>
      <c r="F1535" s="189"/>
      <c r="G1535" s="190">
        <f>SUM(G1528:G1534)</f>
        <v>0</v>
      </c>
      <c r="O1535" s="170">
        <v>4</v>
      </c>
      <c r="BA1535" s="191">
        <f>SUM(BA1528:BA1534)</f>
        <v>0</v>
      </c>
      <c r="BB1535" s="191">
        <f>SUM(BB1528:BB1534)</f>
        <v>0</v>
      </c>
      <c r="BC1535" s="191">
        <f>SUM(BC1528:BC1534)</f>
        <v>0</v>
      </c>
      <c r="BD1535" s="191">
        <f>SUM(BD1528:BD1534)</f>
        <v>0</v>
      </c>
      <c r="BE1535" s="191">
        <f>SUM(BE1528:BE1534)</f>
        <v>0</v>
      </c>
    </row>
    <row r="1536" ht="12.75">
      <c r="E1536" s="146"/>
    </row>
    <row r="1537" ht="12.75">
      <c r="E1537" s="146"/>
    </row>
    <row r="1538" ht="12.75">
      <c r="E1538" s="146"/>
    </row>
    <row r="1539" ht="12.75">
      <c r="E1539" s="146"/>
    </row>
    <row r="1540" ht="12.75">
      <c r="E1540" s="146"/>
    </row>
    <row r="1541" ht="12.75">
      <c r="E1541" s="146"/>
    </row>
    <row r="1542" ht="12.75">
      <c r="E1542" s="146"/>
    </row>
    <row r="1543" ht="12.75">
      <c r="E1543" s="146"/>
    </row>
    <row r="1544" ht="12.75">
      <c r="E1544" s="146"/>
    </row>
    <row r="1545" ht="12.75">
      <c r="E1545" s="146"/>
    </row>
    <row r="1546" ht="12.75">
      <c r="E1546" s="146"/>
    </row>
    <row r="1547" ht="12.75">
      <c r="E1547" s="146"/>
    </row>
    <row r="1548" ht="12.75">
      <c r="E1548" s="146"/>
    </row>
    <row r="1549" ht="12.75">
      <c r="E1549" s="146"/>
    </row>
    <row r="1550" ht="12.75">
      <c r="E1550" s="146"/>
    </row>
    <row r="1551" ht="12.75">
      <c r="E1551" s="146"/>
    </row>
    <row r="1552" ht="12.75">
      <c r="E1552" s="146"/>
    </row>
    <row r="1553" ht="12.75">
      <c r="E1553" s="146"/>
    </row>
    <row r="1554" ht="12.75">
      <c r="E1554" s="146"/>
    </row>
    <row r="1555" ht="12.75">
      <c r="E1555" s="146"/>
    </row>
    <row r="1556" ht="12.75">
      <c r="E1556" s="146"/>
    </row>
    <row r="1557" ht="12.75">
      <c r="E1557" s="146"/>
    </row>
    <row r="1558" ht="12.75">
      <c r="E1558" s="146"/>
    </row>
    <row r="1559" spans="1:7" ht="12.75">
      <c r="A1559" s="192"/>
      <c r="B1559" s="192"/>
      <c r="C1559" s="192"/>
      <c r="D1559" s="192"/>
      <c r="E1559" s="192"/>
      <c r="F1559" s="192"/>
      <c r="G1559" s="192"/>
    </row>
    <row r="1560" spans="1:7" ht="12.75">
      <c r="A1560" s="192"/>
      <c r="B1560" s="192"/>
      <c r="C1560" s="192"/>
      <c r="D1560" s="192"/>
      <c r="E1560" s="192"/>
      <c r="F1560" s="192"/>
      <c r="G1560" s="192"/>
    </row>
    <row r="1561" spans="1:7" ht="12.75">
      <c r="A1561" s="192"/>
      <c r="B1561" s="192"/>
      <c r="C1561" s="192"/>
      <c r="D1561" s="192"/>
      <c r="E1561" s="192"/>
      <c r="F1561" s="192"/>
      <c r="G1561" s="192"/>
    </row>
    <row r="1562" spans="1:7" ht="12.75">
      <c r="A1562" s="192"/>
      <c r="B1562" s="192"/>
      <c r="C1562" s="192"/>
      <c r="D1562" s="192"/>
      <c r="E1562" s="192"/>
      <c r="F1562" s="192"/>
      <c r="G1562" s="192"/>
    </row>
    <row r="1563" ht="12.75">
      <c r="E1563" s="146"/>
    </row>
    <row r="1564" ht="12.75">
      <c r="E1564" s="146"/>
    </row>
    <row r="1565" ht="12.75">
      <c r="E1565" s="146"/>
    </row>
    <row r="1566" ht="12.75">
      <c r="E1566" s="146"/>
    </row>
    <row r="1567" ht="12.75">
      <c r="E1567" s="146"/>
    </row>
    <row r="1568" ht="12.75">
      <c r="E1568" s="146"/>
    </row>
    <row r="1569" ht="12.75">
      <c r="E1569" s="146"/>
    </row>
    <row r="1570" ht="12.75">
      <c r="E1570" s="146"/>
    </row>
    <row r="1571" ht="12.75">
      <c r="E1571" s="146"/>
    </row>
    <row r="1572" ht="12.75">
      <c r="E1572" s="146"/>
    </row>
    <row r="1573" ht="12.75">
      <c r="E1573" s="146"/>
    </row>
    <row r="1574" ht="12.75">
      <c r="E1574" s="146"/>
    </row>
    <row r="1575" ht="12.75">
      <c r="E1575" s="146"/>
    </row>
    <row r="1576" ht="12.75">
      <c r="E1576" s="146"/>
    </row>
    <row r="1577" ht="12.75">
      <c r="E1577" s="146"/>
    </row>
    <row r="1578" ht="12.75">
      <c r="E1578" s="146"/>
    </row>
    <row r="1579" ht="12.75">
      <c r="E1579" s="146"/>
    </row>
    <row r="1580" ht="12.75">
      <c r="E1580" s="146"/>
    </row>
    <row r="1581" ht="12.75">
      <c r="E1581" s="146"/>
    </row>
    <row r="1582" ht="12.75">
      <c r="E1582" s="146"/>
    </row>
    <row r="1583" ht="12.75">
      <c r="E1583" s="146"/>
    </row>
    <row r="1584" ht="12.75">
      <c r="E1584" s="146"/>
    </row>
    <row r="1585" ht="12.75">
      <c r="E1585" s="146"/>
    </row>
    <row r="1586" ht="12.75">
      <c r="E1586" s="146"/>
    </row>
    <row r="1587" ht="12.75">
      <c r="E1587" s="146"/>
    </row>
    <row r="1588" ht="12.75">
      <c r="E1588" s="146"/>
    </row>
    <row r="1589" ht="12.75">
      <c r="E1589" s="146"/>
    </row>
    <row r="1590" ht="12.75">
      <c r="E1590" s="146"/>
    </row>
    <row r="1591" ht="12.75">
      <c r="E1591" s="146"/>
    </row>
    <row r="1592" ht="12.75">
      <c r="E1592" s="146"/>
    </row>
    <row r="1593" ht="12.75">
      <c r="E1593" s="146"/>
    </row>
    <row r="1594" spans="1:2" ht="12.75">
      <c r="A1594" s="193"/>
      <c r="B1594" s="193"/>
    </row>
    <row r="1595" spans="1:7" ht="12.75">
      <c r="A1595" s="192"/>
      <c r="B1595" s="192"/>
      <c r="C1595" s="195"/>
      <c r="D1595" s="195"/>
      <c r="E1595" s="196"/>
      <c r="F1595" s="195"/>
      <c r="G1595" s="197"/>
    </row>
    <row r="1596" spans="1:7" ht="12.75">
      <c r="A1596" s="198"/>
      <c r="B1596" s="198"/>
      <c r="C1596" s="192"/>
      <c r="D1596" s="192"/>
      <c r="E1596" s="199"/>
      <c r="F1596" s="192"/>
      <c r="G1596" s="192"/>
    </row>
    <row r="1597" spans="1:7" ht="12.75">
      <c r="A1597" s="192"/>
      <c r="B1597" s="192"/>
      <c r="C1597" s="192"/>
      <c r="D1597" s="192"/>
      <c r="E1597" s="199"/>
      <c r="F1597" s="192"/>
      <c r="G1597" s="192"/>
    </row>
    <row r="1598" spans="1:7" ht="12.75">
      <c r="A1598" s="192"/>
      <c r="B1598" s="192"/>
      <c r="C1598" s="192"/>
      <c r="D1598" s="192"/>
      <c r="E1598" s="199"/>
      <c r="F1598" s="192"/>
      <c r="G1598" s="192"/>
    </row>
    <row r="1599" spans="1:7" ht="12.75">
      <c r="A1599" s="192"/>
      <c r="B1599" s="192"/>
      <c r="C1599" s="192"/>
      <c r="D1599" s="192"/>
      <c r="E1599" s="199"/>
      <c r="F1599" s="192"/>
      <c r="G1599" s="192"/>
    </row>
    <row r="1600" spans="1:7" ht="12.75">
      <c r="A1600" s="192"/>
      <c r="B1600" s="192"/>
      <c r="C1600" s="192"/>
      <c r="D1600" s="192"/>
      <c r="E1600" s="199"/>
      <c r="F1600" s="192"/>
      <c r="G1600" s="192"/>
    </row>
    <row r="1601" spans="1:7" ht="12.75">
      <c r="A1601" s="192"/>
      <c r="B1601" s="192"/>
      <c r="C1601" s="192"/>
      <c r="D1601" s="192"/>
      <c r="E1601" s="199"/>
      <c r="F1601" s="192"/>
      <c r="G1601" s="192"/>
    </row>
    <row r="1602" spans="1:7" ht="12.75">
      <c r="A1602" s="192"/>
      <c r="B1602" s="192"/>
      <c r="C1602" s="192"/>
      <c r="D1602" s="192"/>
      <c r="E1602" s="199"/>
      <c r="F1602" s="192"/>
      <c r="G1602" s="192"/>
    </row>
    <row r="1603" spans="1:7" ht="12.75">
      <c r="A1603" s="192"/>
      <c r="B1603" s="192"/>
      <c r="C1603" s="192"/>
      <c r="D1603" s="192"/>
      <c r="E1603" s="199"/>
      <c r="F1603" s="192"/>
      <c r="G1603" s="192"/>
    </row>
    <row r="1604" spans="1:7" ht="12.75">
      <c r="A1604" s="192"/>
      <c r="B1604" s="192"/>
      <c r="C1604" s="192"/>
      <c r="D1604" s="192"/>
      <c r="E1604" s="199"/>
      <c r="F1604" s="192"/>
      <c r="G1604" s="192"/>
    </row>
    <row r="1605" spans="1:7" ht="12.75">
      <c r="A1605" s="192"/>
      <c r="B1605" s="192"/>
      <c r="C1605" s="192"/>
      <c r="D1605" s="192"/>
      <c r="E1605" s="199"/>
      <c r="F1605" s="192"/>
      <c r="G1605" s="192"/>
    </row>
    <row r="1606" spans="1:7" ht="12.75">
      <c r="A1606" s="192"/>
      <c r="B1606" s="192"/>
      <c r="C1606" s="192"/>
      <c r="D1606" s="192"/>
      <c r="E1606" s="199"/>
      <c r="F1606" s="192"/>
      <c r="G1606" s="192"/>
    </row>
    <row r="1607" spans="1:7" ht="12.75">
      <c r="A1607" s="192"/>
      <c r="B1607" s="192"/>
      <c r="C1607" s="192"/>
      <c r="D1607" s="192"/>
      <c r="E1607" s="199"/>
      <c r="F1607" s="192"/>
      <c r="G1607" s="192"/>
    </row>
    <row r="1608" spans="1:7" ht="12.75">
      <c r="A1608" s="192"/>
      <c r="B1608" s="192"/>
      <c r="C1608" s="192"/>
      <c r="D1608" s="192"/>
      <c r="E1608" s="199"/>
      <c r="F1608" s="192"/>
      <c r="G1608" s="192"/>
    </row>
  </sheetData>
  <mergeCells count="1043">
    <mergeCell ref="C1521:D1521"/>
    <mergeCell ref="C1522:D1522"/>
    <mergeCell ref="C1523:D1523"/>
    <mergeCell ref="C1524:D1524"/>
    <mergeCell ref="C1525:D1525"/>
    <mergeCell ref="C1526:D1526"/>
    <mergeCell ref="C1515:D1515"/>
    <mergeCell ref="C1516:D1516"/>
    <mergeCell ref="C1517:D1517"/>
    <mergeCell ref="C1518:D1518"/>
    <mergeCell ref="C1519:D1519"/>
    <mergeCell ref="C1520:D1520"/>
    <mergeCell ref="C1509:D1509"/>
    <mergeCell ref="C1510:D1510"/>
    <mergeCell ref="C1511:D1511"/>
    <mergeCell ref="C1512:D1512"/>
    <mergeCell ref="C1513:D1513"/>
    <mergeCell ref="C1514:D1514"/>
    <mergeCell ref="C1503:D1503"/>
    <mergeCell ref="C1504:D1504"/>
    <mergeCell ref="C1505:D1505"/>
    <mergeCell ref="C1506:D1506"/>
    <mergeCell ref="C1507:D1507"/>
    <mergeCell ref="C1508:D1508"/>
    <mergeCell ref="C1497:D1497"/>
    <mergeCell ref="C1498:D1498"/>
    <mergeCell ref="C1499:D1499"/>
    <mergeCell ref="C1500:D1500"/>
    <mergeCell ref="C1501:D1501"/>
    <mergeCell ref="C1502:D1502"/>
    <mergeCell ref="C1491:D1491"/>
    <mergeCell ref="C1492:D1492"/>
    <mergeCell ref="C1493:D1493"/>
    <mergeCell ref="C1494:D1494"/>
    <mergeCell ref="C1495:D1495"/>
    <mergeCell ref="C1496:D1496"/>
    <mergeCell ref="C1485:D1485"/>
    <mergeCell ref="C1486:D1486"/>
    <mergeCell ref="C1487:D1487"/>
    <mergeCell ref="C1488:D1488"/>
    <mergeCell ref="C1489:D1489"/>
    <mergeCell ref="C1490:D1490"/>
    <mergeCell ref="C1479:D1479"/>
    <mergeCell ref="C1480:D1480"/>
    <mergeCell ref="C1481:D1481"/>
    <mergeCell ref="C1482:D1482"/>
    <mergeCell ref="C1483:D1483"/>
    <mergeCell ref="C1484:D1484"/>
    <mergeCell ref="C1473:D1473"/>
    <mergeCell ref="C1474:D1474"/>
    <mergeCell ref="C1475:D1475"/>
    <mergeCell ref="C1476:D1476"/>
    <mergeCell ref="C1477:D1477"/>
    <mergeCell ref="C1478:D1478"/>
    <mergeCell ref="C1467:D1467"/>
    <mergeCell ref="C1468:D1468"/>
    <mergeCell ref="C1469:D1469"/>
    <mergeCell ref="C1470:D1470"/>
    <mergeCell ref="C1471:D1471"/>
    <mergeCell ref="C1472:D1472"/>
    <mergeCell ref="C1451:D1451"/>
    <mergeCell ref="C1453:D1453"/>
    <mergeCell ref="C1455:D1455"/>
    <mergeCell ref="C1462:D1462"/>
    <mergeCell ref="C1463:D1463"/>
    <mergeCell ref="C1464:D1464"/>
    <mergeCell ref="C1465:D1465"/>
    <mergeCell ref="C1466:D1466"/>
    <mergeCell ref="C1445:D1445"/>
    <mergeCell ref="C1446:D1446"/>
    <mergeCell ref="C1447:D1447"/>
    <mergeCell ref="C1448:D1448"/>
    <mergeCell ref="C1449:D1449"/>
    <mergeCell ref="C1450:D1450"/>
    <mergeCell ref="C1380:D1380"/>
    <mergeCell ref="C1382:D1382"/>
    <mergeCell ref="C1408:D1408"/>
    <mergeCell ref="C1411:D1411"/>
    <mergeCell ref="C1412:D1412"/>
    <mergeCell ref="C1413:D1413"/>
    <mergeCell ref="C1374:D1374"/>
    <mergeCell ref="C1375:D1375"/>
    <mergeCell ref="C1376:D1376"/>
    <mergeCell ref="C1377:D1377"/>
    <mergeCell ref="C1378:D1378"/>
    <mergeCell ref="C1379:D1379"/>
    <mergeCell ref="C1368:D1368"/>
    <mergeCell ref="C1369:D1369"/>
    <mergeCell ref="C1370:D1370"/>
    <mergeCell ref="C1371:D1371"/>
    <mergeCell ref="C1372:D1372"/>
    <mergeCell ref="C1373:D1373"/>
    <mergeCell ref="C1362:D1362"/>
    <mergeCell ref="C1363:D1363"/>
    <mergeCell ref="C1364:D1364"/>
    <mergeCell ref="C1365:D1365"/>
    <mergeCell ref="C1366:D1366"/>
    <mergeCell ref="C1367:D1367"/>
    <mergeCell ref="C1356:D1356"/>
    <mergeCell ref="C1357:D1357"/>
    <mergeCell ref="C1358:D1358"/>
    <mergeCell ref="C1359:D1359"/>
    <mergeCell ref="C1360:D1360"/>
    <mergeCell ref="C1361:D1361"/>
    <mergeCell ref="C1350:D1350"/>
    <mergeCell ref="C1351:D1351"/>
    <mergeCell ref="C1352:D1352"/>
    <mergeCell ref="C1353:D1353"/>
    <mergeCell ref="C1354:D1354"/>
    <mergeCell ref="C1355:D1355"/>
    <mergeCell ref="C1344:D1344"/>
    <mergeCell ref="C1345:D1345"/>
    <mergeCell ref="C1346:D1346"/>
    <mergeCell ref="C1347:D1347"/>
    <mergeCell ref="C1348:D1348"/>
    <mergeCell ref="C1349:D1349"/>
    <mergeCell ref="C1334:D1334"/>
    <mergeCell ref="C1335:D1335"/>
    <mergeCell ref="C1336:D1336"/>
    <mergeCell ref="C1337:D1337"/>
    <mergeCell ref="C1338:D1338"/>
    <mergeCell ref="C1341:D1341"/>
    <mergeCell ref="C1342:D1342"/>
    <mergeCell ref="C1343:D1343"/>
    <mergeCell ref="C1324:D1324"/>
    <mergeCell ref="C1325:D1325"/>
    <mergeCell ref="C1326:D1326"/>
    <mergeCell ref="C1327:D1327"/>
    <mergeCell ref="C1328:D1328"/>
    <mergeCell ref="C1330:D1330"/>
    <mergeCell ref="C1317:D1317"/>
    <mergeCell ref="C1319:D1319"/>
    <mergeCell ref="C1320:D1320"/>
    <mergeCell ref="C1321:D1321"/>
    <mergeCell ref="C1322:D1322"/>
    <mergeCell ref="C1323:D1323"/>
    <mergeCell ref="C1303:D1303"/>
    <mergeCell ref="C1304:D1304"/>
    <mergeCell ref="C1306:D1306"/>
    <mergeCell ref="C1311:D1311"/>
    <mergeCell ref="C1313:D1313"/>
    <mergeCell ref="C1314:D1314"/>
    <mergeCell ref="C1315:D1315"/>
    <mergeCell ref="C1316:D1316"/>
    <mergeCell ref="C1297:D1297"/>
    <mergeCell ref="C1298:D1298"/>
    <mergeCell ref="C1299:D1299"/>
    <mergeCell ref="C1300:D1300"/>
    <mergeCell ref="C1301:D1301"/>
    <mergeCell ref="C1302:D1302"/>
    <mergeCell ref="C1289:D1289"/>
    <mergeCell ref="C1290:D1290"/>
    <mergeCell ref="C1291:D1291"/>
    <mergeCell ref="C1292:D1292"/>
    <mergeCell ref="C1293:D1293"/>
    <mergeCell ref="C1294:D1294"/>
    <mergeCell ref="C1283:D1283"/>
    <mergeCell ref="C1284:D1284"/>
    <mergeCell ref="C1285:D1285"/>
    <mergeCell ref="C1286:D1286"/>
    <mergeCell ref="C1287:D1287"/>
    <mergeCell ref="C1288:D1288"/>
    <mergeCell ref="C1271:D1271"/>
    <mergeCell ref="C1276:D1276"/>
    <mergeCell ref="C1277:D1277"/>
    <mergeCell ref="C1278:D1278"/>
    <mergeCell ref="C1279:D1279"/>
    <mergeCell ref="C1280:D1280"/>
    <mergeCell ref="C1281:D1281"/>
    <mergeCell ref="C1282:D1282"/>
    <mergeCell ref="C1263:D1263"/>
    <mergeCell ref="C1264:D1264"/>
    <mergeCell ref="C1265:D1265"/>
    <mergeCell ref="C1266:D1266"/>
    <mergeCell ref="C1267:D1267"/>
    <mergeCell ref="C1269:D1269"/>
    <mergeCell ref="C1257:D1257"/>
    <mergeCell ref="C1258:D1258"/>
    <mergeCell ref="C1259:D1259"/>
    <mergeCell ref="C1260:D1260"/>
    <mergeCell ref="C1261:D1261"/>
    <mergeCell ref="C1262:D1262"/>
    <mergeCell ref="C1248:D1248"/>
    <mergeCell ref="C1250:D1250"/>
    <mergeCell ref="C1252:D1252"/>
    <mergeCell ref="C1254:D1254"/>
    <mergeCell ref="C1255:D1255"/>
    <mergeCell ref="C1256:D1256"/>
    <mergeCell ref="C1242:D1242"/>
    <mergeCell ref="C1243:D1243"/>
    <mergeCell ref="C1244:D1244"/>
    <mergeCell ref="C1245:D1245"/>
    <mergeCell ref="C1246:D1246"/>
    <mergeCell ref="C1247:D1247"/>
    <mergeCell ref="C1234:D1234"/>
    <mergeCell ref="C1235:D1235"/>
    <mergeCell ref="C1236:D1236"/>
    <mergeCell ref="C1238:D1238"/>
    <mergeCell ref="C1239:D1239"/>
    <mergeCell ref="C1241:D1241"/>
    <mergeCell ref="C1223:D1223"/>
    <mergeCell ref="C1224:D1224"/>
    <mergeCell ref="C1225:D1225"/>
    <mergeCell ref="C1227:D1227"/>
    <mergeCell ref="C1228:D1228"/>
    <mergeCell ref="C1229:D1229"/>
    <mergeCell ref="C1231:D1231"/>
    <mergeCell ref="C1233:D1233"/>
    <mergeCell ref="C1213:D1213"/>
    <mergeCell ref="C1214:D1214"/>
    <mergeCell ref="C1215:D1215"/>
    <mergeCell ref="C1216:D1216"/>
    <mergeCell ref="C1217:D1217"/>
    <mergeCell ref="C1218:D1218"/>
    <mergeCell ref="C1207:D1207"/>
    <mergeCell ref="C1208:D1208"/>
    <mergeCell ref="C1209:D1209"/>
    <mergeCell ref="C1210:D1210"/>
    <mergeCell ref="C1211:D1211"/>
    <mergeCell ref="C1212:D1212"/>
    <mergeCell ref="C1200:D1200"/>
    <mergeCell ref="C1201:D1201"/>
    <mergeCell ref="C1202:D1202"/>
    <mergeCell ref="C1203:D1203"/>
    <mergeCell ref="C1204:D1204"/>
    <mergeCell ref="C1206:D1206"/>
    <mergeCell ref="C1192:D1192"/>
    <mergeCell ref="C1193:D1193"/>
    <mergeCell ref="C1195:D1195"/>
    <mergeCell ref="C1196:D1196"/>
    <mergeCell ref="C1197:D1197"/>
    <mergeCell ref="C1199:D1199"/>
    <mergeCell ref="C1184:D1184"/>
    <mergeCell ref="C1185:D1185"/>
    <mergeCell ref="C1186:D1186"/>
    <mergeCell ref="C1188:D1188"/>
    <mergeCell ref="C1189:D1189"/>
    <mergeCell ref="C1191:D1191"/>
    <mergeCell ref="C1177:D1177"/>
    <mergeCell ref="C1178:D1178"/>
    <mergeCell ref="C1179:D1179"/>
    <mergeCell ref="C1180:D1180"/>
    <mergeCell ref="C1181:D1181"/>
    <mergeCell ref="C1183:D1183"/>
    <mergeCell ref="C1171:D1171"/>
    <mergeCell ref="C1172:D1172"/>
    <mergeCell ref="C1173:D1173"/>
    <mergeCell ref="C1174:D1174"/>
    <mergeCell ref="C1175:D1175"/>
    <mergeCell ref="C1176:D1176"/>
    <mergeCell ref="C1165:D1165"/>
    <mergeCell ref="C1166:D1166"/>
    <mergeCell ref="C1167:D1167"/>
    <mergeCell ref="C1168:D1168"/>
    <mergeCell ref="C1169:D1169"/>
    <mergeCell ref="C1170:D1170"/>
    <mergeCell ref="C1159:D1159"/>
    <mergeCell ref="C1160:D1160"/>
    <mergeCell ref="C1161:D1161"/>
    <mergeCell ref="C1162:D1162"/>
    <mergeCell ref="C1163:D1163"/>
    <mergeCell ref="C1164:D1164"/>
    <mergeCell ref="C1153:D1153"/>
    <mergeCell ref="C1154:D1154"/>
    <mergeCell ref="C1155:D1155"/>
    <mergeCell ref="C1156:D1156"/>
    <mergeCell ref="C1157:D1157"/>
    <mergeCell ref="C1158:D1158"/>
    <mergeCell ref="C1147:D1147"/>
    <mergeCell ref="C1148:D1148"/>
    <mergeCell ref="C1149:D1149"/>
    <mergeCell ref="C1150:D1150"/>
    <mergeCell ref="C1151:D1151"/>
    <mergeCell ref="C1152:D1152"/>
    <mergeCell ref="C1141:D1141"/>
    <mergeCell ref="C1142:D1142"/>
    <mergeCell ref="C1143:D1143"/>
    <mergeCell ref="C1144:D1144"/>
    <mergeCell ref="C1145:D1145"/>
    <mergeCell ref="C1146:D1146"/>
    <mergeCell ref="C1133:D1133"/>
    <mergeCell ref="C1135:D1135"/>
    <mergeCell ref="C1136:D1136"/>
    <mergeCell ref="C1137:D1137"/>
    <mergeCell ref="C1139:D1139"/>
    <mergeCell ref="C1140:D1140"/>
    <mergeCell ref="C1124:D1124"/>
    <mergeCell ref="C1125:D1125"/>
    <mergeCell ref="C1127:D1127"/>
    <mergeCell ref="C1129:D1129"/>
    <mergeCell ref="C1131:D1131"/>
    <mergeCell ref="C1132:D1132"/>
    <mergeCell ref="C1118:D1118"/>
    <mergeCell ref="C1119:D1119"/>
    <mergeCell ref="C1120:D1120"/>
    <mergeCell ref="C1121:D1121"/>
    <mergeCell ref="C1122:D1122"/>
    <mergeCell ref="C1123:D1123"/>
    <mergeCell ref="C1112:D1112"/>
    <mergeCell ref="C1113:D1113"/>
    <mergeCell ref="C1114:D1114"/>
    <mergeCell ref="C1115:D1115"/>
    <mergeCell ref="C1116:D1116"/>
    <mergeCell ref="C1117:D1117"/>
    <mergeCell ref="C1103:D1103"/>
    <mergeCell ref="C1105:D1105"/>
    <mergeCell ref="C1107:D1107"/>
    <mergeCell ref="C1108:D1108"/>
    <mergeCell ref="C1109:D1109"/>
    <mergeCell ref="C1110:D1110"/>
    <mergeCell ref="C1111:D1111"/>
    <mergeCell ref="C1057:D1057"/>
    <mergeCell ref="C1058:D1058"/>
    <mergeCell ref="C1060:D1060"/>
    <mergeCell ref="C1061:D1061"/>
    <mergeCell ref="C1062:D1062"/>
    <mergeCell ref="C1051:D1051"/>
    <mergeCell ref="C1052:D1052"/>
    <mergeCell ref="C1053:D1053"/>
    <mergeCell ref="C1054:D1054"/>
    <mergeCell ref="C1055:D1055"/>
    <mergeCell ref="C1056:D1056"/>
    <mergeCell ref="C1039:D1039"/>
    <mergeCell ref="C1040:D1040"/>
    <mergeCell ref="C1041:D1041"/>
    <mergeCell ref="C1046:D1046"/>
    <mergeCell ref="C1047:D1047"/>
    <mergeCell ref="C1048:D1048"/>
    <mergeCell ref="C1049:D1049"/>
    <mergeCell ref="C1050:D1050"/>
    <mergeCell ref="C1033:D1033"/>
    <mergeCell ref="C1034:D1034"/>
    <mergeCell ref="C1035:D1035"/>
    <mergeCell ref="C1036:D1036"/>
    <mergeCell ref="C1037:D1037"/>
    <mergeCell ref="C1038:D1038"/>
    <mergeCell ref="C996:D996"/>
    <mergeCell ref="C970:D970"/>
    <mergeCell ref="C975:D975"/>
    <mergeCell ref="C977:D977"/>
    <mergeCell ref="C979:D979"/>
    <mergeCell ref="C981:D981"/>
    <mergeCell ref="C982:D982"/>
    <mergeCell ref="C984:D984"/>
    <mergeCell ref="C959:D959"/>
    <mergeCell ref="C961:D961"/>
    <mergeCell ref="C962:D962"/>
    <mergeCell ref="C964:D964"/>
    <mergeCell ref="C966:D966"/>
    <mergeCell ref="C968:D968"/>
    <mergeCell ref="C950:D950"/>
    <mergeCell ref="C952:D952"/>
    <mergeCell ref="C954:D954"/>
    <mergeCell ref="C955:D955"/>
    <mergeCell ref="C956:D956"/>
    <mergeCell ref="C957:D957"/>
    <mergeCell ref="C944:D944"/>
    <mergeCell ref="C945:D945"/>
    <mergeCell ref="C946:D946"/>
    <mergeCell ref="C947:D947"/>
    <mergeCell ref="C948:D948"/>
    <mergeCell ref="C949:D949"/>
    <mergeCell ref="C938:D938"/>
    <mergeCell ref="C939:D939"/>
    <mergeCell ref="C940:D940"/>
    <mergeCell ref="C941:D941"/>
    <mergeCell ref="C942:D942"/>
    <mergeCell ref="C943:D943"/>
    <mergeCell ref="C932:D932"/>
    <mergeCell ref="C933:D933"/>
    <mergeCell ref="C934:D934"/>
    <mergeCell ref="C935:D935"/>
    <mergeCell ref="C936:D936"/>
    <mergeCell ref="C937:D937"/>
    <mergeCell ref="C926:D926"/>
    <mergeCell ref="C927:D927"/>
    <mergeCell ref="C928:D928"/>
    <mergeCell ref="C929:D929"/>
    <mergeCell ref="C930:D930"/>
    <mergeCell ref="C931:D931"/>
    <mergeCell ref="C920:D920"/>
    <mergeCell ref="C921:D921"/>
    <mergeCell ref="C922:D922"/>
    <mergeCell ref="C923:D923"/>
    <mergeCell ref="C924:D924"/>
    <mergeCell ref="C925:D925"/>
    <mergeCell ref="C914:D914"/>
    <mergeCell ref="C915:D915"/>
    <mergeCell ref="C916:D916"/>
    <mergeCell ref="C917:D917"/>
    <mergeCell ref="C918:D918"/>
    <mergeCell ref="C919:D919"/>
    <mergeCell ref="C908:D908"/>
    <mergeCell ref="C909:D909"/>
    <mergeCell ref="C910:D910"/>
    <mergeCell ref="C911:D911"/>
    <mergeCell ref="C912:D912"/>
    <mergeCell ref="C913:D913"/>
    <mergeCell ref="C901:D901"/>
    <mergeCell ref="C903:D903"/>
    <mergeCell ref="C904:D904"/>
    <mergeCell ref="C905:D905"/>
    <mergeCell ref="C906:D906"/>
    <mergeCell ref="C907:D907"/>
    <mergeCell ref="C894:D894"/>
    <mergeCell ref="C895:D895"/>
    <mergeCell ref="C896:D896"/>
    <mergeCell ref="C897:D897"/>
    <mergeCell ref="C899:D899"/>
    <mergeCell ref="C900:D900"/>
    <mergeCell ref="C888:D888"/>
    <mergeCell ref="C889:D889"/>
    <mergeCell ref="C890:D890"/>
    <mergeCell ref="C891:D891"/>
    <mergeCell ref="C892:D892"/>
    <mergeCell ref="C893:D893"/>
    <mergeCell ref="C880:D880"/>
    <mergeCell ref="C881:D881"/>
    <mergeCell ref="C882:D882"/>
    <mergeCell ref="C883:D883"/>
    <mergeCell ref="C885:D885"/>
    <mergeCell ref="C886:D886"/>
    <mergeCell ref="C866:D866"/>
    <mergeCell ref="C867:D867"/>
    <mergeCell ref="C868:D868"/>
    <mergeCell ref="C873:D873"/>
    <mergeCell ref="C874:D874"/>
    <mergeCell ref="C876:D876"/>
    <mergeCell ref="C878:D878"/>
    <mergeCell ref="C879:D879"/>
    <mergeCell ref="C858:D858"/>
    <mergeCell ref="C859:D859"/>
    <mergeCell ref="C860:D860"/>
    <mergeCell ref="C861:D861"/>
    <mergeCell ref="C862:D862"/>
    <mergeCell ref="C864:D864"/>
    <mergeCell ref="C850:D850"/>
    <mergeCell ref="C851:D851"/>
    <mergeCell ref="C852:D852"/>
    <mergeCell ref="C853:D853"/>
    <mergeCell ref="C854:D854"/>
    <mergeCell ref="C856:D856"/>
    <mergeCell ref="C843:D843"/>
    <mergeCell ref="C844:D844"/>
    <mergeCell ref="C845:D845"/>
    <mergeCell ref="C846:D846"/>
    <mergeCell ref="C847:D847"/>
    <mergeCell ref="C848:D848"/>
    <mergeCell ref="C837:D837"/>
    <mergeCell ref="C838:D838"/>
    <mergeCell ref="C839:D839"/>
    <mergeCell ref="C840:D840"/>
    <mergeCell ref="C841:D841"/>
    <mergeCell ref="C842:D842"/>
    <mergeCell ref="C824:D824"/>
    <mergeCell ref="C826:D826"/>
    <mergeCell ref="C827:D827"/>
    <mergeCell ref="C832:D832"/>
    <mergeCell ref="C833:D833"/>
    <mergeCell ref="C834:D834"/>
    <mergeCell ref="C835:D835"/>
    <mergeCell ref="C836:D836"/>
    <mergeCell ref="C815:D815"/>
    <mergeCell ref="C816:D816"/>
    <mergeCell ref="C817:D817"/>
    <mergeCell ref="C818:D818"/>
    <mergeCell ref="C821:D821"/>
    <mergeCell ref="C822:D822"/>
    <mergeCell ref="C809:D809"/>
    <mergeCell ref="C810:D810"/>
    <mergeCell ref="C811:D811"/>
    <mergeCell ref="C812:D812"/>
    <mergeCell ref="C813:D813"/>
    <mergeCell ref="C814:D814"/>
    <mergeCell ref="C803:D803"/>
    <mergeCell ref="C804:D804"/>
    <mergeCell ref="C805:D805"/>
    <mergeCell ref="C806:D806"/>
    <mergeCell ref="C807:D807"/>
    <mergeCell ref="C808:D808"/>
    <mergeCell ref="C797:D797"/>
    <mergeCell ref="C798:D798"/>
    <mergeCell ref="C799:D799"/>
    <mergeCell ref="C800:D800"/>
    <mergeCell ref="C801:D801"/>
    <mergeCell ref="C802:D802"/>
    <mergeCell ref="C787:D787"/>
    <mergeCell ref="C788:D788"/>
    <mergeCell ref="C789:D789"/>
    <mergeCell ref="C791:D791"/>
    <mergeCell ref="C792:D792"/>
    <mergeCell ref="C796:D796"/>
    <mergeCell ref="C781:D781"/>
    <mergeCell ref="C782:D782"/>
    <mergeCell ref="C783:D783"/>
    <mergeCell ref="C784:D784"/>
    <mergeCell ref="C785:D785"/>
    <mergeCell ref="C786:D786"/>
    <mergeCell ref="C775:D775"/>
    <mergeCell ref="C776:D776"/>
    <mergeCell ref="C777:D777"/>
    <mergeCell ref="C778:D778"/>
    <mergeCell ref="C779:D779"/>
    <mergeCell ref="C780:D780"/>
    <mergeCell ref="C769:D769"/>
    <mergeCell ref="C770:D770"/>
    <mergeCell ref="C771:D771"/>
    <mergeCell ref="C772:D772"/>
    <mergeCell ref="C773:D773"/>
    <mergeCell ref="C774:D774"/>
    <mergeCell ref="C763:D763"/>
    <mergeCell ref="C764:D764"/>
    <mergeCell ref="C765:D765"/>
    <mergeCell ref="C766:D766"/>
    <mergeCell ref="C767:D767"/>
    <mergeCell ref="C768:D768"/>
    <mergeCell ref="C754:D754"/>
    <mergeCell ref="C755:D755"/>
    <mergeCell ref="C757:D757"/>
    <mergeCell ref="C758:D758"/>
    <mergeCell ref="C759:D759"/>
    <mergeCell ref="C760:D760"/>
    <mergeCell ref="C761:D761"/>
    <mergeCell ref="C762:D762"/>
    <mergeCell ref="C743:D743"/>
    <mergeCell ref="C744:D744"/>
    <mergeCell ref="C745:D745"/>
    <mergeCell ref="C747:D747"/>
    <mergeCell ref="C734:D734"/>
    <mergeCell ref="C736:D736"/>
    <mergeCell ref="C738:D738"/>
    <mergeCell ref="C739:D739"/>
    <mergeCell ref="C741:D741"/>
    <mergeCell ref="C742:D742"/>
    <mergeCell ref="C724:D724"/>
    <mergeCell ref="C725:D725"/>
    <mergeCell ref="C727:D727"/>
    <mergeCell ref="C729:D729"/>
    <mergeCell ref="C731:D731"/>
    <mergeCell ref="C732:D732"/>
    <mergeCell ref="C711:D711"/>
    <mergeCell ref="C714:D714"/>
    <mergeCell ref="C716:D716"/>
    <mergeCell ref="C718:D718"/>
    <mergeCell ref="C720:D720"/>
    <mergeCell ref="C722:D722"/>
    <mergeCell ref="C700:D700"/>
    <mergeCell ref="C702:D702"/>
    <mergeCell ref="C704:D704"/>
    <mergeCell ref="C705:D705"/>
    <mergeCell ref="C707:D707"/>
    <mergeCell ref="C709:D709"/>
    <mergeCell ref="C683:D683"/>
    <mergeCell ref="C685:D685"/>
    <mergeCell ref="C689:D689"/>
    <mergeCell ref="C691:D691"/>
    <mergeCell ref="C693:D693"/>
    <mergeCell ref="C695:D695"/>
    <mergeCell ref="C697:D697"/>
    <mergeCell ref="C699:D699"/>
    <mergeCell ref="C668:D668"/>
    <mergeCell ref="C670:D670"/>
    <mergeCell ref="C671:D671"/>
    <mergeCell ref="C673:D673"/>
    <mergeCell ref="C677:D677"/>
    <mergeCell ref="C678:D678"/>
    <mergeCell ref="C680:D680"/>
    <mergeCell ref="C681:D681"/>
    <mergeCell ref="C658:D658"/>
    <mergeCell ref="C660:D660"/>
    <mergeCell ref="C662:D662"/>
    <mergeCell ref="C664:D664"/>
    <mergeCell ref="C666:D666"/>
    <mergeCell ref="C667:D667"/>
    <mergeCell ref="C651:D651"/>
    <mergeCell ref="C652:D652"/>
    <mergeCell ref="C653:D653"/>
    <mergeCell ref="C654:D654"/>
    <mergeCell ref="C655:D655"/>
    <mergeCell ref="C656:D656"/>
    <mergeCell ref="C642:D642"/>
    <mergeCell ref="C644:D644"/>
    <mergeCell ref="C645:D645"/>
    <mergeCell ref="C646:D646"/>
    <mergeCell ref="C647:D647"/>
    <mergeCell ref="C649:D649"/>
    <mergeCell ref="C634:D634"/>
    <mergeCell ref="C635:D635"/>
    <mergeCell ref="C636:D636"/>
    <mergeCell ref="C638:D638"/>
    <mergeCell ref="C639:D639"/>
    <mergeCell ref="C640:D640"/>
    <mergeCell ref="C623:D623"/>
    <mergeCell ref="C625:D625"/>
    <mergeCell ref="C627:D627"/>
    <mergeCell ref="C628:D628"/>
    <mergeCell ref="C630:D630"/>
    <mergeCell ref="C631:D631"/>
    <mergeCell ref="C632:D632"/>
    <mergeCell ref="C633:D633"/>
    <mergeCell ref="C612:D612"/>
    <mergeCell ref="C614:D614"/>
    <mergeCell ref="C616:D616"/>
    <mergeCell ref="C618:D618"/>
    <mergeCell ref="C619:D619"/>
    <mergeCell ref="C601:D601"/>
    <mergeCell ref="C605:D605"/>
    <mergeCell ref="C606:D606"/>
    <mergeCell ref="C608:D608"/>
    <mergeCell ref="C593:D593"/>
    <mergeCell ref="C594:D594"/>
    <mergeCell ref="C595:D595"/>
    <mergeCell ref="C596:D596"/>
    <mergeCell ref="C597:D597"/>
    <mergeCell ref="C599:D599"/>
    <mergeCell ref="C587:D587"/>
    <mergeCell ref="C588:D588"/>
    <mergeCell ref="C589:D589"/>
    <mergeCell ref="C590:D590"/>
    <mergeCell ref="C591:D591"/>
    <mergeCell ref="C592:D592"/>
    <mergeCell ref="C581:D581"/>
    <mergeCell ref="C582:D582"/>
    <mergeCell ref="C583:D583"/>
    <mergeCell ref="C584:D584"/>
    <mergeCell ref="C585:D585"/>
    <mergeCell ref="C586:D586"/>
    <mergeCell ref="C575:D575"/>
    <mergeCell ref="C576:D576"/>
    <mergeCell ref="C577:D577"/>
    <mergeCell ref="C578:D578"/>
    <mergeCell ref="C579:D579"/>
    <mergeCell ref="C580:D580"/>
    <mergeCell ref="C568:D568"/>
    <mergeCell ref="C569:D569"/>
    <mergeCell ref="C570:D570"/>
    <mergeCell ref="C571:D571"/>
    <mergeCell ref="C572:D572"/>
    <mergeCell ref="C574:D574"/>
    <mergeCell ref="C562:D562"/>
    <mergeCell ref="C563:D563"/>
    <mergeCell ref="C564:D564"/>
    <mergeCell ref="C565:D565"/>
    <mergeCell ref="C566:D566"/>
    <mergeCell ref="C567:D567"/>
    <mergeCell ref="C555:D555"/>
    <mergeCell ref="C556:D556"/>
    <mergeCell ref="C557:D557"/>
    <mergeCell ref="C558:D558"/>
    <mergeCell ref="C560:D560"/>
    <mergeCell ref="C561:D561"/>
    <mergeCell ref="C549:D549"/>
    <mergeCell ref="C550:D550"/>
    <mergeCell ref="C551:D551"/>
    <mergeCell ref="C552:D552"/>
    <mergeCell ref="C553:D553"/>
    <mergeCell ref="C554:D554"/>
    <mergeCell ref="C534:D534"/>
    <mergeCell ref="C536:D536"/>
    <mergeCell ref="C540:D540"/>
    <mergeCell ref="C542:D542"/>
    <mergeCell ref="C543:D543"/>
    <mergeCell ref="C545:D545"/>
    <mergeCell ref="C547:D547"/>
    <mergeCell ref="C548:D548"/>
    <mergeCell ref="C527:D527"/>
    <mergeCell ref="C528:D528"/>
    <mergeCell ref="C529:D529"/>
    <mergeCell ref="C531:D531"/>
    <mergeCell ref="C532:D532"/>
    <mergeCell ref="C533:D533"/>
    <mergeCell ref="C510:D510"/>
    <mergeCell ref="C511:D511"/>
    <mergeCell ref="C512:D512"/>
    <mergeCell ref="C513:D513"/>
    <mergeCell ref="C518:D518"/>
    <mergeCell ref="C520:D520"/>
    <mergeCell ref="C523:D523"/>
    <mergeCell ref="C526:D526"/>
    <mergeCell ref="C503:D503"/>
    <mergeCell ref="C504:D504"/>
    <mergeCell ref="C505:D505"/>
    <mergeCell ref="C506:D506"/>
    <mergeCell ref="C508:D508"/>
    <mergeCell ref="C509:D509"/>
    <mergeCell ref="C494:D494"/>
    <mergeCell ref="C495:D495"/>
    <mergeCell ref="C497:D497"/>
    <mergeCell ref="C498:D498"/>
    <mergeCell ref="C499:D499"/>
    <mergeCell ref="C500:D500"/>
    <mergeCell ref="C481:D481"/>
    <mergeCell ref="C483:D483"/>
    <mergeCell ref="C487:D487"/>
    <mergeCell ref="C488:D488"/>
    <mergeCell ref="C489:D489"/>
    <mergeCell ref="C490:D490"/>
    <mergeCell ref="C492:D492"/>
    <mergeCell ref="C493:D493"/>
    <mergeCell ref="C442:D442"/>
    <mergeCell ref="C444:D444"/>
    <mergeCell ref="C474:D474"/>
    <mergeCell ref="C475:D475"/>
    <mergeCell ref="C477:D477"/>
    <mergeCell ref="C478:D478"/>
    <mergeCell ref="C431:D431"/>
    <mergeCell ref="C432:D432"/>
    <mergeCell ref="C434:D434"/>
    <mergeCell ref="C436:D436"/>
    <mergeCell ref="C438:D438"/>
    <mergeCell ref="C440:D440"/>
    <mergeCell ref="C424:D424"/>
    <mergeCell ref="C425:D425"/>
    <mergeCell ref="C426:D426"/>
    <mergeCell ref="C427:D427"/>
    <mergeCell ref="C429:D429"/>
    <mergeCell ref="C430:D430"/>
    <mergeCell ref="C416:D416"/>
    <mergeCell ref="C417:D417"/>
    <mergeCell ref="C418:D418"/>
    <mergeCell ref="C419:D419"/>
    <mergeCell ref="C422:D422"/>
    <mergeCell ref="C423:D423"/>
    <mergeCell ref="C410:D410"/>
    <mergeCell ref="C411:D411"/>
    <mergeCell ref="C412:D412"/>
    <mergeCell ref="C413:D413"/>
    <mergeCell ref="C414:D414"/>
    <mergeCell ref="C415:D415"/>
    <mergeCell ref="C404:D404"/>
    <mergeCell ref="C405:D405"/>
    <mergeCell ref="C406:D406"/>
    <mergeCell ref="C407:D407"/>
    <mergeCell ref="C408:D408"/>
    <mergeCell ref="C409:D409"/>
    <mergeCell ref="C396:D396"/>
    <mergeCell ref="C399:D399"/>
    <mergeCell ref="C400:D400"/>
    <mergeCell ref="C401:D401"/>
    <mergeCell ref="C402:D402"/>
    <mergeCell ref="C403:D403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60:D360"/>
    <mergeCell ref="C361:D361"/>
    <mergeCell ref="C362:D362"/>
    <mergeCell ref="C363:D363"/>
    <mergeCell ref="C364:D364"/>
    <mergeCell ref="C365:D365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42:D342"/>
    <mergeCell ref="C343:D343"/>
    <mergeCell ref="C344:D344"/>
    <mergeCell ref="C345:D345"/>
    <mergeCell ref="C346:D346"/>
    <mergeCell ref="C347:D347"/>
    <mergeCell ref="C335:D335"/>
    <mergeCell ref="C336:D336"/>
    <mergeCell ref="C337:D337"/>
    <mergeCell ref="C338:D338"/>
    <mergeCell ref="C340:D340"/>
    <mergeCell ref="C341:D341"/>
    <mergeCell ref="C329:D329"/>
    <mergeCell ref="C330:D330"/>
    <mergeCell ref="C331:D331"/>
    <mergeCell ref="C332:D332"/>
    <mergeCell ref="C333:D333"/>
    <mergeCell ref="C334:D334"/>
    <mergeCell ref="C323:D323"/>
    <mergeCell ref="C324:D324"/>
    <mergeCell ref="C325:D325"/>
    <mergeCell ref="C326:D326"/>
    <mergeCell ref="C327:D327"/>
    <mergeCell ref="C328:D328"/>
    <mergeCell ref="C317:D317"/>
    <mergeCell ref="C318:D318"/>
    <mergeCell ref="C319:D319"/>
    <mergeCell ref="C320:D320"/>
    <mergeCell ref="C321:D321"/>
    <mergeCell ref="C322:D322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293:D293"/>
    <mergeCell ref="C294:D294"/>
    <mergeCell ref="C295:D295"/>
    <mergeCell ref="C296:D296"/>
    <mergeCell ref="C297:D297"/>
    <mergeCell ref="C298:D298"/>
    <mergeCell ref="C287:D287"/>
    <mergeCell ref="C288:D288"/>
    <mergeCell ref="C289:D289"/>
    <mergeCell ref="C290:D290"/>
    <mergeCell ref="C291:D291"/>
    <mergeCell ref="C292:D292"/>
    <mergeCell ref="C281:D281"/>
    <mergeCell ref="C282:D282"/>
    <mergeCell ref="C283:D283"/>
    <mergeCell ref="C284:D284"/>
    <mergeCell ref="C285:D285"/>
    <mergeCell ref="C286:D286"/>
    <mergeCell ref="C270:D270"/>
    <mergeCell ref="C274:D274"/>
    <mergeCell ref="C275:D275"/>
    <mergeCell ref="C276:D276"/>
    <mergeCell ref="C277:D277"/>
    <mergeCell ref="C278:D278"/>
    <mergeCell ref="C279:D279"/>
    <mergeCell ref="C280:D280"/>
    <mergeCell ref="C260:D260"/>
    <mergeCell ref="C261:D261"/>
    <mergeCell ref="C262:D262"/>
    <mergeCell ref="C265:D265"/>
    <mergeCell ref="C267:D267"/>
    <mergeCell ref="C268:D268"/>
    <mergeCell ref="C251:D251"/>
    <mergeCell ref="C252:D252"/>
    <mergeCell ref="C254:D254"/>
    <mergeCell ref="C256:D256"/>
    <mergeCell ref="C257:D257"/>
    <mergeCell ref="C258:D258"/>
    <mergeCell ref="C242:D242"/>
    <mergeCell ref="C244:D244"/>
    <mergeCell ref="C245:D245"/>
    <mergeCell ref="C247:D247"/>
    <mergeCell ref="C248:D248"/>
    <mergeCell ref="C249:D249"/>
    <mergeCell ref="C235:D235"/>
    <mergeCell ref="C236:D236"/>
    <mergeCell ref="C237:D237"/>
    <mergeCell ref="C238:D238"/>
    <mergeCell ref="C240:D240"/>
    <mergeCell ref="C241:D241"/>
    <mergeCell ref="C223:D223"/>
    <mergeCell ref="C229:D229"/>
    <mergeCell ref="C230:D230"/>
    <mergeCell ref="C231:D231"/>
    <mergeCell ref="C232:D232"/>
    <mergeCell ref="C234:D234"/>
    <mergeCell ref="C212:D212"/>
    <mergeCell ref="C214:D214"/>
    <mergeCell ref="C215:D215"/>
    <mergeCell ref="C216:D216"/>
    <mergeCell ref="C217:D217"/>
    <mergeCell ref="C218:D218"/>
    <mergeCell ref="C219:D219"/>
    <mergeCell ref="C221:D221"/>
    <mergeCell ref="C199:D199"/>
    <mergeCell ref="C201:D201"/>
    <mergeCell ref="C203:D203"/>
    <mergeCell ref="C205:D205"/>
    <mergeCell ref="C207:D207"/>
    <mergeCell ref="C208:D208"/>
    <mergeCell ref="C191:D191"/>
    <mergeCell ref="C193:D193"/>
    <mergeCell ref="C194:D194"/>
    <mergeCell ref="C196:D196"/>
    <mergeCell ref="C197:D197"/>
    <mergeCell ref="C198:D198"/>
    <mergeCell ref="C176:D176"/>
    <mergeCell ref="C177:D177"/>
    <mergeCell ref="C178:D178"/>
    <mergeCell ref="C179:D179"/>
    <mergeCell ref="C183:D183"/>
    <mergeCell ref="C185:D185"/>
    <mergeCell ref="C187:D187"/>
    <mergeCell ref="C189:D189"/>
    <mergeCell ref="C166:D166"/>
    <mergeCell ref="C168:D168"/>
    <mergeCell ref="C169:D169"/>
    <mergeCell ref="C171:D171"/>
    <mergeCell ref="C172:D172"/>
    <mergeCell ref="C173:D173"/>
    <mergeCell ref="C156:D156"/>
    <mergeCell ref="C157:D157"/>
    <mergeCell ref="C158:D158"/>
    <mergeCell ref="C161:D161"/>
    <mergeCell ref="C163:D163"/>
    <mergeCell ref="C165:D165"/>
    <mergeCell ref="C149:D149"/>
    <mergeCell ref="C150:D150"/>
    <mergeCell ref="C151:D151"/>
    <mergeCell ref="C152:D152"/>
    <mergeCell ref="C154:D154"/>
    <mergeCell ref="C155:D155"/>
    <mergeCell ref="C138:D138"/>
    <mergeCell ref="C139:D139"/>
    <mergeCell ref="C141:D141"/>
    <mergeCell ref="C143:D143"/>
    <mergeCell ref="C146:D146"/>
    <mergeCell ref="C148:D148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11:D111"/>
    <mergeCell ref="C112:D112"/>
    <mergeCell ref="C114:D114"/>
    <mergeCell ref="C116:D116"/>
    <mergeCell ref="C103:D103"/>
    <mergeCell ref="C105:D105"/>
    <mergeCell ref="C106:D106"/>
    <mergeCell ref="C107:D107"/>
    <mergeCell ref="C109:D109"/>
    <mergeCell ref="C110:D110"/>
    <mergeCell ref="C94:D94"/>
    <mergeCell ref="C96:D96"/>
    <mergeCell ref="C97:D97"/>
    <mergeCell ref="C98:D98"/>
    <mergeCell ref="C100:D100"/>
    <mergeCell ref="C101:D101"/>
    <mergeCell ref="C84:D84"/>
    <mergeCell ref="C86:D86"/>
    <mergeCell ref="C88:D88"/>
    <mergeCell ref="C90:D90"/>
    <mergeCell ref="C92:D92"/>
    <mergeCell ref="C93:D93"/>
    <mergeCell ref="C75:D75"/>
    <mergeCell ref="C76:D76"/>
    <mergeCell ref="C77:D77"/>
    <mergeCell ref="C78:D78"/>
    <mergeCell ref="C80:D80"/>
    <mergeCell ref="C82:D82"/>
    <mergeCell ref="C68:D68"/>
    <mergeCell ref="C69:D69"/>
    <mergeCell ref="C70:D70"/>
    <mergeCell ref="C71:D71"/>
    <mergeCell ref="C72:D72"/>
    <mergeCell ref="C74:D74"/>
    <mergeCell ref="C60:D60"/>
    <mergeCell ref="C61:D61"/>
    <mergeCell ref="C63:D63"/>
    <mergeCell ref="C64:D64"/>
    <mergeCell ref="C65:D65"/>
    <mergeCell ref="C66:D66"/>
    <mergeCell ref="C53:D53"/>
    <mergeCell ref="C54:D54"/>
    <mergeCell ref="C55:D55"/>
    <mergeCell ref="C56:D56"/>
    <mergeCell ref="C58:D58"/>
    <mergeCell ref="C59:D59"/>
    <mergeCell ref="C46:D46"/>
    <mergeCell ref="C48:D48"/>
    <mergeCell ref="C49:D49"/>
    <mergeCell ref="C50:D50"/>
    <mergeCell ref="C51:D51"/>
    <mergeCell ref="C52:D52"/>
    <mergeCell ref="C40:D40"/>
    <mergeCell ref="C41:D41"/>
    <mergeCell ref="C42:D42"/>
    <mergeCell ref="C43:D43"/>
    <mergeCell ref="C44:D44"/>
    <mergeCell ref="C45:D45"/>
    <mergeCell ref="C32:D32"/>
    <mergeCell ref="C33:D33"/>
    <mergeCell ref="C35:D35"/>
    <mergeCell ref="C37:D37"/>
    <mergeCell ref="C38:D38"/>
    <mergeCell ref="C39:D39"/>
    <mergeCell ref="A1:G1"/>
    <mergeCell ref="A3:B3"/>
    <mergeCell ref="A4:B4"/>
    <mergeCell ref="E4:G4"/>
    <mergeCell ref="C9:D9"/>
    <mergeCell ref="C10:D10"/>
    <mergeCell ref="C11:D11"/>
    <mergeCell ref="C12:D12"/>
    <mergeCell ref="C26:D26"/>
    <mergeCell ref="C27:D27"/>
    <mergeCell ref="C28:D28"/>
    <mergeCell ref="C29:D29"/>
    <mergeCell ref="C30:D30"/>
    <mergeCell ref="C31:D31"/>
    <mergeCell ref="C19:D19"/>
    <mergeCell ref="C20:D20"/>
    <mergeCell ref="C22:D22"/>
    <mergeCell ref="C23:D23"/>
    <mergeCell ref="C24:D24"/>
    <mergeCell ref="C25:D25"/>
    <mergeCell ref="C13:D13"/>
    <mergeCell ref="C14:D14"/>
    <mergeCell ref="C15:D15"/>
    <mergeCell ref="C16:D16"/>
    <mergeCell ref="C17:D17"/>
    <mergeCell ref="C18:D1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Ferebauer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Ferebauer</dc:creator>
  <cp:keywords/>
  <dc:description/>
  <cp:lastModifiedBy>Pavel Ferebauer</cp:lastModifiedBy>
  <dcterms:created xsi:type="dcterms:W3CDTF">2015-03-19T11:14:25Z</dcterms:created>
  <dcterms:modified xsi:type="dcterms:W3CDTF">2015-03-23T09:12:28Z</dcterms:modified>
  <cp:category/>
  <cp:version/>
  <cp:contentType/>
  <cp:contentStatus/>
</cp:coreProperties>
</file>