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AA_Hocke_Karel_Pracovní_data\S-B_2022\Bytíz_2022\odevzdané_26_09_2022\"/>
    </mc:Choice>
  </mc:AlternateContent>
  <xr:revisionPtr revIDLastSave="0" documentId="8_{52BE4585-D2AB-462A-B664-792541350615}" xr6:coauthVersionLast="36" xr6:coauthVersionMax="36" xr10:uidLastSave="{00000000-0000-0000-0000-000000000000}"/>
  <bookViews>
    <workbookView xWindow="28680" yWindow="-120" windowWidth="29040" windowHeight="15840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401 Pol" sheetId="12" r:id="rId4"/>
    <sheet name="03 40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'01 401 Pol'!$1:$7</definedName>
    <definedName name="_xlnm.Print_Titles" localSheetId="4">'03 401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'01 401 Pol'!$A$1:$Y$150</definedName>
    <definedName name="_xlnm.Print_Area" localSheetId="4">'03 401 Pol'!$A$1:$Y$95</definedName>
    <definedName name="_xlnm.Print_Area" localSheetId="1">Stavba!$A$1:$J$107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6" i="1" l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17" i="1" s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G43" i="1"/>
  <c r="F43" i="1"/>
  <c r="G42" i="1"/>
  <c r="F42" i="1"/>
  <c r="G41" i="1"/>
  <c r="F41" i="1"/>
  <c r="G40" i="1"/>
  <c r="F40" i="1"/>
  <c r="G39" i="1"/>
  <c r="F39" i="1"/>
  <c r="G85" i="13"/>
  <c r="Q8" i="13"/>
  <c r="V8" i="13"/>
  <c r="G9" i="13"/>
  <c r="G8" i="13" s="1"/>
  <c r="I9" i="13"/>
  <c r="I8" i="13" s="1"/>
  <c r="K9" i="13"/>
  <c r="K8" i="13" s="1"/>
  <c r="O9" i="13"/>
  <c r="O8" i="13" s="1"/>
  <c r="Q9" i="13"/>
  <c r="V9" i="13"/>
  <c r="G10" i="13"/>
  <c r="I10" i="13"/>
  <c r="Q10" i="13"/>
  <c r="G11" i="13"/>
  <c r="M11" i="13" s="1"/>
  <c r="M10" i="13" s="1"/>
  <c r="I11" i="13"/>
  <c r="K11" i="13"/>
  <c r="K10" i="13" s="1"/>
  <c r="O11" i="13"/>
  <c r="O10" i="13" s="1"/>
  <c r="Q11" i="13"/>
  <c r="V11" i="13"/>
  <c r="V10" i="13" s="1"/>
  <c r="G12" i="13"/>
  <c r="I12" i="13"/>
  <c r="K12" i="13"/>
  <c r="M12" i="13"/>
  <c r="G13" i="13"/>
  <c r="I13" i="13"/>
  <c r="K13" i="13"/>
  <c r="M13" i="13"/>
  <c r="O13" i="13"/>
  <c r="O12" i="13" s="1"/>
  <c r="Q13" i="13"/>
  <c r="Q12" i="13" s="1"/>
  <c r="V13" i="13"/>
  <c r="V12" i="13" s="1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K16" i="13"/>
  <c r="O16" i="13"/>
  <c r="Q16" i="13"/>
  <c r="V16" i="13"/>
  <c r="G17" i="13"/>
  <c r="G16" i="13" s="1"/>
  <c r="I17" i="13"/>
  <c r="I16" i="13" s="1"/>
  <c r="K17" i="13"/>
  <c r="O17" i="13"/>
  <c r="Q17" i="13"/>
  <c r="V17" i="13"/>
  <c r="G18" i="13"/>
  <c r="I18" i="13"/>
  <c r="G19" i="13"/>
  <c r="M19" i="13" s="1"/>
  <c r="M18" i="13" s="1"/>
  <c r="I19" i="13"/>
  <c r="K19" i="13"/>
  <c r="K18" i="13" s="1"/>
  <c r="O19" i="13"/>
  <c r="Q19" i="13"/>
  <c r="V19" i="13"/>
  <c r="G20" i="13"/>
  <c r="I20" i="13"/>
  <c r="K20" i="13"/>
  <c r="M20" i="13"/>
  <c r="O20" i="13"/>
  <c r="O18" i="13" s="1"/>
  <c r="Q20" i="13"/>
  <c r="V20" i="13"/>
  <c r="G21" i="13"/>
  <c r="I21" i="13"/>
  <c r="K21" i="13"/>
  <c r="M21" i="13"/>
  <c r="O21" i="13"/>
  <c r="Q21" i="13"/>
  <c r="Q18" i="13" s="1"/>
  <c r="V21" i="13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V18" i="13" s="1"/>
  <c r="O24" i="13"/>
  <c r="Q24" i="13"/>
  <c r="V24" i="13"/>
  <c r="G25" i="13"/>
  <c r="G24" i="13" s="1"/>
  <c r="I25" i="13"/>
  <c r="I24" i="13" s="1"/>
  <c r="K25" i="13"/>
  <c r="O25" i="13"/>
  <c r="Q25" i="13"/>
  <c r="V25" i="13"/>
  <c r="G26" i="13"/>
  <c r="M26" i="13" s="1"/>
  <c r="I26" i="13"/>
  <c r="K26" i="13"/>
  <c r="K24" i="13" s="1"/>
  <c r="O26" i="13"/>
  <c r="Q26" i="13"/>
  <c r="V26" i="13"/>
  <c r="G27" i="13"/>
  <c r="I27" i="13"/>
  <c r="K27" i="13"/>
  <c r="Q27" i="13"/>
  <c r="V27" i="13"/>
  <c r="G28" i="13"/>
  <c r="I28" i="13"/>
  <c r="K28" i="13"/>
  <c r="M28" i="13"/>
  <c r="M27" i="13" s="1"/>
  <c r="O28" i="13"/>
  <c r="O27" i="13" s="1"/>
  <c r="Q28" i="13"/>
  <c r="V28" i="13"/>
  <c r="G29" i="13"/>
  <c r="I29" i="13"/>
  <c r="K29" i="13"/>
  <c r="M29" i="13"/>
  <c r="O29" i="13"/>
  <c r="G30" i="13"/>
  <c r="I30" i="13"/>
  <c r="K30" i="13"/>
  <c r="M30" i="13"/>
  <c r="O30" i="13"/>
  <c r="Q30" i="13"/>
  <c r="Q29" i="13" s="1"/>
  <c r="V30" i="13"/>
  <c r="V29" i="13" s="1"/>
  <c r="G31" i="13"/>
  <c r="K31" i="13"/>
  <c r="M31" i="13"/>
  <c r="O31" i="13"/>
  <c r="Q31" i="13"/>
  <c r="V31" i="13"/>
  <c r="G32" i="13"/>
  <c r="I32" i="13"/>
  <c r="I31" i="13" s="1"/>
  <c r="K32" i="13"/>
  <c r="M32" i="13"/>
  <c r="O32" i="13"/>
  <c r="Q32" i="13"/>
  <c r="V32" i="13"/>
  <c r="G33" i="13"/>
  <c r="O33" i="13"/>
  <c r="Q33" i="13"/>
  <c r="V33" i="13"/>
  <c r="G34" i="13"/>
  <c r="M34" i="13" s="1"/>
  <c r="I34" i="13"/>
  <c r="I33" i="13" s="1"/>
  <c r="K34" i="13"/>
  <c r="O34" i="13"/>
  <c r="Q34" i="13"/>
  <c r="V34" i="13"/>
  <c r="G35" i="13"/>
  <c r="M35" i="13" s="1"/>
  <c r="I35" i="13"/>
  <c r="K35" i="13"/>
  <c r="K33" i="13" s="1"/>
  <c r="O35" i="13"/>
  <c r="Q35" i="13"/>
  <c r="V35" i="13"/>
  <c r="G37" i="13"/>
  <c r="I37" i="13"/>
  <c r="K37" i="13"/>
  <c r="M37" i="13"/>
  <c r="O37" i="13"/>
  <c r="O36" i="13" s="1"/>
  <c r="Q37" i="13"/>
  <c r="V37" i="13"/>
  <c r="V36" i="13" s="1"/>
  <c r="G38" i="13"/>
  <c r="I38" i="13"/>
  <c r="K38" i="13"/>
  <c r="M38" i="13"/>
  <c r="O38" i="13"/>
  <c r="Q38" i="13"/>
  <c r="Q36" i="13" s="1"/>
  <c r="V38" i="13"/>
  <c r="G39" i="13"/>
  <c r="I39" i="13"/>
  <c r="K39" i="13"/>
  <c r="M39" i="13"/>
  <c r="O39" i="13"/>
  <c r="Q39" i="13"/>
  <c r="V39" i="13"/>
  <c r="G40" i="13"/>
  <c r="I40" i="13"/>
  <c r="K40" i="13"/>
  <c r="M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I36" i="13" s="1"/>
  <c r="K42" i="13"/>
  <c r="O42" i="13"/>
  <c r="Q42" i="13"/>
  <c r="V42" i="13"/>
  <c r="G43" i="13"/>
  <c r="M43" i="13" s="1"/>
  <c r="I43" i="13"/>
  <c r="K43" i="13"/>
  <c r="K36" i="13" s="1"/>
  <c r="O43" i="13"/>
  <c r="Q43" i="13"/>
  <c r="V43" i="13"/>
  <c r="G44" i="13"/>
  <c r="I44" i="13"/>
  <c r="K44" i="13"/>
  <c r="M44" i="13"/>
  <c r="O44" i="13"/>
  <c r="Q44" i="13"/>
  <c r="V44" i="13"/>
  <c r="G45" i="13"/>
  <c r="I45" i="13"/>
  <c r="K45" i="13"/>
  <c r="M45" i="13"/>
  <c r="O45" i="13"/>
  <c r="Q45" i="13"/>
  <c r="V45" i="13"/>
  <c r="I46" i="13"/>
  <c r="K46" i="13"/>
  <c r="M46" i="13"/>
  <c r="O46" i="13"/>
  <c r="Q46" i="13"/>
  <c r="G47" i="13"/>
  <c r="G46" i="13" s="1"/>
  <c r="I47" i="13"/>
  <c r="K47" i="13"/>
  <c r="M47" i="13"/>
  <c r="O47" i="13"/>
  <c r="Q47" i="13"/>
  <c r="V47" i="13"/>
  <c r="V46" i="13" s="1"/>
  <c r="Q48" i="13"/>
  <c r="V48" i="13"/>
  <c r="G49" i="13"/>
  <c r="G48" i="13" s="1"/>
  <c r="I49" i="13"/>
  <c r="K49" i="13"/>
  <c r="K48" i="13" s="1"/>
  <c r="O49" i="13"/>
  <c r="Q49" i="13"/>
  <c r="V49" i="13"/>
  <c r="G50" i="13"/>
  <c r="M50" i="13" s="1"/>
  <c r="I50" i="13"/>
  <c r="I48" i="13" s="1"/>
  <c r="K50" i="13"/>
  <c r="O50" i="13"/>
  <c r="Q50" i="13"/>
  <c r="V50" i="13"/>
  <c r="G51" i="13"/>
  <c r="M51" i="13" s="1"/>
  <c r="I51" i="13"/>
  <c r="K51" i="13"/>
  <c r="O51" i="13"/>
  <c r="Q51" i="13"/>
  <c r="V51" i="13"/>
  <c r="G52" i="13"/>
  <c r="I52" i="13"/>
  <c r="K52" i="13"/>
  <c r="M52" i="13"/>
  <c r="O52" i="13"/>
  <c r="Q52" i="13"/>
  <c r="V52" i="13"/>
  <c r="G53" i="13"/>
  <c r="I53" i="13"/>
  <c r="K53" i="13"/>
  <c r="M53" i="13"/>
  <c r="O53" i="13"/>
  <c r="O48" i="13" s="1"/>
  <c r="Q53" i="13"/>
  <c r="V53" i="13"/>
  <c r="I54" i="13"/>
  <c r="K54" i="13"/>
  <c r="M54" i="13"/>
  <c r="O54" i="13"/>
  <c r="Q54" i="13"/>
  <c r="G55" i="13"/>
  <c r="G54" i="13" s="1"/>
  <c r="I55" i="13"/>
  <c r="K55" i="13"/>
  <c r="M55" i="13"/>
  <c r="O55" i="13"/>
  <c r="Q55" i="13"/>
  <c r="V55" i="13"/>
  <c r="V54" i="13" s="1"/>
  <c r="V56" i="13"/>
  <c r="G57" i="13"/>
  <c r="G56" i="13" s="1"/>
  <c r="I57" i="13"/>
  <c r="K57" i="13"/>
  <c r="K56" i="13" s="1"/>
  <c r="O57" i="13"/>
  <c r="O56" i="13" s="1"/>
  <c r="Q57" i="13"/>
  <c r="V57" i="13"/>
  <c r="G58" i="13"/>
  <c r="M58" i="13" s="1"/>
  <c r="I58" i="13"/>
  <c r="I56" i="13" s="1"/>
  <c r="K58" i="13"/>
  <c r="O58" i="13"/>
  <c r="Q58" i="13"/>
  <c r="V58" i="13"/>
  <c r="G59" i="13"/>
  <c r="M59" i="13" s="1"/>
  <c r="I59" i="13"/>
  <c r="K59" i="13"/>
  <c r="O59" i="13"/>
  <c r="Q59" i="13"/>
  <c r="V59" i="13"/>
  <c r="G60" i="13"/>
  <c r="I60" i="13"/>
  <c r="K60" i="13"/>
  <c r="M60" i="13"/>
  <c r="O60" i="13"/>
  <c r="Q60" i="13"/>
  <c r="V60" i="13"/>
  <c r="G61" i="13"/>
  <c r="I61" i="13"/>
  <c r="K61" i="13"/>
  <c r="M61" i="13"/>
  <c r="O61" i="13"/>
  <c r="Q61" i="13"/>
  <c r="V61" i="13"/>
  <c r="G62" i="13"/>
  <c r="I62" i="13"/>
  <c r="K62" i="13"/>
  <c r="M62" i="13"/>
  <c r="O62" i="13"/>
  <c r="Q62" i="13"/>
  <c r="Q56" i="13" s="1"/>
  <c r="V62" i="13"/>
  <c r="V63" i="13"/>
  <c r="G64" i="13"/>
  <c r="I64" i="13"/>
  <c r="I63" i="13" s="1"/>
  <c r="K64" i="13"/>
  <c r="M64" i="13"/>
  <c r="O64" i="13"/>
  <c r="Q64" i="13"/>
  <c r="V64" i="13"/>
  <c r="G65" i="13"/>
  <c r="G63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G67" i="13"/>
  <c r="M67" i="13" s="1"/>
  <c r="I67" i="13"/>
  <c r="K67" i="13"/>
  <c r="K63" i="13" s="1"/>
  <c r="O67" i="13"/>
  <c r="Q67" i="13"/>
  <c r="V67" i="13"/>
  <c r="G68" i="13"/>
  <c r="I68" i="13"/>
  <c r="K68" i="13"/>
  <c r="M68" i="13"/>
  <c r="O68" i="13"/>
  <c r="Q68" i="13"/>
  <c r="V68" i="13"/>
  <c r="G69" i="13"/>
  <c r="I69" i="13"/>
  <c r="K69" i="13"/>
  <c r="M69" i="13"/>
  <c r="O69" i="13"/>
  <c r="O63" i="13" s="1"/>
  <c r="Q69" i="13"/>
  <c r="V69" i="13"/>
  <c r="G70" i="13"/>
  <c r="I70" i="13"/>
  <c r="K70" i="13"/>
  <c r="M70" i="13"/>
  <c r="O70" i="13"/>
  <c r="Q70" i="13"/>
  <c r="Q63" i="13" s="1"/>
  <c r="V70" i="13"/>
  <c r="K71" i="13"/>
  <c r="O71" i="13"/>
  <c r="Q71" i="13"/>
  <c r="V71" i="13"/>
  <c r="G72" i="13"/>
  <c r="I72" i="13"/>
  <c r="I71" i="13" s="1"/>
  <c r="K72" i="13"/>
  <c r="M72" i="13"/>
  <c r="O72" i="13"/>
  <c r="Q72" i="13"/>
  <c r="V72" i="13"/>
  <c r="G73" i="13"/>
  <c r="G71" i="13" s="1"/>
  <c r="I73" i="13"/>
  <c r="K73" i="13"/>
  <c r="O73" i="13"/>
  <c r="Q73" i="13"/>
  <c r="V73" i="13"/>
  <c r="G74" i="13"/>
  <c r="M74" i="13" s="1"/>
  <c r="I74" i="13"/>
  <c r="K74" i="13"/>
  <c r="O74" i="13"/>
  <c r="Q74" i="13"/>
  <c r="V74" i="13"/>
  <c r="G76" i="13"/>
  <c r="I76" i="13"/>
  <c r="K76" i="13"/>
  <c r="M76" i="13"/>
  <c r="O76" i="13"/>
  <c r="Q76" i="13"/>
  <c r="Q75" i="13" s="1"/>
  <c r="V76" i="13"/>
  <c r="G77" i="13"/>
  <c r="I77" i="13"/>
  <c r="K77" i="13"/>
  <c r="M77" i="13"/>
  <c r="O77" i="13"/>
  <c r="O75" i="13" s="1"/>
  <c r="Q77" i="13"/>
  <c r="V77" i="13"/>
  <c r="G78" i="13"/>
  <c r="I78" i="13"/>
  <c r="K78" i="13"/>
  <c r="M78" i="13"/>
  <c r="O78" i="13"/>
  <c r="Q78" i="13"/>
  <c r="V78" i="13"/>
  <c r="G79" i="13"/>
  <c r="I79" i="13"/>
  <c r="K79" i="13"/>
  <c r="M79" i="13"/>
  <c r="O79" i="13"/>
  <c r="Q79" i="13"/>
  <c r="V79" i="13"/>
  <c r="V75" i="13" s="1"/>
  <c r="G80" i="13"/>
  <c r="I80" i="13"/>
  <c r="K80" i="13"/>
  <c r="M80" i="13"/>
  <c r="O80" i="13"/>
  <c r="Q80" i="13"/>
  <c r="V80" i="13"/>
  <c r="G81" i="13"/>
  <c r="G75" i="13" s="1"/>
  <c r="I81" i="13"/>
  <c r="K81" i="13"/>
  <c r="O81" i="13"/>
  <c r="Q81" i="13"/>
  <c r="V81" i="13"/>
  <c r="G82" i="13"/>
  <c r="M82" i="13" s="1"/>
  <c r="I82" i="13"/>
  <c r="I75" i="13" s="1"/>
  <c r="K82" i="13"/>
  <c r="O82" i="13"/>
  <c r="Q82" i="13"/>
  <c r="V82" i="13"/>
  <c r="G83" i="13"/>
  <c r="M83" i="13" s="1"/>
  <c r="I83" i="13"/>
  <c r="K83" i="13"/>
  <c r="K75" i="13" s="1"/>
  <c r="O83" i="13"/>
  <c r="Q83" i="13"/>
  <c r="V83" i="13"/>
  <c r="AE85" i="13"/>
  <c r="G140" i="12"/>
  <c r="K8" i="12"/>
  <c r="G9" i="12"/>
  <c r="G8" i="12" s="1"/>
  <c r="I9" i="12"/>
  <c r="K9" i="12"/>
  <c r="O9" i="12"/>
  <c r="O8" i="12" s="1"/>
  <c r="Q9" i="12"/>
  <c r="V9" i="12"/>
  <c r="V8" i="12" s="1"/>
  <c r="G10" i="12"/>
  <c r="I10" i="12"/>
  <c r="I8" i="12" s="1"/>
  <c r="K10" i="12"/>
  <c r="M10" i="12"/>
  <c r="O10" i="12"/>
  <c r="Q10" i="12"/>
  <c r="Q8" i="12" s="1"/>
  <c r="V10" i="12"/>
  <c r="G11" i="12"/>
  <c r="K11" i="12"/>
  <c r="O11" i="12"/>
  <c r="Q11" i="12"/>
  <c r="V11" i="12"/>
  <c r="G12" i="12"/>
  <c r="I12" i="12"/>
  <c r="I11" i="12" s="1"/>
  <c r="K12" i="12"/>
  <c r="M12" i="12"/>
  <c r="M11" i="12" s="1"/>
  <c r="O12" i="12"/>
  <c r="Q12" i="12"/>
  <c r="V12" i="12"/>
  <c r="G13" i="12"/>
  <c r="O13" i="12"/>
  <c r="G14" i="12"/>
  <c r="M14" i="12" s="1"/>
  <c r="M13" i="12" s="1"/>
  <c r="I14" i="12"/>
  <c r="I13" i="12" s="1"/>
  <c r="K14" i="12"/>
  <c r="O14" i="12"/>
  <c r="Q14" i="12"/>
  <c r="Q13" i="12" s="1"/>
  <c r="V14" i="12"/>
  <c r="G15" i="12"/>
  <c r="M15" i="12" s="1"/>
  <c r="I15" i="12"/>
  <c r="K15" i="12"/>
  <c r="K13" i="12" s="1"/>
  <c r="O15" i="12"/>
  <c r="Q15" i="12"/>
  <c r="V15" i="12"/>
  <c r="V13" i="12" s="1"/>
  <c r="G16" i="12"/>
  <c r="I16" i="12"/>
  <c r="K16" i="12"/>
  <c r="M16" i="12"/>
  <c r="O16" i="12"/>
  <c r="Q16" i="12"/>
  <c r="V16" i="12"/>
  <c r="G17" i="12"/>
  <c r="K17" i="12"/>
  <c r="M17" i="12"/>
  <c r="O17" i="12"/>
  <c r="V17" i="12"/>
  <c r="G18" i="12"/>
  <c r="I18" i="12"/>
  <c r="I17" i="12" s="1"/>
  <c r="K18" i="12"/>
  <c r="M18" i="12"/>
  <c r="O18" i="12"/>
  <c r="Q18" i="12"/>
  <c r="Q17" i="12" s="1"/>
  <c r="V18" i="12"/>
  <c r="K19" i="12"/>
  <c r="O19" i="12"/>
  <c r="Q19" i="12"/>
  <c r="V19" i="12"/>
  <c r="G20" i="12"/>
  <c r="I20" i="12"/>
  <c r="I19" i="12" s="1"/>
  <c r="K20" i="12"/>
  <c r="M20" i="12"/>
  <c r="O20" i="12"/>
  <c r="Q20" i="12"/>
  <c r="V20" i="12"/>
  <c r="G21" i="12"/>
  <c r="G19" i="12" s="1"/>
  <c r="I21" i="12"/>
  <c r="K21" i="12"/>
  <c r="O21" i="12"/>
  <c r="Q21" i="12"/>
  <c r="V21" i="12"/>
  <c r="I22" i="12"/>
  <c r="G23" i="12"/>
  <c r="M23" i="12" s="1"/>
  <c r="I23" i="12"/>
  <c r="K23" i="12"/>
  <c r="K22" i="12" s="1"/>
  <c r="O23" i="12"/>
  <c r="O22" i="12" s="1"/>
  <c r="Q23" i="12"/>
  <c r="V23" i="12"/>
  <c r="V22" i="12" s="1"/>
  <c r="G24" i="12"/>
  <c r="I24" i="12"/>
  <c r="K24" i="12"/>
  <c r="M24" i="12"/>
  <c r="O24" i="12"/>
  <c r="Q24" i="12"/>
  <c r="V24" i="12"/>
  <c r="G25" i="12"/>
  <c r="G22" i="12" s="1"/>
  <c r="I25" i="12"/>
  <c r="K25" i="12"/>
  <c r="O25" i="12"/>
  <c r="Q25" i="12"/>
  <c r="V25" i="12"/>
  <c r="G26" i="12"/>
  <c r="I26" i="12"/>
  <c r="K26" i="12"/>
  <c r="M26" i="12"/>
  <c r="O26" i="12"/>
  <c r="Q26" i="12"/>
  <c r="Q22" i="12" s="1"/>
  <c r="V26" i="12"/>
  <c r="G27" i="12"/>
  <c r="M27" i="12" s="1"/>
  <c r="I27" i="12"/>
  <c r="K27" i="12"/>
  <c r="O27" i="12"/>
  <c r="Q27" i="12"/>
  <c r="V27" i="12"/>
  <c r="K28" i="12"/>
  <c r="V28" i="12"/>
  <c r="G29" i="12"/>
  <c r="G28" i="12" s="1"/>
  <c r="I29" i="12"/>
  <c r="K29" i="12"/>
  <c r="O29" i="12"/>
  <c r="O28" i="12" s="1"/>
  <c r="Q29" i="12"/>
  <c r="V29" i="12"/>
  <c r="G30" i="12"/>
  <c r="M30" i="12" s="1"/>
  <c r="I30" i="12"/>
  <c r="I28" i="12" s="1"/>
  <c r="K30" i="12"/>
  <c r="O30" i="12"/>
  <c r="Q30" i="12"/>
  <c r="Q28" i="12" s="1"/>
  <c r="V30" i="12"/>
  <c r="G32" i="12"/>
  <c r="I32" i="12"/>
  <c r="K32" i="12"/>
  <c r="M32" i="12"/>
  <c r="O32" i="12"/>
  <c r="Q32" i="12"/>
  <c r="V32" i="12"/>
  <c r="G33" i="12"/>
  <c r="G31" i="12" s="1"/>
  <c r="I33" i="12"/>
  <c r="K33" i="12"/>
  <c r="O33" i="12"/>
  <c r="O31" i="12" s="1"/>
  <c r="Q33" i="12"/>
  <c r="V33" i="12"/>
  <c r="G34" i="12"/>
  <c r="M34" i="12" s="1"/>
  <c r="I34" i="12"/>
  <c r="I31" i="12" s="1"/>
  <c r="K34" i="12"/>
  <c r="O34" i="12"/>
  <c r="Q34" i="12"/>
  <c r="Q31" i="12" s="1"/>
  <c r="V34" i="12"/>
  <c r="G35" i="12"/>
  <c r="M35" i="12" s="1"/>
  <c r="I35" i="12"/>
  <c r="K35" i="12"/>
  <c r="O35" i="12"/>
  <c r="Q35" i="12"/>
  <c r="V35" i="12"/>
  <c r="V31" i="12" s="1"/>
  <c r="G36" i="12"/>
  <c r="I36" i="12"/>
  <c r="K36" i="12"/>
  <c r="M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K31" i="12" s="1"/>
  <c r="O39" i="12"/>
  <c r="Q39" i="12"/>
  <c r="V39" i="12"/>
  <c r="G41" i="12"/>
  <c r="G40" i="12" s="1"/>
  <c r="I41" i="12"/>
  <c r="K41" i="12"/>
  <c r="O41" i="12"/>
  <c r="O40" i="12" s="1"/>
  <c r="Q41" i="12"/>
  <c r="V41" i="12"/>
  <c r="G42" i="12"/>
  <c r="M42" i="12" s="1"/>
  <c r="I42" i="12"/>
  <c r="I40" i="12" s="1"/>
  <c r="K42" i="12"/>
  <c r="O42" i="12"/>
  <c r="Q42" i="12"/>
  <c r="Q40" i="12" s="1"/>
  <c r="V42" i="12"/>
  <c r="G43" i="12"/>
  <c r="M43" i="12" s="1"/>
  <c r="I43" i="12"/>
  <c r="K43" i="12"/>
  <c r="K40" i="12" s="1"/>
  <c r="O43" i="12"/>
  <c r="Q43" i="12"/>
  <c r="V43" i="12"/>
  <c r="V40" i="12" s="1"/>
  <c r="G44" i="12"/>
  <c r="I44" i="12"/>
  <c r="K44" i="12"/>
  <c r="M44" i="12"/>
  <c r="O44" i="12"/>
  <c r="Q44" i="12"/>
  <c r="V44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I50" i="12"/>
  <c r="K50" i="12"/>
  <c r="M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I53" i="12"/>
  <c r="K53" i="12"/>
  <c r="O53" i="12"/>
  <c r="Q53" i="12"/>
  <c r="V53" i="12"/>
  <c r="G54" i="12"/>
  <c r="I54" i="12"/>
  <c r="K54" i="12"/>
  <c r="M54" i="12"/>
  <c r="M53" i="12" s="1"/>
  <c r="O54" i="12"/>
  <c r="Q54" i="12"/>
  <c r="V54" i="12"/>
  <c r="G55" i="12"/>
  <c r="K55" i="12"/>
  <c r="O55" i="12"/>
  <c r="V55" i="12"/>
  <c r="G56" i="12"/>
  <c r="M56" i="12" s="1"/>
  <c r="M55" i="12" s="1"/>
  <c r="I56" i="12"/>
  <c r="I55" i="12" s="1"/>
  <c r="K56" i="12"/>
  <c r="O56" i="12"/>
  <c r="Q56" i="12"/>
  <c r="Q55" i="12" s="1"/>
  <c r="V56" i="12"/>
  <c r="I78" i="12"/>
  <c r="K78" i="12"/>
  <c r="Q78" i="12"/>
  <c r="V78" i="12"/>
  <c r="G79" i="12"/>
  <c r="I79" i="12"/>
  <c r="K79" i="12"/>
  <c r="M79" i="12"/>
  <c r="O79" i="12"/>
  <c r="Q79" i="12"/>
  <c r="V79" i="12"/>
  <c r="G80" i="12"/>
  <c r="G78" i="12" s="1"/>
  <c r="I80" i="12"/>
  <c r="K80" i="12"/>
  <c r="O80" i="12"/>
  <c r="O78" i="12" s="1"/>
  <c r="Q80" i="12"/>
  <c r="V80" i="12"/>
  <c r="I81" i="12"/>
  <c r="Q81" i="12"/>
  <c r="G82" i="12"/>
  <c r="M82" i="12" s="1"/>
  <c r="I82" i="12"/>
  <c r="K82" i="12"/>
  <c r="K81" i="12" s="1"/>
  <c r="O82" i="12"/>
  <c r="Q82" i="12"/>
  <c r="V82" i="12"/>
  <c r="V81" i="12" s="1"/>
  <c r="G83" i="12"/>
  <c r="I83" i="12"/>
  <c r="K83" i="12"/>
  <c r="M83" i="12"/>
  <c r="O83" i="12"/>
  <c r="Q83" i="12"/>
  <c r="V83" i="12"/>
  <c r="G84" i="12"/>
  <c r="G81" i="12" s="1"/>
  <c r="I84" i="12"/>
  <c r="K84" i="12"/>
  <c r="O84" i="12"/>
  <c r="O81" i="12" s="1"/>
  <c r="Q84" i="12"/>
  <c r="V84" i="12"/>
  <c r="I85" i="12"/>
  <c r="G86" i="12"/>
  <c r="M86" i="12" s="1"/>
  <c r="I86" i="12"/>
  <c r="K86" i="12"/>
  <c r="K85" i="12" s="1"/>
  <c r="O86" i="12"/>
  <c r="Q86" i="12"/>
  <c r="V86" i="12"/>
  <c r="V85" i="12" s="1"/>
  <c r="G87" i="12"/>
  <c r="I87" i="12"/>
  <c r="K87" i="12"/>
  <c r="M87" i="12"/>
  <c r="O87" i="12"/>
  <c r="Q87" i="12"/>
  <c r="V87" i="12"/>
  <c r="G88" i="12"/>
  <c r="G85" i="12" s="1"/>
  <c r="I88" i="12"/>
  <c r="K88" i="12"/>
  <c r="O88" i="12"/>
  <c r="O85" i="12" s="1"/>
  <c r="Q88" i="12"/>
  <c r="V88" i="12"/>
  <c r="G89" i="12"/>
  <c r="M89" i="12" s="1"/>
  <c r="I89" i="12"/>
  <c r="K89" i="12"/>
  <c r="O89" i="12"/>
  <c r="Q89" i="12"/>
  <c r="Q85" i="12" s="1"/>
  <c r="V89" i="12"/>
  <c r="G90" i="12"/>
  <c r="M90" i="12" s="1"/>
  <c r="I90" i="12"/>
  <c r="K90" i="12"/>
  <c r="O90" i="12"/>
  <c r="Q90" i="12"/>
  <c r="V90" i="12"/>
  <c r="G91" i="12"/>
  <c r="I91" i="12"/>
  <c r="K91" i="12"/>
  <c r="M91" i="12"/>
  <c r="O91" i="12"/>
  <c r="Q91" i="12"/>
  <c r="V91" i="12"/>
  <c r="G97" i="12"/>
  <c r="M97" i="12" s="1"/>
  <c r="I97" i="12"/>
  <c r="K97" i="12"/>
  <c r="O97" i="12"/>
  <c r="Q97" i="12"/>
  <c r="V97" i="12"/>
  <c r="I98" i="12"/>
  <c r="G99" i="12"/>
  <c r="M99" i="12" s="1"/>
  <c r="I99" i="12"/>
  <c r="K99" i="12"/>
  <c r="K98" i="12" s="1"/>
  <c r="O99" i="12"/>
  <c r="Q99" i="12"/>
  <c r="V99" i="12"/>
  <c r="V98" i="12" s="1"/>
  <c r="G100" i="12"/>
  <c r="I100" i="12"/>
  <c r="K100" i="12"/>
  <c r="M100" i="12"/>
  <c r="O100" i="12"/>
  <c r="Q100" i="12"/>
  <c r="V100" i="12"/>
  <c r="G102" i="12"/>
  <c r="G98" i="12" s="1"/>
  <c r="I102" i="12"/>
  <c r="K102" i="12"/>
  <c r="O102" i="12"/>
  <c r="O98" i="12" s="1"/>
  <c r="Q102" i="12"/>
  <c r="V102" i="12"/>
  <c r="G103" i="12"/>
  <c r="M103" i="12" s="1"/>
  <c r="I103" i="12"/>
  <c r="K103" i="12"/>
  <c r="O103" i="12"/>
  <c r="Q103" i="12"/>
  <c r="Q98" i="12" s="1"/>
  <c r="V103" i="12"/>
  <c r="G104" i="12"/>
  <c r="M104" i="12" s="1"/>
  <c r="I104" i="12"/>
  <c r="K104" i="12"/>
  <c r="O104" i="12"/>
  <c r="Q104" i="12"/>
  <c r="V104" i="12"/>
  <c r="G105" i="12"/>
  <c r="I105" i="12"/>
  <c r="K105" i="12"/>
  <c r="M105" i="12"/>
  <c r="O105" i="12"/>
  <c r="Q105" i="12"/>
  <c r="V105" i="12"/>
  <c r="G108" i="12"/>
  <c r="M108" i="12" s="1"/>
  <c r="I108" i="12"/>
  <c r="K108" i="12"/>
  <c r="O108" i="12"/>
  <c r="Q108" i="12"/>
  <c r="V108" i="12"/>
  <c r="I109" i="12"/>
  <c r="G110" i="12"/>
  <c r="M110" i="12" s="1"/>
  <c r="I110" i="12"/>
  <c r="K110" i="12"/>
  <c r="K109" i="12" s="1"/>
  <c r="O110" i="12"/>
  <c r="Q110" i="12"/>
  <c r="V110" i="12"/>
  <c r="V109" i="12" s="1"/>
  <c r="G111" i="12"/>
  <c r="I111" i="12"/>
  <c r="K111" i="12"/>
  <c r="M111" i="12"/>
  <c r="O111" i="12"/>
  <c r="Q111" i="12"/>
  <c r="V111" i="12"/>
  <c r="G112" i="12"/>
  <c r="G109" i="12" s="1"/>
  <c r="I112" i="12"/>
  <c r="K112" i="12"/>
  <c r="O112" i="12"/>
  <c r="O109" i="12" s="1"/>
  <c r="Q112" i="12"/>
  <c r="V112" i="12"/>
  <c r="G113" i="12"/>
  <c r="M113" i="12" s="1"/>
  <c r="I113" i="12"/>
  <c r="K113" i="12"/>
  <c r="O113" i="12"/>
  <c r="Q113" i="12"/>
  <c r="Q109" i="12" s="1"/>
  <c r="V113" i="12"/>
  <c r="K114" i="12"/>
  <c r="V114" i="12"/>
  <c r="G115" i="12"/>
  <c r="I115" i="12"/>
  <c r="K115" i="12"/>
  <c r="M115" i="12"/>
  <c r="O115" i="12"/>
  <c r="Q115" i="12"/>
  <c r="V115" i="12"/>
  <c r="G116" i="12"/>
  <c r="G114" i="12" s="1"/>
  <c r="I116" i="12"/>
  <c r="K116" i="12"/>
  <c r="O116" i="12"/>
  <c r="O114" i="12" s="1"/>
  <c r="Q116" i="12"/>
  <c r="V116" i="12"/>
  <c r="G117" i="12"/>
  <c r="M117" i="12" s="1"/>
  <c r="I117" i="12"/>
  <c r="I114" i="12" s="1"/>
  <c r="K117" i="12"/>
  <c r="O117" i="12"/>
  <c r="Q117" i="12"/>
  <c r="Q114" i="12" s="1"/>
  <c r="V117" i="12"/>
  <c r="G118" i="12"/>
  <c r="I118" i="12"/>
  <c r="K118" i="12"/>
  <c r="O118" i="12"/>
  <c r="Q118" i="12"/>
  <c r="V118" i="12"/>
  <c r="G119" i="12"/>
  <c r="I119" i="12"/>
  <c r="K119" i="12"/>
  <c r="M119" i="12"/>
  <c r="M118" i="12" s="1"/>
  <c r="O119" i="12"/>
  <c r="Q119" i="12"/>
  <c r="V119" i="12"/>
  <c r="G122" i="12"/>
  <c r="O122" i="12"/>
  <c r="G123" i="12"/>
  <c r="M123" i="12" s="1"/>
  <c r="I123" i="12"/>
  <c r="I122" i="12" s="1"/>
  <c r="K123" i="12"/>
  <c r="O123" i="12"/>
  <c r="Q123" i="12"/>
  <c r="Q122" i="12" s="1"/>
  <c r="V123" i="12"/>
  <c r="G124" i="12"/>
  <c r="M124" i="12" s="1"/>
  <c r="I124" i="12"/>
  <c r="K124" i="12"/>
  <c r="K122" i="12" s="1"/>
  <c r="O124" i="12"/>
  <c r="Q124" i="12"/>
  <c r="V124" i="12"/>
  <c r="V122" i="12" s="1"/>
  <c r="G125" i="12"/>
  <c r="I125" i="12"/>
  <c r="K125" i="12"/>
  <c r="M125" i="12"/>
  <c r="O125" i="12"/>
  <c r="Q125" i="12"/>
  <c r="V125" i="12"/>
  <c r="G126" i="12"/>
  <c r="K126" i="12"/>
  <c r="O126" i="12"/>
  <c r="V126" i="12"/>
  <c r="G127" i="12"/>
  <c r="M127" i="12" s="1"/>
  <c r="M126" i="12" s="1"/>
  <c r="I127" i="12"/>
  <c r="I126" i="12" s="1"/>
  <c r="K127" i="12"/>
  <c r="O127" i="12"/>
  <c r="Q127" i="12"/>
  <c r="Q126" i="12" s="1"/>
  <c r="V127" i="12"/>
  <c r="G128" i="12"/>
  <c r="I128" i="12"/>
  <c r="K128" i="12"/>
  <c r="O128" i="12"/>
  <c r="Q128" i="12"/>
  <c r="V128" i="12"/>
  <c r="G129" i="12"/>
  <c r="I129" i="12"/>
  <c r="K129" i="12"/>
  <c r="M129" i="12"/>
  <c r="M128" i="12" s="1"/>
  <c r="O129" i="12"/>
  <c r="Q129" i="12"/>
  <c r="V129" i="12"/>
  <c r="G131" i="12"/>
  <c r="M131" i="12" s="1"/>
  <c r="I131" i="12"/>
  <c r="I130" i="12" s="1"/>
  <c r="K131" i="12"/>
  <c r="O131" i="12"/>
  <c r="Q131" i="12"/>
  <c r="Q130" i="12" s="1"/>
  <c r="V131" i="12"/>
  <c r="G132" i="12"/>
  <c r="M132" i="12" s="1"/>
  <c r="I132" i="12"/>
  <c r="K132" i="12"/>
  <c r="K130" i="12" s="1"/>
  <c r="O132" i="12"/>
  <c r="Q132" i="12"/>
  <c r="V132" i="12"/>
  <c r="V130" i="12" s="1"/>
  <c r="G133" i="12"/>
  <c r="I133" i="12"/>
  <c r="K133" i="12"/>
  <c r="M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I137" i="12"/>
  <c r="K137" i="12"/>
  <c r="M137" i="12"/>
  <c r="O137" i="12"/>
  <c r="Q137" i="12"/>
  <c r="V137" i="12"/>
  <c r="G138" i="12"/>
  <c r="M138" i="12" s="1"/>
  <c r="I138" i="12"/>
  <c r="K138" i="12"/>
  <c r="O138" i="12"/>
  <c r="O130" i="12" s="1"/>
  <c r="Q138" i="12"/>
  <c r="V138" i="12"/>
  <c r="AE140" i="12"/>
  <c r="I20" i="1"/>
  <c r="I19" i="1"/>
  <c r="I18" i="1"/>
  <c r="I16" i="1"/>
  <c r="AZ73" i="1"/>
  <c r="AZ72" i="1"/>
  <c r="AZ71" i="1"/>
  <c r="AZ70" i="1"/>
  <c r="AZ69" i="1"/>
  <c r="AZ68" i="1"/>
  <c r="AZ67" i="1"/>
  <c r="AZ66" i="1"/>
  <c r="AZ64" i="1"/>
  <c r="AZ59" i="1"/>
  <c r="AZ58" i="1"/>
  <c r="AZ57" i="1"/>
  <c r="AZ56" i="1"/>
  <c r="AZ55" i="1"/>
  <c r="AZ54" i="1"/>
  <c r="AZ53" i="1"/>
  <c r="AZ52" i="1"/>
  <c r="AZ51" i="1"/>
  <c r="AZ50" i="1"/>
  <c r="AZ49" i="1"/>
  <c r="F44" i="1"/>
  <c r="G44" i="1"/>
  <c r="G25" i="1" s="1"/>
  <c r="A25" i="1" s="1"/>
  <c r="H44" i="1"/>
  <c r="H43" i="1"/>
  <c r="I43" i="1" s="1"/>
  <c r="H42" i="1"/>
  <c r="I42" i="1" s="1"/>
  <c r="H41" i="1"/>
  <c r="I41" i="1" s="1"/>
  <c r="H40" i="1"/>
  <c r="I40" i="1" s="1"/>
  <c r="H39" i="1"/>
  <c r="I39" i="1" s="1"/>
  <c r="I44" i="1" s="1"/>
  <c r="I107" i="1" l="1"/>
  <c r="J105" i="1" s="1"/>
  <c r="J85" i="1"/>
  <c r="J89" i="1"/>
  <c r="J93" i="1"/>
  <c r="A26" i="1"/>
  <c r="G26" i="1"/>
  <c r="G28" i="1"/>
  <c r="G23" i="1"/>
  <c r="M71" i="13"/>
  <c r="M36" i="13"/>
  <c r="M33" i="13"/>
  <c r="G36" i="13"/>
  <c r="AF85" i="13"/>
  <c r="M81" i="13"/>
  <c r="M75" i="13" s="1"/>
  <c r="M73" i="13"/>
  <c r="M65" i="13"/>
  <c r="M63" i="13" s="1"/>
  <c r="M57" i="13"/>
  <c r="M56" i="13" s="1"/>
  <c r="M49" i="13"/>
  <c r="M48" i="13" s="1"/>
  <c r="M25" i="13"/>
  <c r="M24" i="13" s="1"/>
  <c r="M17" i="13"/>
  <c r="M16" i="13" s="1"/>
  <c r="M9" i="13"/>
  <c r="M8" i="13" s="1"/>
  <c r="M19" i="12"/>
  <c r="M109" i="12"/>
  <c r="M130" i="12"/>
  <c r="M114" i="12"/>
  <c r="M122" i="12"/>
  <c r="M21" i="12"/>
  <c r="AF140" i="12"/>
  <c r="G130" i="12"/>
  <c r="M116" i="12"/>
  <c r="M84" i="12"/>
  <c r="M81" i="12" s="1"/>
  <c r="M29" i="12"/>
  <c r="M28" i="12" s="1"/>
  <c r="M112" i="12"/>
  <c r="M102" i="12"/>
  <c r="M98" i="12" s="1"/>
  <c r="M88" i="12"/>
  <c r="M85" i="12" s="1"/>
  <c r="M80" i="12"/>
  <c r="M78" i="12" s="1"/>
  <c r="M41" i="12"/>
  <c r="M40" i="12" s="1"/>
  <c r="M33" i="12"/>
  <c r="M31" i="12" s="1"/>
  <c r="M25" i="12"/>
  <c r="M22" i="12" s="1"/>
  <c r="M9" i="12"/>
  <c r="M8" i="12" s="1"/>
  <c r="J42" i="1"/>
  <c r="J39" i="1"/>
  <c r="J44" i="1" s="1"/>
  <c r="J41" i="1"/>
  <c r="J43" i="1"/>
  <c r="J40" i="1"/>
  <c r="I21" i="1"/>
  <c r="J28" i="1"/>
  <c r="J26" i="1"/>
  <c r="G38" i="1"/>
  <c r="F38" i="1"/>
  <c r="J23" i="1"/>
  <c r="J24" i="1"/>
  <c r="J25" i="1"/>
  <c r="J27" i="1"/>
  <c r="E24" i="1"/>
  <c r="E26" i="1"/>
  <c r="J81" i="1" l="1"/>
  <c r="J84" i="1"/>
  <c r="J80" i="1"/>
  <c r="J103" i="1"/>
  <c r="J97" i="1"/>
  <c r="J91" i="1"/>
  <c r="J87" i="1"/>
  <c r="J96" i="1"/>
  <c r="J79" i="1"/>
  <c r="J92" i="1"/>
  <c r="J86" i="1"/>
  <c r="J101" i="1"/>
  <c r="J88" i="1"/>
  <c r="J98" i="1"/>
  <c r="J102" i="1"/>
  <c r="J90" i="1"/>
  <c r="J104" i="1"/>
  <c r="J99" i="1"/>
  <c r="J100" i="1"/>
  <c r="J95" i="1"/>
  <c r="J106" i="1"/>
  <c r="J82" i="1"/>
  <c r="J83" i="1"/>
  <c r="J94" i="1"/>
  <c r="A23" i="1"/>
  <c r="J107" i="1" l="1"/>
  <c r="G24" i="1"/>
  <c r="A27" i="1" s="1"/>
  <c r="A29" i="1" s="1"/>
  <c r="G29" i="1" s="1"/>
  <c r="G27" i="1" s="1"/>
  <c r="A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Karel Hocke</author>
  </authors>
  <commentList>
    <comment ref="S6" authorId="0" shapeId="0" xr:uid="{0C7788BB-267B-4ED0-890D-469E9492211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342F957-A363-4F86-8F4A-6009C573F0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Karel Hocke</author>
  </authors>
  <commentList>
    <comment ref="S6" authorId="0" shapeId="0" xr:uid="{443AE3F6-F258-4DC9-9ED0-4E300D543CB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C602BA0-BC35-4742-AE3D-FA1AB1BF130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<sst xmlns="http://schemas.openxmlformats.org/spreadsheetml/2006/main" count="1595" uniqueCount="489">
  <si>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</si>
  <si>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</si>
  <si>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</si>
  <si>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</si>
  <si>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</si>
  <si>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</si>
  <si>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</si>
  <si>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</si>
  <si>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</si>
  <si>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</si>
  <si>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</si>
  <si>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</si>
  <si>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</si>
  <si>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</si>
  <si>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</si>
  <si>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</si>
  <si>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</si>
  <si>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</si>
  <si>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</si>
  <si>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</si>
  <si>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</si>
  <si>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</si>
  <si>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</si>
  <si>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</si>
  <si>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</si>
  <si>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</si>
  <si>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</si>
  <si>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</si>
  <si>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</si>
  <si>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</si>
  <si>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</si>
  <si>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</si>
  <si>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</si>
  <si>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</si>
  <si>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</si>
  <si>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</si>
  <si>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</si>
  <si>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</si>
  <si>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</si>
  <si>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</si>
  <si>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</si>
  <si>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</si>
  <si>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</si>
  <si>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Velfl Josef, PaedDr.</t>
  </si>
  <si>
    <t>Hornické muzeum Příbram - Šachta č.11A Bytíz_Opravy</t>
  </si>
  <si>
    <t>Hornické muzeum Příbram, příspěvková organizace</t>
  </si>
  <si>
    <t>Náměstí Hynka Kličky 293</t>
  </si>
  <si>
    <t>Příbram VI</t>
  </si>
  <si>
    <t>26101</t>
  </si>
  <si>
    <t>00360121</t>
  </si>
  <si>
    <t>Ing. Jana Součková</t>
  </si>
  <si>
    <t>Kutnohorská 84</t>
  </si>
  <si>
    <t>Příbram-Příbram VII</t>
  </si>
  <si>
    <t>04584074</t>
  </si>
  <si>
    <t>CZ8452241116</t>
  </si>
  <si>
    <t>Stavba</t>
  </si>
  <si>
    <t>01</t>
  </si>
  <si>
    <t>Strojovna</t>
  </si>
  <si>
    <t>SO 01 - opravy povrchů, výplní, rampa</t>
  </si>
  <si>
    <t>03</t>
  </si>
  <si>
    <t>Elektrorozvodna</t>
  </si>
  <si>
    <t>SO 03  opravy povrchů, výplní, vestavba dílny</t>
  </si>
  <si>
    <t>Celkem za stavbu</t>
  </si>
  <si>
    <t>CZK</t>
  </si>
  <si>
    <t>#POPS</t>
  </si>
  <si>
    <t>#POPO</t>
  </si>
  <si>
    <t>Popis objektu: 01 - Strojovna</t>
  </si>
  <si>
    <t>#POPR</t>
  </si>
  <si>
    <t>POPIS-REKAPITULACE PRACÍ (jedná se o vybrané stavební práce na objektu)</t>
  </si>
  <si>
    <t>- oprava poškozené venkovní omítky po obvodu budovy z lešení, hrubé začištění s vrchním cementovým špricem</t>
  </si>
  <si>
    <t>- nátěry ocelových profilů po obvodu budovy a okenních rámů (šedá barva)</t>
  </si>
  <si>
    <t>- nátěr žebříku na jihozápadní straně budovy (černá barva), nové podesty</t>
  </si>
  <si>
    <t>- vestavba úklidové místnosti, zdravotní instalace, vzduchotechnika, elektro objednatel není předmětem</t>
  </si>
  <si>
    <t>- hlavní vjezdová vrata - zajištění přístupu ZTP</t>
  </si>
  <si>
    <t>- oprava současných přístupových rampo tryskání,reprofilace a sanační vrstvy</t>
  </si>
  <si>
    <t>- vybudování nové přístupové rampy pro osoby s omezenou schopností pohybu</t>
  </si>
  <si>
    <t>- keramické dlažby v prostoru strojovny, oprava v místnostech 105 a 106 (1. NP)</t>
  </si>
  <si>
    <t>- v místnostech 001, 002, 003 a 004 (1. PP) oprava betonové podlahy opatřené nátěrem šedou epoxy se vsypem</t>
  </si>
  <si>
    <t>- vestavba úklidového zázemí a napojení na ZTI</t>
  </si>
  <si>
    <t>Popis objektu: 03 - Elektrorozvodna</t>
  </si>
  <si>
    <t>- oprava poškozené venkovní omítky po obvodu celé budovy (lešení)</t>
  </si>
  <si>
    <t>- nátěry parapetů a okenních rámů v horní části budovy (šedá barva), nové parapety u oken ve spodní části budovy (9 ks)</t>
  </si>
  <si>
    <t>- oprava balkonů/podest (otryskání, reprofilace a sanační vrstvy)</t>
  </si>
  <si>
    <t>- tepelná izolace stropní konstrukce rozvodny z pěnového polystyrenu – část budovy pod novou kanceláří (místnost 105 – 1. NP)</t>
  </si>
  <si>
    <t>- vestavba dílny a denní místnost údržby</t>
  </si>
  <si>
    <t>- nové okno na místě současných vrat (1750x850) – Al, barva RAL 7046 (šedá)</t>
  </si>
  <si>
    <t>- nová vjezdová plechová vrata - replika starých vrat s prolamovanými výplněmi, vzhled výroby z let 1960-80</t>
  </si>
  <si>
    <t>- úprava terénu před novými vraty zpevněný nájezd</t>
  </si>
  <si>
    <t>Rekapitulace dílů</t>
  </si>
  <si>
    <t>Typ dílu</t>
  </si>
  <si>
    <t>1</t>
  </si>
  <si>
    <t>Zemní práce</t>
  </si>
  <si>
    <t>27</t>
  </si>
  <si>
    <t>Základy</t>
  </si>
  <si>
    <t>3</t>
  </si>
  <si>
    <t>Svislé a kompletní konstrukce</t>
  </si>
  <si>
    <t>311</t>
  </si>
  <si>
    <t>Sádrokartonové konstrukce</t>
  </si>
  <si>
    <t>6</t>
  </si>
  <si>
    <t>Úpravy povrchu, podlahy</t>
  </si>
  <si>
    <t>61</t>
  </si>
  <si>
    <t>Upravy povrchů vnitřní</t>
  </si>
  <si>
    <t>62</t>
  </si>
  <si>
    <t>Úpravy povrchů vnější</t>
  </si>
  <si>
    <t>63</t>
  </si>
  <si>
    <t>Podlahy a podlahové konstrukce</t>
  </si>
  <si>
    <t>630</t>
  </si>
  <si>
    <t>Rampa</t>
  </si>
  <si>
    <t>64</t>
  </si>
  <si>
    <t>Výplně otvorů</t>
  </si>
  <si>
    <t>9</t>
  </si>
  <si>
    <t>Ostatní konstrukce</t>
  </si>
  <si>
    <t>94</t>
  </si>
  <si>
    <t>Lešení a stavební výtahy</t>
  </si>
  <si>
    <t>96</t>
  </si>
  <si>
    <t>Bourání konstrukcí</t>
  </si>
  <si>
    <t>99</t>
  </si>
  <si>
    <t>Staveništní přesun hmot</t>
  </si>
  <si>
    <t>720</t>
  </si>
  <si>
    <t>Zdravotechnická instalace</t>
  </si>
  <si>
    <t>764</t>
  </si>
  <si>
    <t>Konstrukce klempířské</t>
  </si>
  <si>
    <t>766</t>
  </si>
  <si>
    <t>Konstrukce truhlářské</t>
  </si>
  <si>
    <t>767</t>
  </si>
  <si>
    <t>Konstrukce zámečnické</t>
  </si>
  <si>
    <t>767,1</t>
  </si>
  <si>
    <t>Hliníková okna a prosklené stěny</t>
  </si>
  <si>
    <t>771</t>
  </si>
  <si>
    <t>Podlahy z dlaždic a obklady</t>
  </si>
  <si>
    <t>777</t>
  </si>
  <si>
    <t>Podlahy ze syntetických hmot</t>
  </si>
  <si>
    <t>781</t>
  </si>
  <si>
    <t>Obklady keramické</t>
  </si>
  <si>
    <t>783</t>
  </si>
  <si>
    <t>Nátěry</t>
  </si>
  <si>
    <t>787</t>
  </si>
  <si>
    <t>Zasklívání</t>
  </si>
  <si>
    <t>M210</t>
  </si>
  <si>
    <t>Elektroinstalace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</si>
  <si>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</si>
  <si>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</si>
  <si>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</si>
  <si>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</si>
  <si>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</si>
  <si>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</si>
  <si>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</si>
  <si>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</si>
  <si>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</si>
  <si>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</si>
  <si>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</si>
  <si>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</si>
  <si>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</si>
  <si>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</si>
  <si>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</si>
  <si>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</si>
  <si>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</si>
  <si>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</si>
  <si>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</si>
  <si>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</si>
  <si>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</si>
  <si>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</si>
  <si>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</si>
  <si>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</si>
  <si>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</si>
  <si>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</si>
  <si>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</si>
  <si>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</si>
  <si>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</si>
  <si>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</si>
  <si>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</si>
  <si>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</si>
  <si>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</si>
  <si>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</si>
  <si>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</si>
  <si>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162702199R00</t>
  </si>
  <si>
    <t>Poplatek za skládku zeminy</t>
  </si>
  <si>
    <t>m3</t>
  </si>
  <si>
    <t>RTS 22/ II</t>
  </si>
  <si>
    <t>Indiv</t>
  </si>
  <si>
    <t>Práce</t>
  </si>
  <si>
    <t>Běžná</t>
  </si>
  <si>
    <t>POL1_1</t>
  </si>
  <si>
    <t>133100010RAD</t>
  </si>
  <si>
    <t>Výkop pro základové patky rampy v hornině 1-4 odvoz do 15 km, uložení na skládku včetně případného zapažení při nesoudržné zemině</t>
  </si>
  <si>
    <t>Agregovaná položka</t>
  </si>
  <si>
    <t>POL2_1</t>
  </si>
  <si>
    <t>275313611R00</t>
  </si>
  <si>
    <t>Základové patky rampy  (VR) z betonu prostého 30x30cm betonováno do terénu úprava přibednění vrchní části</t>
  </si>
  <si>
    <t>342248114R00</t>
  </si>
  <si>
    <t>Příčky z keram.bloků na MVC, tl. 150 mm obezdívka M 112</t>
  </si>
  <si>
    <t>m2</t>
  </si>
  <si>
    <t>342248144R00</t>
  </si>
  <si>
    <t>Dozdění  rohů keram.zdivem na MVC tl.150 mm ozn. N</t>
  </si>
  <si>
    <t>346244314R00</t>
  </si>
  <si>
    <t>Instalační přizdívka z desek Ytong v soc.zařízení  M 112</t>
  </si>
  <si>
    <t>612421637R00</t>
  </si>
  <si>
    <t>Omítka vnitřní zdiva štuková nebo pod obklady opravy vnitřních povrchů, soklíky</t>
  </si>
  <si>
    <t>622421121R00</t>
  </si>
  <si>
    <t>Omítka vnější stěn, MVC, hrubá zatřená ozn. N</t>
  </si>
  <si>
    <t>622422331R00</t>
  </si>
  <si>
    <t>Oprava vnějších omítek vápen. hrubých do 30 % ozn. A</t>
  </si>
  <si>
    <t>392571112R00</t>
  </si>
  <si>
    <t>Otryskání nesoudržného betonu rampy ozn. R</t>
  </si>
  <si>
    <t>R 01</t>
  </si>
  <si>
    <t xml:space="preserve">zkoušky pevnosti stávajícího betonu po otryskání - vytavení protokolu min. 20 Mpa dle technologického předpisu </t>
  </si>
  <si>
    <t>kpl</t>
  </si>
  <si>
    <t>Vlastní</t>
  </si>
  <si>
    <t>POL1_</t>
  </si>
  <si>
    <t>622473104R00</t>
  </si>
  <si>
    <t>Reprofilace betonových ramp opravnou maltou (přechodový kont. můstek, opravná vrstva 10-50 mm,  vrchní stěrka s protisklznou úpravou- striáž, hydrofobizace)</t>
  </si>
  <si>
    <t>622904112R00</t>
  </si>
  <si>
    <t>Očištění povrchu tlakovou vodou</t>
  </si>
  <si>
    <t>975021211R00</t>
  </si>
  <si>
    <t>Podchycení stáv.ramp ocel.uzavř.profily TR 100/5 á 2,0 m, vč.dodávky profilů, sekání a začištění, nátěry</t>
  </si>
  <si>
    <t>kus</t>
  </si>
  <si>
    <t>900 00-0001</t>
  </si>
  <si>
    <t>Zednická výpomoc pro řemesla</t>
  </si>
  <si>
    <t>kompl</t>
  </si>
  <si>
    <t>Specifikace</t>
  </si>
  <si>
    <t>POL3_0</t>
  </si>
  <si>
    <t>952901114R00</t>
  </si>
  <si>
    <t>Vyčištění budov o výšce podlaží nad 4 m</t>
  </si>
  <si>
    <t>941941052R00</t>
  </si>
  <si>
    <t>Montáž lešení leh.řad.s podlahami,š.1,5 m, H 24 m</t>
  </si>
  <si>
    <t>941941392R00</t>
  </si>
  <si>
    <t>Příplatek za každý měsíc použití lešení</t>
  </si>
  <si>
    <t>941941852R00</t>
  </si>
  <si>
    <t>Demontáž lešení leh.řad.s podlahami,š.1,5 m,H 24 m</t>
  </si>
  <si>
    <t>941955002R00</t>
  </si>
  <si>
    <t>Lešení lehké pomocné - pro opravu vni.omítek stěn 1,pp</t>
  </si>
  <si>
    <t>941955004R00</t>
  </si>
  <si>
    <t>Lešení lehké pomocné - pro opravu omítek vni.stěn 1.np</t>
  </si>
  <si>
    <t>944944011R00</t>
  </si>
  <si>
    <t>Montáž ochranné sítě na lešení</t>
  </si>
  <si>
    <t>944944031R00</t>
  </si>
  <si>
    <t>Příplatek za každý měsíc použití sítí</t>
  </si>
  <si>
    <t>944944081R00</t>
  </si>
  <si>
    <t>Demontáž ochranné sítě</t>
  </si>
  <si>
    <t>962031116R00</t>
  </si>
  <si>
    <t>Odstranění poškozeného zdiva (opršelé rohy) tl.140 mm</t>
  </si>
  <si>
    <t>978015241R00</t>
  </si>
  <si>
    <t>Odstranění poškoz.omítek vnějších MVC do 30 %</t>
  </si>
  <si>
    <t>979011111R00</t>
  </si>
  <si>
    <t>Svislá doprava suti a vybour. hmot</t>
  </si>
  <si>
    <t>t</t>
  </si>
  <si>
    <t>Přesun suti</t>
  </si>
  <si>
    <t>POL8_</t>
  </si>
  <si>
    <t>965081713R00</t>
  </si>
  <si>
    <t xml:space="preserve">Bourání dlažeb keramických tl.10 mm, nad 1 m2 M 101 </t>
  </si>
  <si>
    <t>Odkaz na mn. položky pořadí 49 : 757,00000</t>
  </si>
  <si>
    <t>VV</t>
  </si>
  <si>
    <t>965048515R00</t>
  </si>
  <si>
    <t>Broušení betonových povrchů do tl. 5 mm M101 srovnání po osekání dlaždic</t>
  </si>
  <si>
    <t>Odkaz na mn. položky pořadí 28 : 757,00000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</si>
  <si>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</si>
  <si>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</si>
  <si>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</si>
  <si>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</si>
  <si>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</si>
  <si>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</t>
  </si>
  <si>
    <t>979086112R00</t>
  </si>
  <si>
    <t>Nakládání nebo překládání suti a vybouraných hmot</t>
  </si>
  <si>
    <t>979990001R00</t>
  </si>
  <si>
    <t>Poplatek za skládku stavební suti</t>
  </si>
  <si>
    <t>RTS 20/ I</t>
  </si>
  <si>
    <t>999281111R00</t>
  </si>
  <si>
    <t>Přesun hmot pro opravy a údržbu do výšky 25 m</t>
  </si>
  <si>
    <t>Přesun hmot</t>
  </si>
  <si>
    <t>POL7_</t>
  </si>
  <si>
    <t>720 00T</t>
  </si>
  <si>
    <t>rozvod ZTI</t>
  </si>
  <si>
    <t xml:space="preserve">Vnitřní kanalizace objektu : </t>
  </si>
  <si>
    <t xml:space="preserve">připojovací potrubí PVC HT 3% vedeným ve zdi do svislého odpadního potrubí č. 1. : </t>
  </si>
  <si>
    <t xml:space="preserve">Prostup střechou vyvedení nad odvětrání hlavicí : </t>
  </si>
  <si>
    <t xml:space="preserve">Stoupačka bude vedena ve zdi. : </t>
  </si>
  <si>
    <t xml:space="preserve">čistící kus : </t>
  </si>
  <si>
    <t xml:space="preserve">Napojení přepadu pojistného ventilu ohřívače do zápachové uzávěrky umyvadla : </t>
  </si>
  <si>
    <t xml:space="preserve">Svodné potrubí PVC KG 2 % vedeno pod podlahou 1. NP, 10 cm pískové lože : </t>
  </si>
  <si>
    <t xml:space="preserve">Vyvedení před budovu a napojení do RŠ 2 DN 600. : </t>
  </si>
  <si>
    <t xml:space="preserve">Vnitřní vodovod : </t>
  </si>
  <si>
    <t xml:space="preserve">odbočka z hlavního řadu šoupátko DN 1" se zemní soupravou a litinovým poklopem. : </t>
  </si>
  <si>
    <t xml:space="preserve">Potrubí PE 25 do M112 : </t>
  </si>
  <si>
    <t xml:space="preserve">hlavní uzávěr objektu KK 3/4 : </t>
  </si>
  <si>
    <t xml:space="preserve">el. ohřívač 10L pod umyvadlo : </t>
  </si>
  <si>
    <t xml:space="preserve">rozvod TUV a SV dle 409/2005  : </t>
  </si>
  <si>
    <t xml:space="preserve">proplach, desinfekce, tlaková zkouška : </t>
  </si>
  <si>
    <t xml:space="preserve">Vnitřní rozvod z trub PPR 3, PN 16 s návlekovou izolací o síle dle 193/2007. : </t>
  </si>
  <si>
    <t xml:space="preserve">Umyvadlo keramické 50 cm s otvorem pro baterii. : </t>
  </si>
  <si>
    <t xml:space="preserve">Výlevka keramická stojací. : </t>
  </si>
  <si>
    <t xml:space="preserve">Výtokové baterie kovové směšovací páková umyvadlová stojánková : </t>
  </si>
  <si>
    <t xml:space="preserve">Výtokové baterie kovové směšovací páková nástěnná s prodlouženým ramenem -výlevka : </t>
  </si>
  <si>
    <t>kompletví soubor včetně přímomocí a zemních prací : 1</t>
  </si>
  <si>
    <t>764817140R00</t>
  </si>
  <si>
    <t>Oplechování atiky kopek z  Pz plechu, rš 390 mm</t>
  </si>
  <si>
    <t>m</t>
  </si>
  <si>
    <t>POL1_7</t>
  </si>
  <si>
    <t>998764103R00</t>
  </si>
  <si>
    <t>Přesun hmot pro klempířské konstrukce</t>
  </si>
  <si>
    <t>769000001R00</t>
  </si>
  <si>
    <t>Montáž plastových dveří</t>
  </si>
  <si>
    <t>RTS 12/ I</t>
  </si>
  <si>
    <t>61143240T</t>
  </si>
  <si>
    <t>Dveře plastové 1křídlové 80x200 cm vč.rámu a kování M 112</t>
  </si>
  <si>
    <t>998766103R00</t>
  </si>
  <si>
    <t>Přesun hmot pro truhlářské konstrukce</t>
  </si>
  <si>
    <t>767161100T00</t>
  </si>
  <si>
    <t>M+D Zábradlí rampy v.900mm - ozn.VZ, Z) vč.povrchové úpravy</t>
  </si>
  <si>
    <t>Kalkul</t>
  </si>
  <si>
    <t>76766100T00</t>
  </si>
  <si>
    <t>M+D Ocelová pozinkovaná rampa z pororoštu - ozn.VR)  (viz popis v PD) všechny prvky dle požadavků ZTP</t>
  </si>
  <si>
    <t>767420010RA0</t>
  </si>
  <si>
    <t>Vestavba úklid.komory z PUR panelů tl.80mm</t>
  </si>
  <si>
    <t>RTS 16/ I</t>
  </si>
  <si>
    <t>POL2_7</t>
  </si>
  <si>
    <t>767R- 01</t>
  </si>
  <si>
    <t>demontáž, oprava, zpětná montáž, seřízení vyhlápěcích/otočných křídel prosklenných částí obvod plášt vřetně mechanizmů dálkového ovládání</t>
  </si>
  <si>
    <t xml:space="preserve">m2    </t>
  </si>
  <si>
    <t>767655250R00</t>
  </si>
  <si>
    <t>Montáž vrat do oc. zárubeň, 4kř.,do 32 m2</t>
  </si>
  <si>
    <t>55344628.AT</t>
  </si>
  <si>
    <t>Hlavní Vrata ocelová s integrovanými dveřmi 5500x5500mm, vč.rámu a kování  identický vzhled 70- let nátěr 1x základ, 2x vrchní syntetický S 6006, úprava pro  ZTP</t>
  </si>
  <si>
    <t xml:space="preserve">provedení repliky dle původních, tvar a materiál dle stávajících : </t>
  </si>
  <si>
    <t xml:space="preserve">demontáž stávajících, prohlídka pro možné zachování částí originálu, likvidace a odvoz : </t>
  </si>
  <si>
    <t xml:space="preserve">úprava na bezbariérový provoz pro vjezd ZTP : </t>
  </si>
  <si>
    <t xml:space="preserve">včetně nátěrů 1x základ 2x vrchní původní syntetický S6006 : </t>
  </si>
  <si>
    <t>2</t>
  </si>
  <si>
    <t>998767103R00</t>
  </si>
  <si>
    <t>Přesun hmot pro zámečnické konstr., výšky do 24 m</t>
  </si>
  <si>
    <t>771101210R00</t>
  </si>
  <si>
    <t>Penetrace podkladu pod dlažby</t>
  </si>
  <si>
    <t>771571903R00</t>
  </si>
  <si>
    <t>Opravy podlah keramických režných 10x10 cm M105, M106</t>
  </si>
  <si>
    <t>oprava 20% : (73,75+80,88)*100*0,2</t>
  </si>
  <si>
    <t>771575109RT8</t>
  </si>
  <si>
    <t>Montáž podlah keram.,hladké, tmel, 30x30 cm flex.lepidlo, spár.hmota</t>
  </si>
  <si>
    <t>771575119RU2</t>
  </si>
  <si>
    <t>Montáž podlah keramických do tmele 10x10 cm flex.lepidlo, spár.hmota M 101</t>
  </si>
  <si>
    <t>59764210R</t>
  </si>
  <si>
    <t>Dlažba keramická protiskluzná 300x300x9 mm M 112</t>
  </si>
  <si>
    <t>SPCM</t>
  </si>
  <si>
    <t>59764269T</t>
  </si>
  <si>
    <t xml:space="preserve">Dlažba keramická 8x8cm / 10x10 cm dle stávajícího vzoru M 101 porovinové </t>
  </si>
  <si>
    <t>M101, použití dle předložených vzorků  -  nutný souhlas TDI : 757</t>
  </si>
  <si>
    <t>Koeficient : 0,03</t>
  </si>
  <si>
    <t>998771102R00</t>
  </si>
  <si>
    <t>Přesun hmot pro podlahy z dlaždic</t>
  </si>
  <si>
    <t>781101210R00</t>
  </si>
  <si>
    <t>Penetrace podkladu pod obklady M112</t>
  </si>
  <si>
    <t>781415016RT8</t>
  </si>
  <si>
    <t>Montáž obkladů stěn porovinových do tmele lepidlo, spár.hmota M112</t>
  </si>
  <si>
    <t>597813554R</t>
  </si>
  <si>
    <t>Obklady keramické (upřesnit dle požadavku investota) M112</t>
  </si>
  <si>
    <t>POL3_</t>
  </si>
  <si>
    <t>998781103R00</t>
  </si>
  <si>
    <t>Přesun hmot pro obklady keramické</t>
  </si>
  <si>
    <t>783221900R00</t>
  </si>
  <si>
    <t>Údržba, nátěr syntetický kov. konstrukcí 2x - ocel.rámy výplní z drátoskla očištění, dotmelení tradiční</t>
  </si>
  <si>
    <t>783221900T00</t>
  </si>
  <si>
    <t>Údržba, nátěr požárního žebříku dl.16m včetně nových podlah podest</t>
  </si>
  <si>
    <t>783222921R00</t>
  </si>
  <si>
    <t>Údržba, nátěr syntetický kov.konstrukcí 2x - ocel.paždíky ve fasádě</t>
  </si>
  <si>
    <t>777615110RA0</t>
  </si>
  <si>
    <t>Oprava betonové podlahy, povrch epoxidový nátěr, 001, 002, 003, 004 (1. PP)</t>
  </si>
  <si>
    <t>POL2_</t>
  </si>
  <si>
    <t xml:space="preserve">odstranění/úprava stávajícíh povrchů betonu, vyspravení, penetrace, nátěr se vsypem s křemičitého písku, barva šedá, soklík : </t>
  </si>
  <si>
    <t>plocha : 157</t>
  </si>
  <si>
    <t>787140230R00</t>
  </si>
  <si>
    <t>Oprava skleněných výplní z drátoskla (cca 20% nahrazovaných)</t>
  </si>
  <si>
    <t>787600801R00</t>
  </si>
  <si>
    <t>Vysklívání oken z drátoskla</t>
  </si>
  <si>
    <t>998787103R00</t>
  </si>
  <si>
    <t>Přesun hmot pro zasklívání, výšky do 24 m</t>
  </si>
  <si>
    <t>210 00-0001T</t>
  </si>
  <si>
    <t>Elektroinstalace - samostatná dodávka investora - neoceňuje se</t>
  </si>
  <si>
    <t>celkem</t>
  </si>
  <si>
    <t>240 00-0001</t>
  </si>
  <si>
    <t>VZT - viz samostatný rozpočet</t>
  </si>
  <si>
    <t>VRN0</t>
  </si>
  <si>
    <t>Ztížené výrobní podmínky</t>
  </si>
  <si>
    <t>Soubor</t>
  </si>
  <si>
    <t>VRN</t>
  </si>
  <si>
    <t>POL99_8</t>
  </si>
  <si>
    <t>VRN1</t>
  </si>
  <si>
    <t>Oborová přirážka</t>
  </si>
  <si>
    <t>VRN2</t>
  </si>
  <si>
    <t>Přesun stavebních kapacit</t>
  </si>
  <si>
    <t>VRN3</t>
  </si>
  <si>
    <t>Mimostaveništní doprava</t>
  </si>
  <si>
    <t>VRN4</t>
  </si>
  <si>
    <t>Zařízení staveniště</t>
  </si>
  <si>
    <t>VRN5</t>
  </si>
  <si>
    <t>Provoz investora</t>
  </si>
  <si>
    <t>VRN6</t>
  </si>
  <si>
    <t>Kompletační  a koordinační činnost (IČD) SUB objednatele</t>
  </si>
  <si>
    <t>VRN7</t>
  </si>
  <si>
    <t>Rezerva rozpočtu</t>
  </si>
  <si>
    <t>SUM</t>
  </si>
  <si>
    <t>Poznámky uchazeče k zadání</t>
  </si>
  <si>
    <t>POPUZIV</t>
  </si>
  <si>
    <t>END</t>
  </si>
  <si>
    <t>310239211R00</t>
  </si>
  <si>
    <t>Dozdívka parapetů z keramických tvárnic na MVC</t>
  </si>
  <si>
    <t>342264051RT1</t>
  </si>
  <si>
    <t>Podhled sádrokartonový na zavěšenou ocel. konstr. desky standard tl. 12,5 mm, bez izolace</t>
  </si>
  <si>
    <t>317234410R00</t>
  </si>
  <si>
    <t>Vyzdívka mezi nosníky cihlami pálenými na MC</t>
  </si>
  <si>
    <t>317944313RT6</t>
  </si>
  <si>
    <t>Válcované nosníky č.14-22 do připravených otvorů včetně dodávky profilu  I č.22</t>
  </si>
  <si>
    <t>346244382R00</t>
  </si>
  <si>
    <t>Plentování ocelových nosníků výšky 20 - 30 cm</t>
  </si>
  <si>
    <t>Otryskání nesoudržných částí rampy a balkonu</t>
  </si>
  <si>
    <t>941955001R00</t>
  </si>
  <si>
    <t>Lešení lehké pomocné - pro montáž SDK</t>
  </si>
  <si>
    <t>Lešení lehké pomocné - pro opravu vni omítek 1.np</t>
  </si>
  <si>
    <t>946941102RT1</t>
  </si>
  <si>
    <t>Montáž pojízdného lešení 2,5 x 1,45 m - výška pod atiku pro lokální opravy venkovních omítek a nátěry</t>
  </si>
  <si>
    <t>sada</t>
  </si>
  <si>
    <t>946941192RT4</t>
  </si>
  <si>
    <t>Nájemné pojízdného lešení - věž 2,5 x 1,45 m</t>
  </si>
  <si>
    <t>den</t>
  </si>
  <si>
    <t>946941802RT1</t>
  </si>
  <si>
    <t>Demontáž pojízdného lešení 2,5 x 1,45 m</t>
  </si>
  <si>
    <t>Reprofilace betonových kcí opravnou maltou</t>
  </si>
  <si>
    <t>622311134RT6</t>
  </si>
  <si>
    <t>Zateplovací systém EPS tl.150 mm s omítkou tenkovrstvou štukovou tl.3mm</t>
  </si>
  <si>
    <t>622421143R00</t>
  </si>
  <si>
    <t>Omítka vnější stěn, MVC, štuková - v místě zazděného parapetu</t>
  </si>
  <si>
    <t>632419102R00</t>
  </si>
  <si>
    <t>Vyrovnávací vrstva na bázi cementu tl.5-20 mm</t>
  </si>
  <si>
    <t>632451020T00</t>
  </si>
  <si>
    <t>Očištění a příprava podkladu v místech chybějících venkovních parapetů</t>
  </si>
  <si>
    <t>642942111RT7</t>
  </si>
  <si>
    <t>Osazení zárubní dveřních ocelových, pl. do 2,5 m2 včetně dodávky zárubně  atyp 82 x 200 x 11 cm</t>
  </si>
  <si>
    <t>968072558R00</t>
  </si>
  <si>
    <t>Vybourání kovových vrat plochy do 5 m2</t>
  </si>
  <si>
    <t>971033651R00</t>
  </si>
  <si>
    <t>Vybourání otvorů ve zdivu cihelném MVC</t>
  </si>
  <si>
    <t>976071111R00</t>
  </si>
  <si>
    <t>Vybourání kovových zábradlí</t>
  </si>
  <si>
    <t>Svislá doprava suti a vybour. hmot za 2.NP</t>
  </si>
  <si>
    <t>979098111I10</t>
  </si>
  <si>
    <t>999281108R00</t>
  </si>
  <si>
    <t>Přesun hmot pro opravy a údržbu do výšky 12 m</t>
  </si>
  <si>
    <t>764311821R00</t>
  </si>
  <si>
    <t>Demontáž krytiny stříšky balkonu</t>
  </si>
  <si>
    <t>764811201R00</t>
  </si>
  <si>
    <t>Krytina stříšky nad balkonem hladká z lak. Pz</t>
  </si>
  <si>
    <t>764812120R00</t>
  </si>
  <si>
    <t>Oplechování říms a prvků na fasádě z lakovaného Pz plechu</t>
  </si>
  <si>
    <t>764816115R00</t>
  </si>
  <si>
    <t>Oplechování parapetů, lakovaný Pz plech</t>
  </si>
  <si>
    <t>979083111R00</t>
  </si>
  <si>
    <t>Vodorovné přemístění suti na skládku do 100 m</t>
  </si>
  <si>
    <t>766621263R00</t>
  </si>
  <si>
    <t>Montáž oken jednoduchých do 1,5m2</t>
  </si>
  <si>
    <t>766661112R00</t>
  </si>
  <si>
    <t>Montáž dveří do zárubně,otevíravých 1kř.do 0,8 m</t>
  </si>
  <si>
    <t>998766102R00</t>
  </si>
  <si>
    <t>Přesun hmot pro truhlářské konstr., výšky do 12 m</t>
  </si>
  <si>
    <t>766 00-0005</t>
  </si>
  <si>
    <t>M+D dveřního kování dveří vnitřních</t>
  </si>
  <si>
    <t>61130698</t>
  </si>
  <si>
    <t>Okno dřevěné 1křídlové jednoduše zasklené neotevíravé 110x100 cm  (m.č.112)</t>
  </si>
  <si>
    <t>RTS 13/ I</t>
  </si>
  <si>
    <t>61160104</t>
  </si>
  <si>
    <t>Dveře vnitřní hladké plné 1kř. atyp 82x197 bílé</t>
  </si>
  <si>
    <t>767161100R01</t>
  </si>
  <si>
    <t>M+D Zábradlí v.900mm - ozn.Z) vč.povrchové úpravy Pz</t>
  </si>
  <si>
    <t>Vestavba místnosti údržby z PUR panelů tl.80mm</t>
  </si>
  <si>
    <t>767640111U00</t>
  </si>
  <si>
    <t>Mtž dveře ocel.1kř, vč.rámu</t>
  </si>
  <si>
    <t>767651240R00</t>
  </si>
  <si>
    <t>Montáž vrat otočných do ocel.zárubně, s integrovanými dveřmi</t>
  </si>
  <si>
    <t>55340482</t>
  </si>
  <si>
    <t>Dveře ocelové 80x197cm, vč.rámu a kování</t>
  </si>
  <si>
    <t>55344632</t>
  </si>
  <si>
    <t xml:space="preserve">Vrata ocelová 4350x2700mm s dveřmi 800x2000mm vč.rámu a kování - ozn.D4) replika vrat prolam. výplně, nátěr synt. </t>
  </si>
  <si>
    <t>RTS 17/ II</t>
  </si>
  <si>
    <t>767616111R00</t>
  </si>
  <si>
    <t>Montáž oken z Al - profilů</t>
  </si>
  <si>
    <t>55341700T00</t>
  </si>
  <si>
    <t>Okna z Al profilů s izolačním trojsklem  ozn. 05 (1750x850) – Al, barva RAL 7046 (šedá)</t>
  </si>
  <si>
    <t>VRN8T</t>
  </si>
  <si>
    <t>Kompletační činnost (IČD)</t>
  </si>
  <si>
    <t>2022</t>
  </si>
  <si>
    <t>Popis stavby:  Hornické muzeum Příbram - Šachta č.11A Bytíz_Opravy</t>
  </si>
  <si>
    <t>Popis rozpočtu:  SO 01 - opravy povrchů, výplní, rampa</t>
  </si>
  <si>
    <t>Popis rozpočtu:  SO 03  opravy povrchů, výplní, vestavba dílny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</si>
</sst>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5" fillId="3" borderId="0" xfId="0" applyNumberFormat="1" applyFont="1" applyFill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3" t="s">
        <v>41</v>
      </c>
      <c r="B2" s="73"/>
      <c r="C2" s="73"/>
      <c r="D2" s="73"/>
      <c r="E2" s="73"/>
      <c r="F2" s="73"/>
      <c r="G2" s="73"/>
    </row>
  </sheetData>
  <sheetProtection algorithmName="SHA-512" hashValue="kTXCyijGVqIvFR0fVLI0tEzjFOiOok4ipqUTuAH8c7DaSXSVXAat/5oo/7mgV9tJxD4a76gtpzYa5FMXFlxz5Q==" saltValue="yyRWYPCga8+zfOFuRWrUQ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10"/>
  <sheetViews>
    <sheetView showGridLines="0" topLeftCell="B47" zoomScaleNormal="100" zoomScaleSheetLayoutView="75" workbookViewId="0">
      <selection activeCell="N52" sqref="N5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74" t="s">
        <v>4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">
      <c r="A2" s="2"/>
      <c r="B2" s="105" t="s">
        <v>24</v>
      </c>
      <c r="C2" s="106"/>
      <c r="D2" s="107" t="s">
        <v>485</v>
      </c>
      <c r="E2" s="108" t="s">
        <v>44</v>
      </c>
      <c r="F2" s="109"/>
      <c r="G2" s="109"/>
      <c r="H2" s="109"/>
      <c r="I2" s="109"/>
      <c r="J2" s="110"/>
      <c r="O2" s="1"/>
    </row>
    <row r="3" spans="1:15" ht="27" hidden="1" customHeight="1" x14ac:dyDescent="0.2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 x14ac:dyDescent="0.2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 x14ac:dyDescent="0.2">
      <c r="A5" s="2"/>
      <c r="B5" s="31" t="s">
        <v>23</v>
      </c>
      <c r="D5" s="121" t="s">
        <v>45</v>
      </c>
      <c r="E5" s="88"/>
      <c r="F5" s="88"/>
      <c r="G5" s="88"/>
      <c r="H5" s="18" t="s">
        <v>42</v>
      </c>
      <c r="I5" s="125" t="s">
        <v>49</v>
      </c>
      <c r="J5" s="8"/>
    </row>
    <row r="6" spans="1:15" ht="15.75" customHeight="1" x14ac:dyDescent="0.2">
      <c r="A6" s="2"/>
      <c r="B6" s="28"/>
      <c r="C6" s="53"/>
      <c r="D6" s="122" t="s">
        <v>46</v>
      </c>
      <c r="E6" s="89"/>
      <c r="F6" s="89"/>
      <c r="G6" s="89"/>
      <c r="H6" s="18" t="s">
        <v>36</v>
      </c>
      <c r="I6" s="22"/>
      <c r="J6" s="8"/>
    </row>
    <row r="7" spans="1:15" ht="15.75" customHeight="1" x14ac:dyDescent="0.2">
      <c r="A7" s="2"/>
      <c r="B7" s="29"/>
      <c r="C7" s="54"/>
      <c r="D7" s="124" t="s">
        <v>48</v>
      </c>
      <c r="E7" s="123" t="s">
        <v>47</v>
      </c>
      <c r="F7" s="90"/>
      <c r="G7" s="9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126" t="s">
        <v>50</v>
      </c>
      <c r="H8" s="18" t="s">
        <v>42</v>
      </c>
      <c r="I8" s="125" t="s">
        <v>53</v>
      </c>
      <c r="J8" s="8"/>
    </row>
    <row r="9" spans="1:15" ht="15.75" hidden="1" customHeight="1" x14ac:dyDescent="0.2">
      <c r="A9" s="2"/>
      <c r="B9" s="2"/>
      <c r="D9" s="126" t="s">
        <v>51</v>
      </c>
      <c r="H9" s="18" t="s">
        <v>36</v>
      </c>
      <c r="I9" s="125" t="s">
        <v>54</v>
      </c>
      <c r="J9" s="8"/>
    </row>
    <row r="10" spans="1:15" ht="15.75" hidden="1" customHeight="1" x14ac:dyDescent="0.2">
      <c r="A10" s="2"/>
      <c r="B10" s="35"/>
      <c r="C10" s="54"/>
      <c r="D10" s="124" t="s">
        <v>48</v>
      </c>
      <c r="E10" s="127" t="s">
        <v>52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8"/>
      <c r="E11" s="128"/>
      <c r="F11" s="128"/>
      <c r="G11" s="128"/>
      <c r="H11" s="18" t="s">
        <v>42</v>
      </c>
      <c r="I11" s="133"/>
      <c r="J11" s="8"/>
    </row>
    <row r="12" spans="1:15" ht="15.75" customHeight="1" x14ac:dyDescent="0.2">
      <c r="A12" s="2"/>
      <c r="B12" s="28"/>
      <c r="C12" s="53"/>
      <c r="D12" s="129"/>
      <c r="E12" s="129"/>
      <c r="F12" s="129"/>
      <c r="G12" s="129"/>
      <c r="H12" s="18" t="s">
        <v>36</v>
      </c>
      <c r="I12" s="133"/>
      <c r="J12" s="8"/>
    </row>
    <row r="13" spans="1:15" ht="15.75" customHeight="1" x14ac:dyDescent="0.2">
      <c r="A13" s="2"/>
      <c r="B13" s="29"/>
      <c r="C13" s="54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22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58"/>
      <c r="D15" s="52"/>
      <c r="E15" s="83"/>
      <c r="F15" s="83"/>
      <c r="G15" s="84"/>
      <c r="H15" s="84"/>
      <c r="I15" s="84" t="s">
        <v>31</v>
      </c>
      <c r="J15" s="85"/>
    </row>
    <row r="16" spans="1:15" ht="23.25" customHeight="1" x14ac:dyDescent="0.2">
      <c r="A16" s="197" t="s">
        <v>26</v>
      </c>
      <c r="B16" s="38" t="s">
        <v>26</v>
      </c>
      <c r="C16" s="59"/>
      <c r="D16" s="60"/>
      <c r="E16" s="80"/>
      <c r="F16" s="81"/>
      <c r="G16" s="80"/>
      <c r="H16" s="81"/>
      <c r="I16" s="80">
        <f>SUMIF(F79:F106,A16,I79:I106)+SUMIF(F79:F106,"PSU",I79:I106)</f>
        <v>0</v>
      </c>
      <c r="J16" s="82"/>
    </row>
    <row r="17" spans="1:10" ht="23.25" customHeight="1" x14ac:dyDescent="0.2">
      <c r="A17" s="197" t="s">
        <v>27</v>
      </c>
      <c r="B17" s="38" t="s">
        <v>27</v>
      </c>
      <c r="C17" s="59"/>
      <c r="D17" s="60"/>
      <c r="E17" s="80"/>
      <c r="F17" s="81"/>
      <c r="G17" s="80"/>
      <c r="H17" s="81"/>
      <c r="I17" s="80">
        <f>SUMIF(F79:F106,A17,I79:I106)</f>
        <v>0</v>
      </c>
      <c r="J17" s="82"/>
    </row>
    <row r="18" spans="1:10" ht="23.25" customHeight="1" x14ac:dyDescent="0.2">
      <c r="A18" s="197" t="s">
        <v>28</v>
      </c>
      <c r="B18" s="38" t="s">
        <v>28</v>
      </c>
      <c r="C18" s="59"/>
      <c r="D18" s="60"/>
      <c r="E18" s="80"/>
      <c r="F18" s="81"/>
      <c r="G18" s="80"/>
      <c r="H18" s="81"/>
      <c r="I18" s="80">
        <f>SUMIF(F79:F106,A18,I79:I106)</f>
        <v>0</v>
      </c>
      <c r="J18" s="82"/>
    </row>
    <row r="19" spans="1:10" ht="23.25" customHeight="1" x14ac:dyDescent="0.2">
      <c r="A19" s="197" t="s">
        <v>145</v>
      </c>
      <c r="B19" s="38" t="s">
        <v>29</v>
      </c>
      <c r="C19" s="59"/>
      <c r="D19" s="60"/>
      <c r="E19" s="80"/>
      <c r="F19" s="81"/>
      <c r="G19" s="80"/>
      <c r="H19" s="81"/>
      <c r="I19" s="80">
        <f>SUMIF(F79:F106,A19,I79:I106)</f>
        <v>0</v>
      </c>
      <c r="J19" s="82"/>
    </row>
    <row r="20" spans="1:10" ht="23.25" customHeight="1" x14ac:dyDescent="0.2">
      <c r="A20" s="197" t="s">
        <v>146</v>
      </c>
      <c r="B20" s="38" t="s">
        <v>30</v>
      </c>
      <c r="C20" s="59"/>
      <c r="D20" s="60"/>
      <c r="E20" s="80"/>
      <c r="F20" s="81"/>
      <c r="G20" s="80"/>
      <c r="H20" s="81"/>
      <c r="I20" s="80">
        <f>SUMIF(F79:F106,A20,I79:I106)</f>
        <v>0</v>
      </c>
      <c r="J20" s="82"/>
    </row>
    <row r="21" spans="1:10" ht="23.25" customHeight="1" x14ac:dyDescent="0.2">
      <c r="A21" s="2"/>
      <c r="B21" s="48" t="s">
        <v>31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">
      <c r="A22" s="2"/>
      <c r="B22" s="42" t="s">
        <v>35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59"/>
      <c r="D24" s="60"/>
      <c r="E24" s="64">
        <f>SazbaDPH1</f>
        <v>15</v>
      </c>
      <c r="F24" s="39" t="s">
        <v>0</v>
      </c>
      <c r="G24" s="92">
        <f>A23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5"/>
      <c r="D26" s="52"/>
      <c r="E26" s="66">
        <f>SazbaDPH2</f>
        <v>21</v>
      </c>
      <c r="F26" s="30" t="s">
        <v>0</v>
      </c>
      <c r="G26" s="77">
        <f>A25</f>
        <v>0</v>
      </c>
      <c r="H26" s="78"/>
      <c r="I26" s="7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IF(A29&gt;50, ROUNDUP(A27, 0), ROUNDDOWN(A27, 0))</f>
        <v>0</v>
      </c>
      <c r="H29" s="172"/>
      <c r="I29" s="172"/>
      <c r="J29" s="173" t="s">
        <v>63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12</v>
      </c>
      <c r="D32" s="70"/>
      <c r="E32" s="70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97"/>
      <c r="E34" s="98"/>
      <c r="G34" s="99" t="s">
        <v>43</v>
      </c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55</v>
      </c>
      <c r="C39" s="146"/>
      <c r="D39" s="146"/>
      <c r="E39" s="146"/>
      <c r="F39" s="147">
        <f>'01 401 Pol'!AE140+'03 401 Pol'!AE85</f>
        <v>0</v>
      </c>
      <c r="G39" s="148">
        <f>'01 401 Pol'!AF140+'03 401 Pol'!AF85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 t="s">
        <v>56</v>
      </c>
      <c r="C40" s="152" t="s">
        <v>57</v>
      </c>
      <c r="D40" s="152"/>
      <c r="E40" s="152"/>
      <c r="F40" s="153">
        <f>'01 401 Pol'!AE140</f>
        <v>0</v>
      </c>
      <c r="G40" s="154">
        <f>'01 401 Pol'!AF140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3</v>
      </c>
      <c r="B41" s="156"/>
      <c r="C41" s="146" t="s">
        <v>58</v>
      </c>
      <c r="D41" s="146"/>
      <c r="E41" s="146"/>
      <c r="F41" s="157">
        <f>'01 401 Pol'!AE140</f>
        <v>0</v>
      </c>
      <c r="G41" s="149">
        <f>'01 401 Pol'!AF140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">
      <c r="A42" s="135">
        <v>2</v>
      </c>
      <c r="B42" s="151" t="s">
        <v>59</v>
      </c>
      <c r="C42" s="152" t="s">
        <v>60</v>
      </c>
      <c r="D42" s="152"/>
      <c r="E42" s="152"/>
      <c r="F42" s="153">
        <f>'03 401 Pol'!AE85</f>
        <v>0</v>
      </c>
      <c r="G42" s="154">
        <f>'03 401 Pol'!AF85</f>
        <v>0</v>
      </c>
      <c r="H42" s="154">
        <f>(F42*SazbaDPH1/100)+(G42*SazbaDPH2/100)</f>
        <v>0</v>
      </c>
      <c r="I42" s="154">
        <f>F42+G42+H42</f>
        <v>0</v>
      </c>
      <c r="J42" s="155" t="str">
        <f>IF(CenaCelkemVypocet=0,"",I42/CenaCelkemVypocet*100)</f>
        <v/>
      </c>
    </row>
    <row r="43" spans="1:10" ht="25.5" customHeight="1" x14ac:dyDescent="0.2">
      <c r="A43" s="135">
        <v>3</v>
      </c>
      <c r="B43" s="156"/>
      <c r="C43" s="146" t="s">
        <v>61</v>
      </c>
      <c r="D43" s="146"/>
      <c r="E43" s="146"/>
      <c r="F43" s="157">
        <f>'03 401 Pol'!AE85</f>
        <v>0</v>
      </c>
      <c r="G43" s="149">
        <f>'03 401 Pol'!AF85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">
      <c r="A44" s="135"/>
      <c r="B44" s="158" t="s">
        <v>62</v>
      </c>
      <c r="C44" s="159"/>
      <c r="D44" s="159"/>
      <c r="E44" s="160"/>
      <c r="F44" s="161">
        <f>SUMIF(A39:A43,"=1",F39:F43)</f>
        <v>0</v>
      </c>
      <c r="G44" s="162">
        <f>SUMIF(A39:A43,"=1",G39:G43)</f>
        <v>0</v>
      </c>
      <c r="H44" s="162">
        <f>SUMIF(A39:A43,"=1",H39:H43)</f>
        <v>0</v>
      </c>
      <c r="I44" s="162">
        <f>SUMIF(A39:A43,"=1",I39:I43)</f>
        <v>0</v>
      </c>
      <c r="J44" s="163">
        <f>SUMIF(A39:A43,"=1",J39:J43)</f>
        <v>0</v>
      </c>
    </row>
    <row r="46" spans="1:10" x14ac:dyDescent="0.2">
      <c r="A46" t="s">
        <v>64</v>
      </c>
      <c r="B46" t="s">
        <v>486</v>
      </c>
    </row>
    <row r="47" spans="1:10" x14ac:dyDescent="0.2">
      <c r="A47" t="s">
        <v>65</v>
      </c>
      <c r="B47" t="s">
        <v>66</v>
      </c>
    </row>
    <row r="48" spans="1:10" x14ac:dyDescent="0.2">
      <c r="A48" t="s">
        <v>67</v>
      </c>
      <c r="B48" t="s">
        <v>487</v>
      </c>
    </row>
    <row r="49" spans="1:52" x14ac:dyDescent="0.2">
      <c r="B49" s="175" t="s">
        <v>68</v>
      </c>
      <c r="C49" s="175"/>
      <c r="D49" s="175"/>
      <c r="E49" s="175"/>
      <c r="F49" s="175"/>
      <c r="G49" s="175"/>
      <c r="H49" s="175"/>
      <c r="I49" s="175"/>
      <c r="J49" s="175"/>
      <c r="AZ49" s="174" t="str">
        <f>B49</f>
        <v>POPIS-REKAPITULACE PRACÍ (jedná se o vybrané stavební práce na objektu)</v>
      </c>
    </row>
    <row r="50" spans="1:52" ht="25.5" x14ac:dyDescent="0.2">
      <c r="B50" s="175" t="s">
        <v>69</v>
      </c>
      <c r="C50" s="175"/>
      <c r="D50" s="175"/>
      <c r="E50" s="175"/>
      <c r="F50" s="175"/>
      <c r="G50" s="175"/>
      <c r="H50" s="175"/>
      <c r="I50" s="175"/>
      <c r="J50" s="175"/>
      <c r="AZ50" s="174" t="str">
        <f>B50</f>
        <v>- oprava poškozené venkovní omítky po obvodu budovy z lešení, hrubé začištění s vrchním cementovým špricem</v>
      </c>
    </row>
    <row r="51" spans="1:52" x14ac:dyDescent="0.2">
      <c r="B51" s="175" t="s">
        <v>70</v>
      </c>
      <c r="C51" s="175"/>
      <c r="D51" s="175"/>
      <c r="E51" s="175"/>
      <c r="F51" s="175"/>
      <c r="G51" s="175"/>
      <c r="H51" s="175"/>
      <c r="I51" s="175"/>
      <c r="J51" s="175"/>
      <c r="AZ51" s="174" t="str">
        <f>B51</f>
        <v>- nátěry ocelových profilů po obvodu budovy a okenních rámů (šedá barva)</v>
      </c>
    </row>
    <row r="52" spans="1:52" x14ac:dyDescent="0.2">
      <c r="B52" s="175" t="s">
        <v>71</v>
      </c>
      <c r="C52" s="175"/>
      <c r="D52" s="175"/>
      <c r="E52" s="175"/>
      <c r="F52" s="175"/>
      <c r="G52" s="175"/>
      <c r="H52" s="175"/>
      <c r="I52" s="175"/>
      <c r="J52" s="175"/>
      <c r="AZ52" s="174" t="str">
        <f>B52</f>
        <v>- nátěr žebříku na jihozápadní straně budovy (černá barva), nové podesty</v>
      </c>
    </row>
    <row r="53" spans="1:52" x14ac:dyDescent="0.2">
      <c r="B53" s="175" t="s">
        <v>72</v>
      </c>
      <c r="C53" s="175"/>
      <c r="D53" s="175"/>
      <c r="E53" s="175"/>
      <c r="F53" s="175"/>
      <c r="G53" s="175"/>
      <c r="H53" s="175"/>
      <c r="I53" s="175"/>
      <c r="J53" s="175"/>
      <c r="AZ53" s="174" t="str">
        <f>B53</f>
        <v>- vestavba úklidové místnosti, zdravotní instalace, vzduchotechnika, elektro objednatel není předmětem</v>
      </c>
    </row>
    <row r="54" spans="1:52" x14ac:dyDescent="0.2">
      <c r="B54" s="175" t="s">
        <v>73</v>
      </c>
      <c r="C54" s="175"/>
      <c r="D54" s="175"/>
      <c r="E54" s="175"/>
      <c r="F54" s="175"/>
      <c r="G54" s="175"/>
      <c r="H54" s="175"/>
      <c r="I54" s="175"/>
      <c r="J54" s="175"/>
      <c r="AZ54" s="174" t="str">
        <f>B54</f>
        <v>- hlavní vjezdová vrata - zajištění přístupu ZTP</v>
      </c>
    </row>
    <row r="55" spans="1:52" x14ac:dyDescent="0.2">
      <c r="B55" s="175" t="s">
        <v>74</v>
      </c>
      <c r="C55" s="175"/>
      <c r="D55" s="175"/>
      <c r="E55" s="175"/>
      <c r="F55" s="175"/>
      <c r="G55" s="175"/>
      <c r="H55" s="175"/>
      <c r="I55" s="175"/>
      <c r="J55" s="175"/>
      <c r="AZ55" s="174" t="str">
        <f>B55</f>
        <v>- oprava současných přístupových rampo tryskání,reprofilace a sanační vrstvy</v>
      </c>
    </row>
    <row r="56" spans="1:52" x14ac:dyDescent="0.2">
      <c r="B56" s="175" t="s">
        <v>75</v>
      </c>
      <c r="C56" s="175"/>
      <c r="D56" s="175"/>
      <c r="E56" s="175"/>
      <c r="F56" s="175"/>
      <c r="G56" s="175"/>
      <c r="H56" s="175"/>
      <c r="I56" s="175"/>
      <c r="J56" s="175"/>
      <c r="AZ56" s="174" t="str">
        <f>B56</f>
        <v>- vybudování nové přístupové rampy pro osoby s omezenou schopností pohybu</v>
      </c>
    </row>
    <row r="57" spans="1:52" x14ac:dyDescent="0.2">
      <c r="B57" s="175" t="s">
        <v>76</v>
      </c>
      <c r="C57" s="175"/>
      <c r="D57" s="175"/>
      <c r="E57" s="175"/>
      <c r="F57" s="175"/>
      <c r="G57" s="175"/>
      <c r="H57" s="175"/>
      <c r="I57" s="175"/>
      <c r="J57" s="175"/>
      <c r="AZ57" s="174" t="str">
        <f>B57</f>
        <v>- keramické dlažby v prostoru strojovny, oprava v místnostech 105 a 106 (1. NP)</v>
      </c>
    </row>
    <row r="58" spans="1:52" ht="25.5" x14ac:dyDescent="0.2">
      <c r="B58" s="175" t="s">
        <v>77</v>
      </c>
      <c r="C58" s="175"/>
      <c r="D58" s="175"/>
      <c r="E58" s="175"/>
      <c r="F58" s="175"/>
      <c r="G58" s="175"/>
      <c r="H58" s="175"/>
      <c r="I58" s="175"/>
      <c r="J58" s="175"/>
      <c r="AZ58" s="174" t="str">
        <f>B58</f>
        <v>- v místnostech 001, 002, 003 a 004 (1. PP) oprava betonové podlahy opatřené nátěrem šedou epoxy se vsypem</v>
      </c>
    </row>
    <row r="59" spans="1:52" x14ac:dyDescent="0.2">
      <c r="B59" s="175" t="s">
        <v>78</v>
      </c>
      <c r="C59" s="175"/>
      <c r="D59" s="175"/>
      <c r="E59" s="175"/>
      <c r="F59" s="175"/>
      <c r="G59" s="175"/>
      <c r="H59" s="175"/>
      <c r="I59" s="175"/>
      <c r="J59" s="175"/>
      <c r="AZ59" s="174" t="str">
        <f>B59</f>
        <v>- vestavba úklidového zázemí a napojení na ZTI</v>
      </c>
    </row>
    <row r="60" spans="1:52" x14ac:dyDescent="0.2">
      <c r="A60" t="s">
        <v>65</v>
      </c>
      <c r="B60" t="s">
        <v>79</v>
      </c>
    </row>
    <row r="61" spans="1:52" x14ac:dyDescent="0.2">
      <c r="A61" t="s">
        <v>67</v>
      </c>
      <c r="B61" t="s">
        <v>488</v>
      </c>
    </row>
    <row r="64" spans="1:52" x14ac:dyDescent="0.2">
      <c r="B64" s="175" t="s">
        <v>68</v>
      </c>
      <c r="C64" s="175"/>
      <c r="D64" s="175"/>
      <c r="E64" s="175"/>
      <c r="F64" s="175"/>
      <c r="G64" s="175"/>
      <c r="H64" s="175"/>
      <c r="I64" s="175"/>
      <c r="J64" s="175"/>
      <c r="AZ64" s="174" t="str">
        <f>B64</f>
        <v>POPIS-REKAPITULACE PRACÍ (jedná se o vybrané stavební práce na objektu)</v>
      </c>
    </row>
    <row r="66" spans="1:52" x14ac:dyDescent="0.2">
      <c r="B66" s="175" t="s">
        <v>80</v>
      </c>
      <c r="C66" s="175"/>
      <c r="D66" s="175"/>
      <c r="E66" s="175"/>
      <c r="F66" s="175"/>
      <c r="G66" s="175"/>
      <c r="H66" s="175"/>
      <c r="I66" s="175"/>
      <c r="J66" s="175"/>
      <c r="AZ66" s="174" t="str">
        <f>B66</f>
        <v>- oprava poškozené venkovní omítky po obvodu celé budovy (lešení)</v>
      </c>
    </row>
    <row r="67" spans="1:52" ht="25.5" x14ac:dyDescent="0.2">
      <c r="B67" s="175" t="s">
        <v>81</v>
      </c>
      <c r="C67" s="175"/>
      <c r="D67" s="175"/>
      <c r="E67" s="175"/>
      <c r="F67" s="175"/>
      <c r="G67" s="175"/>
      <c r="H67" s="175"/>
      <c r="I67" s="175"/>
      <c r="J67" s="175"/>
      <c r="AZ67" s="174" t="str">
        <f>B67</f>
        <v>- nátěry parapetů a okenních rámů v horní části budovy (šedá barva), nové parapety u oken ve spodní části budovy (9 ks)</v>
      </c>
    </row>
    <row r="68" spans="1:52" x14ac:dyDescent="0.2">
      <c r="B68" s="175" t="s">
        <v>82</v>
      </c>
      <c r="C68" s="175"/>
      <c r="D68" s="175"/>
      <c r="E68" s="175"/>
      <c r="F68" s="175"/>
      <c r="G68" s="175"/>
      <c r="H68" s="175"/>
      <c r="I68" s="175"/>
      <c r="J68" s="175"/>
      <c r="AZ68" s="174" t="str">
        <f>B68</f>
        <v>- oprava balkonů/podest (otryskání, reprofilace a sanační vrstvy)</v>
      </c>
    </row>
    <row r="69" spans="1:52" ht="25.5" x14ac:dyDescent="0.2">
      <c r="B69" s="175" t="s">
        <v>83</v>
      </c>
      <c r="C69" s="175"/>
      <c r="D69" s="175"/>
      <c r="E69" s="175"/>
      <c r="F69" s="175"/>
      <c r="G69" s="175"/>
      <c r="H69" s="175"/>
      <c r="I69" s="175"/>
      <c r="J69" s="175"/>
      <c r="AZ69" s="174" t="str">
        <f>B69</f>
        <v>- tepelná izolace stropní konstrukce rozvodny z pěnového polystyrenu – část budovy pod novou kanceláří (místnost 105 – 1. NP)</v>
      </c>
    </row>
    <row r="70" spans="1:52" x14ac:dyDescent="0.2">
      <c r="B70" s="175" t="s">
        <v>84</v>
      </c>
      <c r="C70" s="175"/>
      <c r="D70" s="175"/>
      <c r="E70" s="175"/>
      <c r="F70" s="175"/>
      <c r="G70" s="175"/>
      <c r="H70" s="175"/>
      <c r="I70" s="175"/>
      <c r="J70" s="175"/>
      <c r="AZ70" s="174" t="str">
        <f>B70</f>
        <v>- vestavba dílny a denní místnost údržby</v>
      </c>
    </row>
    <row r="71" spans="1:52" x14ac:dyDescent="0.2">
      <c r="B71" s="175" t="s">
        <v>85</v>
      </c>
      <c r="C71" s="175"/>
      <c r="D71" s="175"/>
      <c r="E71" s="175"/>
      <c r="F71" s="175"/>
      <c r="G71" s="175"/>
      <c r="H71" s="175"/>
      <c r="I71" s="175"/>
      <c r="J71" s="175"/>
      <c r="AZ71" s="174" t="str">
        <f>B71</f>
        <v>- nové okno na místě současných vrat (1750x850) – Al, barva RAL 7046 (šedá)</v>
      </c>
    </row>
    <row r="72" spans="1:52" x14ac:dyDescent="0.2">
      <c r="B72" s="175" t="s">
        <v>86</v>
      </c>
      <c r="C72" s="175"/>
      <c r="D72" s="175"/>
      <c r="E72" s="175"/>
      <c r="F72" s="175"/>
      <c r="G72" s="175"/>
      <c r="H72" s="175"/>
      <c r="I72" s="175"/>
      <c r="J72" s="175"/>
      <c r="AZ72" s="174" t="str">
        <f>B72</f>
        <v>- nová vjezdová plechová vrata - replika starých vrat s prolamovanými výplněmi, vzhled výroby z let 1960-80</v>
      </c>
    </row>
    <row r="73" spans="1:52" x14ac:dyDescent="0.2">
      <c r="B73" s="175" t="s">
        <v>87</v>
      </c>
      <c r="C73" s="175"/>
      <c r="D73" s="175"/>
      <c r="E73" s="175"/>
      <c r="F73" s="175"/>
      <c r="G73" s="175"/>
      <c r="H73" s="175"/>
      <c r="I73" s="175"/>
      <c r="J73" s="175"/>
      <c r="AZ73" s="174" t="str">
        <f>B73</f>
        <v>- úprava terénu před novými vraty zpevněný nájezd</v>
      </c>
    </row>
    <row r="76" spans="1:52" ht="15.75" x14ac:dyDescent="0.25">
      <c r="B76" s="176" t="s">
        <v>88</v>
      </c>
    </row>
    <row r="78" spans="1:52" ht="25.5" customHeight="1" x14ac:dyDescent="0.2">
      <c r="A78" s="178"/>
      <c r="B78" s="181" t="s">
        <v>18</v>
      </c>
      <c r="C78" s="181" t="s">
        <v>6</v>
      </c>
      <c r="D78" s="182"/>
      <c r="E78" s="182"/>
      <c r="F78" s="183" t="s">
        <v>89</v>
      </c>
      <c r="G78" s="183"/>
      <c r="H78" s="183"/>
      <c r="I78" s="183" t="s">
        <v>31</v>
      </c>
      <c r="J78" s="183" t="s">
        <v>0</v>
      </c>
    </row>
    <row r="79" spans="1:52" ht="36.75" customHeight="1" x14ac:dyDescent="0.2">
      <c r="A79" s="179"/>
      <c r="B79" s="184" t="s">
        <v>90</v>
      </c>
      <c r="C79" s="185" t="s">
        <v>91</v>
      </c>
      <c r="D79" s="186"/>
      <c r="E79" s="186"/>
      <c r="F79" s="193" t="s">
        <v>26</v>
      </c>
      <c r="G79" s="194"/>
      <c r="H79" s="194"/>
      <c r="I79" s="194">
        <f>'01 401 Pol'!G8</f>
        <v>0</v>
      </c>
      <c r="J79" s="190" t="str">
        <f>IF(I107=0,"",I79/I107*100)</f>
        <v/>
      </c>
    </row>
    <row r="80" spans="1:52" ht="36.75" customHeight="1" x14ac:dyDescent="0.2">
      <c r="A80" s="179"/>
      <c r="B80" s="184" t="s">
        <v>92</v>
      </c>
      <c r="C80" s="185" t="s">
        <v>93</v>
      </c>
      <c r="D80" s="186"/>
      <c r="E80" s="186"/>
      <c r="F80" s="193" t="s">
        <v>26</v>
      </c>
      <c r="G80" s="194"/>
      <c r="H80" s="194"/>
      <c r="I80" s="194">
        <f>'01 401 Pol'!G11</f>
        <v>0</v>
      </c>
      <c r="J80" s="190" t="str">
        <f>IF(I107=0,"",I80/I107*100)</f>
        <v/>
      </c>
    </row>
    <row r="81" spans="1:10" ht="36.75" customHeight="1" x14ac:dyDescent="0.2">
      <c r="A81" s="179"/>
      <c r="B81" s="184" t="s">
        <v>94</v>
      </c>
      <c r="C81" s="185" t="s">
        <v>95</v>
      </c>
      <c r="D81" s="186"/>
      <c r="E81" s="186"/>
      <c r="F81" s="193" t="s">
        <v>26</v>
      </c>
      <c r="G81" s="194"/>
      <c r="H81" s="194"/>
      <c r="I81" s="194">
        <f>'01 401 Pol'!G13+'03 401 Pol'!G8+'03 401 Pol'!G12</f>
        <v>0</v>
      </c>
      <c r="J81" s="190" t="str">
        <f>IF(I107=0,"",I81/I107*100)</f>
        <v/>
      </c>
    </row>
    <row r="82" spans="1:10" ht="36.75" customHeight="1" x14ac:dyDescent="0.2">
      <c r="A82" s="179"/>
      <c r="B82" s="184" t="s">
        <v>96</v>
      </c>
      <c r="C82" s="185" t="s">
        <v>97</v>
      </c>
      <c r="D82" s="186"/>
      <c r="E82" s="186"/>
      <c r="F82" s="193" t="s">
        <v>26</v>
      </c>
      <c r="G82" s="194"/>
      <c r="H82" s="194"/>
      <c r="I82" s="194">
        <f>'03 401 Pol'!G10</f>
        <v>0</v>
      </c>
      <c r="J82" s="190" t="str">
        <f>IF(I107=0,"",I82/I107*100)</f>
        <v/>
      </c>
    </row>
    <row r="83" spans="1:10" ht="36.75" customHeight="1" x14ac:dyDescent="0.2">
      <c r="A83" s="179"/>
      <c r="B83" s="184" t="s">
        <v>98</v>
      </c>
      <c r="C83" s="185" t="s">
        <v>99</v>
      </c>
      <c r="D83" s="186"/>
      <c r="E83" s="186"/>
      <c r="F83" s="193" t="s">
        <v>26</v>
      </c>
      <c r="G83" s="194"/>
      <c r="H83" s="194"/>
      <c r="I83" s="194">
        <f>'03 401 Pol'!G16+'03 401 Pol'!G24</f>
        <v>0</v>
      </c>
      <c r="J83" s="190" t="str">
        <f>IF(I107=0,"",I83/I107*100)</f>
        <v/>
      </c>
    </row>
    <row r="84" spans="1:10" ht="36.75" customHeight="1" x14ac:dyDescent="0.2">
      <c r="A84" s="179"/>
      <c r="B84" s="184" t="s">
        <v>100</v>
      </c>
      <c r="C84" s="185" t="s">
        <v>101</v>
      </c>
      <c r="D84" s="186"/>
      <c r="E84" s="186"/>
      <c r="F84" s="193" t="s">
        <v>26</v>
      </c>
      <c r="G84" s="194"/>
      <c r="H84" s="194"/>
      <c r="I84" s="194">
        <f>'01 401 Pol'!G17+'03 401 Pol'!G27</f>
        <v>0</v>
      </c>
      <c r="J84" s="190" t="str">
        <f>IF(I107=0,"",I84/I107*100)</f>
        <v/>
      </c>
    </row>
    <row r="85" spans="1:10" ht="36.75" customHeight="1" x14ac:dyDescent="0.2">
      <c r="A85" s="179"/>
      <c r="B85" s="184" t="s">
        <v>102</v>
      </c>
      <c r="C85" s="185" t="s">
        <v>103</v>
      </c>
      <c r="D85" s="186"/>
      <c r="E85" s="186"/>
      <c r="F85" s="193" t="s">
        <v>26</v>
      </c>
      <c r="G85" s="194"/>
      <c r="H85" s="194"/>
      <c r="I85" s="194">
        <f>'01 401 Pol'!G19+'03 401 Pol'!G29</f>
        <v>0</v>
      </c>
      <c r="J85" s="190" t="str">
        <f>IF(I107=0,"",I85/I107*100)</f>
        <v/>
      </c>
    </row>
    <row r="86" spans="1:10" ht="36.75" customHeight="1" x14ac:dyDescent="0.2">
      <c r="A86" s="179"/>
      <c r="B86" s="184" t="s">
        <v>104</v>
      </c>
      <c r="C86" s="185" t="s">
        <v>105</v>
      </c>
      <c r="D86" s="186"/>
      <c r="E86" s="186"/>
      <c r="F86" s="193" t="s">
        <v>26</v>
      </c>
      <c r="G86" s="194"/>
      <c r="H86" s="194"/>
      <c r="I86" s="194">
        <f>'03 401 Pol'!G31</f>
        <v>0</v>
      </c>
      <c r="J86" s="190" t="str">
        <f>IF(I107=0,"",I86/I107*100)</f>
        <v/>
      </c>
    </row>
    <row r="87" spans="1:10" ht="36.75" customHeight="1" x14ac:dyDescent="0.2">
      <c r="A87" s="179"/>
      <c r="B87" s="184" t="s">
        <v>106</v>
      </c>
      <c r="C87" s="185" t="s">
        <v>107</v>
      </c>
      <c r="D87" s="186"/>
      <c r="E87" s="186"/>
      <c r="F87" s="193" t="s">
        <v>26</v>
      </c>
      <c r="G87" s="194"/>
      <c r="H87" s="194"/>
      <c r="I87" s="194">
        <f>'01 401 Pol'!G22</f>
        <v>0</v>
      </c>
      <c r="J87" s="190" t="str">
        <f>IF(I107=0,"",I87/I107*100)</f>
        <v/>
      </c>
    </row>
    <row r="88" spans="1:10" ht="36.75" customHeight="1" x14ac:dyDescent="0.2">
      <c r="A88" s="179"/>
      <c r="B88" s="184" t="s">
        <v>108</v>
      </c>
      <c r="C88" s="185" t="s">
        <v>109</v>
      </c>
      <c r="D88" s="186"/>
      <c r="E88" s="186"/>
      <c r="F88" s="193" t="s">
        <v>26</v>
      </c>
      <c r="G88" s="194"/>
      <c r="H88" s="194"/>
      <c r="I88" s="194">
        <f>'03 401 Pol'!G33</f>
        <v>0</v>
      </c>
      <c r="J88" s="190" t="str">
        <f>IF(I107=0,"",I88/I107*100)</f>
        <v/>
      </c>
    </row>
    <row r="89" spans="1:10" ht="36.75" customHeight="1" x14ac:dyDescent="0.2">
      <c r="A89" s="179"/>
      <c r="B89" s="184" t="s">
        <v>110</v>
      </c>
      <c r="C89" s="185" t="s">
        <v>111</v>
      </c>
      <c r="D89" s="186"/>
      <c r="E89" s="186"/>
      <c r="F89" s="193" t="s">
        <v>26</v>
      </c>
      <c r="G89" s="194"/>
      <c r="H89" s="194"/>
      <c r="I89" s="194">
        <f>'01 401 Pol'!G28</f>
        <v>0</v>
      </c>
      <c r="J89" s="190" t="str">
        <f>IF(I107=0,"",I89/I107*100)</f>
        <v/>
      </c>
    </row>
    <row r="90" spans="1:10" ht="36.75" customHeight="1" x14ac:dyDescent="0.2">
      <c r="A90" s="179"/>
      <c r="B90" s="184" t="s">
        <v>112</v>
      </c>
      <c r="C90" s="185" t="s">
        <v>113</v>
      </c>
      <c r="D90" s="186"/>
      <c r="E90" s="186"/>
      <c r="F90" s="193" t="s">
        <v>26</v>
      </c>
      <c r="G90" s="194"/>
      <c r="H90" s="194"/>
      <c r="I90" s="194">
        <f>'01 401 Pol'!G31+'03 401 Pol'!G18</f>
        <v>0</v>
      </c>
      <c r="J90" s="190" t="str">
        <f>IF(I107=0,"",I90/I107*100)</f>
        <v/>
      </c>
    </row>
    <row r="91" spans="1:10" ht="36.75" customHeight="1" x14ac:dyDescent="0.2">
      <c r="A91" s="179"/>
      <c r="B91" s="184" t="s">
        <v>114</v>
      </c>
      <c r="C91" s="185" t="s">
        <v>115</v>
      </c>
      <c r="D91" s="186"/>
      <c r="E91" s="186"/>
      <c r="F91" s="193" t="s">
        <v>26</v>
      </c>
      <c r="G91" s="194"/>
      <c r="H91" s="194"/>
      <c r="I91" s="194">
        <f>'01 401 Pol'!G40+'03 401 Pol'!G36</f>
        <v>0</v>
      </c>
      <c r="J91" s="190" t="str">
        <f>IF(I107=0,"",I91/I107*100)</f>
        <v/>
      </c>
    </row>
    <row r="92" spans="1:10" ht="36.75" customHeight="1" x14ac:dyDescent="0.2">
      <c r="A92" s="179"/>
      <c r="B92" s="184" t="s">
        <v>116</v>
      </c>
      <c r="C92" s="185" t="s">
        <v>117</v>
      </c>
      <c r="D92" s="186"/>
      <c r="E92" s="186"/>
      <c r="F92" s="193" t="s">
        <v>26</v>
      </c>
      <c r="G92" s="194"/>
      <c r="H92" s="194"/>
      <c r="I92" s="194">
        <f>'01 401 Pol'!G53+'03 401 Pol'!G46</f>
        <v>0</v>
      </c>
      <c r="J92" s="190" t="str">
        <f>IF(I107=0,"",I92/I107*100)</f>
        <v/>
      </c>
    </row>
    <row r="93" spans="1:10" ht="36.75" customHeight="1" x14ac:dyDescent="0.2">
      <c r="A93" s="179"/>
      <c r="B93" s="184" t="s">
        <v>118</v>
      </c>
      <c r="C93" s="185" t="s">
        <v>119</v>
      </c>
      <c r="D93" s="186"/>
      <c r="E93" s="186"/>
      <c r="F93" s="193" t="s">
        <v>27</v>
      </c>
      <c r="G93" s="194"/>
      <c r="H93" s="194"/>
      <c r="I93" s="194">
        <f>'01 401 Pol'!G55</f>
        <v>0</v>
      </c>
      <c r="J93" s="190" t="str">
        <f>IF(I107=0,"",I93/I107*100)</f>
        <v/>
      </c>
    </row>
    <row r="94" spans="1:10" ht="36.75" customHeight="1" x14ac:dyDescent="0.2">
      <c r="A94" s="179"/>
      <c r="B94" s="184" t="s">
        <v>120</v>
      </c>
      <c r="C94" s="185" t="s">
        <v>121</v>
      </c>
      <c r="D94" s="186"/>
      <c r="E94" s="186"/>
      <c r="F94" s="193" t="s">
        <v>27</v>
      </c>
      <c r="G94" s="194"/>
      <c r="H94" s="194"/>
      <c r="I94" s="194">
        <f>'01 401 Pol'!G78+'03 401 Pol'!G48</f>
        <v>0</v>
      </c>
      <c r="J94" s="190" t="str">
        <f>IF(I107=0,"",I94/I107*100)</f>
        <v/>
      </c>
    </row>
    <row r="95" spans="1:10" ht="36.75" customHeight="1" x14ac:dyDescent="0.2">
      <c r="A95" s="179"/>
      <c r="B95" s="184" t="s">
        <v>122</v>
      </c>
      <c r="C95" s="185" t="s">
        <v>123</v>
      </c>
      <c r="D95" s="186"/>
      <c r="E95" s="186"/>
      <c r="F95" s="193" t="s">
        <v>27</v>
      </c>
      <c r="G95" s="194"/>
      <c r="H95" s="194"/>
      <c r="I95" s="194">
        <f>'01 401 Pol'!G81+'03 401 Pol'!G56</f>
        <v>0</v>
      </c>
      <c r="J95" s="190" t="str">
        <f>IF(I107=0,"",I95/I107*100)</f>
        <v/>
      </c>
    </row>
    <row r="96" spans="1:10" ht="36.75" customHeight="1" x14ac:dyDescent="0.2">
      <c r="A96" s="179"/>
      <c r="B96" s="184" t="s">
        <v>124</v>
      </c>
      <c r="C96" s="185" t="s">
        <v>125</v>
      </c>
      <c r="D96" s="186"/>
      <c r="E96" s="186"/>
      <c r="F96" s="193" t="s">
        <v>27</v>
      </c>
      <c r="G96" s="194"/>
      <c r="H96" s="194"/>
      <c r="I96" s="194">
        <f>'01 401 Pol'!G85+'03 401 Pol'!G63</f>
        <v>0</v>
      </c>
      <c r="J96" s="190" t="str">
        <f>IF(I107=0,"",I96/I107*100)</f>
        <v/>
      </c>
    </row>
    <row r="97" spans="1:10" ht="36.75" customHeight="1" x14ac:dyDescent="0.2">
      <c r="A97" s="179"/>
      <c r="B97" s="184" t="s">
        <v>126</v>
      </c>
      <c r="C97" s="185" t="s">
        <v>127</v>
      </c>
      <c r="D97" s="186"/>
      <c r="E97" s="186"/>
      <c r="F97" s="193" t="s">
        <v>27</v>
      </c>
      <c r="G97" s="194"/>
      <c r="H97" s="194"/>
      <c r="I97" s="194">
        <f>'03 401 Pol'!G71</f>
        <v>0</v>
      </c>
      <c r="J97" s="190" t="str">
        <f>IF(I107=0,"",I97/I107*100)</f>
        <v/>
      </c>
    </row>
    <row r="98" spans="1:10" ht="36.75" customHeight="1" x14ac:dyDescent="0.2">
      <c r="A98" s="179"/>
      <c r="B98" s="184" t="s">
        <v>128</v>
      </c>
      <c r="C98" s="185" t="s">
        <v>129</v>
      </c>
      <c r="D98" s="186"/>
      <c r="E98" s="186"/>
      <c r="F98" s="193" t="s">
        <v>27</v>
      </c>
      <c r="G98" s="194"/>
      <c r="H98" s="194"/>
      <c r="I98" s="194">
        <f>'01 401 Pol'!G98</f>
        <v>0</v>
      </c>
      <c r="J98" s="190" t="str">
        <f>IF(I107=0,"",I98/I107*100)</f>
        <v/>
      </c>
    </row>
    <row r="99" spans="1:10" ht="36.75" customHeight="1" x14ac:dyDescent="0.2">
      <c r="A99" s="179"/>
      <c r="B99" s="184" t="s">
        <v>130</v>
      </c>
      <c r="C99" s="185" t="s">
        <v>131</v>
      </c>
      <c r="D99" s="186"/>
      <c r="E99" s="186"/>
      <c r="F99" s="193" t="s">
        <v>27</v>
      </c>
      <c r="G99" s="194"/>
      <c r="H99" s="194"/>
      <c r="I99" s="194">
        <f>'01 401 Pol'!G118</f>
        <v>0</v>
      </c>
      <c r="J99" s="190" t="str">
        <f>IF(I107=0,"",I99/I107*100)</f>
        <v/>
      </c>
    </row>
    <row r="100" spans="1:10" ht="36.75" customHeight="1" x14ac:dyDescent="0.2">
      <c r="A100" s="179"/>
      <c r="B100" s="184" t="s">
        <v>132</v>
      </c>
      <c r="C100" s="185" t="s">
        <v>133</v>
      </c>
      <c r="D100" s="186"/>
      <c r="E100" s="186"/>
      <c r="F100" s="193" t="s">
        <v>27</v>
      </c>
      <c r="G100" s="194"/>
      <c r="H100" s="194"/>
      <c r="I100" s="194">
        <f>'01 401 Pol'!G109</f>
        <v>0</v>
      </c>
      <c r="J100" s="190" t="str">
        <f>IF(I107=0,"",I100/I107*100)</f>
        <v/>
      </c>
    </row>
    <row r="101" spans="1:10" ht="36.75" customHeight="1" x14ac:dyDescent="0.2">
      <c r="A101" s="179"/>
      <c r="B101" s="184" t="s">
        <v>134</v>
      </c>
      <c r="C101" s="185" t="s">
        <v>135</v>
      </c>
      <c r="D101" s="186"/>
      <c r="E101" s="186"/>
      <c r="F101" s="193" t="s">
        <v>27</v>
      </c>
      <c r="G101" s="194"/>
      <c r="H101" s="194"/>
      <c r="I101" s="194">
        <f>'01 401 Pol'!G114</f>
        <v>0</v>
      </c>
      <c r="J101" s="190" t="str">
        <f>IF(I107=0,"",I101/I107*100)</f>
        <v/>
      </c>
    </row>
    <row r="102" spans="1:10" ht="36.75" customHeight="1" x14ac:dyDescent="0.2">
      <c r="A102" s="179"/>
      <c r="B102" s="184" t="s">
        <v>136</v>
      </c>
      <c r="C102" s="185" t="s">
        <v>137</v>
      </c>
      <c r="D102" s="186"/>
      <c r="E102" s="186"/>
      <c r="F102" s="193" t="s">
        <v>27</v>
      </c>
      <c r="G102" s="194"/>
      <c r="H102" s="194"/>
      <c r="I102" s="194">
        <f>'01 401 Pol'!G122</f>
        <v>0</v>
      </c>
      <c r="J102" s="190" t="str">
        <f>IF(I107=0,"",I102/I107*100)</f>
        <v/>
      </c>
    </row>
    <row r="103" spans="1:10" ht="36.75" customHeight="1" x14ac:dyDescent="0.2">
      <c r="A103" s="179"/>
      <c r="B103" s="184" t="s">
        <v>138</v>
      </c>
      <c r="C103" s="185" t="s">
        <v>139</v>
      </c>
      <c r="D103" s="186"/>
      <c r="E103" s="186"/>
      <c r="F103" s="193" t="s">
        <v>28</v>
      </c>
      <c r="G103" s="194"/>
      <c r="H103" s="194"/>
      <c r="I103" s="194">
        <f>'01 401 Pol'!G126</f>
        <v>0</v>
      </c>
      <c r="J103" s="190" t="str">
        <f>IF(I107=0,"",I103/I107*100)</f>
        <v/>
      </c>
    </row>
    <row r="104" spans="1:10" ht="36.75" customHeight="1" x14ac:dyDescent="0.2">
      <c r="A104" s="179"/>
      <c r="B104" s="184" t="s">
        <v>140</v>
      </c>
      <c r="C104" s="185" t="s">
        <v>141</v>
      </c>
      <c r="D104" s="186"/>
      <c r="E104" s="186"/>
      <c r="F104" s="193" t="s">
        <v>28</v>
      </c>
      <c r="G104" s="194"/>
      <c r="H104" s="194"/>
      <c r="I104" s="194">
        <f>'01 401 Pol'!G128</f>
        <v>0</v>
      </c>
      <c r="J104" s="190" t="str">
        <f>IF(I107=0,"",I104/I107*100)</f>
        <v/>
      </c>
    </row>
    <row r="105" spans="1:10" ht="36.75" customHeight="1" x14ac:dyDescent="0.2">
      <c r="A105" s="179"/>
      <c r="B105" s="184" t="s">
        <v>142</v>
      </c>
      <c r="C105" s="185" t="s">
        <v>143</v>
      </c>
      <c r="D105" s="186"/>
      <c r="E105" s="186"/>
      <c r="F105" s="193" t="s">
        <v>144</v>
      </c>
      <c r="G105" s="194"/>
      <c r="H105" s="194"/>
      <c r="I105" s="194">
        <f>'03 401 Pol'!G54</f>
        <v>0</v>
      </c>
      <c r="J105" s="190" t="str">
        <f>IF(I107=0,"",I105/I107*100)</f>
        <v/>
      </c>
    </row>
    <row r="106" spans="1:10" ht="36.75" customHeight="1" x14ac:dyDescent="0.2">
      <c r="A106" s="179"/>
      <c r="B106" s="184" t="s">
        <v>145</v>
      </c>
      <c r="C106" s="185" t="s">
        <v>29</v>
      </c>
      <c r="D106" s="186"/>
      <c r="E106" s="186"/>
      <c r="F106" s="193" t="s">
        <v>145</v>
      </c>
      <c r="G106" s="194"/>
      <c r="H106" s="194"/>
      <c r="I106" s="194">
        <f>'01 401 Pol'!G130+'03 401 Pol'!G75</f>
        <v>0</v>
      </c>
      <c r="J106" s="190" t="str">
        <f>IF(I107=0,"",I106/I107*100)</f>
        <v/>
      </c>
    </row>
    <row r="107" spans="1:10" ht="25.5" customHeight="1" x14ac:dyDescent="0.2">
      <c r="A107" s="180"/>
      <c r="B107" s="187" t="s">
        <v>1</v>
      </c>
      <c r="C107" s="188"/>
      <c r="D107" s="189"/>
      <c r="E107" s="189"/>
      <c r="F107" s="195"/>
      <c r="G107" s="196"/>
      <c r="H107" s="196"/>
      <c r="I107" s="196">
        <f>SUM(I79:I106)</f>
        <v>0</v>
      </c>
      <c r="J107" s="191">
        <f>SUM(J79:J106)</f>
        <v>0</v>
      </c>
    </row>
    <row r="108" spans="1:10" x14ac:dyDescent="0.2">
      <c r="F108" s="134"/>
      <c r="G108" s="134"/>
      <c r="H108" s="134"/>
      <c r="I108" s="134"/>
      <c r="J108" s="192"/>
    </row>
    <row r="109" spans="1:10" x14ac:dyDescent="0.2">
      <c r="F109" s="134"/>
      <c r="G109" s="134"/>
      <c r="H109" s="134"/>
      <c r="I109" s="134"/>
      <c r="J109" s="192"/>
    </row>
    <row r="110" spans="1:10" x14ac:dyDescent="0.2">
      <c r="F110" s="134"/>
      <c r="G110" s="134"/>
      <c r="H110" s="134"/>
      <c r="I110" s="134"/>
      <c r="J110" s="192"/>
    </row>
  </sheetData>
  <sheetProtection algorithmName="SHA-512" hashValue="/Ndf37/ipbo/75U1i6d3uxIf4B0wYr8NH9m2gArYf5dnWeRfq/jEbf+tsLyDbMujv/+de/t1fMOQa7qaWqWymg==" saltValue="b4YRxrHzDz+8OjqZdjCxj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5">
    <mergeCell ref="C103:E103"/>
    <mergeCell ref="C104:E104"/>
    <mergeCell ref="C105:E105"/>
    <mergeCell ref="C106:E106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B73:J73"/>
    <mergeCell ref="C79:E79"/>
    <mergeCell ref="C80:E80"/>
    <mergeCell ref="C81:E81"/>
    <mergeCell ref="C82:E82"/>
    <mergeCell ref="B68:J68"/>
    <mergeCell ref="B69:J69"/>
    <mergeCell ref="B70:J70"/>
    <mergeCell ref="B71:J71"/>
    <mergeCell ref="B72:J72"/>
    <mergeCell ref="B58:J58"/>
    <mergeCell ref="B59:J59"/>
    <mergeCell ref="B64:J64"/>
    <mergeCell ref="B66:J66"/>
    <mergeCell ref="B67:J67"/>
    <mergeCell ref="B53:J53"/>
    <mergeCell ref="B54:J54"/>
    <mergeCell ref="B55:J55"/>
    <mergeCell ref="B56:J56"/>
    <mergeCell ref="B57:J57"/>
    <mergeCell ref="B44:E44"/>
    <mergeCell ref="B49:J49"/>
    <mergeCell ref="B50:J50"/>
    <mergeCell ref="B51:J51"/>
    <mergeCell ref="B52:J52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7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8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9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10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sheetProtection algorithmName="SHA-512" hashValue="ZUfcwD7z+0FwqUc1DSIDvU6u9v33OybyxxNroZ4IQhSdjsL5AP6xnx0Pv47nuWR5jvPqy8C1CLHBssJk2W80PQ==" saltValue="UkYRmZxreeTICB+qdh4tv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2CD26-0EB8-4C7A-9089-514A1E0CCB79}">
  <sheetPr>
    <outlinePr summaryBelow="0"/>
  </sheetPr>
  <dimension ref="A1:BH5000"/>
  <sheetViews>
    <sheetView workbookViewId="0">
      <pane ySplit="7" topLeftCell="A11" activePane="bottomLeft" state="frozen"/>
      <selection pane="bottomLeft" activeCell="B5" sqref="B5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t="s">
        <v>147</v>
      </c>
    </row>
    <row r="2" spans="1:60" ht="24.95" customHeight="1" x14ac:dyDescent="0.2">
      <c r="A2" s="199" t="s">
        <v>8</v>
      </c>
      <c r="B2" s="49" t="s">
        <v>485</v>
      </c>
      <c r="C2" s="202" t="s">
        <v>44</v>
      </c>
      <c r="D2" s="200"/>
      <c r="E2" s="200"/>
      <c r="F2" s="200"/>
      <c r="G2" s="201"/>
      <c r="AG2" t="s">
        <v>148</v>
      </c>
    </row>
    <row r="3" spans="1:60" ht="24.95" customHeight="1" x14ac:dyDescent="0.2">
      <c r="A3" s="199" t="s">
        <v>9</v>
      </c>
      <c r="B3" s="49" t="s">
        <v>56</v>
      </c>
      <c r="C3" s="202" t="s">
        <v>57</v>
      </c>
      <c r="D3" s="200"/>
      <c r="E3" s="200"/>
      <c r="F3" s="200"/>
      <c r="G3" s="201"/>
      <c r="AC3" s="177" t="s">
        <v>148</v>
      </c>
      <c r="AG3" t="s">
        <v>149</v>
      </c>
    </row>
    <row r="4" spans="1:60" ht="24.95" customHeight="1" x14ac:dyDescent="0.2">
      <c r="A4" s="203" t="s">
        <v>10</v>
      </c>
      <c r="B4" s="204" t="s">
        <v>56</v>
      </c>
      <c r="C4" s="205" t="s">
        <v>58</v>
      </c>
      <c r="D4" s="206"/>
      <c r="E4" s="206"/>
      <c r="F4" s="206"/>
      <c r="G4" s="207"/>
      <c r="AG4" t="s">
        <v>150</v>
      </c>
    </row>
    <row r="5" spans="1:60" x14ac:dyDescent="0.2">
      <c r="D5" s="10"/>
    </row>
    <row r="6" spans="1:60" ht="38.25" x14ac:dyDescent="0.2">
      <c r="A6" s="209" t="s">
        <v>151</v>
      </c>
      <c r="B6" s="211" t="s">
        <v>152</v>
      </c>
      <c r="C6" s="211" t="s">
        <v>153</v>
      </c>
      <c r="D6" s="210" t="s">
        <v>154</v>
      </c>
      <c r="E6" s="209" t="s">
        <v>155</v>
      </c>
      <c r="F6" s="208" t="s">
        <v>156</v>
      </c>
      <c r="G6" s="209" t="s">
        <v>31</v>
      </c>
      <c r="H6" s="212" t="s">
        <v>32</v>
      </c>
      <c r="I6" s="212" t="s">
        <v>157</v>
      </c>
      <c r="J6" s="212" t="s">
        <v>33</v>
      </c>
      <c r="K6" s="212" t="s">
        <v>158</v>
      </c>
      <c r="L6" s="212" t="s">
        <v>159</v>
      </c>
      <c r="M6" s="212" t="s">
        <v>160</v>
      </c>
      <c r="N6" s="212" t="s">
        <v>161</v>
      </c>
      <c r="O6" s="212" t="s">
        <v>162</v>
      </c>
      <c r="P6" s="212" t="s">
        <v>163</v>
      </c>
      <c r="Q6" s="212" t="s">
        <v>164</v>
      </c>
      <c r="R6" s="212" t="s">
        <v>165</v>
      </c>
      <c r="S6" s="212" t="s">
        <v>166</v>
      </c>
      <c r="T6" s="212" t="s">
        <v>167</v>
      </c>
      <c r="U6" s="212" t="s">
        <v>168</v>
      </c>
      <c r="V6" s="212" t="s">
        <v>169</v>
      </c>
      <c r="W6" s="212" t="s">
        <v>170</v>
      </c>
      <c r="X6" s="212" t="s">
        <v>171</v>
      </c>
      <c r="Y6" s="212" t="s">
        <v>172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41" t="s">
        <v>173</v>
      </c>
      <c r="B8" s="242" t="s">
        <v>90</v>
      </c>
      <c r="C8" s="260" t="s">
        <v>91</v>
      </c>
      <c r="D8" s="243"/>
      <c r="E8" s="244"/>
      <c r="F8" s="245"/>
      <c r="G8" s="246">
        <f>SUMIF(AG9:AG10,"&lt;&gt;NOR",G9:G10)</f>
        <v>0</v>
      </c>
      <c r="H8" s="240"/>
      <c r="I8" s="240">
        <f>SUM(I9:I10)</f>
        <v>0</v>
      </c>
      <c r="J8" s="240"/>
      <c r="K8" s="240">
        <f>SUM(K9:K10)</f>
        <v>0</v>
      </c>
      <c r="L8" s="240"/>
      <c r="M8" s="240">
        <f>SUM(M9:M10)</f>
        <v>0</v>
      </c>
      <c r="N8" s="239"/>
      <c r="O8" s="239">
        <f>SUM(O9:O10)</f>
        <v>0</v>
      </c>
      <c r="P8" s="239"/>
      <c r="Q8" s="239">
        <f>SUM(Q9:Q10)</f>
        <v>0</v>
      </c>
      <c r="R8" s="240"/>
      <c r="S8" s="240"/>
      <c r="T8" s="240"/>
      <c r="U8" s="240"/>
      <c r="V8" s="240">
        <f>SUM(V9:V10)</f>
        <v>12.01</v>
      </c>
      <c r="W8" s="240"/>
      <c r="X8" s="240"/>
      <c r="Y8" s="240"/>
      <c r="AG8" t="s">
        <v>174</v>
      </c>
    </row>
    <row r="9" spans="1:60" outlineLevel="1" x14ac:dyDescent="0.2">
      <c r="A9" s="254">
        <v>1</v>
      </c>
      <c r="B9" s="255" t="s">
        <v>175</v>
      </c>
      <c r="C9" s="261" t="s">
        <v>176</v>
      </c>
      <c r="D9" s="256" t="s">
        <v>177</v>
      </c>
      <c r="E9" s="257">
        <v>3.8</v>
      </c>
      <c r="F9" s="258"/>
      <c r="G9" s="259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3"/>
      <c r="S9" s="233" t="s">
        <v>178</v>
      </c>
      <c r="T9" s="233" t="s">
        <v>179</v>
      </c>
      <c r="U9" s="233">
        <v>0</v>
      </c>
      <c r="V9" s="233">
        <f>ROUND(E9*U9,2)</f>
        <v>0</v>
      </c>
      <c r="W9" s="233"/>
      <c r="X9" s="233" t="s">
        <v>180</v>
      </c>
      <c r="Y9" s="233" t="s">
        <v>181</v>
      </c>
      <c r="Z9" s="213"/>
      <c r="AA9" s="213"/>
      <c r="AB9" s="213"/>
      <c r="AC9" s="213"/>
      <c r="AD9" s="213"/>
      <c r="AE9" s="213"/>
      <c r="AF9" s="213"/>
      <c r="AG9" s="213" t="s">
        <v>182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33.75" outlineLevel="1" x14ac:dyDescent="0.2">
      <c r="A10" s="254">
        <v>2</v>
      </c>
      <c r="B10" s="255" t="s">
        <v>183</v>
      </c>
      <c r="C10" s="261" t="s">
        <v>184</v>
      </c>
      <c r="D10" s="256" t="s">
        <v>177</v>
      </c>
      <c r="E10" s="257">
        <v>3.8</v>
      </c>
      <c r="F10" s="258"/>
      <c r="G10" s="259">
        <f>ROUND(E10*F10,2)</f>
        <v>0</v>
      </c>
      <c r="H10" s="234"/>
      <c r="I10" s="233">
        <f>ROUND(E10*H10,2)</f>
        <v>0</v>
      </c>
      <c r="J10" s="234"/>
      <c r="K10" s="233">
        <f>ROUND(E10*J10,2)</f>
        <v>0</v>
      </c>
      <c r="L10" s="233">
        <v>21</v>
      </c>
      <c r="M10" s="233">
        <f>G10*(1+L10/100)</f>
        <v>0</v>
      </c>
      <c r="N10" s="232">
        <v>7.3999999999999999E-4</v>
      </c>
      <c r="O10" s="232">
        <f>ROUND(E10*N10,2)</f>
        <v>0</v>
      </c>
      <c r="P10" s="232">
        <v>0</v>
      </c>
      <c r="Q10" s="232">
        <f>ROUND(E10*P10,2)</f>
        <v>0</v>
      </c>
      <c r="R10" s="233"/>
      <c r="S10" s="233" t="s">
        <v>178</v>
      </c>
      <c r="T10" s="233" t="s">
        <v>179</v>
      </c>
      <c r="U10" s="233">
        <v>3.16</v>
      </c>
      <c r="V10" s="233">
        <f>ROUND(E10*U10,2)</f>
        <v>12.01</v>
      </c>
      <c r="W10" s="233"/>
      <c r="X10" s="233" t="s">
        <v>185</v>
      </c>
      <c r="Y10" s="233" t="s">
        <v>181</v>
      </c>
      <c r="Z10" s="213"/>
      <c r="AA10" s="213"/>
      <c r="AB10" s="213"/>
      <c r="AC10" s="213"/>
      <c r="AD10" s="213"/>
      <c r="AE10" s="213"/>
      <c r="AF10" s="213"/>
      <c r="AG10" s="213" t="s">
        <v>186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x14ac:dyDescent="0.2">
      <c r="A11" s="241" t="s">
        <v>173</v>
      </c>
      <c r="B11" s="242" t="s">
        <v>92</v>
      </c>
      <c r="C11" s="260" t="s">
        <v>93</v>
      </c>
      <c r="D11" s="243"/>
      <c r="E11" s="244"/>
      <c r="F11" s="245"/>
      <c r="G11" s="246">
        <f>SUMIF(AG12:AG12,"&lt;&gt;NOR",G12:G12)</f>
        <v>0</v>
      </c>
      <c r="H11" s="240"/>
      <c r="I11" s="240">
        <f>SUM(I12:I12)</f>
        <v>0</v>
      </c>
      <c r="J11" s="240"/>
      <c r="K11" s="240">
        <f>SUM(K12:K12)</f>
        <v>0</v>
      </c>
      <c r="L11" s="240"/>
      <c r="M11" s="240">
        <f>SUM(M12:M12)</f>
        <v>0</v>
      </c>
      <c r="N11" s="239"/>
      <c r="O11" s="239">
        <f>SUM(O12:O12)</f>
        <v>10.1</v>
      </c>
      <c r="P11" s="239"/>
      <c r="Q11" s="239">
        <f>SUM(Q12:Q12)</f>
        <v>0</v>
      </c>
      <c r="R11" s="240"/>
      <c r="S11" s="240"/>
      <c r="T11" s="240"/>
      <c r="U11" s="240"/>
      <c r="V11" s="240">
        <f>SUM(V12:V12)</f>
        <v>1.92</v>
      </c>
      <c r="W11" s="240"/>
      <c r="X11" s="240"/>
      <c r="Y11" s="240"/>
      <c r="AG11" t="s">
        <v>174</v>
      </c>
    </row>
    <row r="12" spans="1:60" ht="33.75" outlineLevel="1" x14ac:dyDescent="0.2">
      <c r="A12" s="254">
        <v>3</v>
      </c>
      <c r="B12" s="255" t="s">
        <v>187</v>
      </c>
      <c r="C12" s="261" t="s">
        <v>188</v>
      </c>
      <c r="D12" s="256" t="s">
        <v>177</v>
      </c>
      <c r="E12" s="257">
        <v>4</v>
      </c>
      <c r="F12" s="258"/>
      <c r="G12" s="259">
        <f>ROUND(E12*F12,2)</f>
        <v>0</v>
      </c>
      <c r="H12" s="234"/>
      <c r="I12" s="233">
        <f>ROUND(E12*H12,2)</f>
        <v>0</v>
      </c>
      <c r="J12" s="234"/>
      <c r="K12" s="233">
        <f>ROUND(E12*J12,2)</f>
        <v>0</v>
      </c>
      <c r="L12" s="233">
        <v>21</v>
      </c>
      <c r="M12" s="233">
        <f>G12*(1+L12/100)</f>
        <v>0</v>
      </c>
      <c r="N12" s="232">
        <v>2.5249999999999999</v>
      </c>
      <c r="O12" s="232">
        <f>ROUND(E12*N12,2)</f>
        <v>10.1</v>
      </c>
      <c r="P12" s="232">
        <v>0</v>
      </c>
      <c r="Q12" s="232">
        <f>ROUND(E12*P12,2)</f>
        <v>0</v>
      </c>
      <c r="R12" s="233"/>
      <c r="S12" s="233" t="s">
        <v>178</v>
      </c>
      <c r="T12" s="233" t="s">
        <v>179</v>
      </c>
      <c r="U12" s="233">
        <v>0.48</v>
      </c>
      <c r="V12" s="233">
        <f>ROUND(E12*U12,2)</f>
        <v>1.92</v>
      </c>
      <c r="W12" s="233"/>
      <c r="X12" s="233" t="s">
        <v>180</v>
      </c>
      <c r="Y12" s="233" t="s">
        <v>181</v>
      </c>
      <c r="Z12" s="213"/>
      <c r="AA12" s="213"/>
      <c r="AB12" s="213"/>
      <c r="AC12" s="213"/>
      <c r="AD12" s="213"/>
      <c r="AE12" s="213"/>
      <c r="AF12" s="213"/>
      <c r="AG12" s="213" t="s">
        <v>182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41" t="s">
        <v>173</v>
      </c>
      <c r="B13" s="242" t="s">
        <v>94</v>
      </c>
      <c r="C13" s="260" t="s">
        <v>95</v>
      </c>
      <c r="D13" s="243"/>
      <c r="E13" s="244"/>
      <c r="F13" s="245"/>
      <c r="G13" s="246">
        <f>SUMIF(AG14:AG16,"&lt;&gt;NOR",G14:G16)</f>
        <v>0</v>
      </c>
      <c r="H13" s="240"/>
      <c r="I13" s="240">
        <f>SUM(I14:I16)</f>
        <v>0</v>
      </c>
      <c r="J13" s="240"/>
      <c r="K13" s="240">
        <f>SUM(K14:K16)</f>
        <v>0</v>
      </c>
      <c r="L13" s="240"/>
      <c r="M13" s="240">
        <f>SUM(M14:M16)</f>
        <v>0</v>
      </c>
      <c r="N13" s="239"/>
      <c r="O13" s="239">
        <f>SUM(O14:O16)</f>
        <v>4.07</v>
      </c>
      <c r="P13" s="239"/>
      <c r="Q13" s="239">
        <f>SUM(Q14:Q16)</f>
        <v>0</v>
      </c>
      <c r="R13" s="240"/>
      <c r="S13" s="240"/>
      <c r="T13" s="240"/>
      <c r="U13" s="240"/>
      <c r="V13" s="240">
        <f>SUM(V14:V16)</f>
        <v>17.240000000000002</v>
      </c>
      <c r="W13" s="240"/>
      <c r="X13" s="240"/>
      <c r="Y13" s="240"/>
      <c r="AG13" t="s">
        <v>174</v>
      </c>
    </row>
    <row r="14" spans="1:60" ht="22.5" outlineLevel="1" x14ac:dyDescent="0.2">
      <c r="A14" s="254">
        <v>4</v>
      </c>
      <c r="B14" s="255" t="s">
        <v>189</v>
      </c>
      <c r="C14" s="261" t="s">
        <v>190</v>
      </c>
      <c r="D14" s="256" t="s">
        <v>191</v>
      </c>
      <c r="E14" s="257">
        <v>13.2</v>
      </c>
      <c r="F14" s="258"/>
      <c r="G14" s="259">
        <f>ROUND(E14*F14,2)</f>
        <v>0</v>
      </c>
      <c r="H14" s="234"/>
      <c r="I14" s="233">
        <f>ROUND(E14*H14,2)</f>
        <v>0</v>
      </c>
      <c r="J14" s="234"/>
      <c r="K14" s="233">
        <f>ROUND(E14*J14,2)</f>
        <v>0</v>
      </c>
      <c r="L14" s="233">
        <v>21</v>
      </c>
      <c r="M14" s="233">
        <f>G14*(1+L14/100)</f>
        <v>0</v>
      </c>
      <c r="N14" s="232">
        <v>0.14137</v>
      </c>
      <c r="O14" s="232">
        <f>ROUND(E14*N14,2)</f>
        <v>1.87</v>
      </c>
      <c r="P14" s="232">
        <v>0</v>
      </c>
      <c r="Q14" s="232">
        <f>ROUND(E14*P14,2)</f>
        <v>0</v>
      </c>
      <c r="R14" s="233"/>
      <c r="S14" s="233" t="s">
        <v>178</v>
      </c>
      <c r="T14" s="233" t="s">
        <v>179</v>
      </c>
      <c r="U14" s="233">
        <v>0.54</v>
      </c>
      <c r="V14" s="233">
        <f>ROUND(E14*U14,2)</f>
        <v>7.13</v>
      </c>
      <c r="W14" s="233"/>
      <c r="X14" s="233" t="s">
        <v>180</v>
      </c>
      <c r="Y14" s="233" t="s">
        <v>181</v>
      </c>
      <c r="Z14" s="213"/>
      <c r="AA14" s="213"/>
      <c r="AB14" s="213"/>
      <c r="AC14" s="213"/>
      <c r="AD14" s="213"/>
      <c r="AE14" s="213"/>
      <c r="AF14" s="213"/>
      <c r="AG14" s="213" t="s">
        <v>182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54">
        <v>5</v>
      </c>
      <c r="B15" s="255" t="s">
        <v>192</v>
      </c>
      <c r="C15" s="261" t="s">
        <v>193</v>
      </c>
      <c r="D15" s="256" t="s">
        <v>191</v>
      </c>
      <c r="E15" s="257">
        <v>14</v>
      </c>
      <c r="F15" s="258"/>
      <c r="G15" s="259">
        <f>ROUND(E15*F15,2)</f>
        <v>0</v>
      </c>
      <c r="H15" s="234"/>
      <c r="I15" s="233">
        <f>ROUND(E15*H15,2)</f>
        <v>0</v>
      </c>
      <c r="J15" s="234"/>
      <c r="K15" s="233">
        <f>ROUND(E15*J15,2)</f>
        <v>0</v>
      </c>
      <c r="L15" s="233">
        <v>21</v>
      </c>
      <c r="M15" s="233">
        <f>G15*(1+L15/100)</f>
        <v>0</v>
      </c>
      <c r="N15" s="232">
        <v>0.14137</v>
      </c>
      <c r="O15" s="232">
        <f>ROUND(E15*N15,2)</f>
        <v>1.98</v>
      </c>
      <c r="P15" s="232">
        <v>0</v>
      </c>
      <c r="Q15" s="232">
        <f>ROUND(E15*P15,2)</f>
        <v>0</v>
      </c>
      <c r="R15" s="233"/>
      <c r="S15" s="233" t="s">
        <v>178</v>
      </c>
      <c r="T15" s="233" t="s">
        <v>179</v>
      </c>
      <c r="U15" s="233">
        <v>0.53</v>
      </c>
      <c r="V15" s="233">
        <f>ROUND(E15*U15,2)</f>
        <v>7.42</v>
      </c>
      <c r="W15" s="233"/>
      <c r="X15" s="233" t="s">
        <v>180</v>
      </c>
      <c r="Y15" s="233" t="s">
        <v>181</v>
      </c>
      <c r="Z15" s="213"/>
      <c r="AA15" s="213"/>
      <c r="AB15" s="213"/>
      <c r="AC15" s="213"/>
      <c r="AD15" s="213"/>
      <c r="AE15" s="213"/>
      <c r="AF15" s="213"/>
      <c r="AG15" s="213" t="s">
        <v>182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54">
        <v>6</v>
      </c>
      <c r="B16" s="255" t="s">
        <v>194</v>
      </c>
      <c r="C16" s="261" t="s">
        <v>195</v>
      </c>
      <c r="D16" s="256" t="s">
        <v>191</v>
      </c>
      <c r="E16" s="257">
        <v>3.4</v>
      </c>
      <c r="F16" s="258"/>
      <c r="G16" s="259">
        <f>ROUND(E16*F16,2)</f>
        <v>0</v>
      </c>
      <c r="H16" s="234"/>
      <c r="I16" s="233">
        <f>ROUND(E16*H16,2)</f>
        <v>0</v>
      </c>
      <c r="J16" s="234"/>
      <c r="K16" s="233">
        <f>ROUND(E16*J16,2)</f>
        <v>0</v>
      </c>
      <c r="L16" s="233">
        <v>21</v>
      </c>
      <c r="M16" s="233">
        <f>G16*(1+L16/100)</f>
        <v>0</v>
      </c>
      <c r="N16" s="232">
        <v>6.4710000000000004E-2</v>
      </c>
      <c r="O16" s="232">
        <f>ROUND(E16*N16,2)</f>
        <v>0.22</v>
      </c>
      <c r="P16" s="232">
        <v>0</v>
      </c>
      <c r="Q16" s="232">
        <f>ROUND(E16*P16,2)</f>
        <v>0</v>
      </c>
      <c r="R16" s="233"/>
      <c r="S16" s="233" t="s">
        <v>178</v>
      </c>
      <c r="T16" s="233" t="s">
        <v>179</v>
      </c>
      <c r="U16" s="233">
        <v>0.79</v>
      </c>
      <c r="V16" s="233">
        <f>ROUND(E16*U16,2)</f>
        <v>2.69</v>
      </c>
      <c r="W16" s="233"/>
      <c r="X16" s="233" t="s">
        <v>180</v>
      </c>
      <c r="Y16" s="233" t="s">
        <v>181</v>
      </c>
      <c r="Z16" s="213"/>
      <c r="AA16" s="213"/>
      <c r="AB16" s="213"/>
      <c r="AC16" s="213"/>
      <c r="AD16" s="213"/>
      <c r="AE16" s="213"/>
      <c r="AF16" s="213"/>
      <c r="AG16" s="213" t="s">
        <v>182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x14ac:dyDescent="0.2">
      <c r="A17" s="241" t="s">
        <v>173</v>
      </c>
      <c r="B17" s="242" t="s">
        <v>100</v>
      </c>
      <c r="C17" s="260" t="s">
        <v>101</v>
      </c>
      <c r="D17" s="243"/>
      <c r="E17" s="244"/>
      <c r="F17" s="245"/>
      <c r="G17" s="246">
        <f>SUMIF(AG18:AG18,"&lt;&gt;NOR",G18:G18)</f>
        <v>0</v>
      </c>
      <c r="H17" s="240"/>
      <c r="I17" s="240">
        <f>SUM(I18:I18)</f>
        <v>0</v>
      </c>
      <c r="J17" s="240"/>
      <c r="K17" s="240">
        <f>SUM(K18:K18)</f>
        <v>0</v>
      </c>
      <c r="L17" s="240"/>
      <c r="M17" s="240">
        <f>SUM(M18:M18)</f>
        <v>0</v>
      </c>
      <c r="N17" s="239"/>
      <c r="O17" s="239">
        <f>SUM(O18:O18)</f>
        <v>11.1</v>
      </c>
      <c r="P17" s="239"/>
      <c r="Q17" s="239">
        <f>SUM(Q18:Q18)</f>
        <v>0</v>
      </c>
      <c r="R17" s="240"/>
      <c r="S17" s="240"/>
      <c r="T17" s="240"/>
      <c r="U17" s="240"/>
      <c r="V17" s="240">
        <f>SUM(V18:V18)</f>
        <v>195.72</v>
      </c>
      <c r="W17" s="240"/>
      <c r="X17" s="240"/>
      <c r="Y17" s="240"/>
      <c r="AG17" t="s">
        <v>174</v>
      </c>
    </row>
    <row r="18" spans="1:60" ht="22.5" outlineLevel="1" x14ac:dyDescent="0.2">
      <c r="A18" s="254">
        <v>7</v>
      </c>
      <c r="B18" s="255" t="s">
        <v>196</v>
      </c>
      <c r="C18" s="261" t="s">
        <v>197</v>
      </c>
      <c r="D18" s="256" t="s">
        <v>191</v>
      </c>
      <c r="E18" s="257">
        <v>233</v>
      </c>
      <c r="F18" s="258"/>
      <c r="G18" s="259">
        <f>ROUND(E18*F18,2)</f>
        <v>0</v>
      </c>
      <c r="H18" s="234"/>
      <c r="I18" s="233">
        <f>ROUND(E18*H18,2)</f>
        <v>0</v>
      </c>
      <c r="J18" s="234"/>
      <c r="K18" s="233">
        <f>ROUND(E18*J18,2)</f>
        <v>0</v>
      </c>
      <c r="L18" s="233">
        <v>21</v>
      </c>
      <c r="M18" s="233">
        <f>G18*(1+L18/100)</f>
        <v>0</v>
      </c>
      <c r="N18" s="232">
        <v>4.7660000000000001E-2</v>
      </c>
      <c r="O18" s="232">
        <f>ROUND(E18*N18,2)</f>
        <v>11.1</v>
      </c>
      <c r="P18" s="232">
        <v>0</v>
      </c>
      <c r="Q18" s="232">
        <f>ROUND(E18*P18,2)</f>
        <v>0</v>
      </c>
      <c r="R18" s="233"/>
      <c r="S18" s="233" t="s">
        <v>178</v>
      </c>
      <c r="T18" s="233" t="s">
        <v>179</v>
      </c>
      <c r="U18" s="233">
        <v>0.84</v>
      </c>
      <c r="V18" s="233">
        <f>ROUND(E18*U18,2)</f>
        <v>195.72</v>
      </c>
      <c r="W18" s="233"/>
      <c r="X18" s="233" t="s">
        <v>180</v>
      </c>
      <c r="Y18" s="233" t="s">
        <v>181</v>
      </c>
      <c r="Z18" s="213"/>
      <c r="AA18" s="213"/>
      <c r="AB18" s="213"/>
      <c r="AC18" s="213"/>
      <c r="AD18" s="213"/>
      <c r="AE18" s="213"/>
      <c r="AF18" s="213"/>
      <c r="AG18" s="213" t="s">
        <v>182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">
      <c r="A19" s="241" t="s">
        <v>173</v>
      </c>
      <c r="B19" s="242" t="s">
        <v>102</v>
      </c>
      <c r="C19" s="260" t="s">
        <v>103</v>
      </c>
      <c r="D19" s="243"/>
      <c r="E19" s="244"/>
      <c r="F19" s="245"/>
      <c r="G19" s="246">
        <f>SUMIF(AG20:AG21,"&lt;&gt;NOR",G20:G21)</f>
        <v>0</v>
      </c>
      <c r="H19" s="240"/>
      <c r="I19" s="240">
        <f>SUM(I20:I21)</f>
        <v>0</v>
      </c>
      <c r="J19" s="240"/>
      <c r="K19" s="240">
        <f>SUM(K20:K21)</f>
        <v>0</v>
      </c>
      <c r="L19" s="240"/>
      <c r="M19" s="240">
        <f>SUM(M20:M21)</f>
        <v>0</v>
      </c>
      <c r="N19" s="239"/>
      <c r="O19" s="239">
        <f>SUM(O20:O21)</f>
        <v>51.53</v>
      </c>
      <c r="P19" s="239"/>
      <c r="Q19" s="239">
        <f>SUM(Q20:Q21)</f>
        <v>0</v>
      </c>
      <c r="R19" s="240"/>
      <c r="S19" s="240"/>
      <c r="T19" s="240"/>
      <c r="U19" s="240"/>
      <c r="V19" s="240">
        <f>SUM(V20:V21)</f>
        <v>661.72</v>
      </c>
      <c r="W19" s="240"/>
      <c r="X19" s="240"/>
      <c r="Y19" s="240"/>
      <c r="AG19" t="s">
        <v>174</v>
      </c>
    </row>
    <row r="20" spans="1:60" outlineLevel="1" x14ac:dyDescent="0.2">
      <c r="A20" s="254">
        <v>8</v>
      </c>
      <c r="B20" s="255" t="s">
        <v>198</v>
      </c>
      <c r="C20" s="261" t="s">
        <v>199</v>
      </c>
      <c r="D20" s="256" t="s">
        <v>191</v>
      </c>
      <c r="E20" s="257">
        <v>14</v>
      </c>
      <c r="F20" s="258"/>
      <c r="G20" s="259">
        <f>ROUND(E20*F20,2)</f>
        <v>0</v>
      </c>
      <c r="H20" s="234"/>
      <c r="I20" s="233">
        <f>ROUND(E20*H20,2)</f>
        <v>0</v>
      </c>
      <c r="J20" s="234"/>
      <c r="K20" s="233">
        <f>ROUND(E20*J20,2)</f>
        <v>0</v>
      </c>
      <c r="L20" s="233">
        <v>21</v>
      </c>
      <c r="M20" s="233">
        <f>G20*(1+L20/100)</f>
        <v>0</v>
      </c>
      <c r="N20" s="232">
        <v>4.5929999999999999E-2</v>
      </c>
      <c r="O20" s="232">
        <f>ROUND(E20*N20,2)</f>
        <v>0.64</v>
      </c>
      <c r="P20" s="232">
        <v>0</v>
      </c>
      <c r="Q20" s="232">
        <f>ROUND(E20*P20,2)</f>
        <v>0</v>
      </c>
      <c r="R20" s="233"/>
      <c r="S20" s="233" t="s">
        <v>178</v>
      </c>
      <c r="T20" s="233" t="s">
        <v>179</v>
      </c>
      <c r="U20" s="233">
        <v>0.51</v>
      </c>
      <c r="V20" s="233">
        <f>ROUND(E20*U20,2)</f>
        <v>7.14</v>
      </c>
      <c r="W20" s="233"/>
      <c r="X20" s="233" t="s">
        <v>180</v>
      </c>
      <c r="Y20" s="233" t="s">
        <v>181</v>
      </c>
      <c r="Z20" s="213"/>
      <c r="AA20" s="213"/>
      <c r="AB20" s="213"/>
      <c r="AC20" s="213"/>
      <c r="AD20" s="213"/>
      <c r="AE20" s="213"/>
      <c r="AF20" s="213"/>
      <c r="AG20" s="213" t="s">
        <v>182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54">
        <v>9</v>
      </c>
      <c r="B21" s="255" t="s">
        <v>200</v>
      </c>
      <c r="C21" s="261" t="s">
        <v>201</v>
      </c>
      <c r="D21" s="256" t="s">
        <v>191</v>
      </c>
      <c r="E21" s="257">
        <v>1678.4</v>
      </c>
      <c r="F21" s="258"/>
      <c r="G21" s="259">
        <f>ROUND(E21*F21,2)</f>
        <v>0</v>
      </c>
      <c r="H21" s="234"/>
      <c r="I21" s="233">
        <f>ROUND(E21*H21,2)</f>
        <v>0</v>
      </c>
      <c r="J21" s="234"/>
      <c r="K21" s="233">
        <f>ROUND(E21*J21,2)</f>
        <v>0</v>
      </c>
      <c r="L21" s="233">
        <v>21</v>
      </c>
      <c r="M21" s="233">
        <f>G21*(1+L21/100)</f>
        <v>0</v>
      </c>
      <c r="N21" s="232">
        <v>3.032E-2</v>
      </c>
      <c r="O21" s="232">
        <f>ROUND(E21*N21,2)</f>
        <v>50.89</v>
      </c>
      <c r="P21" s="232">
        <v>0</v>
      </c>
      <c r="Q21" s="232">
        <f>ROUND(E21*P21,2)</f>
        <v>0</v>
      </c>
      <c r="R21" s="233"/>
      <c r="S21" s="233" t="s">
        <v>178</v>
      </c>
      <c r="T21" s="233" t="s">
        <v>179</v>
      </c>
      <c r="U21" s="233">
        <v>0.39</v>
      </c>
      <c r="V21" s="233">
        <f>ROUND(E21*U21,2)</f>
        <v>654.58000000000004</v>
      </c>
      <c r="W21" s="233"/>
      <c r="X21" s="233" t="s">
        <v>180</v>
      </c>
      <c r="Y21" s="233" t="s">
        <v>181</v>
      </c>
      <c r="Z21" s="213"/>
      <c r="AA21" s="213"/>
      <c r="AB21" s="213"/>
      <c r="AC21" s="213"/>
      <c r="AD21" s="213"/>
      <c r="AE21" s="213"/>
      <c r="AF21" s="213"/>
      <c r="AG21" s="213" t="s">
        <v>182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x14ac:dyDescent="0.2">
      <c r="A22" s="241" t="s">
        <v>173</v>
      </c>
      <c r="B22" s="242" t="s">
        <v>106</v>
      </c>
      <c r="C22" s="260" t="s">
        <v>107</v>
      </c>
      <c r="D22" s="243"/>
      <c r="E22" s="244"/>
      <c r="F22" s="245"/>
      <c r="G22" s="246">
        <f>SUMIF(AG23:AG27,"&lt;&gt;NOR",G23:G27)</f>
        <v>0</v>
      </c>
      <c r="H22" s="240"/>
      <c r="I22" s="240">
        <f>SUM(I23:I27)</f>
        <v>0</v>
      </c>
      <c r="J22" s="240"/>
      <c r="K22" s="240">
        <f>SUM(K23:K27)</f>
        <v>0</v>
      </c>
      <c r="L22" s="240"/>
      <c r="M22" s="240">
        <f>SUM(M23:M27)</f>
        <v>0</v>
      </c>
      <c r="N22" s="239"/>
      <c r="O22" s="239">
        <f>SUM(O23:O27)</f>
        <v>5.6400000000000006</v>
      </c>
      <c r="P22" s="239"/>
      <c r="Q22" s="239">
        <f>SUM(Q23:Q27)</f>
        <v>3</v>
      </c>
      <c r="R22" s="240"/>
      <c r="S22" s="240"/>
      <c r="T22" s="240"/>
      <c r="U22" s="240"/>
      <c r="V22" s="240">
        <f>SUM(V23:V27)</f>
        <v>143.28</v>
      </c>
      <c r="W22" s="240"/>
      <c r="X22" s="240"/>
      <c r="Y22" s="240"/>
      <c r="AG22" t="s">
        <v>174</v>
      </c>
    </row>
    <row r="23" spans="1:60" outlineLevel="1" x14ac:dyDescent="0.2">
      <c r="A23" s="254">
        <v>10</v>
      </c>
      <c r="B23" s="255" t="s">
        <v>202</v>
      </c>
      <c r="C23" s="261" t="s">
        <v>203</v>
      </c>
      <c r="D23" s="256" t="s">
        <v>191</v>
      </c>
      <c r="E23" s="257">
        <v>60</v>
      </c>
      <c r="F23" s="258"/>
      <c r="G23" s="259">
        <f>ROUND(E23*F23,2)</f>
        <v>0</v>
      </c>
      <c r="H23" s="234"/>
      <c r="I23" s="233">
        <f>ROUND(E23*H23,2)</f>
        <v>0</v>
      </c>
      <c r="J23" s="234"/>
      <c r="K23" s="233">
        <f>ROUND(E23*J23,2)</f>
        <v>0</v>
      </c>
      <c r="L23" s="233">
        <v>21</v>
      </c>
      <c r="M23" s="233">
        <f>G23*(1+L23/100)</f>
        <v>0</v>
      </c>
      <c r="N23" s="232">
        <v>7.0000000000000007E-2</v>
      </c>
      <c r="O23" s="232">
        <f>ROUND(E23*N23,2)</f>
        <v>4.2</v>
      </c>
      <c r="P23" s="232">
        <v>0.05</v>
      </c>
      <c r="Q23" s="232">
        <f>ROUND(E23*P23,2)</f>
        <v>3</v>
      </c>
      <c r="R23" s="233"/>
      <c r="S23" s="233" t="s">
        <v>178</v>
      </c>
      <c r="T23" s="233" t="s">
        <v>179</v>
      </c>
      <c r="U23" s="233">
        <v>0.28999999999999998</v>
      </c>
      <c r="V23" s="233">
        <f>ROUND(E23*U23,2)</f>
        <v>17.399999999999999</v>
      </c>
      <c r="W23" s="233"/>
      <c r="X23" s="233" t="s">
        <v>180</v>
      </c>
      <c r="Y23" s="233" t="s">
        <v>181</v>
      </c>
      <c r="Z23" s="213"/>
      <c r="AA23" s="213"/>
      <c r="AB23" s="213"/>
      <c r="AC23" s="213"/>
      <c r="AD23" s="213"/>
      <c r="AE23" s="213"/>
      <c r="AF23" s="213"/>
      <c r="AG23" s="213" t="s">
        <v>182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33.75" outlineLevel="1" x14ac:dyDescent="0.2">
      <c r="A24" s="254">
        <v>11</v>
      </c>
      <c r="B24" s="255" t="s">
        <v>204</v>
      </c>
      <c r="C24" s="261" t="s">
        <v>205</v>
      </c>
      <c r="D24" s="256" t="s">
        <v>206</v>
      </c>
      <c r="E24" s="257">
        <v>1</v>
      </c>
      <c r="F24" s="258"/>
      <c r="G24" s="259">
        <f>ROUND(E24*F24,2)</f>
        <v>0</v>
      </c>
      <c r="H24" s="234"/>
      <c r="I24" s="233">
        <f>ROUND(E24*H24,2)</f>
        <v>0</v>
      </c>
      <c r="J24" s="234"/>
      <c r="K24" s="233">
        <f>ROUND(E24*J24,2)</f>
        <v>0</v>
      </c>
      <c r="L24" s="233">
        <v>21</v>
      </c>
      <c r="M24" s="233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3"/>
      <c r="S24" s="233" t="s">
        <v>207</v>
      </c>
      <c r="T24" s="233" t="s">
        <v>179</v>
      </c>
      <c r="U24" s="233">
        <v>0</v>
      </c>
      <c r="V24" s="233">
        <f>ROUND(E24*U24,2)</f>
        <v>0</v>
      </c>
      <c r="W24" s="233"/>
      <c r="X24" s="233" t="s">
        <v>180</v>
      </c>
      <c r="Y24" s="233" t="s">
        <v>181</v>
      </c>
      <c r="Z24" s="213"/>
      <c r="AA24" s="213"/>
      <c r="AB24" s="213"/>
      <c r="AC24" s="213"/>
      <c r="AD24" s="213"/>
      <c r="AE24" s="213"/>
      <c r="AF24" s="213"/>
      <c r="AG24" s="213" t="s">
        <v>208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45" outlineLevel="1" x14ac:dyDescent="0.2">
      <c r="A25" s="254">
        <v>12</v>
      </c>
      <c r="B25" s="255" t="s">
        <v>209</v>
      </c>
      <c r="C25" s="261" t="s">
        <v>210</v>
      </c>
      <c r="D25" s="256" t="s">
        <v>191</v>
      </c>
      <c r="E25" s="257">
        <v>60</v>
      </c>
      <c r="F25" s="258"/>
      <c r="G25" s="259">
        <f>ROUND(E25*F25,2)</f>
        <v>0</v>
      </c>
      <c r="H25" s="234"/>
      <c r="I25" s="233">
        <f>ROUND(E25*H25,2)</f>
        <v>0</v>
      </c>
      <c r="J25" s="234"/>
      <c r="K25" s="233">
        <f>ROUND(E25*J25,2)</f>
        <v>0</v>
      </c>
      <c r="L25" s="233">
        <v>21</v>
      </c>
      <c r="M25" s="233">
        <f>G25*(1+L25/100)</f>
        <v>0</v>
      </c>
      <c r="N25" s="232">
        <v>4.1999999999999997E-3</v>
      </c>
      <c r="O25" s="232">
        <f>ROUND(E25*N25,2)</f>
        <v>0.25</v>
      </c>
      <c r="P25" s="232">
        <v>0</v>
      </c>
      <c r="Q25" s="232">
        <f>ROUND(E25*P25,2)</f>
        <v>0</v>
      </c>
      <c r="R25" s="233"/>
      <c r="S25" s="233" t="s">
        <v>178</v>
      </c>
      <c r="T25" s="233" t="s">
        <v>179</v>
      </c>
      <c r="U25" s="233">
        <v>0.6</v>
      </c>
      <c r="V25" s="233">
        <f>ROUND(E25*U25,2)</f>
        <v>36</v>
      </c>
      <c r="W25" s="233"/>
      <c r="X25" s="233" t="s">
        <v>180</v>
      </c>
      <c r="Y25" s="233" t="s">
        <v>181</v>
      </c>
      <c r="Z25" s="213"/>
      <c r="AA25" s="213"/>
      <c r="AB25" s="213"/>
      <c r="AC25" s="213"/>
      <c r="AD25" s="213"/>
      <c r="AE25" s="213"/>
      <c r="AF25" s="213"/>
      <c r="AG25" s="213" t="s">
        <v>182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54">
        <v>13</v>
      </c>
      <c r="B26" s="255" t="s">
        <v>211</v>
      </c>
      <c r="C26" s="261" t="s">
        <v>212</v>
      </c>
      <c r="D26" s="256" t="s">
        <v>191</v>
      </c>
      <c r="E26" s="257">
        <v>60</v>
      </c>
      <c r="F26" s="258"/>
      <c r="G26" s="259">
        <f>ROUND(E26*F26,2)</f>
        <v>0</v>
      </c>
      <c r="H26" s="234"/>
      <c r="I26" s="233">
        <f>ROUND(E26*H26,2)</f>
        <v>0</v>
      </c>
      <c r="J26" s="234"/>
      <c r="K26" s="233">
        <f>ROUND(E26*J26,2)</f>
        <v>0</v>
      </c>
      <c r="L26" s="233">
        <v>21</v>
      </c>
      <c r="M26" s="233">
        <f>G26*(1+L26/100)</f>
        <v>0</v>
      </c>
      <c r="N26" s="232">
        <v>2.0000000000000002E-5</v>
      </c>
      <c r="O26" s="232">
        <f>ROUND(E26*N26,2)</f>
        <v>0</v>
      </c>
      <c r="P26" s="232">
        <v>0</v>
      </c>
      <c r="Q26" s="232">
        <f>ROUND(E26*P26,2)</f>
        <v>0</v>
      </c>
      <c r="R26" s="233"/>
      <c r="S26" s="233" t="s">
        <v>178</v>
      </c>
      <c r="T26" s="233" t="s">
        <v>179</v>
      </c>
      <c r="U26" s="233">
        <v>0.11</v>
      </c>
      <c r="V26" s="233">
        <f>ROUND(E26*U26,2)</f>
        <v>6.6</v>
      </c>
      <c r="W26" s="233"/>
      <c r="X26" s="233" t="s">
        <v>180</v>
      </c>
      <c r="Y26" s="233" t="s">
        <v>181</v>
      </c>
      <c r="Z26" s="213"/>
      <c r="AA26" s="213"/>
      <c r="AB26" s="213"/>
      <c r="AC26" s="213"/>
      <c r="AD26" s="213"/>
      <c r="AE26" s="213"/>
      <c r="AF26" s="213"/>
      <c r="AG26" s="213" t="s">
        <v>182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 x14ac:dyDescent="0.2">
      <c r="A27" s="254">
        <v>14</v>
      </c>
      <c r="B27" s="255" t="s">
        <v>213</v>
      </c>
      <c r="C27" s="261" t="s">
        <v>214</v>
      </c>
      <c r="D27" s="256" t="s">
        <v>215</v>
      </c>
      <c r="E27" s="257">
        <v>24</v>
      </c>
      <c r="F27" s="258"/>
      <c r="G27" s="259">
        <f>ROUND(E27*F27,2)</f>
        <v>0</v>
      </c>
      <c r="H27" s="234"/>
      <c r="I27" s="233">
        <f>ROUND(E27*H27,2)</f>
        <v>0</v>
      </c>
      <c r="J27" s="234"/>
      <c r="K27" s="233">
        <f>ROUND(E27*J27,2)</f>
        <v>0</v>
      </c>
      <c r="L27" s="233">
        <v>21</v>
      </c>
      <c r="M27" s="233">
        <f>G27*(1+L27/100)</f>
        <v>0</v>
      </c>
      <c r="N27" s="232">
        <v>4.9570000000000003E-2</v>
      </c>
      <c r="O27" s="232">
        <f>ROUND(E27*N27,2)</f>
        <v>1.19</v>
      </c>
      <c r="P27" s="232">
        <v>0</v>
      </c>
      <c r="Q27" s="232">
        <f>ROUND(E27*P27,2)</f>
        <v>0</v>
      </c>
      <c r="R27" s="233"/>
      <c r="S27" s="233" t="s">
        <v>178</v>
      </c>
      <c r="T27" s="233" t="s">
        <v>179</v>
      </c>
      <c r="U27" s="233">
        <v>3.47</v>
      </c>
      <c r="V27" s="233">
        <f>ROUND(E27*U27,2)</f>
        <v>83.28</v>
      </c>
      <c r="W27" s="233"/>
      <c r="X27" s="233" t="s">
        <v>180</v>
      </c>
      <c r="Y27" s="233" t="s">
        <v>181</v>
      </c>
      <c r="Z27" s="213"/>
      <c r="AA27" s="213"/>
      <c r="AB27" s="213"/>
      <c r="AC27" s="213"/>
      <c r="AD27" s="213"/>
      <c r="AE27" s="213"/>
      <c r="AF27" s="213"/>
      <c r="AG27" s="213" t="s">
        <v>182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241" t="s">
        <v>173</v>
      </c>
      <c r="B28" s="242" t="s">
        <v>110</v>
      </c>
      <c r="C28" s="260" t="s">
        <v>111</v>
      </c>
      <c r="D28" s="243"/>
      <c r="E28" s="244"/>
      <c r="F28" s="245"/>
      <c r="G28" s="246">
        <f>SUMIF(AG29:AG30,"&lt;&gt;NOR",G29:G30)</f>
        <v>0</v>
      </c>
      <c r="H28" s="240"/>
      <c r="I28" s="240">
        <f>SUM(I29:I30)</f>
        <v>0</v>
      </c>
      <c r="J28" s="240"/>
      <c r="K28" s="240">
        <f>SUM(K29:K30)</f>
        <v>0</v>
      </c>
      <c r="L28" s="240"/>
      <c r="M28" s="240">
        <f>SUM(M29:M30)</f>
        <v>0</v>
      </c>
      <c r="N28" s="239"/>
      <c r="O28" s="239">
        <f>SUM(O29:O30)</f>
        <v>7.0000000000000007E-2</v>
      </c>
      <c r="P28" s="239"/>
      <c r="Q28" s="239">
        <f>SUM(Q29:Q30)</f>
        <v>0</v>
      </c>
      <c r="R28" s="240"/>
      <c r="S28" s="240"/>
      <c r="T28" s="240"/>
      <c r="U28" s="240"/>
      <c r="V28" s="240">
        <f>SUM(V29:V30)</f>
        <v>610.51</v>
      </c>
      <c r="W28" s="240"/>
      <c r="X28" s="240"/>
      <c r="Y28" s="240"/>
      <c r="AG28" t="s">
        <v>174</v>
      </c>
    </row>
    <row r="29" spans="1:60" outlineLevel="1" x14ac:dyDescent="0.2">
      <c r="A29" s="254">
        <v>15</v>
      </c>
      <c r="B29" s="255" t="s">
        <v>216</v>
      </c>
      <c r="C29" s="261" t="s">
        <v>217</v>
      </c>
      <c r="D29" s="256" t="s">
        <v>218</v>
      </c>
      <c r="E29" s="257">
        <v>1</v>
      </c>
      <c r="F29" s="258"/>
      <c r="G29" s="259">
        <f>ROUND(E29*F29,2)</f>
        <v>0</v>
      </c>
      <c r="H29" s="234"/>
      <c r="I29" s="233">
        <f>ROUND(E29*H29,2)</f>
        <v>0</v>
      </c>
      <c r="J29" s="234"/>
      <c r="K29" s="233">
        <f>ROUND(E29*J29,2)</f>
        <v>0</v>
      </c>
      <c r="L29" s="233">
        <v>21</v>
      </c>
      <c r="M29" s="233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3"/>
      <c r="S29" s="233" t="s">
        <v>207</v>
      </c>
      <c r="T29" s="233" t="s">
        <v>179</v>
      </c>
      <c r="U29" s="233">
        <v>0</v>
      </c>
      <c r="V29" s="233">
        <f>ROUND(E29*U29,2)</f>
        <v>0</v>
      </c>
      <c r="W29" s="233"/>
      <c r="X29" s="233" t="s">
        <v>219</v>
      </c>
      <c r="Y29" s="233" t="s">
        <v>181</v>
      </c>
      <c r="Z29" s="213"/>
      <c r="AA29" s="213"/>
      <c r="AB29" s="213"/>
      <c r="AC29" s="213"/>
      <c r="AD29" s="213"/>
      <c r="AE29" s="213"/>
      <c r="AF29" s="213"/>
      <c r="AG29" s="213" t="s">
        <v>220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54">
        <v>16</v>
      </c>
      <c r="B30" s="255" t="s">
        <v>221</v>
      </c>
      <c r="C30" s="261" t="s">
        <v>222</v>
      </c>
      <c r="D30" s="256" t="s">
        <v>191</v>
      </c>
      <c r="E30" s="257">
        <v>1724.6</v>
      </c>
      <c r="F30" s="258"/>
      <c r="G30" s="259">
        <f>ROUND(E30*F30,2)</f>
        <v>0</v>
      </c>
      <c r="H30" s="234"/>
      <c r="I30" s="233">
        <f>ROUND(E30*H30,2)</f>
        <v>0</v>
      </c>
      <c r="J30" s="234"/>
      <c r="K30" s="233">
        <f>ROUND(E30*J30,2)</f>
        <v>0</v>
      </c>
      <c r="L30" s="233">
        <v>21</v>
      </c>
      <c r="M30" s="233">
        <f>G30*(1+L30/100)</f>
        <v>0</v>
      </c>
      <c r="N30" s="232">
        <v>4.0000000000000003E-5</v>
      </c>
      <c r="O30" s="232">
        <f>ROUND(E30*N30,2)</f>
        <v>7.0000000000000007E-2</v>
      </c>
      <c r="P30" s="232">
        <v>0</v>
      </c>
      <c r="Q30" s="232">
        <f>ROUND(E30*P30,2)</f>
        <v>0</v>
      </c>
      <c r="R30" s="233"/>
      <c r="S30" s="233" t="s">
        <v>178</v>
      </c>
      <c r="T30" s="233" t="s">
        <v>179</v>
      </c>
      <c r="U30" s="233">
        <v>0.35399999999999998</v>
      </c>
      <c r="V30" s="233">
        <f>ROUND(E30*U30,2)</f>
        <v>610.51</v>
      </c>
      <c r="W30" s="233"/>
      <c r="X30" s="233" t="s">
        <v>180</v>
      </c>
      <c r="Y30" s="233" t="s">
        <v>181</v>
      </c>
      <c r="Z30" s="213"/>
      <c r="AA30" s="213"/>
      <c r="AB30" s="213"/>
      <c r="AC30" s="213"/>
      <c r="AD30" s="213"/>
      <c r="AE30" s="213"/>
      <c r="AF30" s="213"/>
      <c r="AG30" s="213" t="s">
        <v>182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">
      <c r="A31" s="241" t="s">
        <v>173</v>
      </c>
      <c r="B31" s="242" t="s">
        <v>112</v>
      </c>
      <c r="C31" s="260" t="s">
        <v>113</v>
      </c>
      <c r="D31" s="243"/>
      <c r="E31" s="244"/>
      <c r="F31" s="245"/>
      <c r="G31" s="246">
        <f>SUMIF(AG32:AG39,"&lt;&gt;NOR",G32:G39)</f>
        <v>0</v>
      </c>
      <c r="H31" s="240"/>
      <c r="I31" s="240">
        <f>SUM(I32:I39)</f>
        <v>0</v>
      </c>
      <c r="J31" s="240"/>
      <c r="K31" s="240">
        <f>SUM(K32:K39)</f>
        <v>0</v>
      </c>
      <c r="L31" s="240"/>
      <c r="M31" s="240">
        <f>SUM(M32:M39)</f>
        <v>0</v>
      </c>
      <c r="N31" s="239"/>
      <c r="O31" s="239">
        <f>SUM(O32:O39)</f>
        <v>47.89</v>
      </c>
      <c r="P31" s="239"/>
      <c r="Q31" s="239">
        <f>SUM(Q32:Q39)</f>
        <v>0</v>
      </c>
      <c r="R31" s="240"/>
      <c r="S31" s="240"/>
      <c r="T31" s="240"/>
      <c r="U31" s="240"/>
      <c r="V31" s="240">
        <f>SUM(V32:V39)</f>
        <v>616.65</v>
      </c>
      <c r="W31" s="240"/>
      <c r="X31" s="240"/>
      <c r="Y31" s="240"/>
      <c r="AG31" t="s">
        <v>174</v>
      </c>
    </row>
    <row r="32" spans="1:60" outlineLevel="1" x14ac:dyDescent="0.2">
      <c r="A32" s="254">
        <v>17</v>
      </c>
      <c r="B32" s="255" t="s">
        <v>223</v>
      </c>
      <c r="C32" s="261" t="s">
        <v>224</v>
      </c>
      <c r="D32" s="256" t="s">
        <v>191</v>
      </c>
      <c r="E32" s="257">
        <v>1885</v>
      </c>
      <c r="F32" s="258"/>
      <c r="G32" s="259">
        <f>ROUND(E32*F32,2)</f>
        <v>0</v>
      </c>
      <c r="H32" s="234"/>
      <c r="I32" s="233">
        <f>ROUND(E32*H32,2)</f>
        <v>0</v>
      </c>
      <c r="J32" s="234"/>
      <c r="K32" s="233">
        <f>ROUND(E32*J32,2)</f>
        <v>0</v>
      </c>
      <c r="L32" s="233">
        <v>21</v>
      </c>
      <c r="M32" s="233">
        <f>G32*(1+L32/100)</f>
        <v>0</v>
      </c>
      <c r="N32" s="232">
        <v>2.426E-2</v>
      </c>
      <c r="O32" s="232">
        <f>ROUND(E32*N32,2)</f>
        <v>45.73</v>
      </c>
      <c r="P32" s="232">
        <v>0</v>
      </c>
      <c r="Q32" s="232">
        <f>ROUND(E32*P32,2)</f>
        <v>0</v>
      </c>
      <c r="R32" s="233"/>
      <c r="S32" s="233" t="s">
        <v>178</v>
      </c>
      <c r="T32" s="233" t="s">
        <v>179</v>
      </c>
      <c r="U32" s="233">
        <v>0.14199999999999999</v>
      </c>
      <c r="V32" s="233">
        <f>ROUND(E32*U32,2)</f>
        <v>267.67</v>
      </c>
      <c r="W32" s="233"/>
      <c r="X32" s="233" t="s">
        <v>180</v>
      </c>
      <c r="Y32" s="233" t="s">
        <v>181</v>
      </c>
      <c r="Z32" s="213"/>
      <c r="AA32" s="213"/>
      <c r="AB32" s="213"/>
      <c r="AC32" s="213"/>
      <c r="AD32" s="213"/>
      <c r="AE32" s="213"/>
      <c r="AF32" s="213"/>
      <c r="AG32" s="213" t="s">
        <v>182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54">
        <v>18</v>
      </c>
      <c r="B33" s="255" t="s">
        <v>225</v>
      </c>
      <c r="C33" s="261" t="s">
        <v>226</v>
      </c>
      <c r="D33" s="256" t="s">
        <v>191</v>
      </c>
      <c r="E33" s="257">
        <v>1885</v>
      </c>
      <c r="F33" s="258"/>
      <c r="G33" s="259">
        <f>ROUND(E33*F33,2)</f>
        <v>0</v>
      </c>
      <c r="H33" s="234"/>
      <c r="I33" s="233">
        <f>ROUND(E33*H33,2)</f>
        <v>0</v>
      </c>
      <c r="J33" s="234"/>
      <c r="K33" s="233">
        <f>ROUND(E33*J33,2)</f>
        <v>0</v>
      </c>
      <c r="L33" s="233">
        <v>21</v>
      </c>
      <c r="M33" s="233">
        <f>G33*(1+L33/100)</f>
        <v>0</v>
      </c>
      <c r="N33" s="232">
        <v>1.0200000000000001E-3</v>
      </c>
      <c r="O33" s="232">
        <f>ROUND(E33*N33,2)</f>
        <v>1.92</v>
      </c>
      <c r="P33" s="232">
        <v>0</v>
      </c>
      <c r="Q33" s="232">
        <f>ROUND(E33*P33,2)</f>
        <v>0</v>
      </c>
      <c r="R33" s="233"/>
      <c r="S33" s="233" t="s">
        <v>178</v>
      </c>
      <c r="T33" s="233" t="s">
        <v>179</v>
      </c>
      <c r="U33" s="233">
        <v>7.0000000000000001E-3</v>
      </c>
      <c r="V33" s="233">
        <f>ROUND(E33*U33,2)</f>
        <v>13.2</v>
      </c>
      <c r="W33" s="233"/>
      <c r="X33" s="233" t="s">
        <v>180</v>
      </c>
      <c r="Y33" s="233" t="s">
        <v>181</v>
      </c>
      <c r="Z33" s="213"/>
      <c r="AA33" s="213"/>
      <c r="AB33" s="213"/>
      <c r="AC33" s="213"/>
      <c r="AD33" s="213"/>
      <c r="AE33" s="213"/>
      <c r="AF33" s="213"/>
      <c r="AG33" s="213" t="s">
        <v>182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54">
        <v>19</v>
      </c>
      <c r="B34" s="255" t="s">
        <v>227</v>
      </c>
      <c r="C34" s="261" t="s">
        <v>228</v>
      </c>
      <c r="D34" s="256" t="s">
        <v>191</v>
      </c>
      <c r="E34" s="257">
        <v>1885</v>
      </c>
      <c r="F34" s="258"/>
      <c r="G34" s="259">
        <f>ROUND(E34*F34,2)</f>
        <v>0</v>
      </c>
      <c r="H34" s="234"/>
      <c r="I34" s="233">
        <f>ROUND(E34*H34,2)</f>
        <v>0</v>
      </c>
      <c r="J34" s="234"/>
      <c r="K34" s="233">
        <f>ROUND(E34*J34,2)</f>
        <v>0</v>
      </c>
      <c r="L34" s="233">
        <v>21</v>
      </c>
      <c r="M34" s="233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3"/>
      <c r="S34" s="233" t="s">
        <v>178</v>
      </c>
      <c r="T34" s="233" t="s">
        <v>179</v>
      </c>
      <c r="U34" s="233">
        <v>0.12</v>
      </c>
      <c r="V34" s="233">
        <f>ROUND(E34*U34,2)</f>
        <v>226.2</v>
      </c>
      <c r="W34" s="233"/>
      <c r="X34" s="233" t="s">
        <v>180</v>
      </c>
      <c r="Y34" s="233" t="s">
        <v>181</v>
      </c>
      <c r="Z34" s="213"/>
      <c r="AA34" s="213"/>
      <c r="AB34" s="213"/>
      <c r="AC34" s="213"/>
      <c r="AD34" s="213"/>
      <c r="AE34" s="213"/>
      <c r="AF34" s="213"/>
      <c r="AG34" s="213" t="s">
        <v>182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2.5" outlineLevel="1" x14ac:dyDescent="0.2">
      <c r="A35" s="254">
        <v>20</v>
      </c>
      <c r="B35" s="255" t="s">
        <v>229</v>
      </c>
      <c r="C35" s="261" t="s">
        <v>230</v>
      </c>
      <c r="D35" s="256" t="s">
        <v>191</v>
      </c>
      <c r="E35" s="257">
        <v>55</v>
      </c>
      <c r="F35" s="258"/>
      <c r="G35" s="259">
        <f>ROUND(E35*F35,2)</f>
        <v>0</v>
      </c>
      <c r="H35" s="234"/>
      <c r="I35" s="233">
        <f>ROUND(E35*H35,2)</f>
        <v>0</v>
      </c>
      <c r="J35" s="234"/>
      <c r="K35" s="233">
        <f>ROUND(E35*J35,2)</f>
        <v>0</v>
      </c>
      <c r="L35" s="233">
        <v>21</v>
      </c>
      <c r="M35" s="233">
        <f>G35*(1+L35/100)</f>
        <v>0</v>
      </c>
      <c r="N35" s="232">
        <v>1.58E-3</v>
      </c>
      <c r="O35" s="232">
        <f>ROUND(E35*N35,2)</f>
        <v>0.09</v>
      </c>
      <c r="P35" s="232">
        <v>0</v>
      </c>
      <c r="Q35" s="232">
        <f>ROUND(E35*P35,2)</f>
        <v>0</v>
      </c>
      <c r="R35" s="233"/>
      <c r="S35" s="233" t="s">
        <v>178</v>
      </c>
      <c r="T35" s="233" t="s">
        <v>179</v>
      </c>
      <c r="U35" s="233">
        <v>0.214</v>
      </c>
      <c r="V35" s="233">
        <f>ROUND(E35*U35,2)</f>
        <v>11.77</v>
      </c>
      <c r="W35" s="233"/>
      <c r="X35" s="233" t="s">
        <v>180</v>
      </c>
      <c r="Y35" s="233" t="s">
        <v>181</v>
      </c>
      <c r="Z35" s="213"/>
      <c r="AA35" s="213"/>
      <c r="AB35" s="213"/>
      <c r="AC35" s="213"/>
      <c r="AD35" s="213"/>
      <c r="AE35" s="213"/>
      <c r="AF35" s="213"/>
      <c r="AG35" s="213" t="s">
        <v>182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2.5" outlineLevel="1" x14ac:dyDescent="0.2">
      <c r="A36" s="254">
        <v>21</v>
      </c>
      <c r="B36" s="255" t="s">
        <v>231</v>
      </c>
      <c r="C36" s="261" t="s">
        <v>232</v>
      </c>
      <c r="D36" s="256" t="s">
        <v>191</v>
      </c>
      <c r="E36" s="257">
        <v>26</v>
      </c>
      <c r="F36" s="258"/>
      <c r="G36" s="259">
        <f>ROUND(E36*F36,2)</f>
        <v>0</v>
      </c>
      <c r="H36" s="234"/>
      <c r="I36" s="233">
        <f>ROUND(E36*H36,2)</f>
        <v>0</v>
      </c>
      <c r="J36" s="234"/>
      <c r="K36" s="233">
        <f>ROUND(E36*J36,2)</f>
        <v>0</v>
      </c>
      <c r="L36" s="233">
        <v>21</v>
      </c>
      <c r="M36" s="233">
        <f>G36*(1+L36/100)</f>
        <v>0</v>
      </c>
      <c r="N36" s="232">
        <v>5.9199999999999999E-3</v>
      </c>
      <c r="O36" s="232">
        <f>ROUND(E36*N36,2)</f>
        <v>0.15</v>
      </c>
      <c r="P36" s="232">
        <v>0</v>
      </c>
      <c r="Q36" s="232">
        <f>ROUND(E36*P36,2)</f>
        <v>0</v>
      </c>
      <c r="R36" s="233"/>
      <c r="S36" s="233" t="s">
        <v>178</v>
      </c>
      <c r="T36" s="233" t="s">
        <v>179</v>
      </c>
      <c r="U36" s="233">
        <v>0.26</v>
      </c>
      <c r="V36" s="233">
        <f>ROUND(E36*U36,2)</f>
        <v>6.76</v>
      </c>
      <c r="W36" s="233"/>
      <c r="X36" s="233" t="s">
        <v>180</v>
      </c>
      <c r="Y36" s="233" t="s">
        <v>181</v>
      </c>
      <c r="Z36" s="213"/>
      <c r="AA36" s="213"/>
      <c r="AB36" s="213"/>
      <c r="AC36" s="213"/>
      <c r="AD36" s="213"/>
      <c r="AE36" s="213"/>
      <c r="AF36" s="213"/>
      <c r="AG36" s="213" t="s">
        <v>182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54">
        <v>22</v>
      </c>
      <c r="B37" s="255" t="s">
        <v>233</v>
      </c>
      <c r="C37" s="261" t="s">
        <v>234</v>
      </c>
      <c r="D37" s="256" t="s">
        <v>191</v>
      </c>
      <c r="E37" s="257">
        <v>1885</v>
      </c>
      <c r="F37" s="258"/>
      <c r="G37" s="259">
        <f>ROUND(E37*F37,2)</f>
        <v>0</v>
      </c>
      <c r="H37" s="234"/>
      <c r="I37" s="233">
        <f>ROUND(E37*H37,2)</f>
        <v>0</v>
      </c>
      <c r="J37" s="234"/>
      <c r="K37" s="233">
        <f>ROUND(E37*J37,2)</f>
        <v>0</v>
      </c>
      <c r="L37" s="233">
        <v>21</v>
      </c>
      <c r="M37" s="233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3"/>
      <c r="S37" s="233" t="s">
        <v>178</v>
      </c>
      <c r="T37" s="233" t="s">
        <v>179</v>
      </c>
      <c r="U37" s="233">
        <v>3.0300000000000001E-2</v>
      </c>
      <c r="V37" s="233">
        <f>ROUND(E37*U37,2)</f>
        <v>57.12</v>
      </c>
      <c r="W37" s="233"/>
      <c r="X37" s="233" t="s">
        <v>180</v>
      </c>
      <c r="Y37" s="233" t="s">
        <v>181</v>
      </c>
      <c r="Z37" s="213"/>
      <c r="AA37" s="213"/>
      <c r="AB37" s="213"/>
      <c r="AC37" s="213"/>
      <c r="AD37" s="213"/>
      <c r="AE37" s="213"/>
      <c r="AF37" s="213"/>
      <c r="AG37" s="213" t="s">
        <v>182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54">
        <v>23</v>
      </c>
      <c r="B38" s="255" t="s">
        <v>235</v>
      </c>
      <c r="C38" s="261" t="s">
        <v>236</v>
      </c>
      <c r="D38" s="256" t="s">
        <v>191</v>
      </c>
      <c r="E38" s="257">
        <v>1885</v>
      </c>
      <c r="F38" s="258"/>
      <c r="G38" s="259">
        <f>ROUND(E38*F38,2)</f>
        <v>0</v>
      </c>
      <c r="H38" s="234"/>
      <c r="I38" s="233">
        <f>ROUND(E38*H38,2)</f>
        <v>0</v>
      </c>
      <c r="J38" s="234"/>
      <c r="K38" s="233">
        <f>ROUND(E38*J38,2)</f>
        <v>0</v>
      </c>
      <c r="L38" s="233">
        <v>21</v>
      </c>
      <c r="M38" s="233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3"/>
      <c r="S38" s="233" t="s">
        <v>178</v>
      </c>
      <c r="T38" s="233" t="s">
        <v>179</v>
      </c>
      <c r="U38" s="233">
        <v>0</v>
      </c>
      <c r="V38" s="233">
        <f>ROUND(E38*U38,2)</f>
        <v>0</v>
      </c>
      <c r="W38" s="233"/>
      <c r="X38" s="233" t="s">
        <v>180</v>
      </c>
      <c r="Y38" s="233" t="s">
        <v>181</v>
      </c>
      <c r="Z38" s="213"/>
      <c r="AA38" s="213"/>
      <c r="AB38" s="213"/>
      <c r="AC38" s="213"/>
      <c r="AD38" s="213"/>
      <c r="AE38" s="213"/>
      <c r="AF38" s="213"/>
      <c r="AG38" s="213" t="s">
        <v>182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54">
        <v>24</v>
      </c>
      <c r="B39" s="255" t="s">
        <v>237</v>
      </c>
      <c r="C39" s="261" t="s">
        <v>238</v>
      </c>
      <c r="D39" s="256" t="s">
        <v>191</v>
      </c>
      <c r="E39" s="257">
        <v>1885</v>
      </c>
      <c r="F39" s="258"/>
      <c r="G39" s="259">
        <f>ROUND(E39*F39,2)</f>
        <v>0</v>
      </c>
      <c r="H39" s="234"/>
      <c r="I39" s="233">
        <f>ROUND(E39*H39,2)</f>
        <v>0</v>
      </c>
      <c r="J39" s="234"/>
      <c r="K39" s="233">
        <f>ROUND(E39*J39,2)</f>
        <v>0</v>
      </c>
      <c r="L39" s="233">
        <v>21</v>
      </c>
      <c r="M39" s="233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3"/>
      <c r="S39" s="233" t="s">
        <v>178</v>
      </c>
      <c r="T39" s="233" t="s">
        <v>179</v>
      </c>
      <c r="U39" s="233">
        <v>1.7999999999999999E-2</v>
      </c>
      <c r="V39" s="233">
        <f>ROUND(E39*U39,2)</f>
        <v>33.93</v>
      </c>
      <c r="W39" s="233"/>
      <c r="X39" s="233" t="s">
        <v>180</v>
      </c>
      <c r="Y39" s="233" t="s">
        <v>181</v>
      </c>
      <c r="Z39" s="213"/>
      <c r="AA39" s="213"/>
      <c r="AB39" s="213"/>
      <c r="AC39" s="213"/>
      <c r="AD39" s="213"/>
      <c r="AE39" s="213"/>
      <c r="AF39" s="213"/>
      <c r="AG39" s="213" t="s">
        <v>182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x14ac:dyDescent="0.2">
      <c r="A40" s="241" t="s">
        <v>173</v>
      </c>
      <c r="B40" s="242" t="s">
        <v>114</v>
      </c>
      <c r="C40" s="260" t="s">
        <v>115</v>
      </c>
      <c r="D40" s="243"/>
      <c r="E40" s="244"/>
      <c r="F40" s="245"/>
      <c r="G40" s="246">
        <f>SUMIF(AG41:AG52,"&lt;&gt;NOR",G41:G52)</f>
        <v>0</v>
      </c>
      <c r="H40" s="240"/>
      <c r="I40" s="240">
        <f>SUM(I41:I52)</f>
        <v>0</v>
      </c>
      <c r="J40" s="240"/>
      <c r="K40" s="240">
        <f>SUM(K41:K52)</f>
        <v>0</v>
      </c>
      <c r="L40" s="240"/>
      <c r="M40" s="240">
        <f>SUM(M41:M52)</f>
        <v>0</v>
      </c>
      <c r="N40" s="239"/>
      <c r="O40" s="239">
        <f>SUM(O41:O52)</f>
        <v>0.01</v>
      </c>
      <c r="P40" s="239"/>
      <c r="Q40" s="239">
        <f>SUM(Q41:Q52)</f>
        <v>56</v>
      </c>
      <c r="R40" s="240"/>
      <c r="S40" s="240"/>
      <c r="T40" s="240"/>
      <c r="U40" s="240"/>
      <c r="V40" s="240">
        <f>SUM(V41:V52)</f>
        <v>622.11</v>
      </c>
      <c r="W40" s="240"/>
      <c r="X40" s="240"/>
      <c r="Y40" s="240"/>
      <c r="AG40" t="s">
        <v>174</v>
      </c>
    </row>
    <row r="41" spans="1:60" ht="22.5" outlineLevel="1" x14ac:dyDescent="0.2">
      <c r="A41" s="254">
        <v>25</v>
      </c>
      <c r="B41" s="255" t="s">
        <v>239</v>
      </c>
      <c r="C41" s="261" t="s">
        <v>240</v>
      </c>
      <c r="D41" s="256" t="s">
        <v>191</v>
      </c>
      <c r="E41" s="257">
        <v>14</v>
      </c>
      <c r="F41" s="258"/>
      <c r="G41" s="259">
        <f>ROUND(E41*F41,2)</f>
        <v>0</v>
      </c>
      <c r="H41" s="234"/>
      <c r="I41" s="233">
        <f>ROUND(E41*H41,2)</f>
        <v>0</v>
      </c>
      <c r="J41" s="234"/>
      <c r="K41" s="233">
        <f>ROUND(E41*J41,2)</f>
        <v>0</v>
      </c>
      <c r="L41" s="233">
        <v>21</v>
      </c>
      <c r="M41" s="233">
        <f>G41*(1+L41/100)</f>
        <v>0</v>
      </c>
      <c r="N41" s="232">
        <v>6.7000000000000002E-4</v>
      </c>
      <c r="O41" s="232">
        <f>ROUND(E41*N41,2)</f>
        <v>0.01</v>
      </c>
      <c r="P41" s="232">
        <v>0.31900000000000001</v>
      </c>
      <c r="Q41" s="232">
        <f>ROUND(E41*P41,2)</f>
        <v>4.47</v>
      </c>
      <c r="R41" s="233"/>
      <c r="S41" s="233" t="s">
        <v>178</v>
      </c>
      <c r="T41" s="233" t="s">
        <v>179</v>
      </c>
      <c r="U41" s="233">
        <v>0.317</v>
      </c>
      <c r="V41" s="233">
        <f>ROUND(E41*U41,2)</f>
        <v>4.4400000000000004</v>
      </c>
      <c r="W41" s="233"/>
      <c r="X41" s="233" t="s">
        <v>180</v>
      </c>
      <c r="Y41" s="233" t="s">
        <v>181</v>
      </c>
      <c r="Z41" s="213"/>
      <c r="AA41" s="213"/>
      <c r="AB41" s="213"/>
      <c r="AC41" s="213"/>
      <c r="AD41" s="213"/>
      <c r="AE41" s="213"/>
      <c r="AF41" s="213"/>
      <c r="AG41" s="213" t="s">
        <v>182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54">
        <v>26</v>
      </c>
      <c r="B42" s="255" t="s">
        <v>241</v>
      </c>
      <c r="C42" s="261" t="s">
        <v>242</v>
      </c>
      <c r="D42" s="256" t="s">
        <v>191</v>
      </c>
      <c r="E42" s="257">
        <v>1678.4</v>
      </c>
      <c r="F42" s="258"/>
      <c r="G42" s="259">
        <f>ROUND(E42*F42,2)</f>
        <v>0</v>
      </c>
      <c r="H42" s="234"/>
      <c r="I42" s="233">
        <f>ROUND(E42*H42,2)</f>
        <v>0</v>
      </c>
      <c r="J42" s="234"/>
      <c r="K42" s="233">
        <f>ROUND(E42*J42,2)</f>
        <v>0</v>
      </c>
      <c r="L42" s="233">
        <v>21</v>
      </c>
      <c r="M42" s="233">
        <f>G42*(1+L42/100)</f>
        <v>0</v>
      </c>
      <c r="N42" s="232">
        <v>0</v>
      </c>
      <c r="O42" s="232">
        <f>ROUND(E42*N42,2)</f>
        <v>0</v>
      </c>
      <c r="P42" s="232">
        <v>1.6E-2</v>
      </c>
      <c r="Q42" s="232">
        <f>ROUND(E42*P42,2)</f>
        <v>26.85</v>
      </c>
      <c r="R42" s="233"/>
      <c r="S42" s="233" t="s">
        <v>178</v>
      </c>
      <c r="T42" s="233" t="s">
        <v>179</v>
      </c>
      <c r="U42" s="233">
        <v>0.06</v>
      </c>
      <c r="V42" s="233">
        <f>ROUND(E42*U42,2)</f>
        <v>100.7</v>
      </c>
      <c r="W42" s="233"/>
      <c r="X42" s="233" t="s">
        <v>180</v>
      </c>
      <c r="Y42" s="233" t="s">
        <v>181</v>
      </c>
      <c r="Z42" s="213"/>
      <c r="AA42" s="213"/>
      <c r="AB42" s="213"/>
      <c r="AC42" s="213"/>
      <c r="AD42" s="213"/>
      <c r="AE42" s="213"/>
      <c r="AF42" s="213"/>
      <c r="AG42" s="213" t="s">
        <v>182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54">
        <v>27</v>
      </c>
      <c r="B43" s="255" t="s">
        <v>243</v>
      </c>
      <c r="C43" s="261" t="s">
        <v>244</v>
      </c>
      <c r="D43" s="256" t="s">
        <v>245</v>
      </c>
      <c r="E43" s="257">
        <v>58.998600000000003</v>
      </c>
      <c r="F43" s="258"/>
      <c r="G43" s="259">
        <f>ROUND(E43*F43,2)</f>
        <v>0</v>
      </c>
      <c r="H43" s="234"/>
      <c r="I43" s="233">
        <f>ROUND(E43*H43,2)</f>
        <v>0</v>
      </c>
      <c r="J43" s="234"/>
      <c r="K43" s="233">
        <f>ROUND(E43*J43,2)</f>
        <v>0</v>
      </c>
      <c r="L43" s="233">
        <v>21</v>
      </c>
      <c r="M43" s="233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3"/>
      <c r="S43" s="233" t="s">
        <v>178</v>
      </c>
      <c r="T43" s="233" t="s">
        <v>179</v>
      </c>
      <c r="U43" s="233">
        <v>0.93300000000000005</v>
      </c>
      <c r="V43" s="233">
        <f>ROUND(E43*U43,2)</f>
        <v>55.05</v>
      </c>
      <c r="W43" s="233"/>
      <c r="X43" s="233" t="s">
        <v>246</v>
      </c>
      <c r="Y43" s="233" t="s">
        <v>181</v>
      </c>
      <c r="Z43" s="213"/>
      <c r="AA43" s="213"/>
      <c r="AB43" s="213"/>
      <c r="AC43" s="213"/>
      <c r="AD43" s="213"/>
      <c r="AE43" s="213"/>
      <c r="AF43" s="213"/>
      <c r="AG43" s="213" t="s">
        <v>247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 x14ac:dyDescent="0.2">
      <c r="A44" s="248">
        <v>28</v>
      </c>
      <c r="B44" s="249" t="s">
        <v>248</v>
      </c>
      <c r="C44" s="262" t="s">
        <v>249</v>
      </c>
      <c r="D44" s="250" t="s">
        <v>191</v>
      </c>
      <c r="E44" s="251">
        <v>757</v>
      </c>
      <c r="F44" s="252"/>
      <c r="G44" s="253">
        <f>ROUND(E44*F44,2)</f>
        <v>0</v>
      </c>
      <c r="H44" s="234"/>
      <c r="I44" s="233">
        <f>ROUND(E44*H44,2)</f>
        <v>0</v>
      </c>
      <c r="J44" s="234"/>
      <c r="K44" s="233">
        <f>ROUND(E44*J44,2)</f>
        <v>0</v>
      </c>
      <c r="L44" s="233">
        <v>21</v>
      </c>
      <c r="M44" s="233">
        <f>G44*(1+L44/100)</f>
        <v>0</v>
      </c>
      <c r="N44" s="232">
        <v>0</v>
      </c>
      <c r="O44" s="232">
        <f>ROUND(E44*N44,2)</f>
        <v>0</v>
      </c>
      <c r="P44" s="232">
        <v>0.02</v>
      </c>
      <c r="Q44" s="232">
        <f>ROUND(E44*P44,2)</f>
        <v>15.14</v>
      </c>
      <c r="R44" s="233"/>
      <c r="S44" s="233" t="s">
        <v>178</v>
      </c>
      <c r="T44" s="233" t="s">
        <v>179</v>
      </c>
      <c r="U44" s="233">
        <v>0.14699999999999999</v>
      </c>
      <c r="V44" s="233">
        <f>ROUND(E44*U44,2)</f>
        <v>111.28</v>
      </c>
      <c r="W44" s="233"/>
      <c r="X44" s="233" t="s">
        <v>180</v>
      </c>
      <c r="Y44" s="233" t="s">
        <v>181</v>
      </c>
      <c r="Z44" s="213"/>
      <c r="AA44" s="213"/>
      <c r="AB44" s="213"/>
      <c r="AC44" s="213"/>
      <c r="AD44" s="213"/>
      <c r="AE44" s="213"/>
      <c r="AF44" s="213"/>
      <c r="AG44" s="213" t="s">
        <v>208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2" x14ac:dyDescent="0.2">
      <c r="A45" s="230"/>
      <c r="B45" s="231"/>
      <c r="C45" s="263" t="s">
        <v>250</v>
      </c>
      <c r="D45" s="235"/>
      <c r="E45" s="236">
        <v>757</v>
      </c>
      <c r="F45" s="233"/>
      <c r="G45" s="233"/>
      <c r="H45" s="233"/>
      <c r="I45" s="233"/>
      <c r="J45" s="233"/>
      <c r="K45" s="233"/>
      <c r="L45" s="233"/>
      <c r="M45" s="233"/>
      <c r="N45" s="232"/>
      <c r="O45" s="232"/>
      <c r="P45" s="232"/>
      <c r="Q45" s="232"/>
      <c r="R45" s="233"/>
      <c r="S45" s="233"/>
      <c r="T45" s="233"/>
      <c r="U45" s="233"/>
      <c r="V45" s="233"/>
      <c r="W45" s="233"/>
      <c r="X45" s="233"/>
      <c r="Y45" s="233"/>
      <c r="Z45" s="213"/>
      <c r="AA45" s="213"/>
      <c r="AB45" s="213"/>
      <c r="AC45" s="213"/>
      <c r="AD45" s="213"/>
      <c r="AE45" s="213"/>
      <c r="AF45" s="213"/>
      <c r="AG45" s="213" t="s">
        <v>251</v>
      </c>
      <c r="AH45" s="213">
        <v>5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 x14ac:dyDescent="0.2">
      <c r="A46" s="248">
        <v>29</v>
      </c>
      <c r="B46" s="249" t="s">
        <v>252</v>
      </c>
      <c r="C46" s="262" t="s">
        <v>253</v>
      </c>
      <c r="D46" s="250" t="s">
        <v>191</v>
      </c>
      <c r="E46" s="251">
        <v>757</v>
      </c>
      <c r="F46" s="252"/>
      <c r="G46" s="253">
        <f>ROUND(E46*F46,2)</f>
        <v>0</v>
      </c>
      <c r="H46" s="234"/>
      <c r="I46" s="233">
        <f>ROUND(E46*H46,2)</f>
        <v>0</v>
      </c>
      <c r="J46" s="234"/>
      <c r="K46" s="233">
        <f>ROUND(E46*J46,2)</f>
        <v>0</v>
      </c>
      <c r="L46" s="233">
        <v>21</v>
      </c>
      <c r="M46" s="233">
        <f>G46*(1+L46/100)</f>
        <v>0</v>
      </c>
      <c r="N46" s="232">
        <v>0</v>
      </c>
      <c r="O46" s="232">
        <f>ROUND(E46*N46,2)</f>
        <v>0</v>
      </c>
      <c r="P46" s="232">
        <v>1.26E-2</v>
      </c>
      <c r="Q46" s="232">
        <f>ROUND(E46*P46,2)</f>
        <v>9.5399999999999991</v>
      </c>
      <c r="R46" s="233"/>
      <c r="S46" s="233" t="s">
        <v>178</v>
      </c>
      <c r="T46" s="233" t="s">
        <v>179</v>
      </c>
      <c r="U46" s="233">
        <v>0.33</v>
      </c>
      <c r="V46" s="233">
        <f>ROUND(E46*U46,2)</f>
        <v>249.81</v>
      </c>
      <c r="W46" s="233"/>
      <c r="X46" s="233" t="s">
        <v>180</v>
      </c>
      <c r="Y46" s="233" t="s">
        <v>181</v>
      </c>
      <c r="Z46" s="213"/>
      <c r="AA46" s="213"/>
      <c r="AB46" s="213"/>
      <c r="AC46" s="213"/>
      <c r="AD46" s="213"/>
      <c r="AE46" s="213"/>
      <c r="AF46" s="213"/>
      <c r="AG46" s="213" t="s">
        <v>208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2" x14ac:dyDescent="0.2">
      <c r="A47" s="230"/>
      <c r="B47" s="231"/>
      <c r="C47" s="263" t="s">
        <v>254</v>
      </c>
      <c r="D47" s="235"/>
      <c r="E47" s="236">
        <v>757</v>
      </c>
      <c r="F47" s="233"/>
      <c r="G47" s="233"/>
      <c r="H47" s="233"/>
      <c r="I47" s="233"/>
      <c r="J47" s="233"/>
      <c r="K47" s="233"/>
      <c r="L47" s="233"/>
      <c r="M47" s="233"/>
      <c r="N47" s="232"/>
      <c r="O47" s="232"/>
      <c r="P47" s="232"/>
      <c r="Q47" s="232"/>
      <c r="R47" s="233"/>
      <c r="S47" s="233"/>
      <c r="T47" s="233"/>
      <c r="U47" s="233"/>
      <c r="V47" s="233"/>
      <c r="W47" s="233"/>
      <c r="X47" s="233"/>
      <c r="Y47" s="233"/>
      <c r="Z47" s="213"/>
      <c r="AA47" s="213"/>
      <c r="AB47" s="213"/>
      <c r="AC47" s="213"/>
      <c r="AD47" s="213"/>
      <c r="AE47" s="213"/>
      <c r="AF47" s="213"/>
      <c r="AG47" s="213" t="s">
        <v>251</v>
      </c>
      <c r="AH47" s="213">
        <v>5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54">
        <v>30</v>
      </c>
      <c r="B48" s="255" t="s">
        <v>255</v>
      </c>
      <c r="C48" s="261" t="s">
        <v>256</v>
      </c>
      <c r="D48" s="256" t="s">
        <v>245</v>
      </c>
      <c r="E48" s="257">
        <v>58.998600000000003</v>
      </c>
      <c r="F48" s="258"/>
      <c r="G48" s="259">
        <f>ROUND(E48*F48,2)</f>
        <v>0</v>
      </c>
      <c r="H48" s="234"/>
      <c r="I48" s="233">
        <f>ROUND(E48*H48,2)</f>
        <v>0</v>
      </c>
      <c r="J48" s="234"/>
      <c r="K48" s="233">
        <f>ROUND(E48*J48,2)</f>
        <v>0</v>
      </c>
      <c r="L48" s="233">
        <v>21</v>
      </c>
      <c r="M48" s="233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3"/>
      <c r="S48" s="233" t="s">
        <v>178</v>
      </c>
      <c r="T48" s="233" t="s">
        <v>179</v>
      </c>
      <c r="U48" s="233">
        <v>0.49</v>
      </c>
      <c r="V48" s="233">
        <f>ROUND(E48*U48,2)</f>
        <v>28.91</v>
      </c>
      <c r="W48" s="233"/>
      <c r="X48" s="233" t="s">
        <v>246</v>
      </c>
      <c r="Y48" s="233" t="s">
        <v>181</v>
      </c>
      <c r="Z48" s="213"/>
      <c r="AA48" s="213"/>
      <c r="AB48" s="213"/>
      <c r="AC48" s="213"/>
      <c r="AD48" s="213"/>
      <c r="AE48" s="213"/>
      <c r="AF48" s="213"/>
      <c r="AG48" s="213" t="s">
        <v>247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54">
        <v>31</v>
      </c>
      <c r="B49" s="255" t="s">
        <v>257</v>
      </c>
      <c r="C49" s="261" t="s">
        <v>258</v>
      </c>
      <c r="D49" s="256" t="s">
        <v>245</v>
      </c>
      <c r="E49" s="257">
        <v>58.998600000000003</v>
      </c>
      <c r="F49" s="258"/>
      <c r="G49" s="259">
        <f>ROUND(E49*F49,2)</f>
        <v>0</v>
      </c>
      <c r="H49" s="234"/>
      <c r="I49" s="233">
        <f>ROUND(E49*H49,2)</f>
        <v>0</v>
      </c>
      <c r="J49" s="234"/>
      <c r="K49" s="233">
        <f>ROUND(E49*J49,2)</f>
        <v>0</v>
      </c>
      <c r="L49" s="233">
        <v>21</v>
      </c>
      <c r="M49" s="233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3"/>
      <c r="S49" s="233" t="s">
        <v>178</v>
      </c>
      <c r="T49" s="233" t="s">
        <v>179</v>
      </c>
      <c r="U49" s="233">
        <v>0</v>
      </c>
      <c r="V49" s="233">
        <f>ROUND(E49*U49,2)</f>
        <v>0</v>
      </c>
      <c r="W49" s="233"/>
      <c r="X49" s="233" t="s">
        <v>246</v>
      </c>
      <c r="Y49" s="233" t="s">
        <v>181</v>
      </c>
      <c r="Z49" s="213"/>
      <c r="AA49" s="213"/>
      <c r="AB49" s="213"/>
      <c r="AC49" s="213"/>
      <c r="AD49" s="213"/>
      <c r="AE49" s="213"/>
      <c r="AF49" s="213"/>
      <c r="AG49" s="213" t="s">
        <v>247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54">
        <v>32</v>
      </c>
      <c r="B50" s="255" t="s">
        <v>259</v>
      </c>
      <c r="C50" s="261" t="s">
        <v>260</v>
      </c>
      <c r="D50" s="256" t="s">
        <v>245</v>
      </c>
      <c r="E50" s="257">
        <v>58.998600000000003</v>
      </c>
      <c r="F50" s="258"/>
      <c r="G50" s="259">
        <f>ROUND(E50*F50,2)</f>
        <v>0</v>
      </c>
      <c r="H50" s="234"/>
      <c r="I50" s="233">
        <f>ROUND(E50*H50,2)</f>
        <v>0</v>
      </c>
      <c r="J50" s="234"/>
      <c r="K50" s="233">
        <f>ROUND(E50*J50,2)</f>
        <v>0</v>
      </c>
      <c r="L50" s="233">
        <v>21</v>
      </c>
      <c r="M50" s="233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3"/>
      <c r="S50" s="233" t="s">
        <v>178</v>
      </c>
      <c r="T50" s="233" t="s">
        <v>179</v>
      </c>
      <c r="U50" s="233">
        <v>0.94199999999999995</v>
      </c>
      <c r="V50" s="233">
        <f>ROUND(E50*U50,2)</f>
        <v>55.58</v>
      </c>
      <c r="W50" s="233"/>
      <c r="X50" s="233" t="s">
        <v>246</v>
      </c>
      <c r="Y50" s="233" t="s">
        <v>181</v>
      </c>
      <c r="Z50" s="213"/>
      <c r="AA50" s="213"/>
      <c r="AB50" s="213"/>
      <c r="AC50" s="213"/>
      <c r="AD50" s="213"/>
      <c r="AE50" s="213"/>
      <c r="AF50" s="213"/>
      <c r="AG50" s="213" t="s">
        <v>247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54">
        <v>33</v>
      </c>
      <c r="B51" s="255" t="s">
        <v>261</v>
      </c>
      <c r="C51" s="261" t="s">
        <v>262</v>
      </c>
      <c r="D51" s="256" t="s">
        <v>245</v>
      </c>
      <c r="E51" s="257">
        <v>58.998600000000003</v>
      </c>
      <c r="F51" s="258"/>
      <c r="G51" s="259">
        <f>ROUND(E51*F51,2)</f>
        <v>0</v>
      </c>
      <c r="H51" s="234"/>
      <c r="I51" s="233">
        <f>ROUND(E51*H51,2)</f>
        <v>0</v>
      </c>
      <c r="J51" s="234"/>
      <c r="K51" s="233">
        <f>ROUND(E51*J51,2)</f>
        <v>0</v>
      </c>
      <c r="L51" s="233">
        <v>21</v>
      </c>
      <c r="M51" s="233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3"/>
      <c r="S51" s="233" t="s">
        <v>178</v>
      </c>
      <c r="T51" s="233" t="s">
        <v>179</v>
      </c>
      <c r="U51" s="233">
        <v>0.27700000000000002</v>
      </c>
      <c r="V51" s="233">
        <f>ROUND(E51*U51,2)</f>
        <v>16.34</v>
      </c>
      <c r="W51" s="233"/>
      <c r="X51" s="233" t="s">
        <v>246</v>
      </c>
      <c r="Y51" s="233" t="s">
        <v>181</v>
      </c>
      <c r="Z51" s="213"/>
      <c r="AA51" s="213"/>
      <c r="AB51" s="213"/>
      <c r="AC51" s="213"/>
      <c r="AD51" s="213"/>
      <c r="AE51" s="213"/>
      <c r="AF51" s="213"/>
      <c r="AG51" s="213" t="s">
        <v>247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54">
        <v>34</v>
      </c>
      <c r="B52" s="255" t="s">
        <v>263</v>
      </c>
      <c r="C52" s="261" t="s">
        <v>264</v>
      </c>
      <c r="D52" s="256" t="s">
        <v>245</v>
      </c>
      <c r="E52" s="257">
        <v>58.998600000000003</v>
      </c>
      <c r="F52" s="258"/>
      <c r="G52" s="259">
        <f>ROUND(E52*F52,2)</f>
        <v>0</v>
      </c>
      <c r="H52" s="234"/>
      <c r="I52" s="233">
        <f>ROUND(E52*H52,2)</f>
        <v>0</v>
      </c>
      <c r="J52" s="234"/>
      <c r="K52" s="233">
        <f>ROUND(E52*J52,2)</f>
        <v>0</v>
      </c>
      <c r="L52" s="233">
        <v>21</v>
      </c>
      <c r="M52" s="233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3"/>
      <c r="S52" s="233" t="s">
        <v>265</v>
      </c>
      <c r="T52" s="233" t="s">
        <v>179</v>
      </c>
      <c r="U52" s="233">
        <v>0</v>
      </c>
      <c r="V52" s="233">
        <f>ROUND(E52*U52,2)</f>
        <v>0</v>
      </c>
      <c r="W52" s="233"/>
      <c r="X52" s="233" t="s">
        <v>246</v>
      </c>
      <c r="Y52" s="233" t="s">
        <v>181</v>
      </c>
      <c r="Z52" s="213"/>
      <c r="AA52" s="213"/>
      <c r="AB52" s="213"/>
      <c r="AC52" s="213"/>
      <c r="AD52" s="213"/>
      <c r="AE52" s="213"/>
      <c r="AF52" s="213"/>
      <c r="AG52" s="213" t="s">
        <v>247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x14ac:dyDescent="0.2">
      <c r="A53" s="241" t="s">
        <v>173</v>
      </c>
      <c r="B53" s="242" t="s">
        <v>116</v>
      </c>
      <c r="C53" s="260" t="s">
        <v>117</v>
      </c>
      <c r="D53" s="243"/>
      <c r="E53" s="244"/>
      <c r="F53" s="245"/>
      <c r="G53" s="246">
        <f>SUMIF(AG54:AG54,"&lt;&gt;NOR",G54:G54)</f>
        <v>0</v>
      </c>
      <c r="H53" s="240"/>
      <c r="I53" s="240">
        <f>SUM(I54:I54)</f>
        <v>0</v>
      </c>
      <c r="J53" s="240"/>
      <c r="K53" s="240">
        <f>SUM(K54:K54)</f>
        <v>0</v>
      </c>
      <c r="L53" s="240"/>
      <c r="M53" s="240">
        <f>SUM(M54:M54)</f>
        <v>0</v>
      </c>
      <c r="N53" s="239"/>
      <c r="O53" s="239">
        <f>SUM(O54:O54)</f>
        <v>0</v>
      </c>
      <c r="P53" s="239"/>
      <c r="Q53" s="239">
        <f>SUM(Q54:Q54)</f>
        <v>0</v>
      </c>
      <c r="R53" s="240"/>
      <c r="S53" s="240"/>
      <c r="T53" s="240"/>
      <c r="U53" s="240"/>
      <c r="V53" s="240">
        <f>SUM(V54:V54)</f>
        <v>336.08</v>
      </c>
      <c r="W53" s="240"/>
      <c r="X53" s="240"/>
      <c r="Y53" s="240"/>
      <c r="AG53" t="s">
        <v>174</v>
      </c>
    </row>
    <row r="54" spans="1:60" outlineLevel="1" x14ac:dyDescent="0.2">
      <c r="A54" s="254">
        <v>35</v>
      </c>
      <c r="B54" s="255" t="s">
        <v>266</v>
      </c>
      <c r="C54" s="261" t="s">
        <v>267</v>
      </c>
      <c r="D54" s="256" t="s">
        <v>245</v>
      </c>
      <c r="E54" s="257">
        <v>130.41703000000001</v>
      </c>
      <c r="F54" s="258"/>
      <c r="G54" s="259">
        <f>ROUND(E54*F54,2)</f>
        <v>0</v>
      </c>
      <c r="H54" s="234"/>
      <c r="I54" s="233">
        <f>ROUND(E54*H54,2)</f>
        <v>0</v>
      </c>
      <c r="J54" s="234"/>
      <c r="K54" s="233">
        <f>ROUND(E54*J54,2)</f>
        <v>0</v>
      </c>
      <c r="L54" s="233">
        <v>21</v>
      </c>
      <c r="M54" s="233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3"/>
      <c r="S54" s="233" t="s">
        <v>178</v>
      </c>
      <c r="T54" s="233" t="s">
        <v>179</v>
      </c>
      <c r="U54" s="233">
        <v>2.577</v>
      </c>
      <c r="V54" s="233">
        <f>ROUND(E54*U54,2)</f>
        <v>336.08</v>
      </c>
      <c r="W54" s="233"/>
      <c r="X54" s="233" t="s">
        <v>268</v>
      </c>
      <c r="Y54" s="233" t="s">
        <v>181</v>
      </c>
      <c r="Z54" s="213"/>
      <c r="AA54" s="213"/>
      <c r="AB54" s="213"/>
      <c r="AC54" s="213"/>
      <c r="AD54" s="213"/>
      <c r="AE54" s="213"/>
      <c r="AF54" s="213"/>
      <c r="AG54" s="213" t="s">
        <v>269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x14ac:dyDescent="0.2">
      <c r="A55" s="241" t="s">
        <v>173</v>
      </c>
      <c r="B55" s="242" t="s">
        <v>118</v>
      </c>
      <c r="C55" s="260" t="s">
        <v>119</v>
      </c>
      <c r="D55" s="243"/>
      <c r="E55" s="244"/>
      <c r="F55" s="245"/>
      <c r="G55" s="246">
        <f>SUMIF(AG56:AG77,"&lt;&gt;NOR",G56:G77)</f>
        <v>0</v>
      </c>
      <c r="H55" s="240"/>
      <c r="I55" s="240">
        <f>SUM(I56:I77)</f>
        <v>0</v>
      </c>
      <c r="J55" s="240"/>
      <c r="K55" s="240">
        <f>SUM(K56:K77)</f>
        <v>0</v>
      </c>
      <c r="L55" s="240"/>
      <c r="M55" s="240">
        <f>SUM(M56:M77)</f>
        <v>0</v>
      </c>
      <c r="N55" s="239"/>
      <c r="O55" s="239">
        <f>SUM(O56:O77)</f>
        <v>0</v>
      </c>
      <c r="P55" s="239"/>
      <c r="Q55" s="239">
        <f>SUM(Q56:Q77)</f>
        <v>0</v>
      </c>
      <c r="R55" s="240"/>
      <c r="S55" s="240"/>
      <c r="T55" s="240"/>
      <c r="U55" s="240"/>
      <c r="V55" s="240">
        <f>SUM(V56:V77)</f>
        <v>0</v>
      </c>
      <c r="W55" s="240"/>
      <c r="X55" s="240"/>
      <c r="Y55" s="240"/>
      <c r="AG55" t="s">
        <v>174</v>
      </c>
    </row>
    <row r="56" spans="1:60" outlineLevel="1" x14ac:dyDescent="0.2">
      <c r="A56" s="248">
        <v>36</v>
      </c>
      <c r="B56" s="249" t="s">
        <v>270</v>
      </c>
      <c r="C56" s="262" t="s">
        <v>271</v>
      </c>
      <c r="D56" s="250" t="s">
        <v>218</v>
      </c>
      <c r="E56" s="251">
        <v>1</v>
      </c>
      <c r="F56" s="252"/>
      <c r="G56" s="253">
        <f>ROUND(E56*F56,2)</f>
        <v>0</v>
      </c>
      <c r="H56" s="234"/>
      <c r="I56" s="233">
        <f>ROUND(E56*H56,2)</f>
        <v>0</v>
      </c>
      <c r="J56" s="234"/>
      <c r="K56" s="233">
        <f>ROUND(E56*J56,2)</f>
        <v>0</v>
      </c>
      <c r="L56" s="233">
        <v>21</v>
      </c>
      <c r="M56" s="233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3"/>
      <c r="S56" s="233" t="s">
        <v>207</v>
      </c>
      <c r="T56" s="233" t="s">
        <v>179</v>
      </c>
      <c r="U56" s="233">
        <v>0</v>
      </c>
      <c r="V56" s="233">
        <f>ROUND(E56*U56,2)</f>
        <v>0</v>
      </c>
      <c r="W56" s="233"/>
      <c r="X56" s="233" t="s">
        <v>219</v>
      </c>
      <c r="Y56" s="233" t="s">
        <v>181</v>
      </c>
      <c r="Z56" s="213"/>
      <c r="AA56" s="213"/>
      <c r="AB56" s="213"/>
      <c r="AC56" s="213"/>
      <c r="AD56" s="213"/>
      <c r="AE56" s="213"/>
      <c r="AF56" s="213"/>
      <c r="AG56" s="213" t="s">
        <v>220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2" x14ac:dyDescent="0.2">
      <c r="A57" s="230"/>
      <c r="B57" s="231"/>
      <c r="C57" s="263" t="s">
        <v>272</v>
      </c>
      <c r="D57" s="235"/>
      <c r="E57" s="236"/>
      <c r="F57" s="233"/>
      <c r="G57" s="233"/>
      <c r="H57" s="233"/>
      <c r="I57" s="233"/>
      <c r="J57" s="233"/>
      <c r="K57" s="233"/>
      <c r="L57" s="233"/>
      <c r="M57" s="233"/>
      <c r="N57" s="232"/>
      <c r="O57" s="232"/>
      <c r="P57" s="232"/>
      <c r="Q57" s="232"/>
      <c r="R57" s="233"/>
      <c r="S57" s="233"/>
      <c r="T57" s="233"/>
      <c r="U57" s="233"/>
      <c r="V57" s="233"/>
      <c r="W57" s="233"/>
      <c r="X57" s="233"/>
      <c r="Y57" s="233"/>
      <c r="Z57" s="213"/>
      <c r="AA57" s="213"/>
      <c r="AB57" s="213"/>
      <c r="AC57" s="213"/>
      <c r="AD57" s="213"/>
      <c r="AE57" s="213"/>
      <c r="AF57" s="213"/>
      <c r="AG57" s="213" t="s">
        <v>251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2.5" outlineLevel="3" x14ac:dyDescent="0.2">
      <c r="A58" s="230"/>
      <c r="B58" s="231"/>
      <c r="C58" s="263" t="s">
        <v>273</v>
      </c>
      <c r="D58" s="235"/>
      <c r="E58" s="236"/>
      <c r="F58" s="233"/>
      <c r="G58" s="233"/>
      <c r="H58" s="233"/>
      <c r="I58" s="233"/>
      <c r="J58" s="233"/>
      <c r="K58" s="233"/>
      <c r="L58" s="233"/>
      <c r="M58" s="233"/>
      <c r="N58" s="232"/>
      <c r="O58" s="232"/>
      <c r="P58" s="232"/>
      <c r="Q58" s="232"/>
      <c r="R58" s="233"/>
      <c r="S58" s="233"/>
      <c r="T58" s="233"/>
      <c r="U58" s="233"/>
      <c r="V58" s="233"/>
      <c r="W58" s="233"/>
      <c r="X58" s="233"/>
      <c r="Y58" s="233"/>
      <c r="Z58" s="213"/>
      <c r="AA58" s="213"/>
      <c r="AB58" s="213"/>
      <c r="AC58" s="213"/>
      <c r="AD58" s="213"/>
      <c r="AE58" s="213"/>
      <c r="AF58" s="213"/>
      <c r="AG58" s="213" t="s">
        <v>251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3" x14ac:dyDescent="0.2">
      <c r="A59" s="230"/>
      <c r="B59" s="231"/>
      <c r="C59" s="263" t="s">
        <v>274</v>
      </c>
      <c r="D59" s="235"/>
      <c r="E59" s="236"/>
      <c r="F59" s="233"/>
      <c r="G59" s="233"/>
      <c r="H59" s="233"/>
      <c r="I59" s="233"/>
      <c r="J59" s="233"/>
      <c r="K59" s="233"/>
      <c r="L59" s="233"/>
      <c r="M59" s="233"/>
      <c r="N59" s="232"/>
      <c r="O59" s="232"/>
      <c r="P59" s="232"/>
      <c r="Q59" s="232"/>
      <c r="R59" s="233"/>
      <c r="S59" s="233"/>
      <c r="T59" s="233"/>
      <c r="U59" s="233"/>
      <c r="V59" s="233"/>
      <c r="W59" s="233"/>
      <c r="X59" s="233"/>
      <c r="Y59" s="233"/>
      <c r="Z59" s="213"/>
      <c r="AA59" s="213"/>
      <c r="AB59" s="213"/>
      <c r="AC59" s="213"/>
      <c r="AD59" s="213"/>
      <c r="AE59" s="213"/>
      <c r="AF59" s="213"/>
      <c r="AG59" s="213" t="s">
        <v>251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3" x14ac:dyDescent="0.2">
      <c r="A60" s="230"/>
      <c r="B60" s="231"/>
      <c r="C60" s="263" t="s">
        <v>275</v>
      </c>
      <c r="D60" s="235"/>
      <c r="E60" s="236"/>
      <c r="F60" s="233"/>
      <c r="G60" s="233"/>
      <c r="H60" s="233"/>
      <c r="I60" s="233"/>
      <c r="J60" s="233"/>
      <c r="K60" s="233"/>
      <c r="L60" s="233"/>
      <c r="M60" s="233"/>
      <c r="N60" s="232"/>
      <c r="O60" s="232"/>
      <c r="P60" s="232"/>
      <c r="Q60" s="232"/>
      <c r="R60" s="233"/>
      <c r="S60" s="233"/>
      <c r="T60" s="233"/>
      <c r="U60" s="233"/>
      <c r="V60" s="233"/>
      <c r="W60" s="233"/>
      <c r="X60" s="233"/>
      <c r="Y60" s="233"/>
      <c r="Z60" s="213"/>
      <c r="AA60" s="213"/>
      <c r="AB60" s="213"/>
      <c r="AC60" s="213"/>
      <c r="AD60" s="213"/>
      <c r="AE60" s="213"/>
      <c r="AF60" s="213"/>
      <c r="AG60" s="213" t="s">
        <v>251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3" x14ac:dyDescent="0.2">
      <c r="A61" s="230"/>
      <c r="B61" s="231"/>
      <c r="C61" s="263" t="s">
        <v>276</v>
      </c>
      <c r="D61" s="235"/>
      <c r="E61" s="236"/>
      <c r="F61" s="233"/>
      <c r="G61" s="233"/>
      <c r="H61" s="233"/>
      <c r="I61" s="233"/>
      <c r="J61" s="233"/>
      <c r="K61" s="233"/>
      <c r="L61" s="233"/>
      <c r="M61" s="233"/>
      <c r="N61" s="232"/>
      <c r="O61" s="232"/>
      <c r="P61" s="232"/>
      <c r="Q61" s="232"/>
      <c r="R61" s="233"/>
      <c r="S61" s="233"/>
      <c r="T61" s="233"/>
      <c r="U61" s="233"/>
      <c r="V61" s="233"/>
      <c r="W61" s="233"/>
      <c r="X61" s="233"/>
      <c r="Y61" s="233"/>
      <c r="Z61" s="213"/>
      <c r="AA61" s="213"/>
      <c r="AB61" s="213"/>
      <c r="AC61" s="213"/>
      <c r="AD61" s="213"/>
      <c r="AE61" s="213"/>
      <c r="AF61" s="213"/>
      <c r="AG61" s="213" t="s">
        <v>251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3" x14ac:dyDescent="0.2">
      <c r="A62" s="230"/>
      <c r="B62" s="231"/>
      <c r="C62" s="263" t="s">
        <v>277</v>
      </c>
      <c r="D62" s="235"/>
      <c r="E62" s="236"/>
      <c r="F62" s="233"/>
      <c r="G62" s="233"/>
      <c r="H62" s="233"/>
      <c r="I62" s="233"/>
      <c r="J62" s="233"/>
      <c r="K62" s="233"/>
      <c r="L62" s="233"/>
      <c r="M62" s="233"/>
      <c r="N62" s="232"/>
      <c r="O62" s="232"/>
      <c r="P62" s="232"/>
      <c r="Q62" s="232"/>
      <c r="R62" s="233"/>
      <c r="S62" s="233"/>
      <c r="T62" s="233"/>
      <c r="U62" s="233"/>
      <c r="V62" s="233"/>
      <c r="W62" s="233"/>
      <c r="X62" s="233"/>
      <c r="Y62" s="233"/>
      <c r="Z62" s="213"/>
      <c r="AA62" s="213"/>
      <c r="AB62" s="213"/>
      <c r="AC62" s="213"/>
      <c r="AD62" s="213"/>
      <c r="AE62" s="213"/>
      <c r="AF62" s="213"/>
      <c r="AG62" s="213" t="s">
        <v>251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22.5" outlineLevel="3" x14ac:dyDescent="0.2">
      <c r="A63" s="230"/>
      <c r="B63" s="231"/>
      <c r="C63" s="263" t="s">
        <v>278</v>
      </c>
      <c r="D63" s="235"/>
      <c r="E63" s="236"/>
      <c r="F63" s="233"/>
      <c r="G63" s="233"/>
      <c r="H63" s="233"/>
      <c r="I63" s="233"/>
      <c r="J63" s="233"/>
      <c r="K63" s="233"/>
      <c r="L63" s="233"/>
      <c r="M63" s="233"/>
      <c r="N63" s="232"/>
      <c r="O63" s="232"/>
      <c r="P63" s="232"/>
      <c r="Q63" s="232"/>
      <c r="R63" s="233"/>
      <c r="S63" s="233"/>
      <c r="T63" s="233"/>
      <c r="U63" s="233"/>
      <c r="V63" s="233"/>
      <c r="W63" s="233"/>
      <c r="X63" s="233"/>
      <c r="Y63" s="233"/>
      <c r="Z63" s="213"/>
      <c r="AA63" s="213"/>
      <c r="AB63" s="213"/>
      <c r="AC63" s="213"/>
      <c r="AD63" s="213"/>
      <c r="AE63" s="213"/>
      <c r="AF63" s="213"/>
      <c r="AG63" s="213" t="s">
        <v>251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3" x14ac:dyDescent="0.2">
      <c r="A64" s="230"/>
      <c r="B64" s="231"/>
      <c r="C64" s="263" t="s">
        <v>279</v>
      </c>
      <c r="D64" s="235"/>
      <c r="E64" s="236"/>
      <c r="F64" s="233"/>
      <c r="G64" s="233"/>
      <c r="H64" s="233"/>
      <c r="I64" s="233"/>
      <c r="J64" s="233"/>
      <c r="K64" s="233"/>
      <c r="L64" s="233"/>
      <c r="M64" s="233"/>
      <c r="N64" s="232"/>
      <c r="O64" s="232"/>
      <c r="P64" s="232"/>
      <c r="Q64" s="232"/>
      <c r="R64" s="233"/>
      <c r="S64" s="233"/>
      <c r="T64" s="233"/>
      <c r="U64" s="233"/>
      <c r="V64" s="233"/>
      <c r="W64" s="233"/>
      <c r="X64" s="233"/>
      <c r="Y64" s="233"/>
      <c r="Z64" s="213"/>
      <c r="AA64" s="213"/>
      <c r="AB64" s="213"/>
      <c r="AC64" s="213"/>
      <c r="AD64" s="213"/>
      <c r="AE64" s="213"/>
      <c r="AF64" s="213"/>
      <c r="AG64" s="213" t="s">
        <v>251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3" x14ac:dyDescent="0.2">
      <c r="A65" s="230"/>
      <c r="B65" s="231"/>
      <c r="C65" s="263" t="s">
        <v>280</v>
      </c>
      <c r="D65" s="235"/>
      <c r="E65" s="236"/>
      <c r="F65" s="233"/>
      <c r="G65" s="233"/>
      <c r="H65" s="233"/>
      <c r="I65" s="233"/>
      <c r="J65" s="233"/>
      <c r="K65" s="233"/>
      <c r="L65" s="233"/>
      <c r="M65" s="233"/>
      <c r="N65" s="232"/>
      <c r="O65" s="232"/>
      <c r="P65" s="232"/>
      <c r="Q65" s="232"/>
      <c r="R65" s="233"/>
      <c r="S65" s="233"/>
      <c r="T65" s="233"/>
      <c r="U65" s="233"/>
      <c r="V65" s="233"/>
      <c r="W65" s="233"/>
      <c r="X65" s="233"/>
      <c r="Y65" s="233"/>
      <c r="Z65" s="213"/>
      <c r="AA65" s="213"/>
      <c r="AB65" s="213"/>
      <c r="AC65" s="213"/>
      <c r="AD65" s="213"/>
      <c r="AE65" s="213"/>
      <c r="AF65" s="213"/>
      <c r="AG65" s="213" t="s">
        <v>251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22.5" outlineLevel="3" x14ac:dyDescent="0.2">
      <c r="A66" s="230"/>
      <c r="B66" s="231"/>
      <c r="C66" s="263" t="s">
        <v>281</v>
      </c>
      <c r="D66" s="235"/>
      <c r="E66" s="236"/>
      <c r="F66" s="233"/>
      <c r="G66" s="233"/>
      <c r="H66" s="233"/>
      <c r="I66" s="233"/>
      <c r="J66" s="233"/>
      <c r="K66" s="233"/>
      <c r="L66" s="233"/>
      <c r="M66" s="233"/>
      <c r="N66" s="232"/>
      <c r="O66" s="232"/>
      <c r="P66" s="232"/>
      <c r="Q66" s="232"/>
      <c r="R66" s="233"/>
      <c r="S66" s="233"/>
      <c r="T66" s="233"/>
      <c r="U66" s="233"/>
      <c r="V66" s="233"/>
      <c r="W66" s="233"/>
      <c r="X66" s="233"/>
      <c r="Y66" s="233"/>
      <c r="Z66" s="213"/>
      <c r="AA66" s="213"/>
      <c r="AB66" s="213"/>
      <c r="AC66" s="213"/>
      <c r="AD66" s="213"/>
      <c r="AE66" s="213"/>
      <c r="AF66" s="213"/>
      <c r="AG66" s="213" t="s">
        <v>251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3" x14ac:dyDescent="0.2">
      <c r="A67" s="230"/>
      <c r="B67" s="231"/>
      <c r="C67" s="263" t="s">
        <v>282</v>
      </c>
      <c r="D67" s="235"/>
      <c r="E67" s="236"/>
      <c r="F67" s="233"/>
      <c r="G67" s="233"/>
      <c r="H67" s="233"/>
      <c r="I67" s="233"/>
      <c r="J67" s="233"/>
      <c r="K67" s="233"/>
      <c r="L67" s="233"/>
      <c r="M67" s="233"/>
      <c r="N67" s="232"/>
      <c r="O67" s="232"/>
      <c r="P67" s="232"/>
      <c r="Q67" s="232"/>
      <c r="R67" s="233"/>
      <c r="S67" s="233"/>
      <c r="T67" s="233"/>
      <c r="U67" s="233"/>
      <c r="V67" s="233"/>
      <c r="W67" s="233"/>
      <c r="X67" s="233"/>
      <c r="Y67" s="233"/>
      <c r="Z67" s="213"/>
      <c r="AA67" s="213"/>
      <c r="AB67" s="213"/>
      <c r="AC67" s="213"/>
      <c r="AD67" s="213"/>
      <c r="AE67" s="213"/>
      <c r="AF67" s="213"/>
      <c r="AG67" s="213" t="s">
        <v>251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3" x14ac:dyDescent="0.2">
      <c r="A68" s="230"/>
      <c r="B68" s="231"/>
      <c r="C68" s="263" t="s">
        <v>283</v>
      </c>
      <c r="D68" s="235"/>
      <c r="E68" s="236"/>
      <c r="F68" s="233"/>
      <c r="G68" s="233"/>
      <c r="H68" s="233"/>
      <c r="I68" s="233"/>
      <c r="J68" s="233"/>
      <c r="K68" s="233"/>
      <c r="L68" s="233"/>
      <c r="M68" s="233"/>
      <c r="N68" s="232"/>
      <c r="O68" s="232"/>
      <c r="P68" s="232"/>
      <c r="Q68" s="232"/>
      <c r="R68" s="233"/>
      <c r="S68" s="233"/>
      <c r="T68" s="233"/>
      <c r="U68" s="233"/>
      <c r="V68" s="233"/>
      <c r="W68" s="233"/>
      <c r="X68" s="233"/>
      <c r="Y68" s="233"/>
      <c r="Z68" s="213"/>
      <c r="AA68" s="213"/>
      <c r="AB68" s="213"/>
      <c r="AC68" s="213"/>
      <c r="AD68" s="213"/>
      <c r="AE68" s="213"/>
      <c r="AF68" s="213"/>
      <c r="AG68" s="213" t="s">
        <v>251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3" x14ac:dyDescent="0.2">
      <c r="A69" s="230"/>
      <c r="B69" s="231"/>
      <c r="C69" s="263" t="s">
        <v>284</v>
      </c>
      <c r="D69" s="235"/>
      <c r="E69" s="236"/>
      <c r="F69" s="233"/>
      <c r="G69" s="233"/>
      <c r="H69" s="233"/>
      <c r="I69" s="233"/>
      <c r="J69" s="233"/>
      <c r="K69" s="233"/>
      <c r="L69" s="233"/>
      <c r="M69" s="233"/>
      <c r="N69" s="232"/>
      <c r="O69" s="232"/>
      <c r="P69" s="232"/>
      <c r="Q69" s="232"/>
      <c r="R69" s="233"/>
      <c r="S69" s="233"/>
      <c r="T69" s="233"/>
      <c r="U69" s="233"/>
      <c r="V69" s="233"/>
      <c r="W69" s="233"/>
      <c r="X69" s="233"/>
      <c r="Y69" s="233"/>
      <c r="Z69" s="213"/>
      <c r="AA69" s="213"/>
      <c r="AB69" s="213"/>
      <c r="AC69" s="213"/>
      <c r="AD69" s="213"/>
      <c r="AE69" s="213"/>
      <c r="AF69" s="213"/>
      <c r="AG69" s="213" t="s">
        <v>251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3" x14ac:dyDescent="0.2">
      <c r="A70" s="230"/>
      <c r="B70" s="231"/>
      <c r="C70" s="263" t="s">
        <v>285</v>
      </c>
      <c r="D70" s="235"/>
      <c r="E70" s="236"/>
      <c r="F70" s="233"/>
      <c r="G70" s="233"/>
      <c r="H70" s="233"/>
      <c r="I70" s="233"/>
      <c r="J70" s="233"/>
      <c r="K70" s="233"/>
      <c r="L70" s="233"/>
      <c r="M70" s="233"/>
      <c r="N70" s="232"/>
      <c r="O70" s="232"/>
      <c r="P70" s="232"/>
      <c r="Q70" s="232"/>
      <c r="R70" s="233"/>
      <c r="S70" s="233"/>
      <c r="T70" s="233"/>
      <c r="U70" s="233"/>
      <c r="V70" s="233"/>
      <c r="W70" s="233"/>
      <c r="X70" s="233"/>
      <c r="Y70" s="233"/>
      <c r="Z70" s="213"/>
      <c r="AA70" s="213"/>
      <c r="AB70" s="213"/>
      <c r="AC70" s="213"/>
      <c r="AD70" s="213"/>
      <c r="AE70" s="213"/>
      <c r="AF70" s="213"/>
      <c r="AG70" s="213" t="s">
        <v>251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3" x14ac:dyDescent="0.2">
      <c r="A71" s="230"/>
      <c r="B71" s="231"/>
      <c r="C71" s="263" t="s">
        <v>286</v>
      </c>
      <c r="D71" s="235"/>
      <c r="E71" s="236"/>
      <c r="F71" s="233"/>
      <c r="G71" s="233"/>
      <c r="H71" s="233"/>
      <c r="I71" s="233"/>
      <c r="J71" s="233"/>
      <c r="K71" s="233"/>
      <c r="L71" s="233"/>
      <c r="M71" s="233"/>
      <c r="N71" s="232"/>
      <c r="O71" s="232"/>
      <c r="P71" s="232"/>
      <c r="Q71" s="232"/>
      <c r="R71" s="233"/>
      <c r="S71" s="233"/>
      <c r="T71" s="233"/>
      <c r="U71" s="233"/>
      <c r="V71" s="233"/>
      <c r="W71" s="233"/>
      <c r="X71" s="233"/>
      <c r="Y71" s="233"/>
      <c r="Z71" s="213"/>
      <c r="AA71" s="213"/>
      <c r="AB71" s="213"/>
      <c r="AC71" s="213"/>
      <c r="AD71" s="213"/>
      <c r="AE71" s="213"/>
      <c r="AF71" s="213"/>
      <c r="AG71" s="213" t="s">
        <v>251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ht="22.5" outlineLevel="3" x14ac:dyDescent="0.2">
      <c r="A72" s="230"/>
      <c r="B72" s="231"/>
      <c r="C72" s="263" t="s">
        <v>287</v>
      </c>
      <c r="D72" s="235"/>
      <c r="E72" s="236"/>
      <c r="F72" s="233"/>
      <c r="G72" s="233"/>
      <c r="H72" s="233"/>
      <c r="I72" s="233"/>
      <c r="J72" s="233"/>
      <c r="K72" s="233"/>
      <c r="L72" s="233"/>
      <c r="M72" s="233"/>
      <c r="N72" s="232"/>
      <c r="O72" s="232"/>
      <c r="P72" s="232"/>
      <c r="Q72" s="232"/>
      <c r="R72" s="233"/>
      <c r="S72" s="233"/>
      <c r="T72" s="233"/>
      <c r="U72" s="233"/>
      <c r="V72" s="233"/>
      <c r="W72" s="233"/>
      <c r="X72" s="233"/>
      <c r="Y72" s="233"/>
      <c r="Z72" s="213"/>
      <c r="AA72" s="213"/>
      <c r="AB72" s="213"/>
      <c r="AC72" s="213"/>
      <c r="AD72" s="213"/>
      <c r="AE72" s="213"/>
      <c r="AF72" s="213"/>
      <c r="AG72" s="213" t="s">
        <v>251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3" x14ac:dyDescent="0.2">
      <c r="A73" s="230"/>
      <c r="B73" s="231"/>
      <c r="C73" s="263" t="s">
        <v>288</v>
      </c>
      <c r="D73" s="235"/>
      <c r="E73" s="236"/>
      <c r="F73" s="233"/>
      <c r="G73" s="233"/>
      <c r="H73" s="233"/>
      <c r="I73" s="233"/>
      <c r="J73" s="233"/>
      <c r="K73" s="233"/>
      <c r="L73" s="233"/>
      <c r="M73" s="233"/>
      <c r="N73" s="232"/>
      <c r="O73" s="232"/>
      <c r="P73" s="232"/>
      <c r="Q73" s="232"/>
      <c r="R73" s="233"/>
      <c r="S73" s="233"/>
      <c r="T73" s="233"/>
      <c r="U73" s="233"/>
      <c r="V73" s="233"/>
      <c r="W73" s="233"/>
      <c r="X73" s="233"/>
      <c r="Y73" s="233"/>
      <c r="Z73" s="213"/>
      <c r="AA73" s="213"/>
      <c r="AB73" s="213"/>
      <c r="AC73" s="213"/>
      <c r="AD73" s="213"/>
      <c r="AE73" s="213"/>
      <c r="AF73" s="213"/>
      <c r="AG73" s="213" t="s">
        <v>251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3" x14ac:dyDescent="0.2">
      <c r="A74" s="230"/>
      <c r="B74" s="231"/>
      <c r="C74" s="263" t="s">
        <v>289</v>
      </c>
      <c r="D74" s="235"/>
      <c r="E74" s="236"/>
      <c r="F74" s="233"/>
      <c r="G74" s="233"/>
      <c r="H74" s="233"/>
      <c r="I74" s="233"/>
      <c r="J74" s="233"/>
      <c r="K74" s="233"/>
      <c r="L74" s="233"/>
      <c r="M74" s="233"/>
      <c r="N74" s="232"/>
      <c r="O74" s="232"/>
      <c r="P74" s="232"/>
      <c r="Q74" s="232"/>
      <c r="R74" s="233"/>
      <c r="S74" s="233"/>
      <c r="T74" s="233"/>
      <c r="U74" s="233"/>
      <c r="V74" s="233"/>
      <c r="W74" s="233"/>
      <c r="X74" s="233"/>
      <c r="Y74" s="233"/>
      <c r="Z74" s="213"/>
      <c r="AA74" s="213"/>
      <c r="AB74" s="213"/>
      <c r="AC74" s="213"/>
      <c r="AD74" s="213"/>
      <c r="AE74" s="213"/>
      <c r="AF74" s="213"/>
      <c r="AG74" s="213" t="s">
        <v>251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ht="22.5" outlineLevel="3" x14ac:dyDescent="0.2">
      <c r="A75" s="230"/>
      <c r="B75" s="231"/>
      <c r="C75" s="263" t="s">
        <v>290</v>
      </c>
      <c r="D75" s="235"/>
      <c r="E75" s="236"/>
      <c r="F75" s="233"/>
      <c r="G75" s="233"/>
      <c r="H75" s="233"/>
      <c r="I75" s="233"/>
      <c r="J75" s="233"/>
      <c r="K75" s="233"/>
      <c r="L75" s="233"/>
      <c r="M75" s="233"/>
      <c r="N75" s="232"/>
      <c r="O75" s="232"/>
      <c r="P75" s="232"/>
      <c r="Q75" s="232"/>
      <c r="R75" s="233"/>
      <c r="S75" s="233"/>
      <c r="T75" s="233"/>
      <c r="U75" s="233"/>
      <c r="V75" s="233"/>
      <c r="W75" s="233"/>
      <c r="X75" s="233"/>
      <c r="Y75" s="233"/>
      <c r="Z75" s="213"/>
      <c r="AA75" s="213"/>
      <c r="AB75" s="213"/>
      <c r="AC75" s="213"/>
      <c r="AD75" s="213"/>
      <c r="AE75" s="213"/>
      <c r="AF75" s="213"/>
      <c r="AG75" s="213" t="s">
        <v>251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22.5" outlineLevel="3" x14ac:dyDescent="0.2">
      <c r="A76" s="230"/>
      <c r="B76" s="231"/>
      <c r="C76" s="263" t="s">
        <v>291</v>
      </c>
      <c r="D76" s="235"/>
      <c r="E76" s="236"/>
      <c r="F76" s="233"/>
      <c r="G76" s="233"/>
      <c r="H76" s="233"/>
      <c r="I76" s="233"/>
      <c r="J76" s="233"/>
      <c r="K76" s="233"/>
      <c r="L76" s="233"/>
      <c r="M76" s="233"/>
      <c r="N76" s="232"/>
      <c r="O76" s="232"/>
      <c r="P76" s="232"/>
      <c r="Q76" s="232"/>
      <c r="R76" s="233"/>
      <c r="S76" s="233"/>
      <c r="T76" s="233"/>
      <c r="U76" s="233"/>
      <c r="V76" s="233"/>
      <c r="W76" s="233"/>
      <c r="X76" s="233"/>
      <c r="Y76" s="233"/>
      <c r="Z76" s="213"/>
      <c r="AA76" s="213"/>
      <c r="AB76" s="213"/>
      <c r="AC76" s="213"/>
      <c r="AD76" s="213"/>
      <c r="AE76" s="213"/>
      <c r="AF76" s="213"/>
      <c r="AG76" s="213" t="s">
        <v>251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ht="22.5" outlineLevel="3" x14ac:dyDescent="0.2">
      <c r="A77" s="230"/>
      <c r="B77" s="231"/>
      <c r="C77" s="263" t="s">
        <v>292</v>
      </c>
      <c r="D77" s="235"/>
      <c r="E77" s="236">
        <v>1</v>
      </c>
      <c r="F77" s="233"/>
      <c r="G77" s="233"/>
      <c r="H77" s="233"/>
      <c r="I77" s="233"/>
      <c r="J77" s="233"/>
      <c r="K77" s="233"/>
      <c r="L77" s="233"/>
      <c r="M77" s="233"/>
      <c r="N77" s="232"/>
      <c r="O77" s="232"/>
      <c r="P77" s="232"/>
      <c r="Q77" s="232"/>
      <c r="R77" s="233"/>
      <c r="S77" s="233"/>
      <c r="T77" s="233"/>
      <c r="U77" s="233"/>
      <c r="V77" s="233"/>
      <c r="W77" s="233"/>
      <c r="X77" s="233"/>
      <c r="Y77" s="233"/>
      <c r="Z77" s="213"/>
      <c r="AA77" s="213"/>
      <c r="AB77" s="213"/>
      <c r="AC77" s="213"/>
      <c r="AD77" s="213"/>
      <c r="AE77" s="213"/>
      <c r="AF77" s="213"/>
      <c r="AG77" s="213" t="s">
        <v>251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x14ac:dyDescent="0.2">
      <c r="A78" s="241" t="s">
        <v>173</v>
      </c>
      <c r="B78" s="242" t="s">
        <v>120</v>
      </c>
      <c r="C78" s="260" t="s">
        <v>121</v>
      </c>
      <c r="D78" s="243"/>
      <c r="E78" s="244"/>
      <c r="F78" s="245"/>
      <c r="G78" s="246">
        <f>SUMIF(AG79:AG80,"&lt;&gt;NOR",G79:G80)</f>
        <v>0</v>
      </c>
      <c r="H78" s="240"/>
      <c r="I78" s="240">
        <f>SUM(I79:I80)</f>
        <v>0</v>
      </c>
      <c r="J78" s="240"/>
      <c r="K78" s="240">
        <f>SUM(K79:K80)</f>
        <v>0</v>
      </c>
      <c r="L78" s="240"/>
      <c r="M78" s="240">
        <f>SUM(M79:M80)</f>
        <v>0</v>
      </c>
      <c r="N78" s="239"/>
      <c r="O78" s="239">
        <f>SUM(O79:O80)</f>
        <v>0.08</v>
      </c>
      <c r="P78" s="239"/>
      <c r="Q78" s="239">
        <f>SUM(Q79:Q80)</f>
        <v>0</v>
      </c>
      <c r="R78" s="240"/>
      <c r="S78" s="240"/>
      <c r="T78" s="240"/>
      <c r="U78" s="240"/>
      <c r="V78" s="240">
        <f>SUM(V79:V80)</f>
        <v>18.14</v>
      </c>
      <c r="W78" s="240"/>
      <c r="X78" s="240"/>
      <c r="Y78" s="240"/>
      <c r="AG78" t="s">
        <v>174</v>
      </c>
    </row>
    <row r="79" spans="1:60" outlineLevel="1" x14ac:dyDescent="0.2">
      <c r="A79" s="254">
        <v>37</v>
      </c>
      <c r="B79" s="255" t="s">
        <v>293</v>
      </c>
      <c r="C79" s="261" t="s">
        <v>294</v>
      </c>
      <c r="D79" s="256" t="s">
        <v>295</v>
      </c>
      <c r="E79" s="257">
        <v>39</v>
      </c>
      <c r="F79" s="258"/>
      <c r="G79" s="259">
        <f>ROUND(E79*F79,2)</f>
        <v>0</v>
      </c>
      <c r="H79" s="234"/>
      <c r="I79" s="233">
        <f>ROUND(E79*H79,2)</f>
        <v>0</v>
      </c>
      <c r="J79" s="234"/>
      <c r="K79" s="233">
        <f>ROUND(E79*J79,2)</f>
        <v>0</v>
      </c>
      <c r="L79" s="233">
        <v>21</v>
      </c>
      <c r="M79" s="233">
        <f>G79*(1+L79/100)</f>
        <v>0</v>
      </c>
      <c r="N79" s="232">
        <v>1.97E-3</v>
      </c>
      <c r="O79" s="232">
        <f>ROUND(E79*N79,2)</f>
        <v>0.08</v>
      </c>
      <c r="P79" s="232">
        <v>0</v>
      </c>
      <c r="Q79" s="232">
        <f>ROUND(E79*P79,2)</f>
        <v>0</v>
      </c>
      <c r="R79" s="233"/>
      <c r="S79" s="233" t="s">
        <v>178</v>
      </c>
      <c r="T79" s="233" t="s">
        <v>179</v>
      </c>
      <c r="U79" s="233">
        <v>0.45534999999999998</v>
      </c>
      <c r="V79" s="233">
        <f>ROUND(E79*U79,2)</f>
        <v>17.760000000000002</v>
      </c>
      <c r="W79" s="233"/>
      <c r="X79" s="233" t="s">
        <v>180</v>
      </c>
      <c r="Y79" s="233" t="s">
        <v>181</v>
      </c>
      <c r="Z79" s="213"/>
      <c r="AA79" s="213"/>
      <c r="AB79" s="213"/>
      <c r="AC79" s="213"/>
      <c r="AD79" s="213"/>
      <c r="AE79" s="213"/>
      <c r="AF79" s="213"/>
      <c r="AG79" s="213" t="s">
        <v>296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54">
        <v>38</v>
      </c>
      <c r="B80" s="255" t="s">
        <v>297</v>
      </c>
      <c r="C80" s="261" t="s">
        <v>298</v>
      </c>
      <c r="D80" s="256" t="s">
        <v>245</v>
      </c>
      <c r="E80" s="257">
        <v>7.6829999999999996E-2</v>
      </c>
      <c r="F80" s="258"/>
      <c r="G80" s="259">
        <f>ROUND(E80*F80,2)</f>
        <v>0</v>
      </c>
      <c r="H80" s="234"/>
      <c r="I80" s="233">
        <f>ROUND(E80*H80,2)</f>
        <v>0</v>
      </c>
      <c r="J80" s="234"/>
      <c r="K80" s="233">
        <f>ROUND(E80*J80,2)</f>
        <v>0</v>
      </c>
      <c r="L80" s="233">
        <v>21</v>
      </c>
      <c r="M80" s="233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3"/>
      <c r="S80" s="233" t="s">
        <v>178</v>
      </c>
      <c r="T80" s="233" t="s">
        <v>179</v>
      </c>
      <c r="U80" s="233">
        <v>4.9470000000000001</v>
      </c>
      <c r="V80" s="233">
        <f>ROUND(E80*U80,2)</f>
        <v>0.38</v>
      </c>
      <c r="W80" s="233"/>
      <c r="X80" s="233" t="s">
        <v>268</v>
      </c>
      <c r="Y80" s="233" t="s">
        <v>181</v>
      </c>
      <c r="Z80" s="213"/>
      <c r="AA80" s="213"/>
      <c r="AB80" s="213"/>
      <c r="AC80" s="213"/>
      <c r="AD80" s="213"/>
      <c r="AE80" s="213"/>
      <c r="AF80" s="213"/>
      <c r="AG80" s="213" t="s">
        <v>269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x14ac:dyDescent="0.2">
      <c r="A81" s="241" t="s">
        <v>173</v>
      </c>
      <c r="B81" s="242" t="s">
        <v>122</v>
      </c>
      <c r="C81" s="260" t="s">
        <v>123</v>
      </c>
      <c r="D81" s="243"/>
      <c r="E81" s="244"/>
      <c r="F81" s="245"/>
      <c r="G81" s="246">
        <f>SUMIF(AG82:AG84,"&lt;&gt;NOR",G82:G84)</f>
        <v>0</v>
      </c>
      <c r="H81" s="240"/>
      <c r="I81" s="240">
        <f>SUM(I82:I84)</f>
        <v>0</v>
      </c>
      <c r="J81" s="240"/>
      <c r="K81" s="240">
        <f>SUM(K82:K84)</f>
        <v>0</v>
      </c>
      <c r="L81" s="240"/>
      <c r="M81" s="240">
        <f>SUM(M82:M84)</f>
        <v>0</v>
      </c>
      <c r="N81" s="239"/>
      <c r="O81" s="239">
        <f>SUM(O82:O84)</f>
        <v>0.03</v>
      </c>
      <c r="P81" s="239"/>
      <c r="Q81" s="239">
        <f>SUM(Q82:Q84)</f>
        <v>0</v>
      </c>
      <c r="R81" s="240"/>
      <c r="S81" s="240"/>
      <c r="T81" s="240"/>
      <c r="U81" s="240"/>
      <c r="V81" s="240">
        <f>SUM(V82:V84)</f>
        <v>4.2700000000000005</v>
      </c>
      <c r="W81" s="240"/>
      <c r="X81" s="240"/>
      <c r="Y81" s="240"/>
      <c r="AG81" t="s">
        <v>174</v>
      </c>
    </row>
    <row r="82" spans="1:60" outlineLevel="1" x14ac:dyDescent="0.2">
      <c r="A82" s="254">
        <v>39</v>
      </c>
      <c r="B82" s="255" t="s">
        <v>299</v>
      </c>
      <c r="C82" s="261" t="s">
        <v>300</v>
      </c>
      <c r="D82" s="256" t="s">
        <v>215</v>
      </c>
      <c r="E82" s="257">
        <v>1</v>
      </c>
      <c r="F82" s="258"/>
      <c r="G82" s="259">
        <f>ROUND(E82*F82,2)</f>
        <v>0</v>
      </c>
      <c r="H82" s="234"/>
      <c r="I82" s="233">
        <f>ROUND(E82*H82,2)</f>
        <v>0</v>
      </c>
      <c r="J82" s="234"/>
      <c r="K82" s="233">
        <f>ROUND(E82*J82,2)</f>
        <v>0</v>
      </c>
      <c r="L82" s="233">
        <v>21</v>
      </c>
      <c r="M82" s="233">
        <f>G82*(1+L82/100)</f>
        <v>0</v>
      </c>
      <c r="N82" s="232">
        <v>2.5999999999999998E-4</v>
      </c>
      <c r="O82" s="232">
        <f>ROUND(E82*N82,2)</f>
        <v>0</v>
      </c>
      <c r="P82" s="232">
        <v>0</v>
      </c>
      <c r="Q82" s="232">
        <f>ROUND(E82*P82,2)</f>
        <v>0</v>
      </c>
      <c r="R82" s="233"/>
      <c r="S82" s="233" t="s">
        <v>301</v>
      </c>
      <c r="T82" s="233" t="s">
        <v>179</v>
      </c>
      <c r="U82" s="233">
        <v>4.2</v>
      </c>
      <c r="V82" s="233">
        <f>ROUND(E82*U82,2)</f>
        <v>4.2</v>
      </c>
      <c r="W82" s="233"/>
      <c r="X82" s="233" t="s">
        <v>180</v>
      </c>
      <c r="Y82" s="233" t="s">
        <v>181</v>
      </c>
      <c r="Z82" s="213"/>
      <c r="AA82" s="213"/>
      <c r="AB82" s="213"/>
      <c r="AC82" s="213"/>
      <c r="AD82" s="213"/>
      <c r="AE82" s="213"/>
      <c r="AF82" s="213"/>
      <c r="AG82" s="213" t="s">
        <v>296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ht="22.5" outlineLevel="1" x14ac:dyDescent="0.2">
      <c r="A83" s="254">
        <v>40</v>
      </c>
      <c r="B83" s="255" t="s">
        <v>302</v>
      </c>
      <c r="C83" s="261" t="s">
        <v>303</v>
      </c>
      <c r="D83" s="256" t="s">
        <v>215</v>
      </c>
      <c r="E83" s="257">
        <v>1</v>
      </c>
      <c r="F83" s="258"/>
      <c r="G83" s="259">
        <f>ROUND(E83*F83,2)</f>
        <v>0</v>
      </c>
      <c r="H83" s="234"/>
      <c r="I83" s="233">
        <f>ROUND(E83*H83,2)</f>
        <v>0</v>
      </c>
      <c r="J83" s="234"/>
      <c r="K83" s="233">
        <f>ROUND(E83*J83,2)</f>
        <v>0</v>
      </c>
      <c r="L83" s="233">
        <v>21</v>
      </c>
      <c r="M83" s="233">
        <f>G83*(1+L83/100)</f>
        <v>0</v>
      </c>
      <c r="N83" s="232">
        <v>0.03</v>
      </c>
      <c r="O83" s="232">
        <f>ROUND(E83*N83,2)</f>
        <v>0.03</v>
      </c>
      <c r="P83" s="232">
        <v>0</v>
      </c>
      <c r="Q83" s="232">
        <f>ROUND(E83*P83,2)</f>
        <v>0</v>
      </c>
      <c r="R83" s="233"/>
      <c r="S83" s="233" t="s">
        <v>207</v>
      </c>
      <c r="T83" s="233" t="s">
        <v>179</v>
      </c>
      <c r="U83" s="233">
        <v>0</v>
      </c>
      <c r="V83" s="233">
        <f>ROUND(E83*U83,2)</f>
        <v>0</v>
      </c>
      <c r="W83" s="233"/>
      <c r="X83" s="233" t="s">
        <v>219</v>
      </c>
      <c r="Y83" s="233" t="s">
        <v>181</v>
      </c>
      <c r="Z83" s="213"/>
      <c r="AA83" s="213"/>
      <c r="AB83" s="213"/>
      <c r="AC83" s="213"/>
      <c r="AD83" s="213"/>
      <c r="AE83" s="213"/>
      <c r="AF83" s="213"/>
      <c r="AG83" s="213" t="s">
        <v>220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54">
        <v>41</v>
      </c>
      <c r="B84" s="255" t="s">
        <v>304</v>
      </c>
      <c r="C84" s="261" t="s">
        <v>305</v>
      </c>
      <c r="D84" s="256" t="s">
        <v>245</v>
      </c>
      <c r="E84" s="257">
        <v>3.0259999999999999E-2</v>
      </c>
      <c r="F84" s="258"/>
      <c r="G84" s="259">
        <f>ROUND(E84*F84,2)</f>
        <v>0</v>
      </c>
      <c r="H84" s="234"/>
      <c r="I84" s="233">
        <f>ROUND(E84*H84,2)</f>
        <v>0</v>
      </c>
      <c r="J84" s="234"/>
      <c r="K84" s="233">
        <f>ROUND(E84*J84,2)</f>
        <v>0</v>
      </c>
      <c r="L84" s="233">
        <v>21</v>
      </c>
      <c r="M84" s="233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3"/>
      <c r="S84" s="233" t="s">
        <v>178</v>
      </c>
      <c r="T84" s="233" t="s">
        <v>179</v>
      </c>
      <c r="U84" s="233">
        <v>2.4470000000000001</v>
      </c>
      <c r="V84" s="233">
        <f>ROUND(E84*U84,2)</f>
        <v>7.0000000000000007E-2</v>
      </c>
      <c r="W84" s="233"/>
      <c r="X84" s="233" t="s">
        <v>268</v>
      </c>
      <c r="Y84" s="233" t="s">
        <v>181</v>
      </c>
      <c r="Z84" s="213"/>
      <c r="AA84" s="213"/>
      <c r="AB84" s="213"/>
      <c r="AC84" s="213"/>
      <c r="AD84" s="213"/>
      <c r="AE84" s="213"/>
      <c r="AF84" s="213"/>
      <c r="AG84" s="213" t="s">
        <v>269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x14ac:dyDescent="0.2">
      <c r="A85" s="241" t="s">
        <v>173</v>
      </c>
      <c r="B85" s="242" t="s">
        <v>124</v>
      </c>
      <c r="C85" s="260" t="s">
        <v>125</v>
      </c>
      <c r="D85" s="243"/>
      <c r="E85" s="244"/>
      <c r="F85" s="245"/>
      <c r="G85" s="246">
        <f>SUMIF(AG86:AG97,"&lt;&gt;NOR",G86:G97)</f>
        <v>0</v>
      </c>
      <c r="H85" s="240"/>
      <c r="I85" s="240">
        <f>SUM(I86:I97)</f>
        <v>0</v>
      </c>
      <c r="J85" s="240"/>
      <c r="K85" s="240">
        <f>SUM(K86:K97)</f>
        <v>0</v>
      </c>
      <c r="L85" s="240"/>
      <c r="M85" s="240">
        <f>SUM(M86:M97)</f>
        <v>0</v>
      </c>
      <c r="N85" s="239"/>
      <c r="O85" s="239">
        <f>SUM(O86:O97)</f>
        <v>20.05</v>
      </c>
      <c r="P85" s="239"/>
      <c r="Q85" s="239">
        <f>SUM(Q86:Q97)</f>
        <v>17.2</v>
      </c>
      <c r="R85" s="240"/>
      <c r="S85" s="240"/>
      <c r="T85" s="240"/>
      <c r="U85" s="240"/>
      <c r="V85" s="240">
        <f>SUM(V86:V97)</f>
        <v>121.81</v>
      </c>
      <c r="W85" s="240"/>
      <c r="X85" s="240"/>
      <c r="Y85" s="240"/>
      <c r="AG85" t="s">
        <v>174</v>
      </c>
    </row>
    <row r="86" spans="1:60" ht="22.5" outlineLevel="1" x14ac:dyDescent="0.2">
      <c r="A86" s="254">
        <v>42</v>
      </c>
      <c r="B86" s="255" t="s">
        <v>306</v>
      </c>
      <c r="C86" s="261" t="s">
        <v>307</v>
      </c>
      <c r="D86" s="256" t="s">
        <v>295</v>
      </c>
      <c r="E86" s="257">
        <v>67.400000000000006</v>
      </c>
      <c r="F86" s="258"/>
      <c r="G86" s="259">
        <f>ROUND(E86*F86,2)</f>
        <v>0</v>
      </c>
      <c r="H86" s="234"/>
      <c r="I86" s="233">
        <f>ROUND(E86*H86,2)</f>
        <v>0</v>
      </c>
      <c r="J86" s="234"/>
      <c r="K86" s="233">
        <f>ROUND(E86*J86,2)</f>
        <v>0</v>
      </c>
      <c r="L86" s="233">
        <v>21</v>
      </c>
      <c r="M86" s="233">
        <f>G86*(1+L86/100)</f>
        <v>0</v>
      </c>
      <c r="N86" s="232">
        <v>1.6E-2</v>
      </c>
      <c r="O86" s="232">
        <f>ROUND(E86*N86,2)</f>
        <v>1.08</v>
      </c>
      <c r="P86" s="232">
        <v>0</v>
      </c>
      <c r="Q86" s="232">
        <f>ROUND(E86*P86,2)</f>
        <v>0</v>
      </c>
      <c r="R86" s="233"/>
      <c r="S86" s="233" t="s">
        <v>207</v>
      </c>
      <c r="T86" s="233" t="s">
        <v>308</v>
      </c>
      <c r="U86" s="233">
        <v>0</v>
      </c>
      <c r="V86" s="233">
        <f>ROUND(E86*U86,2)</f>
        <v>0</v>
      </c>
      <c r="W86" s="233"/>
      <c r="X86" s="233" t="s">
        <v>180</v>
      </c>
      <c r="Y86" s="233" t="s">
        <v>181</v>
      </c>
      <c r="Z86" s="213"/>
      <c r="AA86" s="213"/>
      <c r="AB86" s="213"/>
      <c r="AC86" s="213"/>
      <c r="AD86" s="213"/>
      <c r="AE86" s="213"/>
      <c r="AF86" s="213"/>
      <c r="AG86" s="213" t="s">
        <v>296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ht="33.75" outlineLevel="1" x14ac:dyDescent="0.2">
      <c r="A87" s="254">
        <v>43</v>
      </c>
      <c r="B87" s="255" t="s">
        <v>309</v>
      </c>
      <c r="C87" s="261" t="s">
        <v>310</v>
      </c>
      <c r="D87" s="256" t="s">
        <v>191</v>
      </c>
      <c r="E87" s="257">
        <v>37.950000000000003</v>
      </c>
      <c r="F87" s="258"/>
      <c r="G87" s="259">
        <f>ROUND(E87*F87,2)</f>
        <v>0</v>
      </c>
      <c r="H87" s="234"/>
      <c r="I87" s="233">
        <f>ROUND(E87*H87,2)</f>
        <v>0</v>
      </c>
      <c r="J87" s="234"/>
      <c r="K87" s="233">
        <f>ROUND(E87*J87,2)</f>
        <v>0</v>
      </c>
      <c r="L87" s="233">
        <v>21</v>
      </c>
      <c r="M87" s="233">
        <f>G87*(1+L87/100)</f>
        <v>0</v>
      </c>
      <c r="N87" s="232">
        <v>0</v>
      </c>
      <c r="O87" s="232">
        <f>ROUND(E87*N87,2)</f>
        <v>0</v>
      </c>
      <c r="P87" s="232">
        <v>0</v>
      </c>
      <c r="Q87" s="232">
        <f>ROUND(E87*P87,2)</f>
        <v>0</v>
      </c>
      <c r="R87" s="233"/>
      <c r="S87" s="233" t="s">
        <v>207</v>
      </c>
      <c r="T87" s="233" t="s">
        <v>179</v>
      </c>
      <c r="U87" s="233">
        <v>0</v>
      </c>
      <c r="V87" s="233">
        <f>ROUND(E87*U87,2)</f>
        <v>0</v>
      </c>
      <c r="W87" s="233"/>
      <c r="X87" s="233" t="s">
        <v>180</v>
      </c>
      <c r="Y87" s="233" t="s">
        <v>181</v>
      </c>
      <c r="Z87" s="213"/>
      <c r="AA87" s="213"/>
      <c r="AB87" s="213"/>
      <c r="AC87" s="213"/>
      <c r="AD87" s="213"/>
      <c r="AE87" s="213"/>
      <c r="AF87" s="213"/>
      <c r="AG87" s="213" t="s">
        <v>296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54">
        <v>44</v>
      </c>
      <c r="B88" s="255" t="s">
        <v>311</v>
      </c>
      <c r="C88" s="261" t="s">
        <v>312</v>
      </c>
      <c r="D88" s="256" t="s">
        <v>191</v>
      </c>
      <c r="E88" s="257">
        <v>33</v>
      </c>
      <c r="F88" s="258"/>
      <c r="G88" s="259">
        <f>ROUND(E88*F88,2)</f>
        <v>0</v>
      </c>
      <c r="H88" s="234"/>
      <c r="I88" s="233">
        <f>ROUND(E88*H88,2)</f>
        <v>0</v>
      </c>
      <c r="J88" s="234"/>
      <c r="K88" s="233">
        <f>ROUND(E88*J88,2)</f>
        <v>0</v>
      </c>
      <c r="L88" s="233">
        <v>21</v>
      </c>
      <c r="M88" s="233">
        <f>G88*(1+L88/100)</f>
        <v>0</v>
      </c>
      <c r="N88" s="232">
        <v>8.26E-3</v>
      </c>
      <c r="O88" s="232">
        <f>ROUND(E88*N88,2)</f>
        <v>0.27</v>
      </c>
      <c r="P88" s="232">
        <v>0</v>
      </c>
      <c r="Q88" s="232">
        <f>ROUND(E88*P88,2)</f>
        <v>0</v>
      </c>
      <c r="R88" s="233"/>
      <c r="S88" s="233" t="s">
        <v>313</v>
      </c>
      <c r="T88" s="233" t="s">
        <v>179</v>
      </c>
      <c r="U88" s="233">
        <v>1.1299999999999999</v>
      </c>
      <c r="V88" s="233">
        <f>ROUND(E88*U88,2)</f>
        <v>37.29</v>
      </c>
      <c r="W88" s="233"/>
      <c r="X88" s="233" t="s">
        <v>185</v>
      </c>
      <c r="Y88" s="233" t="s">
        <v>181</v>
      </c>
      <c r="Z88" s="213"/>
      <c r="AA88" s="213"/>
      <c r="AB88" s="213"/>
      <c r="AC88" s="213"/>
      <c r="AD88" s="213"/>
      <c r="AE88" s="213"/>
      <c r="AF88" s="213"/>
      <c r="AG88" s="213" t="s">
        <v>314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ht="33.75" outlineLevel="1" x14ac:dyDescent="0.2">
      <c r="A89" s="254">
        <v>45</v>
      </c>
      <c r="B89" s="255" t="s">
        <v>315</v>
      </c>
      <c r="C89" s="261" t="s">
        <v>316</v>
      </c>
      <c r="D89" s="256" t="s">
        <v>317</v>
      </c>
      <c r="E89" s="257">
        <v>344</v>
      </c>
      <c r="F89" s="258"/>
      <c r="G89" s="259">
        <f>ROUND(E89*F89,2)</f>
        <v>0</v>
      </c>
      <c r="H89" s="234"/>
      <c r="I89" s="233">
        <f>ROUND(E89*H89,2)</f>
        <v>0</v>
      </c>
      <c r="J89" s="234"/>
      <c r="K89" s="233">
        <f>ROUND(E89*J89,2)</f>
        <v>0</v>
      </c>
      <c r="L89" s="233">
        <v>21</v>
      </c>
      <c r="M89" s="233">
        <f>G89*(1+L89/100)</f>
        <v>0</v>
      </c>
      <c r="N89" s="232">
        <v>0.05</v>
      </c>
      <c r="O89" s="232">
        <f>ROUND(E89*N89,2)</f>
        <v>17.2</v>
      </c>
      <c r="P89" s="232">
        <v>0.05</v>
      </c>
      <c r="Q89" s="232">
        <f>ROUND(E89*P89,2)</f>
        <v>17.2</v>
      </c>
      <c r="R89" s="233"/>
      <c r="S89" s="233" t="s">
        <v>207</v>
      </c>
      <c r="T89" s="233" t="s">
        <v>179</v>
      </c>
      <c r="U89" s="233">
        <v>0</v>
      </c>
      <c r="V89" s="233">
        <f>ROUND(E89*U89,2)</f>
        <v>0</v>
      </c>
      <c r="W89" s="233"/>
      <c r="X89" s="233" t="s">
        <v>180</v>
      </c>
      <c r="Y89" s="233" t="s">
        <v>181</v>
      </c>
      <c r="Z89" s="213"/>
      <c r="AA89" s="213"/>
      <c r="AB89" s="213"/>
      <c r="AC89" s="213"/>
      <c r="AD89" s="213"/>
      <c r="AE89" s="213"/>
      <c r="AF89" s="213"/>
      <c r="AG89" s="213" t="s">
        <v>208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54">
        <v>46</v>
      </c>
      <c r="B90" s="255" t="s">
        <v>318</v>
      </c>
      <c r="C90" s="261" t="s">
        <v>319</v>
      </c>
      <c r="D90" s="256" t="s">
        <v>215</v>
      </c>
      <c r="E90" s="257">
        <v>2</v>
      </c>
      <c r="F90" s="258"/>
      <c r="G90" s="259">
        <f>ROUND(E90*F90,2)</f>
        <v>0</v>
      </c>
      <c r="H90" s="234"/>
      <c r="I90" s="233">
        <f>ROUND(E90*H90,2)</f>
        <v>0</v>
      </c>
      <c r="J90" s="234"/>
      <c r="K90" s="233">
        <f>ROUND(E90*J90,2)</f>
        <v>0</v>
      </c>
      <c r="L90" s="233">
        <v>21</v>
      </c>
      <c r="M90" s="233">
        <f>G90*(1+L90/100)</f>
        <v>0</v>
      </c>
      <c r="N90" s="232">
        <v>1.8600000000000001E-3</v>
      </c>
      <c r="O90" s="232">
        <f>ROUND(E90*N90,2)</f>
        <v>0</v>
      </c>
      <c r="P90" s="232">
        <v>0</v>
      </c>
      <c r="Q90" s="232">
        <f>ROUND(E90*P90,2)</f>
        <v>0</v>
      </c>
      <c r="R90" s="233"/>
      <c r="S90" s="233" t="s">
        <v>178</v>
      </c>
      <c r="T90" s="233" t="s">
        <v>179</v>
      </c>
      <c r="U90" s="233">
        <v>12.432</v>
      </c>
      <c r="V90" s="233">
        <f>ROUND(E90*U90,2)</f>
        <v>24.86</v>
      </c>
      <c r="W90" s="233"/>
      <c r="X90" s="233" t="s">
        <v>180</v>
      </c>
      <c r="Y90" s="233" t="s">
        <v>181</v>
      </c>
      <c r="Z90" s="213"/>
      <c r="AA90" s="213"/>
      <c r="AB90" s="213"/>
      <c r="AC90" s="213"/>
      <c r="AD90" s="213"/>
      <c r="AE90" s="213"/>
      <c r="AF90" s="213"/>
      <c r="AG90" s="213" t="s">
        <v>296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ht="45" outlineLevel="1" x14ac:dyDescent="0.2">
      <c r="A91" s="248">
        <v>47</v>
      </c>
      <c r="B91" s="249" t="s">
        <v>320</v>
      </c>
      <c r="C91" s="262" t="s">
        <v>321</v>
      </c>
      <c r="D91" s="250" t="s">
        <v>215</v>
      </c>
      <c r="E91" s="251">
        <v>2</v>
      </c>
      <c r="F91" s="252"/>
      <c r="G91" s="253">
        <f>ROUND(E91*F91,2)</f>
        <v>0</v>
      </c>
      <c r="H91" s="234"/>
      <c r="I91" s="233">
        <f>ROUND(E91*H91,2)</f>
        <v>0</v>
      </c>
      <c r="J91" s="234"/>
      <c r="K91" s="233">
        <f>ROUND(E91*J91,2)</f>
        <v>0</v>
      </c>
      <c r="L91" s="233">
        <v>21</v>
      </c>
      <c r="M91" s="233">
        <f>G91*(1+L91/100)</f>
        <v>0</v>
      </c>
      <c r="N91" s="232">
        <v>0.75</v>
      </c>
      <c r="O91" s="232">
        <f>ROUND(E91*N91,2)</f>
        <v>1.5</v>
      </c>
      <c r="P91" s="232">
        <v>0</v>
      </c>
      <c r="Q91" s="232">
        <f>ROUND(E91*P91,2)</f>
        <v>0</v>
      </c>
      <c r="R91" s="233"/>
      <c r="S91" s="233" t="s">
        <v>207</v>
      </c>
      <c r="T91" s="233" t="s">
        <v>179</v>
      </c>
      <c r="U91" s="233">
        <v>0</v>
      </c>
      <c r="V91" s="233">
        <f>ROUND(E91*U91,2)</f>
        <v>0</v>
      </c>
      <c r="W91" s="233"/>
      <c r="X91" s="233" t="s">
        <v>219</v>
      </c>
      <c r="Y91" s="233" t="s">
        <v>181</v>
      </c>
      <c r="Z91" s="213"/>
      <c r="AA91" s="213"/>
      <c r="AB91" s="213"/>
      <c r="AC91" s="213"/>
      <c r="AD91" s="213"/>
      <c r="AE91" s="213"/>
      <c r="AF91" s="213"/>
      <c r="AG91" s="213" t="s">
        <v>220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ht="22.5" outlineLevel="2" x14ac:dyDescent="0.2">
      <c r="A92" s="230"/>
      <c r="B92" s="231"/>
      <c r="C92" s="263" t="s">
        <v>322</v>
      </c>
      <c r="D92" s="235"/>
      <c r="E92" s="236"/>
      <c r="F92" s="233"/>
      <c r="G92" s="233"/>
      <c r="H92" s="233"/>
      <c r="I92" s="233"/>
      <c r="J92" s="233"/>
      <c r="K92" s="233"/>
      <c r="L92" s="233"/>
      <c r="M92" s="233"/>
      <c r="N92" s="232"/>
      <c r="O92" s="232"/>
      <c r="P92" s="232"/>
      <c r="Q92" s="232"/>
      <c r="R92" s="233"/>
      <c r="S92" s="233"/>
      <c r="T92" s="233"/>
      <c r="U92" s="233"/>
      <c r="V92" s="233"/>
      <c r="W92" s="233"/>
      <c r="X92" s="233"/>
      <c r="Y92" s="233"/>
      <c r="Z92" s="213"/>
      <c r="AA92" s="213"/>
      <c r="AB92" s="213"/>
      <c r="AC92" s="213"/>
      <c r="AD92" s="213"/>
      <c r="AE92" s="213"/>
      <c r="AF92" s="213"/>
      <c r="AG92" s="213" t="s">
        <v>251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ht="22.5" outlineLevel="3" x14ac:dyDescent="0.2">
      <c r="A93" s="230"/>
      <c r="B93" s="231"/>
      <c r="C93" s="263" t="s">
        <v>323</v>
      </c>
      <c r="D93" s="235"/>
      <c r="E93" s="236"/>
      <c r="F93" s="233"/>
      <c r="G93" s="233"/>
      <c r="H93" s="233"/>
      <c r="I93" s="233"/>
      <c r="J93" s="233"/>
      <c r="K93" s="233"/>
      <c r="L93" s="233"/>
      <c r="M93" s="233"/>
      <c r="N93" s="232"/>
      <c r="O93" s="232"/>
      <c r="P93" s="232"/>
      <c r="Q93" s="232"/>
      <c r="R93" s="233"/>
      <c r="S93" s="233"/>
      <c r="T93" s="233"/>
      <c r="U93" s="233"/>
      <c r="V93" s="233"/>
      <c r="W93" s="233"/>
      <c r="X93" s="233"/>
      <c r="Y93" s="233"/>
      <c r="Z93" s="213"/>
      <c r="AA93" s="213"/>
      <c r="AB93" s="213"/>
      <c r="AC93" s="213"/>
      <c r="AD93" s="213"/>
      <c r="AE93" s="213"/>
      <c r="AF93" s="213"/>
      <c r="AG93" s="213" t="s">
        <v>251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3" x14ac:dyDescent="0.2">
      <c r="A94" s="230"/>
      <c r="B94" s="231"/>
      <c r="C94" s="263" t="s">
        <v>324</v>
      </c>
      <c r="D94" s="235"/>
      <c r="E94" s="236"/>
      <c r="F94" s="233"/>
      <c r="G94" s="233"/>
      <c r="H94" s="233"/>
      <c r="I94" s="233"/>
      <c r="J94" s="233"/>
      <c r="K94" s="233"/>
      <c r="L94" s="233"/>
      <c r="M94" s="233"/>
      <c r="N94" s="232"/>
      <c r="O94" s="232"/>
      <c r="P94" s="232"/>
      <c r="Q94" s="232"/>
      <c r="R94" s="233"/>
      <c r="S94" s="233"/>
      <c r="T94" s="233"/>
      <c r="U94" s="233"/>
      <c r="V94" s="233"/>
      <c r="W94" s="233"/>
      <c r="X94" s="233"/>
      <c r="Y94" s="233"/>
      <c r="Z94" s="213"/>
      <c r="AA94" s="213"/>
      <c r="AB94" s="213"/>
      <c r="AC94" s="213"/>
      <c r="AD94" s="213"/>
      <c r="AE94" s="213"/>
      <c r="AF94" s="213"/>
      <c r="AG94" s="213" t="s">
        <v>251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ht="22.5" outlineLevel="3" x14ac:dyDescent="0.2">
      <c r="A95" s="230"/>
      <c r="B95" s="231"/>
      <c r="C95" s="263" t="s">
        <v>325</v>
      </c>
      <c r="D95" s="235"/>
      <c r="E95" s="236"/>
      <c r="F95" s="233"/>
      <c r="G95" s="233"/>
      <c r="H95" s="233"/>
      <c r="I95" s="233"/>
      <c r="J95" s="233"/>
      <c r="K95" s="233"/>
      <c r="L95" s="233"/>
      <c r="M95" s="233"/>
      <c r="N95" s="232"/>
      <c r="O95" s="232"/>
      <c r="P95" s="232"/>
      <c r="Q95" s="232"/>
      <c r="R95" s="233"/>
      <c r="S95" s="233"/>
      <c r="T95" s="233"/>
      <c r="U95" s="233"/>
      <c r="V95" s="233"/>
      <c r="W95" s="233"/>
      <c r="X95" s="233"/>
      <c r="Y95" s="233"/>
      <c r="Z95" s="213"/>
      <c r="AA95" s="213"/>
      <c r="AB95" s="213"/>
      <c r="AC95" s="213"/>
      <c r="AD95" s="213"/>
      <c r="AE95" s="213"/>
      <c r="AF95" s="213"/>
      <c r="AG95" s="213" t="s">
        <v>251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3" x14ac:dyDescent="0.2">
      <c r="A96" s="230"/>
      <c r="B96" s="231"/>
      <c r="C96" s="263" t="s">
        <v>326</v>
      </c>
      <c r="D96" s="235"/>
      <c r="E96" s="236">
        <v>2</v>
      </c>
      <c r="F96" s="233"/>
      <c r="G96" s="233"/>
      <c r="H96" s="233"/>
      <c r="I96" s="233"/>
      <c r="J96" s="233"/>
      <c r="K96" s="233"/>
      <c r="L96" s="233"/>
      <c r="M96" s="233"/>
      <c r="N96" s="232"/>
      <c r="O96" s="232"/>
      <c r="P96" s="232"/>
      <c r="Q96" s="232"/>
      <c r="R96" s="233"/>
      <c r="S96" s="233"/>
      <c r="T96" s="233"/>
      <c r="U96" s="233"/>
      <c r="V96" s="233"/>
      <c r="W96" s="233"/>
      <c r="X96" s="233"/>
      <c r="Y96" s="233"/>
      <c r="Z96" s="213"/>
      <c r="AA96" s="213"/>
      <c r="AB96" s="213"/>
      <c r="AC96" s="213"/>
      <c r="AD96" s="213"/>
      <c r="AE96" s="213"/>
      <c r="AF96" s="213"/>
      <c r="AG96" s="213" t="s">
        <v>251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54">
        <v>48</v>
      </c>
      <c r="B97" s="255" t="s">
        <v>327</v>
      </c>
      <c r="C97" s="261" t="s">
        <v>328</v>
      </c>
      <c r="D97" s="256" t="s">
        <v>245</v>
      </c>
      <c r="E97" s="257">
        <v>19.782119999999999</v>
      </c>
      <c r="F97" s="258"/>
      <c r="G97" s="259">
        <f>ROUND(E97*F97,2)</f>
        <v>0</v>
      </c>
      <c r="H97" s="234"/>
      <c r="I97" s="233">
        <f>ROUND(E97*H97,2)</f>
        <v>0</v>
      </c>
      <c r="J97" s="234"/>
      <c r="K97" s="233">
        <f>ROUND(E97*J97,2)</f>
        <v>0</v>
      </c>
      <c r="L97" s="233">
        <v>21</v>
      </c>
      <c r="M97" s="233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3"/>
      <c r="S97" s="233" t="s">
        <v>178</v>
      </c>
      <c r="T97" s="233" t="s">
        <v>179</v>
      </c>
      <c r="U97" s="233">
        <v>3.016</v>
      </c>
      <c r="V97" s="233">
        <f>ROUND(E97*U97,2)</f>
        <v>59.66</v>
      </c>
      <c r="W97" s="233"/>
      <c r="X97" s="233" t="s">
        <v>268</v>
      </c>
      <c r="Y97" s="233" t="s">
        <v>181</v>
      </c>
      <c r="Z97" s="213"/>
      <c r="AA97" s="213"/>
      <c r="AB97" s="213"/>
      <c r="AC97" s="213"/>
      <c r="AD97" s="213"/>
      <c r="AE97" s="213"/>
      <c r="AF97" s="213"/>
      <c r="AG97" s="213" t="s">
        <v>269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x14ac:dyDescent="0.2">
      <c r="A98" s="241" t="s">
        <v>173</v>
      </c>
      <c r="B98" s="242" t="s">
        <v>128</v>
      </c>
      <c r="C98" s="260" t="s">
        <v>129</v>
      </c>
      <c r="D98" s="243"/>
      <c r="E98" s="244"/>
      <c r="F98" s="245"/>
      <c r="G98" s="246">
        <f>SUMIF(AG99:AG108,"&lt;&gt;NOR",G99:G108)</f>
        <v>0</v>
      </c>
      <c r="H98" s="240"/>
      <c r="I98" s="240">
        <f>SUM(I99:I108)</f>
        <v>0</v>
      </c>
      <c r="J98" s="240"/>
      <c r="K98" s="240">
        <f>SUM(K99:K108)</f>
        <v>0</v>
      </c>
      <c r="L98" s="240"/>
      <c r="M98" s="240">
        <f>SUM(M99:M108)</f>
        <v>0</v>
      </c>
      <c r="N98" s="239"/>
      <c r="O98" s="239">
        <f>SUM(O99:O108)</f>
        <v>21.560000000000002</v>
      </c>
      <c r="P98" s="239"/>
      <c r="Q98" s="239">
        <f>SUM(Q99:Q108)</f>
        <v>0</v>
      </c>
      <c r="R98" s="240"/>
      <c r="S98" s="240"/>
      <c r="T98" s="240"/>
      <c r="U98" s="240"/>
      <c r="V98" s="240">
        <f>SUM(V99:V108)</f>
        <v>2101.65</v>
      </c>
      <c r="W98" s="240"/>
      <c r="X98" s="240"/>
      <c r="Y98" s="240"/>
      <c r="AG98" t="s">
        <v>174</v>
      </c>
    </row>
    <row r="99" spans="1:60" outlineLevel="1" x14ac:dyDescent="0.2">
      <c r="A99" s="254">
        <v>49</v>
      </c>
      <c r="B99" s="255" t="s">
        <v>329</v>
      </c>
      <c r="C99" s="261" t="s">
        <v>330</v>
      </c>
      <c r="D99" s="256" t="s">
        <v>191</v>
      </c>
      <c r="E99" s="257">
        <v>757</v>
      </c>
      <c r="F99" s="258"/>
      <c r="G99" s="259">
        <f>ROUND(E99*F99,2)</f>
        <v>0</v>
      </c>
      <c r="H99" s="234"/>
      <c r="I99" s="233">
        <f>ROUND(E99*H99,2)</f>
        <v>0</v>
      </c>
      <c r="J99" s="234"/>
      <c r="K99" s="233">
        <f>ROUND(E99*J99,2)</f>
        <v>0</v>
      </c>
      <c r="L99" s="233">
        <v>21</v>
      </c>
      <c r="M99" s="233">
        <f>G99*(1+L99/100)</f>
        <v>0</v>
      </c>
      <c r="N99" s="232">
        <v>2.1000000000000001E-4</v>
      </c>
      <c r="O99" s="232">
        <f>ROUND(E99*N99,2)</f>
        <v>0.16</v>
      </c>
      <c r="P99" s="232">
        <v>0</v>
      </c>
      <c r="Q99" s="232">
        <f>ROUND(E99*P99,2)</f>
        <v>0</v>
      </c>
      <c r="R99" s="233"/>
      <c r="S99" s="233" t="s">
        <v>178</v>
      </c>
      <c r="T99" s="233" t="s">
        <v>179</v>
      </c>
      <c r="U99" s="233">
        <v>0.05</v>
      </c>
      <c r="V99" s="233">
        <f>ROUND(E99*U99,2)</f>
        <v>37.85</v>
      </c>
      <c r="W99" s="233"/>
      <c r="X99" s="233" t="s">
        <v>180</v>
      </c>
      <c r="Y99" s="233" t="s">
        <v>181</v>
      </c>
      <c r="Z99" s="213"/>
      <c r="AA99" s="213"/>
      <c r="AB99" s="213"/>
      <c r="AC99" s="213"/>
      <c r="AD99" s="213"/>
      <c r="AE99" s="213"/>
      <c r="AF99" s="213"/>
      <c r="AG99" s="213" t="s">
        <v>296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ht="22.5" outlineLevel="1" x14ac:dyDescent="0.2">
      <c r="A100" s="248">
        <v>50</v>
      </c>
      <c r="B100" s="249" t="s">
        <v>331</v>
      </c>
      <c r="C100" s="262" t="s">
        <v>332</v>
      </c>
      <c r="D100" s="250" t="s">
        <v>215</v>
      </c>
      <c r="E100" s="251">
        <v>3092.6</v>
      </c>
      <c r="F100" s="252"/>
      <c r="G100" s="253">
        <f>ROUND(E100*F100,2)</f>
        <v>0</v>
      </c>
      <c r="H100" s="234"/>
      <c r="I100" s="233">
        <f>ROUND(E100*H100,2)</f>
        <v>0</v>
      </c>
      <c r="J100" s="234"/>
      <c r="K100" s="233">
        <f>ROUND(E100*J100,2)</f>
        <v>0</v>
      </c>
      <c r="L100" s="233">
        <v>21</v>
      </c>
      <c r="M100" s="233">
        <f>G100*(1+L100/100)</f>
        <v>0</v>
      </c>
      <c r="N100" s="232">
        <v>7.1000000000000002E-4</v>
      </c>
      <c r="O100" s="232">
        <f>ROUND(E100*N100,2)</f>
        <v>2.2000000000000002</v>
      </c>
      <c r="P100" s="232">
        <v>0</v>
      </c>
      <c r="Q100" s="232">
        <f>ROUND(E100*P100,2)</f>
        <v>0</v>
      </c>
      <c r="R100" s="233"/>
      <c r="S100" s="233" t="s">
        <v>178</v>
      </c>
      <c r="T100" s="233" t="s">
        <v>179</v>
      </c>
      <c r="U100" s="233">
        <v>0.13</v>
      </c>
      <c r="V100" s="233">
        <f>ROUND(E100*U100,2)</f>
        <v>402.04</v>
      </c>
      <c r="W100" s="233"/>
      <c r="X100" s="233" t="s">
        <v>180</v>
      </c>
      <c r="Y100" s="233" t="s">
        <v>181</v>
      </c>
      <c r="Z100" s="213"/>
      <c r="AA100" s="213"/>
      <c r="AB100" s="213"/>
      <c r="AC100" s="213"/>
      <c r="AD100" s="213"/>
      <c r="AE100" s="213"/>
      <c r="AF100" s="213"/>
      <c r="AG100" s="213" t="s">
        <v>208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2" x14ac:dyDescent="0.2">
      <c r="A101" s="230"/>
      <c r="B101" s="231"/>
      <c r="C101" s="263" t="s">
        <v>333</v>
      </c>
      <c r="D101" s="235"/>
      <c r="E101" s="236">
        <v>3092.6</v>
      </c>
      <c r="F101" s="233"/>
      <c r="G101" s="233"/>
      <c r="H101" s="233"/>
      <c r="I101" s="233"/>
      <c r="J101" s="233"/>
      <c r="K101" s="233"/>
      <c r="L101" s="233"/>
      <c r="M101" s="233"/>
      <c r="N101" s="232"/>
      <c r="O101" s="232"/>
      <c r="P101" s="232"/>
      <c r="Q101" s="232"/>
      <c r="R101" s="233"/>
      <c r="S101" s="233"/>
      <c r="T101" s="233"/>
      <c r="U101" s="233"/>
      <c r="V101" s="233"/>
      <c r="W101" s="233"/>
      <c r="X101" s="233"/>
      <c r="Y101" s="233"/>
      <c r="Z101" s="213"/>
      <c r="AA101" s="213"/>
      <c r="AB101" s="213"/>
      <c r="AC101" s="213"/>
      <c r="AD101" s="213"/>
      <c r="AE101" s="213"/>
      <c r="AF101" s="213"/>
      <c r="AG101" s="213" t="s">
        <v>251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ht="22.5" outlineLevel="1" x14ac:dyDescent="0.2">
      <c r="A102" s="254">
        <v>51</v>
      </c>
      <c r="B102" s="255" t="s">
        <v>334</v>
      </c>
      <c r="C102" s="261" t="s">
        <v>335</v>
      </c>
      <c r="D102" s="256" t="s">
        <v>191</v>
      </c>
      <c r="E102" s="257">
        <v>7.1</v>
      </c>
      <c r="F102" s="258"/>
      <c r="G102" s="259">
        <f>ROUND(E102*F102,2)</f>
        <v>0</v>
      </c>
      <c r="H102" s="234"/>
      <c r="I102" s="233">
        <f>ROUND(E102*H102,2)</f>
        <v>0</v>
      </c>
      <c r="J102" s="234"/>
      <c r="K102" s="233">
        <f>ROUND(E102*J102,2)</f>
        <v>0</v>
      </c>
      <c r="L102" s="233">
        <v>21</v>
      </c>
      <c r="M102" s="233">
        <f>G102*(1+L102/100)</f>
        <v>0</v>
      </c>
      <c r="N102" s="232">
        <v>2.9399999999999999E-3</v>
      </c>
      <c r="O102" s="232">
        <f>ROUND(E102*N102,2)</f>
        <v>0.02</v>
      </c>
      <c r="P102" s="232">
        <v>0</v>
      </c>
      <c r="Q102" s="232">
        <f>ROUND(E102*P102,2)</f>
        <v>0</v>
      </c>
      <c r="R102" s="233"/>
      <c r="S102" s="233" t="s">
        <v>178</v>
      </c>
      <c r="T102" s="233" t="s">
        <v>179</v>
      </c>
      <c r="U102" s="233">
        <v>0.97799999999999998</v>
      </c>
      <c r="V102" s="233">
        <f>ROUND(E102*U102,2)</f>
        <v>6.94</v>
      </c>
      <c r="W102" s="233"/>
      <c r="X102" s="233" t="s">
        <v>180</v>
      </c>
      <c r="Y102" s="233" t="s">
        <v>181</v>
      </c>
      <c r="Z102" s="213"/>
      <c r="AA102" s="213"/>
      <c r="AB102" s="213"/>
      <c r="AC102" s="213"/>
      <c r="AD102" s="213"/>
      <c r="AE102" s="213"/>
      <c r="AF102" s="213"/>
      <c r="AG102" s="213" t="s">
        <v>296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ht="22.5" outlineLevel="1" x14ac:dyDescent="0.2">
      <c r="A103" s="254">
        <v>52</v>
      </c>
      <c r="B103" s="255" t="s">
        <v>336</v>
      </c>
      <c r="C103" s="261" t="s">
        <v>337</v>
      </c>
      <c r="D103" s="256" t="s">
        <v>191</v>
      </c>
      <c r="E103" s="257">
        <v>757</v>
      </c>
      <c r="F103" s="258"/>
      <c r="G103" s="259">
        <f>ROUND(E103*F103,2)</f>
        <v>0</v>
      </c>
      <c r="H103" s="234"/>
      <c r="I103" s="233">
        <f>ROUND(E103*H103,2)</f>
        <v>0</v>
      </c>
      <c r="J103" s="234"/>
      <c r="K103" s="233">
        <f>ROUND(E103*J103,2)</f>
        <v>0</v>
      </c>
      <c r="L103" s="233">
        <v>21</v>
      </c>
      <c r="M103" s="233">
        <f>G103*(1+L103/100)</f>
        <v>0</v>
      </c>
      <c r="N103" s="232">
        <v>5.3600000000000002E-3</v>
      </c>
      <c r="O103" s="232">
        <f>ROUND(E103*N103,2)</f>
        <v>4.0599999999999996</v>
      </c>
      <c r="P103" s="232">
        <v>0</v>
      </c>
      <c r="Q103" s="232">
        <f>ROUND(E103*P103,2)</f>
        <v>0</v>
      </c>
      <c r="R103" s="233"/>
      <c r="S103" s="233" t="s">
        <v>178</v>
      </c>
      <c r="T103" s="233" t="s">
        <v>179</v>
      </c>
      <c r="U103" s="233">
        <v>2.15</v>
      </c>
      <c r="V103" s="233">
        <f>ROUND(E103*U103,2)</f>
        <v>1627.55</v>
      </c>
      <c r="W103" s="233"/>
      <c r="X103" s="233" t="s">
        <v>180</v>
      </c>
      <c r="Y103" s="233" t="s">
        <v>181</v>
      </c>
      <c r="Z103" s="213"/>
      <c r="AA103" s="213"/>
      <c r="AB103" s="213"/>
      <c r="AC103" s="213"/>
      <c r="AD103" s="213"/>
      <c r="AE103" s="213"/>
      <c r="AF103" s="213"/>
      <c r="AG103" s="213" t="s">
        <v>296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54">
        <v>53</v>
      </c>
      <c r="B104" s="255" t="s">
        <v>338</v>
      </c>
      <c r="C104" s="261" t="s">
        <v>339</v>
      </c>
      <c r="D104" s="256" t="s">
        <v>191</v>
      </c>
      <c r="E104" s="257">
        <v>8</v>
      </c>
      <c r="F104" s="258"/>
      <c r="G104" s="259">
        <f>ROUND(E104*F104,2)</f>
        <v>0</v>
      </c>
      <c r="H104" s="234"/>
      <c r="I104" s="233">
        <f>ROUND(E104*H104,2)</f>
        <v>0</v>
      </c>
      <c r="J104" s="234"/>
      <c r="K104" s="233">
        <f>ROUND(E104*J104,2)</f>
        <v>0</v>
      </c>
      <c r="L104" s="233">
        <v>21</v>
      </c>
      <c r="M104" s="233">
        <f>G104*(1+L104/100)</f>
        <v>0</v>
      </c>
      <c r="N104" s="232">
        <v>1.9199999999999998E-2</v>
      </c>
      <c r="O104" s="232">
        <f>ROUND(E104*N104,2)</f>
        <v>0.15</v>
      </c>
      <c r="P104" s="232">
        <v>0</v>
      </c>
      <c r="Q104" s="232">
        <f>ROUND(E104*P104,2)</f>
        <v>0</v>
      </c>
      <c r="R104" s="233" t="s">
        <v>340</v>
      </c>
      <c r="S104" s="233" t="s">
        <v>178</v>
      </c>
      <c r="T104" s="233" t="s">
        <v>179</v>
      </c>
      <c r="U104" s="233">
        <v>0</v>
      </c>
      <c r="V104" s="233">
        <f>ROUND(E104*U104,2)</f>
        <v>0</v>
      </c>
      <c r="W104" s="233"/>
      <c r="X104" s="233" t="s">
        <v>219</v>
      </c>
      <c r="Y104" s="233" t="s">
        <v>181</v>
      </c>
      <c r="Z104" s="213"/>
      <c r="AA104" s="213"/>
      <c r="AB104" s="213"/>
      <c r="AC104" s="213"/>
      <c r="AD104" s="213"/>
      <c r="AE104" s="213"/>
      <c r="AF104" s="213"/>
      <c r="AG104" s="213" t="s">
        <v>220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ht="22.5" outlineLevel="1" x14ac:dyDescent="0.2">
      <c r="A105" s="248">
        <v>54</v>
      </c>
      <c r="B105" s="249" t="s">
        <v>341</v>
      </c>
      <c r="C105" s="262" t="s">
        <v>342</v>
      </c>
      <c r="D105" s="250" t="s">
        <v>191</v>
      </c>
      <c r="E105" s="251">
        <v>779.71</v>
      </c>
      <c r="F105" s="252"/>
      <c r="G105" s="253">
        <f>ROUND(E105*F105,2)</f>
        <v>0</v>
      </c>
      <c r="H105" s="234"/>
      <c r="I105" s="233">
        <f>ROUND(E105*H105,2)</f>
        <v>0</v>
      </c>
      <c r="J105" s="234"/>
      <c r="K105" s="233">
        <f>ROUND(E105*J105,2)</f>
        <v>0</v>
      </c>
      <c r="L105" s="233">
        <v>21</v>
      </c>
      <c r="M105" s="233">
        <f>G105*(1+L105/100)</f>
        <v>0</v>
      </c>
      <c r="N105" s="232">
        <v>1.9199999999999998E-2</v>
      </c>
      <c r="O105" s="232">
        <f>ROUND(E105*N105,2)</f>
        <v>14.97</v>
      </c>
      <c r="P105" s="232">
        <v>0</v>
      </c>
      <c r="Q105" s="232">
        <f>ROUND(E105*P105,2)</f>
        <v>0</v>
      </c>
      <c r="R105" s="233"/>
      <c r="S105" s="233" t="s">
        <v>207</v>
      </c>
      <c r="T105" s="233" t="s">
        <v>179</v>
      </c>
      <c r="U105" s="233">
        <v>0</v>
      </c>
      <c r="V105" s="233">
        <f>ROUND(E105*U105,2)</f>
        <v>0</v>
      </c>
      <c r="W105" s="233"/>
      <c r="X105" s="233" t="s">
        <v>219</v>
      </c>
      <c r="Y105" s="233" t="s">
        <v>181</v>
      </c>
      <c r="Z105" s="213"/>
      <c r="AA105" s="213"/>
      <c r="AB105" s="213"/>
      <c r="AC105" s="213"/>
      <c r="AD105" s="213"/>
      <c r="AE105" s="213"/>
      <c r="AF105" s="213"/>
      <c r="AG105" s="213" t="s">
        <v>220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ht="22.5" outlineLevel="2" x14ac:dyDescent="0.2">
      <c r="A106" s="230"/>
      <c r="B106" s="231"/>
      <c r="C106" s="263" t="s">
        <v>343</v>
      </c>
      <c r="D106" s="235"/>
      <c r="E106" s="236">
        <v>757</v>
      </c>
      <c r="F106" s="233"/>
      <c r="G106" s="233"/>
      <c r="H106" s="233"/>
      <c r="I106" s="233"/>
      <c r="J106" s="233"/>
      <c r="K106" s="233"/>
      <c r="L106" s="233"/>
      <c r="M106" s="233"/>
      <c r="N106" s="232"/>
      <c r="O106" s="232"/>
      <c r="P106" s="232"/>
      <c r="Q106" s="232"/>
      <c r="R106" s="233"/>
      <c r="S106" s="233"/>
      <c r="T106" s="233"/>
      <c r="U106" s="233"/>
      <c r="V106" s="233"/>
      <c r="W106" s="233"/>
      <c r="X106" s="233"/>
      <c r="Y106" s="233"/>
      <c r="Z106" s="213"/>
      <c r="AA106" s="213"/>
      <c r="AB106" s="213"/>
      <c r="AC106" s="213"/>
      <c r="AD106" s="213"/>
      <c r="AE106" s="213"/>
      <c r="AF106" s="213"/>
      <c r="AG106" s="213" t="s">
        <v>251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3" x14ac:dyDescent="0.2">
      <c r="A107" s="230"/>
      <c r="B107" s="231"/>
      <c r="C107" s="264" t="s">
        <v>344</v>
      </c>
      <c r="D107" s="237"/>
      <c r="E107" s="238">
        <v>22.71</v>
      </c>
      <c r="F107" s="233"/>
      <c r="G107" s="233"/>
      <c r="H107" s="233"/>
      <c r="I107" s="233"/>
      <c r="J107" s="233"/>
      <c r="K107" s="233"/>
      <c r="L107" s="233"/>
      <c r="M107" s="233"/>
      <c r="N107" s="232"/>
      <c r="O107" s="232"/>
      <c r="P107" s="232"/>
      <c r="Q107" s="232"/>
      <c r="R107" s="233"/>
      <c r="S107" s="233"/>
      <c r="T107" s="233"/>
      <c r="U107" s="233"/>
      <c r="V107" s="233"/>
      <c r="W107" s="233"/>
      <c r="X107" s="233"/>
      <c r="Y107" s="233"/>
      <c r="Z107" s="213"/>
      <c r="AA107" s="213"/>
      <c r="AB107" s="213"/>
      <c r="AC107" s="213"/>
      <c r="AD107" s="213"/>
      <c r="AE107" s="213"/>
      <c r="AF107" s="213"/>
      <c r="AG107" s="213" t="s">
        <v>251</v>
      </c>
      <c r="AH107" s="213">
        <v>4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54">
        <v>55</v>
      </c>
      <c r="B108" s="255" t="s">
        <v>345</v>
      </c>
      <c r="C108" s="261" t="s">
        <v>346</v>
      </c>
      <c r="D108" s="256" t="s">
        <v>245</v>
      </c>
      <c r="E108" s="257">
        <v>21.55714</v>
      </c>
      <c r="F108" s="258"/>
      <c r="G108" s="259">
        <f>ROUND(E108*F108,2)</f>
        <v>0</v>
      </c>
      <c r="H108" s="234"/>
      <c r="I108" s="233">
        <f>ROUND(E108*H108,2)</f>
        <v>0</v>
      </c>
      <c r="J108" s="234"/>
      <c r="K108" s="233">
        <f>ROUND(E108*J108,2)</f>
        <v>0</v>
      </c>
      <c r="L108" s="233">
        <v>21</v>
      </c>
      <c r="M108" s="233">
        <f>G108*(1+L108/100)</f>
        <v>0</v>
      </c>
      <c r="N108" s="232">
        <v>0</v>
      </c>
      <c r="O108" s="232">
        <f>ROUND(E108*N108,2)</f>
        <v>0</v>
      </c>
      <c r="P108" s="232">
        <v>0</v>
      </c>
      <c r="Q108" s="232">
        <f>ROUND(E108*P108,2)</f>
        <v>0</v>
      </c>
      <c r="R108" s="233"/>
      <c r="S108" s="233" t="s">
        <v>178</v>
      </c>
      <c r="T108" s="233" t="s">
        <v>179</v>
      </c>
      <c r="U108" s="233">
        <v>1.2649999999999999</v>
      </c>
      <c r="V108" s="233">
        <f>ROUND(E108*U108,2)</f>
        <v>27.27</v>
      </c>
      <c r="W108" s="233"/>
      <c r="X108" s="233" t="s">
        <v>268</v>
      </c>
      <c r="Y108" s="233" t="s">
        <v>181</v>
      </c>
      <c r="Z108" s="213"/>
      <c r="AA108" s="213"/>
      <c r="AB108" s="213"/>
      <c r="AC108" s="213"/>
      <c r="AD108" s="213"/>
      <c r="AE108" s="213"/>
      <c r="AF108" s="213"/>
      <c r="AG108" s="213" t="s">
        <v>269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x14ac:dyDescent="0.2">
      <c r="A109" s="241" t="s">
        <v>173</v>
      </c>
      <c r="B109" s="242" t="s">
        <v>132</v>
      </c>
      <c r="C109" s="260" t="s">
        <v>133</v>
      </c>
      <c r="D109" s="243"/>
      <c r="E109" s="244"/>
      <c r="F109" s="245"/>
      <c r="G109" s="246">
        <f>SUMIF(AG110:AG113,"&lt;&gt;NOR",G110:G113)</f>
        <v>0</v>
      </c>
      <c r="H109" s="240"/>
      <c r="I109" s="240">
        <f>SUM(I110:I113)</f>
        <v>0</v>
      </c>
      <c r="J109" s="240"/>
      <c r="K109" s="240">
        <f>SUM(K110:K113)</f>
        <v>0</v>
      </c>
      <c r="L109" s="240"/>
      <c r="M109" s="240">
        <f>SUM(M110:M113)</f>
        <v>0</v>
      </c>
      <c r="N109" s="239"/>
      <c r="O109" s="239">
        <f>SUM(O110:O113)</f>
        <v>6.9999999999999993E-2</v>
      </c>
      <c r="P109" s="239"/>
      <c r="Q109" s="239">
        <f>SUM(Q110:Q113)</f>
        <v>0</v>
      </c>
      <c r="R109" s="240"/>
      <c r="S109" s="240"/>
      <c r="T109" s="240"/>
      <c r="U109" s="240"/>
      <c r="V109" s="240">
        <f>SUM(V110:V113)</f>
        <v>5.4599999999999991</v>
      </c>
      <c r="W109" s="240"/>
      <c r="X109" s="240"/>
      <c r="Y109" s="240"/>
      <c r="AG109" t="s">
        <v>174</v>
      </c>
    </row>
    <row r="110" spans="1:60" outlineLevel="1" x14ac:dyDescent="0.2">
      <c r="A110" s="254">
        <v>56</v>
      </c>
      <c r="B110" s="255" t="s">
        <v>347</v>
      </c>
      <c r="C110" s="261" t="s">
        <v>348</v>
      </c>
      <c r="D110" s="256" t="s">
        <v>191</v>
      </c>
      <c r="E110" s="257">
        <v>5.2</v>
      </c>
      <c r="F110" s="258"/>
      <c r="G110" s="259">
        <f>ROUND(E110*F110,2)</f>
        <v>0</v>
      </c>
      <c r="H110" s="234"/>
      <c r="I110" s="233">
        <f>ROUND(E110*H110,2)</f>
        <v>0</v>
      </c>
      <c r="J110" s="234"/>
      <c r="K110" s="233">
        <f>ROUND(E110*J110,2)</f>
        <v>0</v>
      </c>
      <c r="L110" s="233">
        <v>21</v>
      </c>
      <c r="M110" s="233">
        <f>G110*(1+L110/100)</f>
        <v>0</v>
      </c>
      <c r="N110" s="232">
        <v>2.1000000000000001E-4</v>
      </c>
      <c r="O110" s="232">
        <f>ROUND(E110*N110,2)</f>
        <v>0</v>
      </c>
      <c r="P110" s="232">
        <v>0</v>
      </c>
      <c r="Q110" s="232">
        <f>ROUND(E110*P110,2)</f>
        <v>0</v>
      </c>
      <c r="R110" s="233"/>
      <c r="S110" s="233" t="s">
        <v>178</v>
      </c>
      <c r="T110" s="233" t="s">
        <v>179</v>
      </c>
      <c r="U110" s="233">
        <v>0.05</v>
      </c>
      <c r="V110" s="233">
        <f>ROUND(E110*U110,2)</f>
        <v>0.26</v>
      </c>
      <c r="W110" s="233"/>
      <c r="X110" s="233" t="s">
        <v>180</v>
      </c>
      <c r="Y110" s="233" t="s">
        <v>181</v>
      </c>
      <c r="Z110" s="213"/>
      <c r="AA110" s="213"/>
      <c r="AB110" s="213"/>
      <c r="AC110" s="213"/>
      <c r="AD110" s="213"/>
      <c r="AE110" s="213"/>
      <c r="AF110" s="213"/>
      <c r="AG110" s="213" t="s">
        <v>296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ht="22.5" outlineLevel="1" x14ac:dyDescent="0.2">
      <c r="A111" s="254">
        <v>57</v>
      </c>
      <c r="B111" s="255" t="s">
        <v>349</v>
      </c>
      <c r="C111" s="261" t="s">
        <v>350</v>
      </c>
      <c r="D111" s="256" t="s">
        <v>191</v>
      </c>
      <c r="E111" s="257">
        <v>5.2</v>
      </c>
      <c r="F111" s="258"/>
      <c r="G111" s="259">
        <f>ROUND(E111*F111,2)</f>
        <v>0</v>
      </c>
      <c r="H111" s="234"/>
      <c r="I111" s="233">
        <f>ROUND(E111*H111,2)</f>
        <v>0</v>
      </c>
      <c r="J111" s="234"/>
      <c r="K111" s="233">
        <f>ROUND(E111*J111,2)</f>
        <v>0</v>
      </c>
      <c r="L111" s="233">
        <v>21</v>
      </c>
      <c r="M111" s="233">
        <f>G111*(1+L111/100)</f>
        <v>0</v>
      </c>
      <c r="N111" s="232">
        <v>2.81E-3</v>
      </c>
      <c r="O111" s="232">
        <f>ROUND(E111*N111,2)</f>
        <v>0.01</v>
      </c>
      <c r="P111" s="232">
        <v>0</v>
      </c>
      <c r="Q111" s="232">
        <f>ROUND(E111*P111,2)</f>
        <v>0</v>
      </c>
      <c r="R111" s="233"/>
      <c r="S111" s="233" t="s">
        <v>178</v>
      </c>
      <c r="T111" s="233" t="s">
        <v>179</v>
      </c>
      <c r="U111" s="233">
        <v>0.98</v>
      </c>
      <c r="V111" s="233">
        <f>ROUND(E111*U111,2)</f>
        <v>5.0999999999999996</v>
      </c>
      <c r="W111" s="233"/>
      <c r="X111" s="233" t="s">
        <v>180</v>
      </c>
      <c r="Y111" s="233" t="s">
        <v>181</v>
      </c>
      <c r="Z111" s="213"/>
      <c r="AA111" s="213"/>
      <c r="AB111" s="213"/>
      <c r="AC111" s="213"/>
      <c r="AD111" s="213"/>
      <c r="AE111" s="213"/>
      <c r="AF111" s="213"/>
      <c r="AG111" s="213" t="s">
        <v>296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ht="22.5" outlineLevel="1" x14ac:dyDescent="0.2">
      <c r="A112" s="254">
        <v>58</v>
      </c>
      <c r="B112" s="255" t="s">
        <v>351</v>
      </c>
      <c r="C112" s="261" t="s">
        <v>352</v>
      </c>
      <c r="D112" s="256" t="s">
        <v>191</v>
      </c>
      <c r="E112" s="257">
        <v>6</v>
      </c>
      <c r="F112" s="258"/>
      <c r="G112" s="259">
        <f>ROUND(E112*F112,2)</f>
        <v>0</v>
      </c>
      <c r="H112" s="234"/>
      <c r="I112" s="233">
        <f>ROUND(E112*H112,2)</f>
        <v>0</v>
      </c>
      <c r="J112" s="234"/>
      <c r="K112" s="233">
        <f>ROUND(E112*J112,2)</f>
        <v>0</v>
      </c>
      <c r="L112" s="233">
        <v>21</v>
      </c>
      <c r="M112" s="233">
        <f>G112*(1+L112/100)</f>
        <v>0</v>
      </c>
      <c r="N112" s="232">
        <v>1.0500000000000001E-2</v>
      </c>
      <c r="O112" s="232">
        <f>ROUND(E112*N112,2)</f>
        <v>0.06</v>
      </c>
      <c r="P112" s="232">
        <v>0</v>
      </c>
      <c r="Q112" s="232">
        <f>ROUND(E112*P112,2)</f>
        <v>0</v>
      </c>
      <c r="R112" s="233" t="s">
        <v>340</v>
      </c>
      <c r="S112" s="233" t="s">
        <v>301</v>
      </c>
      <c r="T112" s="233" t="s">
        <v>179</v>
      </c>
      <c r="U112" s="233">
        <v>0</v>
      </c>
      <c r="V112" s="233">
        <f>ROUND(E112*U112,2)</f>
        <v>0</v>
      </c>
      <c r="W112" s="233"/>
      <c r="X112" s="233" t="s">
        <v>219</v>
      </c>
      <c r="Y112" s="233" t="s">
        <v>181</v>
      </c>
      <c r="Z112" s="213"/>
      <c r="AA112" s="213"/>
      <c r="AB112" s="213"/>
      <c r="AC112" s="213"/>
      <c r="AD112" s="213"/>
      <c r="AE112" s="213"/>
      <c r="AF112" s="213"/>
      <c r="AG112" s="213" t="s">
        <v>353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54">
        <v>59</v>
      </c>
      <c r="B113" s="255" t="s">
        <v>354</v>
      </c>
      <c r="C113" s="261" t="s">
        <v>355</v>
      </c>
      <c r="D113" s="256" t="s">
        <v>245</v>
      </c>
      <c r="E113" s="257">
        <v>7.8700000000000006E-2</v>
      </c>
      <c r="F113" s="258"/>
      <c r="G113" s="259">
        <f>ROUND(E113*F113,2)</f>
        <v>0</v>
      </c>
      <c r="H113" s="234"/>
      <c r="I113" s="233">
        <f>ROUND(E113*H113,2)</f>
        <v>0</v>
      </c>
      <c r="J113" s="234"/>
      <c r="K113" s="233">
        <f>ROUND(E113*J113,2)</f>
        <v>0</v>
      </c>
      <c r="L113" s="233">
        <v>21</v>
      </c>
      <c r="M113" s="233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3"/>
      <c r="S113" s="233" t="s">
        <v>178</v>
      </c>
      <c r="T113" s="233" t="s">
        <v>179</v>
      </c>
      <c r="U113" s="233">
        <v>1.3049999999999999</v>
      </c>
      <c r="V113" s="233">
        <f>ROUND(E113*U113,2)</f>
        <v>0.1</v>
      </c>
      <c r="W113" s="233"/>
      <c r="X113" s="233" t="s">
        <v>268</v>
      </c>
      <c r="Y113" s="233" t="s">
        <v>181</v>
      </c>
      <c r="Z113" s="213"/>
      <c r="AA113" s="213"/>
      <c r="AB113" s="213"/>
      <c r="AC113" s="213"/>
      <c r="AD113" s="213"/>
      <c r="AE113" s="213"/>
      <c r="AF113" s="213"/>
      <c r="AG113" s="213" t="s">
        <v>269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x14ac:dyDescent="0.2">
      <c r="A114" s="241" t="s">
        <v>173</v>
      </c>
      <c r="B114" s="242" t="s">
        <v>134</v>
      </c>
      <c r="C114" s="260" t="s">
        <v>135</v>
      </c>
      <c r="D114" s="243"/>
      <c r="E114" s="244"/>
      <c r="F114" s="245"/>
      <c r="G114" s="246">
        <f>SUMIF(AG115:AG117,"&lt;&gt;NOR",G115:G117)</f>
        <v>0</v>
      </c>
      <c r="H114" s="240"/>
      <c r="I114" s="240">
        <f>SUM(I115:I117)</f>
        <v>0</v>
      </c>
      <c r="J114" s="240"/>
      <c r="K114" s="240">
        <f>SUM(K115:K117)</f>
        <v>0</v>
      </c>
      <c r="L114" s="240"/>
      <c r="M114" s="240">
        <f>SUM(M115:M117)</f>
        <v>0</v>
      </c>
      <c r="N114" s="239"/>
      <c r="O114" s="239">
        <f>SUM(O115:O117)</f>
        <v>0.09</v>
      </c>
      <c r="P114" s="239"/>
      <c r="Q114" s="239">
        <f>SUM(Q115:Q117)</f>
        <v>0</v>
      </c>
      <c r="R114" s="240"/>
      <c r="S114" s="240"/>
      <c r="T114" s="240"/>
      <c r="U114" s="240"/>
      <c r="V114" s="240">
        <f>SUM(V115:V117)</f>
        <v>87.02</v>
      </c>
      <c r="W114" s="240"/>
      <c r="X114" s="240"/>
      <c r="Y114" s="240"/>
      <c r="AG114" t="s">
        <v>174</v>
      </c>
    </row>
    <row r="115" spans="1:60" ht="33.75" outlineLevel="1" x14ac:dyDescent="0.2">
      <c r="A115" s="254">
        <v>60</v>
      </c>
      <c r="B115" s="255" t="s">
        <v>356</v>
      </c>
      <c r="C115" s="261" t="s">
        <v>357</v>
      </c>
      <c r="D115" s="256" t="s">
        <v>191</v>
      </c>
      <c r="E115" s="257">
        <v>344</v>
      </c>
      <c r="F115" s="258"/>
      <c r="G115" s="259">
        <f>ROUND(E115*F115,2)</f>
        <v>0</v>
      </c>
      <c r="H115" s="234"/>
      <c r="I115" s="233">
        <f>ROUND(E115*H115,2)</f>
        <v>0</v>
      </c>
      <c r="J115" s="234"/>
      <c r="K115" s="233">
        <f>ROUND(E115*J115,2)</f>
        <v>0</v>
      </c>
      <c r="L115" s="233">
        <v>21</v>
      </c>
      <c r="M115" s="233">
        <f>G115*(1+L115/100)</f>
        <v>0</v>
      </c>
      <c r="N115" s="232">
        <v>1.7000000000000001E-4</v>
      </c>
      <c r="O115" s="232">
        <f>ROUND(E115*N115,2)</f>
        <v>0.06</v>
      </c>
      <c r="P115" s="232">
        <v>0</v>
      </c>
      <c r="Q115" s="232">
        <f>ROUND(E115*P115,2)</f>
        <v>0</v>
      </c>
      <c r="R115" s="233"/>
      <c r="S115" s="233" t="s">
        <v>178</v>
      </c>
      <c r="T115" s="233" t="s">
        <v>179</v>
      </c>
      <c r="U115" s="233">
        <v>0.19</v>
      </c>
      <c r="V115" s="233">
        <f>ROUND(E115*U115,2)</f>
        <v>65.36</v>
      </c>
      <c r="W115" s="233"/>
      <c r="X115" s="233" t="s">
        <v>180</v>
      </c>
      <c r="Y115" s="233" t="s">
        <v>181</v>
      </c>
      <c r="Z115" s="213"/>
      <c r="AA115" s="213"/>
      <c r="AB115" s="213"/>
      <c r="AC115" s="213"/>
      <c r="AD115" s="213"/>
      <c r="AE115" s="213"/>
      <c r="AF115" s="213"/>
      <c r="AG115" s="213" t="s">
        <v>296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ht="22.5" outlineLevel="1" x14ac:dyDescent="0.2">
      <c r="A116" s="254">
        <v>61</v>
      </c>
      <c r="B116" s="255" t="s">
        <v>358</v>
      </c>
      <c r="C116" s="261" t="s">
        <v>359</v>
      </c>
      <c r="D116" s="256" t="s">
        <v>218</v>
      </c>
      <c r="E116" s="257">
        <v>1</v>
      </c>
      <c r="F116" s="258"/>
      <c r="G116" s="259">
        <f>ROUND(E116*F116,2)</f>
        <v>0</v>
      </c>
      <c r="H116" s="234"/>
      <c r="I116" s="233">
        <f>ROUND(E116*H116,2)</f>
        <v>0</v>
      </c>
      <c r="J116" s="234"/>
      <c r="K116" s="233">
        <f>ROUND(E116*J116,2)</f>
        <v>0</v>
      </c>
      <c r="L116" s="233">
        <v>21</v>
      </c>
      <c r="M116" s="233">
        <f>G116*(1+L116/100)</f>
        <v>0</v>
      </c>
      <c r="N116" s="232">
        <v>2.7000000000000001E-3</v>
      </c>
      <c r="O116" s="232">
        <f>ROUND(E116*N116,2)</f>
        <v>0</v>
      </c>
      <c r="P116" s="232">
        <v>0</v>
      </c>
      <c r="Q116" s="232">
        <f>ROUND(E116*P116,2)</f>
        <v>0</v>
      </c>
      <c r="R116" s="233"/>
      <c r="S116" s="233" t="s">
        <v>207</v>
      </c>
      <c r="T116" s="233" t="s">
        <v>179</v>
      </c>
      <c r="U116" s="233">
        <v>0</v>
      </c>
      <c r="V116" s="233">
        <f>ROUND(E116*U116,2)</f>
        <v>0</v>
      </c>
      <c r="W116" s="233"/>
      <c r="X116" s="233" t="s">
        <v>180</v>
      </c>
      <c r="Y116" s="233" t="s">
        <v>181</v>
      </c>
      <c r="Z116" s="213"/>
      <c r="AA116" s="213"/>
      <c r="AB116" s="213"/>
      <c r="AC116" s="213"/>
      <c r="AD116" s="213"/>
      <c r="AE116" s="213"/>
      <c r="AF116" s="213"/>
      <c r="AG116" s="213" t="s">
        <v>296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ht="22.5" outlineLevel="1" x14ac:dyDescent="0.2">
      <c r="A117" s="254">
        <v>62</v>
      </c>
      <c r="B117" s="255" t="s">
        <v>360</v>
      </c>
      <c r="C117" s="261" t="s">
        <v>361</v>
      </c>
      <c r="D117" s="256" t="s">
        <v>191</v>
      </c>
      <c r="E117" s="257">
        <v>70.8</v>
      </c>
      <c r="F117" s="258"/>
      <c r="G117" s="259">
        <f>ROUND(E117*F117,2)</f>
        <v>0</v>
      </c>
      <c r="H117" s="234"/>
      <c r="I117" s="233">
        <f>ROUND(E117*H117,2)</f>
        <v>0</v>
      </c>
      <c r="J117" s="234"/>
      <c r="K117" s="233">
        <f>ROUND(E117*J117,2)</f>
        <v>0</v>
      </c>
      <c r="L117" s="233">
        <v>21</v>
      </c>
      <c r="M117" s="233">
        <f>G117*(1+L117/100)</f>
        <v>0</v>
      </c>
      <c r="N117" s="232">
        <v>4.0000000000000002E-4</v>
      </c>
      <c r="O117" s="232">
        <f>ROUND(E117*N117,2)</f>
        <v>0.03</v>
      </c>
      <c r="P117" s="232">
        <v>0</v>
      </c>
      <c r="Q117" s="232">
        <f>ROUND(E117*P117,2)</f>
        <v>0</v>
      </c>
      <c r="R117" s="233"/>
      <c r="S117" s="233" t="s">
        <v>178</v>
      </c>
      <c r="T117" s="233" t="s">
        <v>179</v>
      </c>
      <c r="U117" s="233">
        <v>0.30599999999999999</v>
      </c>
      <c r="V117" s="233">
        <f>ROUND(E117*U117,2)</f>
        <v>21.66</v>
      </c>
      <c r="W117" s="233"/>
      <c r="X117" s="233" t="s">
        <v>180</v>
      </c>
      <c r="Y117" s="233" t="s">
        <v>181</v>
      </c>
      <c r="Z117" s="213"/>
      <c r="AA117" s="213"/>
      <c r="AB117" s="213"/>
      <c r="AC117" s="213"/>
      <c r="AD117" s="213"/>
      <c r="AE117" s="213"/>
      <c r="AF117" s="213"/>
      <c r="AG117" s="213" t="s">
        <v>296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x14ac:dyDescent="0.2">
      <c r="A118" s="241" t="s">
        <v>173</v>
      </c>
      <c r="B118" s="242" t="s">
        <v>130</v>
      </c>
      <c r="C118" s="260" t="s">
        <v>131</v>
      </c>
      <c r="D118" s="243"/>
      <c r="E118" s="244"/>
      <c r="F118" s="245"/>
      <c r="G118" s="246">
        <f>SUMIF(AG119:AG121,"&lt;&gt;NOR",G119:G121)</f>
        <v>0</v>
      </c>
      <c r="H118" s="240"/>
      <c r="I118" s="240">
        <f>SUM(I119:I121)</f>
        <v>0</v>
      </c>
      <c r="J118" s="240"/>
      <c r="K118" s="240">
        <f>SUM(K119:K121)</f>
        <v>0</v>
      </c>
      <c r="L118" s="240"/>
      <c r="M118" s="240">
        <f>SUM(M119:M121)</f>
        <v>0</v>
      </c>
      <c r="N118" s="239"/>
      <c r="O118" s="239">
        <f>SUM(O119:O121)</f>
        <v>2.35</v>
      </c>
      <c r="P118" s="239"/>
      <c r="Q118" s="239">
        <f>SUM(Q119:Q121)</f>
        <v>5.14</v>
      </c>
      <c r="R118" s="240"/>
      <c r="S118" s="240"/>
      <c r="T118" s="240"/>
      <c r="U118" s="240"/>
      <c r="V118" s="240">
        <f>SUM(V119:V121)</f>
        <v>241.49</v>
      </c>
      <c r="W118" s="240"/>
      <c r="X118" s="240"/>
      <c r="Y118" s="240"/>
      <c r="AG118" t="s">
        <v>174</v>
      </c>
    </row>
    <row r="119" spans="1:60" ht="22.5" outlineLevel="1" x14ac:dyDescent="0.2">
      <c r="A119" s="248">
        <v>63</v>
      </c>
      <c r="B119" s="249" t="s">
        <v>362</v>
      </c>
      <c r="C119" s="262" t="s">
        <v>363</v>
      </c>
      <c r="D119" s="250" t="s">
        <v>191</v>
      </c>
      <c r="E119" s="251">
        <v>157</v>
      </c>
      <c r="F119" s="252"/>
      <c r="G119" s="253">
        <f>ROUND(E119*F119,2)</f>
        <v>0</v>
      </c>
      <c r="H119" s="234"/>
      <c r="I119" s="233">
        <f>ROUND(E119*H119,2)</f>
        <v>0</v>
      </c>
      <c r="J119" s="234"/>
      <c r="K119" s="233">
        <f>ROUND(E119*J119,2)</f>
        <v>0</v>
      </c>
      <c r="L119" s="233">
        <v>21</v>
      </c>
      <c r="M119" s="233">
        <f>G119*(1+L119/100)</f>
        <v>0</v>
      </c>
      <c r="N119" s="232">
        <v>1.494E-2</v>
      </c>
      <c r="O119" s="232">
        <f>ROUND(E119*N119,2)</f>
        <v>2.35</v>
      </c>
      <c r="P119" s="232">
        <v>3.2759999999999997E-2</v>
      </c>
      <c r="Q119" s="232">
        <f>ROUND(E119*P119,2)</f>
        <v>5.14</v>
      </c>
      <c r="R119" s="233"/>
      <c r="S119" s="233" t="s">
        <v>178</v>
      </c>
      <c r="T119" s="233" t="s">
        <v>179</v>
      </c>
      <c r="U119" s="233">
        <v>1.5381499999999999</v>
      </c>
      <c r="V119" s="233">
        <f>ROUND(E119*U119,2)</f>
        <v>241.49</v>
      </c>
      <c r="W119" s="233"/>
      <c r="X119" s="233" t="s">
        <v>185</v>
      </c>
      <c r="Y119" s="233" t="s">
        <v>181</v>
      </c>
      <c r="Z119" s="213"/>
      <c r="AA119" s="213"/>
      <c r="AB119" s="213"/>
      <c r="AC119" s="213"/>
      <c r="AD119" s="213"/>
      <c r="AE119" s="213"/>
      <c r="AF119" s="213"/>
      <c r="AG119" s="213" t="s">
        <v>364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ht="33.75" outlineLevel="2" x14ac:dyDescent="0.2">
      <c r="A120" s="230"/>
      <c r="B120" s="231"/>
      <c r="C120" s="263" t="s">
        <v>365</v>
      </c>
      <c r="D120" s="235"/>
      <c r="E120" s="236"/>
      <c r="F120" s="233"/>
      <c r="G120" s="233"/>
      <c r="H120" s="233"/>
      <c r="I120" s="233"/>
      <c r="J120" s="233"/>
      <c r="K120" s="233"/>
      <c r="L120" s="233"/>
      <c r="M120" s="233"/>
      <c r="N120" s="232"/>
      <c r="O120" s="232"/>
      <c r="P120" s="232"/>
      <c r="Q120" s="232"/>
      <c r="R120" s="233"/>
      <c r="S120" s="233"/>
      <c r="T120" s="233"/>
      <c r="U120" s="233"/>
      <c r="V120" s="233"/>
      <c r="W120" s="233"/>
      <c r="X120" s="233"/>
      <c r="Y120" s="233"/>
      <c r="Z120" s="213"/>
      <c r="AA120" s="213"/>
      <c r="AB120" s="213"/>
      <c r="AC120" s="213"/>
      <c r="AD120" s="213"/>
      <c r="AE120" s="213"/>
      <c r="AF120" s="213"/>
      <c r="AG120" s="213" t="s">
        <v>251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3" x14ac:dyDescent="0.2">
      <c r="A121" s="230"/>
      <c r="B121" s="231"/>
      <c r="C121" s="263" t="s">
        <v>366</v>
      </c>
      <c r="D121" s="235"/>
      <c r="E121" s="236">
        <v>157</v>
      </c>
      <c r="F121" s="233"/>
      <c r="G121" s="233"/>
      <c r="H121" s="233"/>
      <c r="I121" s="233"/>
      <c r="J121" s="233"/>
      <c r="K121" s="233"/>
      <c r="L121" s="233"/>
      <c r="M121" s="233"/>
      <c r="N121" s="232"/>
      <c r="O121" s="232"/>
      <c r="P121" s="232"/>
      <c r="Q121" s="232"/>
      <c r="R121" s="233"/>
      <c r="S121" s="233"/>
      <c r="T121" s="233"/>
      <c r="U121" s="233"/>
      <c r="V121" s="233"/>
      <c r="W121" s="233"/>
      <c r="X121" s="233"/>
      <c r="Y121" s="233"/>
      <c r="Z121" s="213"/>
      <c r="AA121" s="213"/>
      <c r="AB121" s="213"/>
      <c r="AC121" s="213"/>
      <c r="AD121" s="213"/>
      <c r="AE121" s="213"/>
      <c r="AF121" s="213"/>
      <c r="AG121" s="213" t="s">
        <v>251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x14ac:dyDescent="0.2">
      <c r="A122" s="241" t="s">
        <v>173</v>
      </c>
      <c r="B122" s="242" t="s">
        <v>136</v>
      </c>
      <c r="C122" s="260" t="s">
        <v>137</v>
      </c>
      <c r="D122" s="243"/>
      <c r="E122" s="244"/>
      <c r="F122" s="245"/>
      <c r="G122" s="246">
        <f>SUMIF(AG123:AG125,"&lt;&gt;NOR",G123:G125)</f>
        <v>0</v>
      </c>
      <c r="H122" s="240"/>
      <c r="I122" s="240">
        <f>SUM(I123:I125)</f>
        <v>0</v>
      </c>
      <c r="J122" s="240"/>
      <c r="K122" s="240">
        <f>SUM(K123:K125)</f>
        <v>0</v>
      </c>
      <c r="L122" s="240"/>
      <c r="M122" s="240">
        <f>SUM(M123:M125)</f>
        <v>0</v>
      </c>
      <c r="N122" s="239"/>
      <c r="O122" s="239">
        <f>SUM(O123:O125)</f>
        <v>0.74</v>
      </c>
      <c r="P122" s="239"/>
      <c r="Q122" s="239">
        <f>SUM(Q123:Q125)</f>
        <v>0.34</v>
      </c>
      <c r="R122" s="240"/>
      <c r="S122" s="240"/>
      <c r="T122" s="240"/>
      <c r="U122" s="240"/>
      <c r="V122" s="240">
        <f>SUM(V123:V125)</f>
        <v>23.3</v>
      </c>
      <c r="W122" s="240"/>
      <c r="X122" s="240"/>
      <c r="Y122" s="240"/>
      <c r="AG122" t="s">
        <v>174</v>
      </c>
    </row>
    <row r="123" spans="1:60" ht="22.5" outlineLevel="1" x14ac:dyDescent="0.2">
      <c r="A123" s="254">
        <v>64</v>
      </c>
      <c r="B123" s="255" t="s">
        <v>367</v>
      </c>
      <c r="C123" s="261" t="s">
        <v>368</v>
      </c>
      <c r="D123" s="256" t="s">
        <v>191</v>
      </c>
      <c r="E123" s="257">
        <v>34.4</v>
      </c>
      <c r="F123" s="258"/>
      <c r="G123" s="259">
        <f>ROUND(E123*F123,2)</f>
        <v>0</v>
      </c>
      <c r="H123" s="234"/>
      <c r="I123" s="233">
        <f>ROUND(E123*H123,2)</f>
        <v>0</v>
      </c>
      <c r="J123" s="234"/>
      <c r="K123" s="233">
        <f>ROUND(E123*J123,2)</f>
        <v>0</v>
      </c>
      <c r="L123" s="233">
        <v>21</v>
      </c>
      <c r="M123" s="233">
        <f>G123*(1+L123/100)</f>
        <v>0</v>
      </c>
      <c r="N123" s="232">
        <v>2.145E-2</v>
      </c>
      <c r="O123" s="232">
        <f>ROUND(E123*N123,2)</f>
        <v>0.74</v>
      </c>
      <c r="P123" s="232">
        <v>0</v>
      </c>
      <c r="Q123" s="232">
        <f>ROUND(E123*P123,2)</f>
        <v>0</v>
      </c>
      <c r="R123" s="233"/>
      <c r="S123" s="233" t="s">
        <v>178</v>
      </c>
      <c r="T123" s="233" t="s">
        <v>179</v>
      </c>
      <c r="U123" s="233">
        <v>0.438</v>
      </c>
      <c r="V123" s="233">
        <f>ROUND(E123*U123,2)</f>
        <v>15.07</v>
      </c>
      <c r="W123" s="233"/>
      <c r="X123" s="233" t="s">
        <v>180</v>
      </c>
      <c r="Y123" s="233" t="s">
        <v>181</v>
      </c>
      <c r="Z123" s="213"/>
      <c r="AA123" s="213"/>
      <c r="AB123" s="213"/>
      <c r="AC123" s="213"/>
      <c r="AD123" s="213"/>
      <c r="AE123" s="213"/>
      <c r="AF123" s="213"/>
      <c r="AG123" s="213" t="s">
        <v>296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54">
        <v>65</v>
      </c>
      <c r="B124" s="255" t="s">
        <v>369</v>
      </c>
      <c r="C124" s="261" t="s">
        <v>370</v>
      </c>
      <c r="D124" s="256" t="s">
        <v>191</v>
      </c>
      <c r="E124" s="257">
        <v>34.4</v>
      </c>
      <c r="F124" s="258"/>
      <c r="G124" s="259">
        <f>ROUND(E124*F124,2)</f>
        <v>0</v>
      </c>
      <c r="H124" s="234"/>
      <c r="I124" s="233">
        <f>ROUND(E124*H124,2)</f>
        <v>0</v>
      </c>
      <c r="J124" s="234"/>
      <c r="K124" s="233">
        <f>ROUND(E124*J124,2)</f>
        <v>0</v>
      </c>
      <c r="L124" s="233">
        <v>21</v>
      </c>
      <c r="M124" s="233">
        <f>G124*(1+L124/100)</f>
        <v>0</v>
      </c>
      <c r="N124" s="232">
        <v>0</v>
      </c>
      <c r="O124" s="232">
        <f>ROUND(E124*N124,2)</f>
        <v>0</v>
      </c>
      <c r="P124" s="232">
        <v>0.01</v>
      </c>
      <c r="Q124" s="232">
        <f>ROUND(E124*P124,2)</f>
        <v>0.34</v>
      </c>
      <c r="R124" s="233"/>
      <c r="S124" s="233" t="s">
        <v>178</v>
      </c>
      <c r="T124" s="233" t="s">
        <v>179</v>
      </c>
      <c r="U124" s="233">
        <v>0.2</v>
      </c>
      <c r="V124" s="233">
        <f>ROUND(E124*U124,2)</f>
        <v>6.88</v>
      </c>
      <c r="W124" s="233"/>
      <c r="X124" s="233" t="s">
        <v>180</v>
      </c>
      <c r="Y124" s="233" t="s">
        <v>181</v>
      </c>
      <c r="Z124" s="213"/>
      <c r="AA124" s="213"/>
      <c r="AB124" s="213"/>
      <c r="AC124" s="213"/>
      <c r="AD124" s="213"/>
      <c r="AE124" s="213"/>
      <c r="AF124" s="213"/>
      <c r="AG124" s="213" t="s">
        <v>296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54">
        <v>66</v>
      </c>
      <c r="B125" s="255" t="s">
        <v>371</v>
      </c>
      <c r="C125" s="261" t="s">
        <v>372</v>
      </c>
      <c r="D125" s="256" t="s">
        <v>245</v>
      </c>
      <c r="E125" s="257">
        <v>0.73787999999999998</v>
      </c>
      <c r="F125" s="258"/>
      <c r="G125" s="259">
        <f>ROUND(E125*F125,2)</f>
        <v>0</v>
      </c>
      <c r="H125" s="234"/>
      <c r="I125" s="233">
        <f>ROUND(E125*H125,2)</f>
        <v>0</v>
      </c>
      <c r="J125" s="234"/>
      <c r="K125" s="233">
        <f>ROUND(E125*J125,2)</f>
        <v>0</v>
      </c>
      <c r="L125" s="233">
        <v>21</v>
      </c>
      <c r="M125" s="233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3"/>
      <c r="S125" s="233" t="s">
        <v>178</v>
      </c>
      <c r="T125" s="233" t="s">
        <v>179</v>
      </c>
      <c r="U125" s="233">
        <v>1.827</v>
      </c>
      <c r="V125" s="233">
        <f>ROUND(E125*U125,2)</f>
        <v>1.35</v>
      </c>
      <c r="W125" s="233"/>
      <c r="X125" s="233" t="s">
        <v>268</v>
      </c>
      <c r="Y125" s="233" t="s">
        <v>181</v>
      </c>
      <c r="Z125" s="213"/>
      <c r="AA125" s="213"/>
      <c r="AB125" s="213"/>
      <c r="AC125" s="213"/>
      <c r="AD125" s="213"/>
      <c r="AE125" s="213"/>
      <c r="AF125" s="213"/>
      <c r="AG125" s="213" t="s">
        <v>269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x14ac:dyDescent="0.2">
      <c r="A126" s="241" t="s">
        <v>173</v>
      </c>
      <c r="B126" s="242" t="s">
        <v>138</v>
      </c>
      <c r="C126" s="260" t="s">
        <v>139</v>
      </c>
      <c r="D126" s="243"/>
      <c r="E126" s="244"/>
      <c r="F126" s="245"/>
      <c r="G126" s="246">
        <f>SUMIF(AG127:AG127,"&lt;&gt;NOR",G127:G127)</f>
        <v>0</v>
      </c>
      <c r="H126" s="240"/>
      <c r="I126" s="240">
        <f>SUM(I127:I127)</f>
        <v>0</v>
      </c>
      <c r="J126" s="240"/>
      <c r="K126" s="240">
        <f>SUM(K127:K127)</f>
        <v>0</v>
      </c>
      <c r="L126" s="240"/>
      <c r="M126" s="240">
        <f>SUM(M127:M127)</f>
        <v>0</v>
      </c>
      <c r="N126" s="239"/>
      <c r="O126" s="239">
        <f>SUM(O127:O127)</f>
        <v>0</v>
      </c>
      <c r="P126" s="239"/>
      <c r="Q126" s="239">
        <f>SUM(Q127:Q127)</f>
        <v>0</v>
      </c>
      <c r="R126" s="240"/>
      <c r="S126" s="240"/>
      <c r="T126" s="240"/>
      <c r="U126" s="240"/>
      <c r="V126" s="240">
        <f>SUM(V127:V127)</f>
        <v>0</v>
      </c>
      <c r="W126" s="240"/>
      <c r="X126" s="240"/>
      <c r="Y126" s="240"/>
      <c r="AG126" t="s">
        <v>174</v>
      </c>
    </row>
    <row r="127" spans="1:60" ht="22.5" outlineLevel="1" x14ac:dyDescent="0.2">
      <c r="A127" s="254">
        <v>67</v>
      </c>
      <c r="B127" s="255" t="s">
        <v>373</v>
      </c>
      <c r="C127" s="261" t="s">
        <v>374</v>
      </c>
      <c r="D127" s="256" t="s">
        <v>375</v>
      </c>
      <c r="E127" s="257">
        <v>0</v>
      </c>
      <c r="F127" s="258"/>
      <c r="G127" s="259">
        <f>ROUND(E127*F127,2)</f>
        <v>0</v>
      </c>
      <c r="H127" s="234"/>
      <c r="I127" s="233">
        <f>ROUND(E127*H127,2)</f>
        <v>0</v>
      </c>
      <c r="J127" s="234"/>
      <c r="K127" s="233">
        <f>ROUND(E127*J127,2)</f>
        <v>0</v>
      </c>
      <c r="L127" s="233">
        <v>21</v>
      </c>
      <c r="M127" s="233">
        <f>G127*(1+L127/100)</f>
        <v>0</v>
      </c>
      <c r="N127" s="232">
        <v>0</v>
      </c>
      <c r="O127" s="232">
        <f>ROUND(E127*N127,2)</f>
        <v>0</v>
      </c>
      <c r="P127" s="232">
        <v>0</v>
      </c>
      <c r="Q127" s="232">
        <f>ROUND(E127*P127,2)</f>
        <v>0</v>
      </c>
      <c r="R127" s="233"/>
      <c r="S127" s="233" t="s">
        <v>207</v>
      </c>
      <c r="T127" s="233" t="s">
        <v>179</v>
      </c>
      <c r="U127" s="233">
        <v>0</v>
      </c>
      <c r="V127" s="233">
        <f>ROUND(E127*U127,2)</f>
        <v>0</v>
      </c>
      <c r="W127" s="233"/>
      <c r="X127" s="233" t="s">
        <v>219</v>
      </c>
      <c r="Y127" s="233" t="s">
        <v>181</v>
      </c>
      <c r="Z127" s="213"/>
      <c r="AA127" s="213"/>
      <c r="AB127" s="213"/>
      <c r="AC127" s="213"/>
      <c r="AD127" s="213"/>
      <c r="AE127" s="213"/>
      <c r="AF127" s="213"/>
      <c r="AG127" s="213" t="s">
        <v>220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x14ac:dyDescent="0.2">
      <c r="A128" s="241" t="s">
        <v>173</v>
      </c>
      <c r="B128" s="242" t="s">
        <v>140</v>
      </c>
      <c r="C128" s="260" t="s">
        <v>141</v>
      </c>
      <c r="D128" s="243"/>
      <c r="E128" s="244"/>
      <c r="F128" s="245"/>
      <c r="G128" s="246">
        <f>SUMIF(AG129:AG129,"&lt;&gt;NOR",G129:G129)</f>
        <v>0</v>
      </c>
      <c r="H128" s="240"/>
      <c r="I128" s="240">
        <f>SUM(I129:I129)</f>
        <v>0</v>
      </c>
      <c r="J128" s="240"/>
      <c r="K128" s="240">
        <f>SUM(K129:K129)</f>
        <v>0</v>
      </c>
      <c r="L128" s="240"/>
      <c r="M128" s="240">
        <f>SUM(M129:M129)</f>
        <v>0</v>
      </c>
      <c r="N128" s="239"/>
      <c r="O128" s="239">
        <f>SUM(O129:O129)</f>
        <v>0</v>
      </c>
      <c r="P128" s="239"/>
      <c r="Q128" s="239">
        <f>SUM(Q129:Q129)</f>
        <v>0</v>
      </c>
      <c r="R128" s="240"/>
      <c r="S128" s="240"/>
      <c r="T128" s="240"/>
      <c r="U128" s="240"/>
      <c r="V128" s="240">
        <f>SUM(V129:V129)</f>
        <v>0</v>
      </c>
      <c r="W128" s="240"/>
      <c r="X128" s="240"/>
      <c r="Y128" s="240"/>
      <c r="AG128" t="s">
        <v>174</v>
      </c>
    </row>
    <row r="129" spans="1:60" outlineLevel="1" x14ac:dyDescent="0.2">
      <c r="A129" s="254">
        <v>68</v>
      </c>
      <c r="B129" s="255" t="s">
        <v>376</v>
      </c>
      <c r="C129" s="261" t="s">
        <v>377</v>
      </c>
      <c r="D129" s="256" t="s">
        <v>375</v>
      </c>
      <c r="E129" s="257">
        <v>1</v>
      </c>
      <c r="F129" s="258"/>
      <c r="G129" s="259">
        <f>ROUND(E129*F129,2)</f>
        <v>0</v>
      </c>
      <c r="H129" s="234"/>
      <c r="I129" s="233">
        <f>ROUND(E129*H129,2)</f>
        <v>0</v>
      </c>
      <c r="J129" s="234"/>
      <c r="K129" s="233">
        <f>ROUND(E129*J129,2)</f>
        <v>0</v>
      </c>
      <c r="L129" s="233">
        <v>21</v>
      </c>
      <c r="M129" s="233">
        <f>G129*(1+L129/100)</f>
        <v>0</v>
      </c>
      <c r="N129" s="232">
        <v>0</v>
      </c>
      <c r="O129" s="232">
        <f>ROUND(E129*N129,2)</f>
        <v>0</v>
      </c>
      <c r="P129" s="232">
        <v>0</v>
      </c>
      <c r="Q129" s="232">
        <f>ROUND(E129*P129,2)</f>
        <v>0</v>
      </c>
      <c r="R129" s="233"/>
      <c r="S129" s="233" t="s">
        <v>207</v>
      </c>
      <c r="T129" s="233" t="s">
        <v>179</v>
      </c>
      <c r="U129" s="233">
        <v>0</v>
      </c>
      <c r="V129" s="233">
        <f>ROUND(E129*U129,2)</f>
        <v>0</v>
      </c>
      <c r="W129" s="233"/>
      <c r="X129" s="233" t="s">
        <v>219</v>
      </c>
      <c r="Y129" s="233" t="s">
        <v>181</v>
      </c>
      <c r="Z129" s="213"/>
      <c r="AA129" s="213"/>
      <c r="AB129" s="213"/>
      <c r="AC129" s="213"/>
      <c r="AD129" s="213"/>
      <c r="AE129" s="213"/>
      <c r="AF129" s="213"/>
      <c r="AG129" s="213" t="s">
        <v>220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x14ac:dyDescent="0.2">
      <c r="A130" s="241" t="s">
        <v>173</v>
      </c>
      <c r="B130" s="242" t="s">
        <v>145</v>
      </c>
      <c r="C130" s="260" t="s">
        <v>29</v>
      </c>
      <c r="D130" s="243"/>
      <c r="E130" s="244"/>
      <c r="F130" s="245"/>
      <c r="G130" s="246">
        <f>SUMIF(AG131:AG138,"&lt;&gt;NOR",G131:G138)</f>
        <v>0</v>
      </c>
      <c r="H130" s="240"/>
      <c r="I130" s="240">
        <f>SUM(I131:I138)</f>
        <v>0</v>
      </c>
      <c r="J130" s="240"/>
      <c r="K130" s="240">
        <f>SUM(K131:K138)</f>
        <v>0</v>
      </c>
      <c r="L130" s="240"/>
      <c r="M130" s="240">
        <f>SUM(M131:M138)</f>
        <v>0</v>
      </c>
      <c r="N130" s="239"/>
      <c r="O130" s="239">
        <f>SUM(O131:O138)</f>
        <v>0</v>
      </c>
      <c r="P130" s="239"/>
      <c r="Q130" s="239">
        <f>SUM(Q131:Q138)</f>
        <v>0</v>
      </c>
      <c r="R130" s="240"/>
      <c r="S130" s="240"/>
      <c r="T130" s="240"/>
      <c r="U130" s="240"/>
      <c r="V130" s="240">
        <f>SUM(V131:V138)</f>
        <v>0</v>
      </c>
      <c r="W130" s="240"/>
      <c r="X130" s="240"/>
      <c r="Y130" s="240"/>
      <c r="AG130" t="s">
        <v>174</v>
      </c>
    </row>
    <row r="131" spans="1:60" outlineLevel="1" x14ac:dyDescent="0.2">
      <c r="A131" s="254">
        <v>69</v>
      </c>
      <c r="B131" s="255" t="s">
        <v>378</v>
      </c>
      <c r="C131" s="261" t="s">
        <v>379</v>
      </c>
      <c r="D131" s="256" t="s">
        <v>380</v>
      </c>
      <c r="E131" s="257">
        <v>1</v>
      </c>
      <c r="F131" s="258"/>
      <c r="G131" s="259">
        <f>ROUND(E131*F131,2)</f>
        <v>0</v>
      </c>
      <c r="H131" s="234"/>
      <c r="I131" s="233">
        <f>ROUND(E131*H131,2)</f>
        <v>0</v>
      </c>
      <c r="J131" s="234"/>
      <c r="K131" s="233">
        <f>ROUND(E131*J131,2)</f>
        <v>0</v>
      </c>
      <c r="L131" s="233">
        <v>21</v>
      </c>
      <c r="M131" s="233">
        <f>G131*(1+L131/100)</f>
        <v>0</v>
      </c>
      <c r="N131" s="232">
        <v>0</v>
      </c>
      <c r="O131" s="232">
        <f>ROUND(E131*N131,2)</f>
        <v>0</v>
      </c>
      <c r="P131" s="232">
        <v>0</v>
      </c>
      <c r="Q131" s="232">
        <f>ROUND(E131*P131,2)</f>
        <v>0</v>
      </c>
      <c r="R131" s="233"/>
      <c r="S131" s="233" t="s">
        <v>207</v>
      </c>
      <c r="T131" s="233" t="s">
        <v>179</v>
      </c>
      <c r="U131" s="233">
        <v>0</v>
      </c>
      <c r="V131" s="233">
        <f>ROUND(E131*U131,2)</f>
        <v>0</v>
      </c>
      <c r="W131" s="233"/>
      <c r="X131" s="233" t="s">
        <v>381</v>
      </c>
      <c r="Y131" s="233" t="s">
        <v>181</v>
      </c>
      <c r="Z131" s="213"/>
      <c r="AA131" s="213"/>
      <c r="AB131" s="213"/>
      <c r="AC131" s="213"/>
      <c r="AD131" s="213"/>
      <c r="AE131" s="213"/>
      <c r="AF131" s="213"/>
      <c r="AG131" s="213" t="s">
        <v>382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54">
        <v>70</v>
      </c>
      <c r="B132" s="255" t="s">
        <v>383</v>
      </c>
      <c r="C132" s="261" t="s">
        <v>384</v>
      </c>
      <c r="D132" s="256" t="s">
        <v>380</v>
      </c>
      <c r="E132" s="257">
        <v>1</v>
      </c>
      <c r="F132" s="258"/>
      <c r="G132" s="259">
        <f>ROUND(E132*F132,2)</f>
        <v>0</v>
      </c>
      <c r="H132" s="234"/>
      <c r="I132" s="233">
        <f>ROUND(E132*H132,2)</f>
        <v>0</v>
      </c>
      <c r="J132" s="234"/>
      <c r="K132" s="233">
        <f>ROUND(E132*J132,2)</f>
        <v>0</v>
      </c>
      <c r="L132" s="233">
        <v>21</v>
      </c>
      <c r="M132" s="233">
        <f>G132*(1+L132/100)</f>
        <v>0</v>
      </c>
      <c r="N132" s="232">
        <v>0</v>
      </c>
      <c r="O132" s="232">
        <f>ROUND(E132*N132,2)</f>
        <v>0</v>
      </c>
      <c r="P132" s="232">
        <v>0</v>
      </c>
      <c r="Q132" s="232">
        <f>ROUND(E132*P132,2)</f>
        <v>0</v>
      </c>
      <c r="R132" s="233"/>
      <c r="S132" s="233" t="s">
        <v>207</v>
      </c>
      <c r="T132" s="233" t="s">
        <v>179</v>
      </c>
      <c r="U132" s="233">
        <v>0</v>
      </c>
      <c r="V132" s="233">
        <f>ROUND(E132*U132,2)</f>
        <v>0</v>
      </c>
      <c r="W132" s="233"/>
      <c r="X132" s="233" t="s">
        <v>381</v>
      </c>
      <c r="Y132" s="233" t="s">
        <v>181</v>
      </c>
      <c r="Z132" s="213"/>
      <c r="AA132" s="213"/>
      <c r="AB132" s="213"/>
      <c r="AC132" s="213"/>
      <c r="AD132" s="213"/>
      <c r="AE132" s="213"/>
      <c r="AF132" s="213"/>
      <c r="AG132" s="213" t="s">
        <v>382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54">
        <v>71</v>
      </c>
      <c r="B133" s="255" t="s">
        <v>385</v>
      </c>
      <c r="C133" s="261" t="s">
        <v>386</v>
      </c>
      <c r="D133" s="256" t="s">
        <v>380</v>
      </c>
      <c r="E133" s="257">
        <v>1</v>
      </c>
      <c r="F133" s="258"/>
      <c r="G133" s="259">
        <f>ROUND(E133*F133,2)</f>
        <v>0</v>
      </c>
      <c r="H133" s="234"/>
      <c r="I133" s="233">
        <f>ROUND(E133*H133,2)</f>
        <v>0</v>
      </c>
      <c r="J133" s="234"/>
      <c r="K133" s="233">
        <f>ROUND(E133*J133,2)</f>
        <v>0</v>
      </c>
      <c r="L133" s="233">
        <v>21</v>
      </c>
      <c r="M133" s="233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3"/>
      <c r="S133" s="233" t="s">
        <v>207</v>
      </c>
      <c r="T133" s="233" t="s">
        <v>179</v>
      </c>
      <c r="U133" s="233">
        <v>0</v>
      </c>
      <c r="V133" s="233">
        <f>ROUND(E133*U133,2)</f>
        <v>0</v>
      </c>
      <c r="W133" s="233"/>
      <c r="X133" s="233" t="s">
        <v>381</v>
      </c>
      <c r="Y133" s="233" t="s">
        <v>181</v>
      </c>
      <c r="Z133" s="213"/>
      <c r="AA133" s="213"/>
      <c r="AB133" s="213"/>
      <c r="AC133" s="213"/>
      <c r="AD133" s="213"/>
      <c r="AE133" s="213"/>
      <c r="AF133" s="213"/>
      <c r="AG133" s="213" t="s">
        <v>382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54">
        <v>72</v>
      </c>
      <c r="B134" s="255" t="s">
        <v>387</v>
      </c>
      <c r="C134" s="261" t="s">
        <v>388</v>
      </c>
      <c r="D134" s="256" t="s">
        <v>380</v>
      </c>
      <c r="E134" s="257">
        <v>1</v>
      </c>
      <c r="F134" s="258"/>
      <c r="G134" s="259">
        <f>ROUND(E134*F134,2)</f>
        <v>0</v>
      </c>
      <c r="H134" s="234"/>
      <c r="I134" s="233">
        <f>ROUND(E134*H134,2)</f>
        <v>0</v>
      </c>
      <c r="J134" s="234"/>
      <c r="K134" s="233">
        <f>ROUND(E134*J134,2)</f>
        <v>0</v>
      </c>
      <c r="L134" s="233">
        <v>21</v>
      </c>
      <c r="M134" s="233">
        <f>G134*(1+L134/100)</f>
        <v>0</v>
      </c>
      <c r="N134" s="232">
        <v>0</v>
      </c>
      <c r="O134" s="232">
        <f>ROUND(E134*N134,2)</f>
        <v>0</v>
      </c>
      <c r="P134" s="232">
        <v>0</v>
      </c>
      <c r="Q134" s="232">
        <f>ROUND(E134*P134,2)</f>
        <v>0</v>
      </c>
      <c r="R134" s="233"/>
      <c r="S134" s="233" t="s">
        <v>207</v>
      </c>
      <c r="T134" s="233" t="s">
        <v>179</v>
      </c>
      <c r="U134" s="233">
        <v>0</v>
      </c>
      <c r="V134" s="233">
        <f>ROUND(E134*U134,2)</f>
        <v>0</v>
      </c>
      <c r="W134" s="233"/>
      <c r="X134" s="233" t="s">
        <v>381</v>
      </c>
      <c r="Y134" s="233" t="s">
        <v>181</v>
      </c>
      <c r="Z134" s="213"/>
      <c r="AA134" s="213"/>
      <c r="AB134" s="213"/>
      <c r="AC134" s="213"/>
      <c r="AD134" s="213"/>
      <c r="AE134" s="213"/>
      <c r="AF134" s="213"/>
      <c r="AG134" s="213" t="s">
        <v>382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54">
        <v>73</v>
      </c>
      <c r="B135" s="255" t="s">
        <v>389</v>
      </c>
      <c r="C135" s="261" t="s">
        <v>390</v>
      </c>
      <c r="D135" s="256" t="s">
        <v>380</v>
      </c>
      <c r="E135" s="257">
        <v>1</v>
      </c>
      <c r="F135" s="258"/>
      <c r="G135" s="259">
        <f>ROUND(E135*F135,2)</f>
        <v>0</v>
      </c>
      <c r="H135" s="234"/>
      <c r="I135" s="233">
        <f>ROUND(E135*H135,2)</f>
        <v>0</v>
      </c>
      <c r="J135" s="234"/>
      <c r="K135" s="233">
        <f>ROUND(E135*J135,2)</f>
        <v>0</v>
      </c>
      <c r="L135" s="233">
        <v>21</v>
      </c>
      <c r="M135" s="233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3"/>
      <c r="S135" s="233" t="s">
        <v>178</v>
      </c>
      <c r="T135" s="233" t="s">
        <v>179</v>
      </c>
      <c r="U135" s="233">
        <v>0</v>
      </c>
      <c r="V135" s="233">
        <f>ROUND(E135*U135,2)</f>
        <v>0</v>
      </c>
      <c r="W135" s="233"/>
      <c r="X135" s="233" t="s">
        <v>381</v>
      </c>
      <c r="Y135" s="233" t="s">
        <v>181</v>
      </c>
      <c r="Z135" s="213"/>
      <c r="AA135" s="213"/>
      <c r="AB135" s="213"/>
      <c r="AC135" s="213"/>
      <c r="AD135" s="213"/>
      <c r="AE135" s="213"/>
      <c r="AF135" s="213"/>
      <c r="AG135" s="213" t="s">
        <v>382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54">
        <v>74</v>
      </c>
      <c r="B136" s="255" t="s">
        <v>391</v>
      </c>
      <c r="C136" s="261" t="s">
        <v>392</v>
      </c>
      <c r="D136" s="256" t="s">
        <v>380</v>
      </c>
      <c r="E136" s="257">
        <v>1</v>
      </c>
      <c r="F136" s="258"/>
      <c r="G136" s="259">
        <f>ROUND(E136*F136,2)</f>
        <v>0</v>
      </c>
      <c r="H136" s="234"/>
      <c r="I136" s="233">
        <f>ROUND(E136*H136,2)</f>
        <v>0</v>
      </c>
      <c r="J136" s="234"/>
      <c r="K136" s="233">
        <f>ROUND(E136*J136,2)</f>
        <v>0</v>
      </c>
      <c r="L136" s="233">
        <v>21</v>
      </c>
      <c r="M136" s="233">
        <f>G136*(1+L136/100)</f>
        <v>0</v>
      </c>
      <c r="N136" s="232">
        <v>0</v>
      </c>
      <c r="O136" s="232">
        <f>ROUND(E136*N136,2)</f>
        <v>0</v>
      </c>
      <c r="P136" s="232">
        <v>0</v>
      </c>
      <c r="Q136" s="232">
        <f>ROUND(E136*P136,2)</f>
        <v>0</v>
      </c>
      <c r="R136" s="233"/>
      <c r="S136" s="233" t="s">
        <v>207</v>
      </c>
      <c r="T136" s="233" t="s">
        <v>179</v>
      </c>
      <c r="U136" s="233">
        <v>0</v>
      </c>
      <c r="V136" s="233">
        <f>ROUND(E136*U136,2)</f>
        <v>0</v>
      </c>
      <c r="W136" s="233"/>
      <c r="X136" s="233" t="s">
        <v>381</v>
      </c>
      <c r="Y136" s="233" t="s">
        <v>181</v>
      </c>
      <c r="Z136" s="213"/>
      <c r="AA136" s="213"/>
      <c r="AB136" s="213"/>
      <c r="AC136" s="213"/>
      <c r="AD136" s="213"/>
      <c r="AE136" s="213"/>
      <c r="AF136" s="213"/>
      <c r="AG136" s="213" t="s">
        <v>382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ht="22.5" outlineLevel="1" x14ac:dyDescent="0.2">
      <c r="A137" s="254">
        <v>75</v>
      </c>
      <c r="B137" s="255" t="s">
        <v>393</v>
      </c>
      <c r="C137" s="261" t="s">
        <v>394</v>
      </c>
      <c r="D137" s="256" t="s">
        <v>380</v>
      </c>
      <c r="E137" s="257">
        <v>1</v>
      </c>
      <c r="F137" s="258"/>
      <c r="G137" s="259">
        <f>ROUND(E137*F137,2)</f>
        <v>0</v>
      </c>
      <c r="H137" s="234"/>
      <c r="I137" s="233">
        <f>ROUND(E137*H137,2)</f>
        <v>0</v>
      </c>
      <c r="J137" s="234"/>
      <c r="K137" s="233">
        <f>ROUND(E137*J137,2)</f>
        <v>0</v>
      </c>
      <c r="L137" s="233">
        <v>21</v>
      </c>
      <c r="M137" s="233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3"/>
      <c r="S137" s="233" t="s">
        <v>207</v>
      </c>
      <c r="T137" s="233" t="s">
        <v>179</v>
      </c>
      <c r="U137" s="233">
        <v>0</v>
      </c>
      <c r="V137" s="233">
        <f>ROUND(E137*U137,2)</f>
        <v>0</v>
      </c>
      <c r="W137" s="233"/>
      <c r="X137" s="233" t="s">
        <v>381</v>
      </c>
      <c r="Y137" s="233" t="s">
        <v>181</v>
      </c>
      <c r="Z137" s="213"/>
      <c r="AA137" s="213"/>
      <c r="AB137" s="213"/>
      <c r="AC137" s="213"/>
      <c r="AD137" s="213"/>
      <c r="AE137" s="213"/>
      <c r="AF137" s="213"/>
      <c r="AG137" s="213" t="s">
        <v>382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48">
        <v>76</v>
      </c>
      <c r="B138" s="249" t="s">
        <v>395</v>
      </c>
      <c r="C138" s="262" t="s">
        <v>396</v>
      </c>
      <c r="D138" s="250" t="s">
        <v>380</v>
      </c>
      <c r="E138" s="251">
        <v>1</v>
      </c>
      <c r="F138" s="252"/>
      <c r="G138" s="253">
        <f>ROUND(E138*F138,2)</f>
        <v>0</v>
      </c>
      <c r="H138" s="234"/>
      <c r="I138" s="233">
        <f>ROUND(E138*H138,2)</f>
        <v>0</v>
      </c>
      <c r="J138" s="234"/>
      <c r="K138" s="233">
        <f>ROUND(E138*J138,2)</f>
        <v>0</v>
      </c>
      <c r="L138" s="233">
        <v>21</v>
      </c>
      <c r="M138" s="233">
        <f>G138*(1+L138/100)</f>
        <v>0</v>
      </c>
      <c r="N138" s="232">
        <v>0</v>
      </c>
      <c r="O138" s="232">
        <f>ROUND(E138*N138,2)</f>
        <v>0</v>
      </c>
      <c r="P138" s="232">
        <v>0</v>
      </c>
      <c r="Q138" s="232">
        <f>ROUND(E138*P138,2)</f>
        <v>0</v>
      </c>
      <c r="R138" s="233"/>
      <c r="S138" s="233" t="s">
        <v>207</v>
      </c>
      <c r="T138" s="233" t="s">
        <v>179</v>
      </c>
      <c r="U138" s="233">
        <v>0</v>
      </c>
      <c r="V138" s="233">
        <f>ROUND(E138*U138,2)</f>
        <v>0</v>
      </c>
      <c r="W138" s="233"/>
      <c r="X138" s="233" t="s">
        <v>381</v>
      </c>
      <c r="Y138" s="233" t="s">
        <v>181</v>
      </c>
      <c r="Z138" s="213"/>
      <c r="AA138" s="213"/>
      <c r="AB138" s="213"/>
      <c r="AC138" s="213"/>
      <c r="AD138" s="213"/>
      <c r="AE138" s="213"/>
      <c r="AF138" s="213"/>
      <c r="AG138" s="213" t="s">
        <v>382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x14ac:dyDescent="0.2">
      <c r="A139" s="3"/>
      <c r="B139" s="4"/>
      <c r="C139" s="265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E139">
        <v>15</v>
      </c>
      <c r="AF139">
        <v>21</v>
      </c>
      <c r="AG139" t="s">
        <v>159</v>
      </c>
    </row>
    <row r="140" spans="1:60" x14ac:dyDescent="0.2">
      <c r="A140" s="216"/>
      <c r="B140" s="217" t="s">
        <v>31</v>
      </c>
      <c r="C140" s="266"/>
      <c r="D140" s="218"/>
      <c r="E140" s="219"/>
      <c r="F140" s="219"/>
      <c r="G140" s="247">
        <f>G8+G11+G13+G17+G19+G22+G28+G31+G40+G53+G55+G78+G81+G85+G98+G109+G114+G118+G122+G126+G128+G130</f>
        <v>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E140">
        <f>SUMIF(L7:L138,AE139,G7:G138)</f>
        <v>0</v>
      </c>
      <c r="AF140">
        <f>SUMIF(L7:L138,AF139,G7:G138)</f>
        <v>0</v>
      </c>
      <c r="AG140" t="s">
        <v>397</v>
      </c>
    </row>
    <row r="141" spans="1:60" x14ac:dyDescent="0.2">
      <c r="A141" s="3"/>
      <c r="B141" s="4"/>
      <c r="C141" s="265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">
      <c r="A142" s="3"/>
      <c r="B142" s="4"/>
      <c r="C142" s="265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">
      <c r="A143" s="220" t="s">
        <v>398</v>
      </c>
      <c r="B143" s="220"/>
      <c r="C143" s="267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221"/>
      <c r="B144" s="222"/>
      <c r="C144" s="268"/>
      <c r="D144" s="222"/>
      <c r="E144" s="222"/>
      <c r="F144" s="222"/>
      <c r="G144" s="22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G144" t="s">
        <v>399</v>
      </c>
    </row>
    <row r="145" spans="1:33" x14ac:dyDescent="0.2">
      <c r="A145" s="224"/>
      <c r="B145" s="225"/>
      <c r="C145" s="269"/>
      <c r="D145" s="225"/>
      <c r="E145" s="225"/>
      <c r="F145" s="225"/>
      <c r="G145" s="22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A146" s="224"/>
      <c r="B146" s="225"/>
      <c r="C146" s="269"/>
      <c r="D146" s="225"/>
      <c r="E146" s="225"/>
      <c r="F146" s="225"/>
      <c r="G146" s="22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A147" s="224"/>
      <c r="B147" s="225"/>
      <c r="C147" s="269"/>
      <c r="D147" s="225"/>
      <c r="E147" s="225"/>
      <c r="F147" s="225"/>
      <c r="G147" s="22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">
      <c r="A148" s="227"/>
      <c r="B148" s="228"/>
      <c r="C148" s="270"/>
      <c r="D148" s="228"/>
      <c r="E148" s="228"/>
      <c r="F148" s="228"/>
      <c r="G148" s="229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">
      <c r="A149" s="3"/>
      <c r="B149" s="4"/>
      <c r="C149" s="265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33" x14ac:dyDescent="0.2">
      <c r="C150" s="271"/>
      <c r="D150" s="10"/>
      <c r="AG150" t="s">
        <v>400</v>
      </c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yMtHhXVFkWZVpFoGH1RLElAg3lClB6fw+XJjQcHN2TehJYVofNKwRuRtvYCSZ8wJXSxDIvTMXsX086gQo6rkA==" saltValue="l67VnneyaYR1bl/y+9q60w==" spinCount="100000" sheet="1" formatRows="0"/>
  <mergeCells count="6">
    <mergeCell ref="A1:G1"/>
    <mergeCell ref="C2:G2"/>
    <mergeCell ref="C3:G3"/>
    <mergeCell ref="C4:G4"/>
    <mergeCell ref="A143:C143"/>
    <mergeCell ref="A144:G14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31732-CCA3-48C7-9827-C810F96F3CF0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G21" sqref="G2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t="s">
        <v>147</v>
      </c>
    </row>
    <row r="2" spans="1:60" ht="24.95" customHeight="1" x14ac:dyDescent="0.2">
      <c r="A2" s="199" t="s">
        <v>8</v>
      </c>
      <c r="B2" s="49" t="s">
        <v>485</v>
      </c>
      <c r="C2" s="202" t="s">
        <v>44</v>
      </c>
      <c r="D2" s="200"/>
      <c r="E2" s="200"/>
      <c r="F2" s="200"/>
      <c r="G2" s="201"/>
      <c r="AG2" t="s">
        <v>148</v>
      </c>
    </row>
    <row r="3" spans="1:60" ht="24.95" customHeight="1" x14ac:dyDescent="0.2">
      <c r="A3" s="199" t="s">
        <v>9</v>
      </c>
      <c r="B3" s="49" t="s">
        <v>59</v>
      </c>
      <c r="C3" s="202" t="s">
        <v>60</v>
      </c>
      <c r="D3" s="200"/>
      <c r="E3" s="200"/>
      <c r="F3" s="200"/>
      <c r="G3" s="201"/>
      <c r="AC3" s="177" t="s">
        <v>148</v>
      </c>
      <c r="AG3" t="s">
        <v>149</v>
      </c>
    </row>
    <row r="4" spans="1:60" ht="24.95" customHeight="1" x14ac:dyDescent="0.2">
      <c r="A4" s="203" t="s">
        <v>10</v>
      </c>
      <c r="B4" s="204" t="s">
        <v>59</v>
      </c>
      <c r="C4" s="205" t="s">
        <v>61</v>
      </c>
      <c r="D4" s="206"/>
      <c r="E4" s="206"/>
      <c r="F4" s="206"/>
      <c r="G4" s="207"/>
      <c r="AG4" t="s">
        <v>150</v>
      </c>
    </row>
    <row r="5" spans="1:60" x14ac:dyDescent="0.2">
      <c r="D5" s="10"/>
    </row>
    <row r="6" spans="1:60" ht="38.25" x14ac:dyDescent="0.2">
      <c r="A6" s="209" t="s">
        <v>151</v>
      </c>
      <c r="B6" s="211" t="s">
        <v>152</v>
      </c>
      <c r="C6" s="211" t="s">
        <v>153</v>
      </c>
      <c r="D6" s="210" t="s">
        <v>154</v>
      </c>
      <c r="E6" s="209" t="s">
        <v>155</v>
      </c>
      <c r="F6" s="208" t="s">
        <v>156</v>
      </c>
      <c r="G6" s="209" t="s">
        <v>31</v>
      </c>
      <c r="H6" s="212" t="s">
        <v>32</v>
      </c>
      <c r="I6" s="212" t="s">
        <v>157</v>
      </c>
      <c r="J6" s="212" t="s">
        <v>33</v>
      </c>
      <c r="K6" s="212" t="s">
        <v>158</v>
      </c>
      <c r="L6" s="212" t="s">
        <v>159</v>
      </c>
      <c r="M6" s="212" t="s">
        <v>160</v>
      </c>
      <c r="N6" s="212" t="s">
        <v>161</v>
      </c>
      <c r="O6" s="212" t="s">
        <v>162</v>
      </c>
      <c r="P6" s="212" t="s">
        <v>163</v>
      </c>
      <c r="Q6" s="212" t="s">
        <v>164</v>
      </c>
      <c r="R6" s="212" t="s">
        <v>165</v>
      </c>
      <c r="S6" s="212" t="s">
        <v>166</v>
      </c>
      <c r="T6" s="212" t="s">
        <v>167</v>
      </c>
      <c r="U6" s="212" t="s">
        <v>168</v>
      </c>
      <c r="V6" s="212" t="s">
        <v>169</v>
      </c>
      <c r="W6" s="212" t="s">
        <v>170</v>
      </c>
      <c r="X6" s="212" t="s">
        <v>171</v>
      </c>
      <c r="Y6" s="212" t="s">
        <v>172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41" t="s">
        <v>173</v>
      </c>
      <c r="B8" s="242" t="s">
        <v>94</v>
      </c>
      <c r="C8" s="260" t="s">
        <v>95</v>
      </c>
      <c r="D8" s="243"/>
      <c r="E8" s="244"/>
      <c r="F8" s="245"/>
      <c r="G8" s="246">
        <f>SUMIF(AG9:AG9,"&lt;&gt;NOR",G9:G9)</f>
        <v>0</v>
      </c>
      <c r="H8" s="240"/>
      <c r="I8" s="240">
        <f>SUM(I9:I9)</f>
        <v>0</v>
      </c>
      <c r="J8" s="240"/>
      <c r="K8" s="240">
        <f>SUM(K9:K9)</f>
        <v>0</v>
      </c>
      <c r="L8" s="240"/>
      <c r="M8" s="240">
        <f>SUM(M9:M9)</f>
        <v>0</v>
      </c>
      <c r="N8" s="239"/>
      <c r="O8" s="239">
        <f>SUM(O9:O9)</f>
        <v>2.15</v>
      </c>
      <c r="P8" s="239"/>
      <c r="Q8" s="239">
        <f>SUM(Q9:Q9)</f>
        <v>0</v>
      </c>
      <c r="R8" s="240"/>
      <c r="S8" s="240"/>
      <c r="T8" s="240"/>
      <c r="U8" s="240"/>
      <c r="V8" s="240">
        <f>SUM(V9:V9)</f>
        <v>4.22</v>
      </c>
      <c r="W8" s="240"/>
      <c r="X8" s="240"/>
      <c r="Y8" s="240"/>
      <c r="AG8" t="s">
        <v>174</v>
      </c>
    </row>
    <row r="9" spans="1:60" outlineLevel="1" x14ac:dyDescent="0.2">
      <c r="A9" s="254">
        <v>1</v>
      </c>
      <c r="B9" s="255" t="s">
        <v>401</v>
      </c>
      <c r="C9" s="261" t="s">
        <v>402</v>
      </c>
      <c r="D9" s="256" t="s">
        <v>177</v>
      </c>
      <c r="E9" s="257">
        <v>1.1000000000000001</v>
      </c>
      <c r="F9" s="258"/>
      <c r="G9" s="259">
        <f>ROUND(E9*F9,2)</f>
        <v>0</v>
      </c>
      <c r="H9" s="234"/>
      <c r="I9" s="233">
        <f>ROUND(E9*H9,2)</f>
        <v>0</v>
      </c>
      <c r="J9" s="234"/>
      <c r="K9" s="233">
        <f>ROUND(E9*J9,2)</f>
        <v>0</v>
      </c>
      <c r="L9" s="233">
        <v>21</v>
      </c>
      <c r="M9" s="233">
        <f>G9*(1+L9/100)</f>
        <v>0</v>
      </c>
      <c r="N9" s="232">
        <v>1.95224</v>
      </c>
      <c r="O9" s="232">
        <f>ROUND(E9*N9,2)</f>
        <v>2.15</v>
      </c>
      <c r="P9" s="232">
        <v>0</v>
      </c>
      <c r="Q9" s="232">
        <f>ROUND(E9*P9,2)</f>
        <v>0</v>
      </c>
      <c r="R9" s="233"/>
      <c r="S9" s="233" t="s">
        <v>178</v>
      </c>
      <c r="T9" s="233" t="s">
        <v>178</v>
      </c>
      <c r="U9" s="233">
        <v>3.84</v>
      </c>
      <c r="V9" s="233">
        <f>ROUND(E9*U9,2)</f>
        <v>4.22</v>
      </c>
      <c r="W9" s="233"/>
      <c r="X9" s="233" t="s">
        <v>180</v>
      </c>
      <c r="Y9" s="233" t="s">
        <v>181</v>
      </c>
      <c r="Z9" s="213"/>
      <c r="AA9" s="213"/>
      <c r="AB9" s="213"/>
      <c r="AC9" s="213"/>
      <c r="AD9" s="213"/>
      <c r="AE9" s="213"/>
      <c r="AF9" s="213"/>
      <c r="AG9" s="213" t="s">
        <v>182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x14ac:dyDescent="0.2">
      <c r="A10" s="241" t="s">
        <v>173</v>
      </c>
      <c r="B10" s="242" t="s">
        <v>96</v>
      </c>
      <c r="C10" s="260" t="s">
        <v>97</v>
      </c>
      <c r="D10" s="243"/>
      <c r="E10" s="244"/>
      <c r="F10" s="245"/>
      <c r="G10" s="246">
        <f>SUMIF(AG11:AG11,"&lt;&gt;NOR",G11:G11)</f>
        <v>0</v>
      </c>
      <c r="H10" s="240"/>
      <c r="I10" s="240">
        <f>SUM(I11:I11)</f>
        <v>0</v>
      </c>
      <c r="J10" s="240"/>
      <c r="K10" s="240">
        <f>SUM(K11:K11)</f>
        <v>0</v>
      </c>
      <c r="L10" s="240"/>
      <c r="M10" s="240">
        <f>SUM(M11:M11)</f>
        <v>0</v>
      </c>
      <c r="N10" s="239"/>
      <c r="O10" s="239">
        <f>SUM(O11:O11)</f>
        <v>0.37</v>
      </c>
      <c r="P10" s="239"/>
      <c r="Q10" s="239">
        <f>SUM(Q11:Q11)</f>
        <v>0</v>
      </c>
      <c r="R10" s="240"/>
      <c r="S10" s="240"/>
      <c r="T10" s="240"/>
      <c r="U10" s="240"/>
      <c r="V10" s="240">
        <f>SUM(V11:V11)</f>
        <v>31.01</v>
      </c>
      <c r="W10" s="240"/>
      <c r="X10" s="240"/>
      <c r="Y10" s="240"/>
      <c r="AG10" t="s">
        <v>174</v>
      </c>
    </row>
    <row r="11" spans="1:60" ht="22.5" outlineLevel="1" x14ac:dyDescent="0.2">
      <c r="A11" s="254">
        <v>2</v>
      </c>
      <c r="B11" s="255" t="s">
        <v>403</v>
      </c>
      <c r="C11" s="261" t="s">
        <v>404</v>
      </c>
      <c r="D11" s="256" t="s">
        <v>191</v>
      </c>
      <c r="E11" s="257">
        <v>30.7</v>
      </c>
      <c r="F11" s="258"/>
      <c r="G11" s="259">
        <f>ROUND(E11*F11,2)</f>
        <v>0</v>
      </c>
      <c r="H11" s="234"/>
      <c r="I11" s="233">
        <f>ROUND(E11*H11,2)</f>
        <v>0</v>
      </c>
      <c r="J11" s="234"/>
      <c r="K11" s="233">
        <f>ROUND(E11*J11,2)</f>
        <v>0</v>
      </c>
      <c r="L11" s="233">
        <v>21</v>
      </c>
      <c r="M11" s="233">
        <f>G11*(1+L11/100)</f>
        <v>0</v>
      </c>
      <c r="N11" s="232">
        <v>1.2149999999999999E-2</v>
      </c>
      <c r="O11" s="232">
        <f>ROUND(E11*N11,2)</f>
        <v>0.37</v>
      </c>
      <c r="P11" s="232">
        <v>0</v>
      </c>
      <c r="Q11" s="232">
        <f>ROUND(E11*P11,2)</f>
        <v>0</v>
      </c>
      <c r="R11" s="233"/>
      <c r="S11" s="233" t="s">
        <v>178</v>
      </c>
      <c r="T11" s="233" t="s">
        <v>178</v>
      </c>
      <c r="U11" s="233">
        <v>1.01</v>
      </c>
      <c r="V11" s="233">
        <f>ROUND(E11*U11,2)</f>
        <v>31.01</v>
      </c>
      <c r="W11" s="233"/>
      <c r="X11" s="233" t="s">
        <v>180</v>
      </c>
      <c r="Y11" s="233" t="s">
        <v>181</v>
      </c>
      <c r="Z11" s="213"/>
      <c r="AA11" s="213"/>
      <c r="AB11" s="213"/>
      <c r="AC11" s="213"/>
      <c r="AD11" s="213"/>
      <c r="AE11" s="213"/>
      <c r="AF11" s="213"/>
      <c r="AG11" s="213" t="s">
        <v>182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x14ac:dyDescent="0.2">
      <c r="A12" s="241" t="s">
        <v>173</v>
      </c>
      <c r="B12" s="242" t="s">
        <v>94</v>
      </c>
      <c r="C12" s="260" t="s">
        <v>95</v>
      </c>
      <c r="D12" s="243"/>
      <c r="E12" s="244"/>
      <c r="F12" s="245"/>
      <c r="G12" s="246">
        <f>SUMIF(AG13:AG15,"&lt;&gt;NOR",G13:G15)</f>
        <v>0</v>
      </c>
      <c r="H12" s="240"/>
      <c r="I12" s="240">
        <f>SUM(I13:I15)</f>
        <v>0</v>
      </c>
      <c r="J12" s="240"/>
      <c r="K12" s="240">
        <f>SUM(K13:K15)</f>
        <v>0</v>
      </c>
      <c r="L12" s="240"/>
      <c r="M12" s="240">
        <f>SUM(M13:M15)</f>
        <v>0</v>
      </c>
      <c r="N12" s="239"/>
      <c r="O12" s="239">
        <f>SUM(O13:O15)</f>
        <v>4.4399999999999995</v>
      </c>
      <c r="P12" s="239"/>
      <c r="Q12" s="239">
        <f>SUM(Q13:Q15)</f>
        <v>0</v>
      </c>
      <c r="R12" s="240"/>
      <c r="S12" s="240"/>
      <c r="T12" s="240"/>
      <c r="U12" s="240"/>
      <c r="V12" s="240">
        <f>SUM(V13:V15)</f>
        <v>34.840000000000003</v>
      </c>
      <c r="W12" s="240"/>
      <c r="X12" s="240"/>
      <c r="Y12" s="240"/>
      <c r="AG12" t="s">
        <v>174</v>
      </c>
    </row>
    <row r="13" spans="1:60" outlineLevel="1" x14ac:dyDescent="0.2">
      <c r="A13" s="254">
        <v>3</v>
      </c>
      <c r="B13" s="255" t="s">
        <v>405</v>
      </c>
      <c r="C13" s="261" t="s">
        <v>406</v>
      </c>
      <c r="D13" s="256" t="s">
        <v>177</v>
      </c>
      <c r="E13" s="257">
        <v>1.04</v>
      </c>
      <c r="F13" s="258"/>
      <c r="G13" s="259">
        <f>ROUND(E13*F13,2)</f>
        <v>0</v>
      </c>
      <c r="H13" s="234"/>
      <c r="I13" s="233">
        <f>ROUND(E13*H13,2)</f>
        <v>0</v>
      </c>
      <c r="J13" s="234"/>
      <c r="K13" s="233">
        <f>ROUND(E13*J13,2)</f>
        <v>0</v>
      </c>
      <c r="L13" s="233">
        <v>21</v>
      </c>
      <c r="M13" s="233">
        <f>G13*(1+L13/100)</f>
        <v>0</v>
      </c>
      <c r="N13" s="232">
        <v>1.9332</v>
      </c>
      <c r="O13" s="232">
        <f>ROUND(E13*N13,2)</f>
        <v>2.0099999999999998</v>
      </c>
      <c r="P13" s="232">
        <v>0</v>
      </c>
      <c r="Q13" s="232">
        <f>ROUND(E13*P13,2)</f>
        <v>0</v>
      </c>
      <c r="R13" s="233"/>
      <c r="S13" s="233" t="s">
        <v>178</v>
      </c>
      <c r="T13" s="233" t="s">
        <v>178</v>
      </c>
      <c r="U13" s="233">
        <v>6.77</v>
      </c>
      <c r="V13" s="233">
        <f>ROUND(E13*U13,2)</f>
        <v>7.04</v>
      </c>
      <c r="W13" s="233"/>
      <c r="X13" s="233" t="s">
        <v>180</v>
      </c>
      <c r="Y13" s="233" t="s">
        <v>181</v>
      </c>
      <c r="Z13" s="213"/>
      <c r="AA13" s="213"/>
      <c r="AB13" s="213"/>
      <c r="AC13" s="213"/>
      <c r="AD13" s="213"/>
      <c r="AE13" s="213"/>
      <c r="AF13" s="213"/>
      <c r="AG13" s="213" t="s">
        <v>182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54">
        <v>4</v>
      </c>
      <c r="B14" s="255" t="s">
        <v>407</v>
      </c>
      <c r="C14" s="261" t="s">
        <v>408</v>
      </c>
      <c r="D14" s="256" t="s">
        <v>245</v>
      </c>
      <c r="E14" s="257">
        <v>1.04</v>
      </c>
      <c r="F14" s="258"/>
      <c r="G14" s="259">
        <f>ROUND(E14*F14,2)</f>
        <v>0</v>
      </c>
      <c r="H14" s="234"/>
      <c r="I14" s="233">
        <f>ROUND(E14*H14,2)</f>
        <v>0</v>
      </c>
      <c r="J14" s="234"/>
      <c r="K14" s="233">
        <f>ROUND(E14*J14,2)</f>
        <v>0</v>
      </c>
      <c r="L14" s="233">
        <v>21</v>
      </c>
      <c r="M14" s="233">
        <f>G14*(1+L14/100)</f>
        <v>0</v>
      </c>
      <c r="N14" s="232">
        <v>1.0900000000000001</v>
      </c>
      <c r="O14" s="232">
        <f>ROUND(E14*N14,2)</f>
        <v>1.1299999999999999</v>
      </c>
      <c r="P14" s="232">
        <v>0</v>
      </c>
      <c r="Q14" s="232">
        <f>ROUND(E14*P14,2)</f>
        <v>0</v>
      </c>
      <c r="R14" s="233"/>
      <c r="S14" s="233" t="s">
        <v>178</v>
      </c>
      <c r="T14" s="233" t="s">
        <v>179</v>
      </c>
      <c r="U14" s="233">
        <v>18.8</v>
      </c>
      <c r="V14" s="233">
        <f>ROUND(E14*U14,2)</f>
        <v>19.55</v>
      </c>
      <c r="W14" s="233"/>
      <c r="X14" s="233" t="s">
        <v>180</v>
      </c>
      <c r="Y14" s="233" t="s">
        <v>181</v>
      </c>
      <c r="Z14" s="213"/>
      <c r="AA14" s="213"/>
      <c r="AB14" s="213"/>
      <c r="AC14" s="213"/>
      <c r="AD14" s="213"/>
      <c r="AE14" s="213"/>
      <c r="AF14" s="213"/>
      <c r="AG14" s="213" t="s">
        <v>182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54">
        <v>5</v>
      </c>
      <c r="B15" s="255" t="s">
        <v>409</v>
      </c>
      <c r="C15" s="261" t="s">
        <v>410</v>
      </c>
      <c r="D15" s="256" t="s">
        <v>191</v>
      </c>
      <c r="E15" s="257">
        <v>7.3</v>
      </c>
      <c r="F15" s="258"/>
      <c r="G15" s="259">
        <f>ROUND(E15*F15,2)</f>
        <v>0</v>
      </c>
      <c r="H15" s="234"/>
      <c r="I15" s="233">
        <f>ROUND(E15*H15,2)</f>
        <v>0</v>
      </c>
      <c r="J15" s="234"/>
      <c r="K15" s="233">
        <f>ROUND(E15*J15,2)</f>
        <v>0</v>
      </c>
      <c r="L15" s="233">
        <v>21</v>
      </c>
      <c r="M15" s="233">
        <f>G15*(1+L15/100)</f>
        <v>0</v>
      </c>
      <c r="N15" s="232">
        <v>0.17856</v>
      </c>
      <c r="O15" s="232">
        <f>ROUND(E15*N15,2)</f>
        <v>1.3</v>
      </c>
      <c r="P15" s="232">
        <v>0</v>
      </c>
      <c r="Q15" s="232">
        <f>ROUND(E15*P15,2)</f>
        <v>0</v>
      </c>
      <c r="R15" s="233"/>
      <c r="S15" s="233" t="s">
        <v>178</v>
      </c>
      <c r="T15" s="233" t="s">
        <v>178</v>
      </c>
      <c r="U15" s="233">
        <v>1.1299999999999999</v>
      </c>
      <c r="V15" s="233">
        <f>ROUND(E15*U15,2)</f>
        <v>8.25</v>
      </c>
      <c r="W15" s="233"/>
      <c r="X15" s="233" t="s">
        <v>180</v>
      </c>
      <c r="Y15" s="233" t="s">
        <v>181</v>
      </c>
      <c r="Z15" s="213"/>
      <c r="AA15" s="213"/>
      <c r="AB15" s="213"/>
      <c r="AC15" s="213"/>
      <c r="AD15" s="213"/>
      <c r="AE15" s="213"/>
      <c r="AF15" s="213"/>
      <c r="AG15" s="213" t="s">
        <v>182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x14ac:dyDescent="0.2">
      <c r="A16" s="241" t="s">
        <v>173</v>
      </c>
      <c r="B16" s="242" t="s">
        <v>98</v>
      </c>
      <c r="C16" s="260" t="s">
        <v>99</v>
      </c>
      <c r="D16" s="243"/>
      <c r="E16" s="244"/>
      <c r="F16" s="245"/>
      <c r="G16" s="246">
        <f>SUMIF(AG17:AG17,"&lt;&gt;NOR",G17:G17)</f>
        <v>0</v>
      </c>
      <c r="H16" s="240"/>
      <c r="I16" s="240">
        <f>SUM(I17:I17)</f>
        <v>0</v>
      </c>
      <c r="J16" s="240"/>
      <c r="K16" s="240">
        <f>SUM(K17:K17)</f>
        <v>0</v>
      </c>
      <c r="L16" s="240"/>
      <c r="M16" s="240">
        <f>SUM(M17:M17)</f>
        <v>0</v>
      </c>
      <c r="N16" s="239"/>
      <c r="O16" s="239">
        <f>SUM(O17:O17)</f>
        <v>1.54</v>
      </c>
      <c r="P16" s="239"/>
      <c r="Q16" s="239">
        <f>SUM(Q17:Q17)</f>
        <v>0</v>
      </c>
      <c r="R16" s="240"/>
      <c r="S16" s="240"/>
      <c r="T16" s="240"/>
      <c r="U16" s="240"/>
      <c r="V16" s="240">
        <f>SUM(V17:V17)</f>
        <v>6.38</v>
      </c>
      <c r="W16" s="240"/>
      <c r="X16" s="240"/>
      <c r="Y16" s="240"/>
      <c r="AG16" t="s">
        <v>174</v>
      </c>
    </row>
    <row r="17" spans="1:60" outlineLevel="1" x14ac:dyDescent="0.2">
      <c r="A17" s="254">
        <v>6</v>
      </c>
      <c r="B17" s="255" t="s">
        <v>202</v>
      </c>
      <c r="C17" s="261" t="s">
        <v>411</v>
      </c>
      <c r="D17" s="256" t="s">
        <v>191</v>
      </c>
      <c r="E17" s="257">
        <v>22</v>
      </c>
      <c r="F17" s="258"/>
      <c r="G17" s="259">
        <f>ROUND(E17*F17,2)</f>
        <v>0</v>
      </c>
      <c r="H17" s="234"/>
      <c r="I17" s="233">
        <f>ROUND(E17*H17,2)</f>
        <v>0</v>
      </c>
      <c r="J17" s="234"/>
      <c r="K17" s="233">
        <f>ROUND(E17*J17,2)</f>
        <v>0</v>
      </c>
      <c r="L17" s="233">
        <v>21</v>
      </c>
      <c r="M17" s="233">
        <f>G17*(1+L17/100)</f>
        <v>0</v>
      </c>
      <c r="N17" s="232">
        <v>7.0000000000000007E-2</v>
      </c>
      <c r="O17" s="232">
        <f>ROUND(E17*N17,2)</f>
        <v>1.54</v>
      </c>
      <c r="P17" s="232">
        <v>0</v>
      </c>
      <c r="Q17" s="232">
        <f>ROUND(E17*P17,2)</f>
        <v>0</v>
      </c>
      <c r="R17" s="233"/>
      <c r="S17" s="233" t="s">
        <v>178</v>
      </c>
      <c r="T17" s="233" t="s">
        <v>178</v>
      </c>
      <c r="U17" s="233">
        <v>0.28999999999999998</v>
      </c>
      <c r="V17" s="233">
        <f>ROUND(E17*U17,2)</f>
        <v>6.38</v>
      </c>
      <c r="W17" s="233"/>
      <c r="X17" s="233" t="s">
        <v>180</v>
      </c>
      <c r="Y17" s="233" t="s">
        <v>181</v>
      </c>
      <c r="Z17" s="213"/>
      <c r="AA17" s="213"/>
      <c r="AB17" s="213"/>
      <c r="AC17" s="213"/>
      <c r="AD17" s="213"/>
      <c r="AE17" s="213"/>
      <c r="AF17" s="213"/>
      <c r="AG17" s="213" t="s">
        <v>182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x14ac:dyDescent="0.2">
      <c r="A18" s="241" t="s">
        <v>173</v>
      </c>
      <c r="B18" s="242" t="s">
        <v>112</v>
      </c>
      <c r="C18" s="260" t="s">
        <v>113</v>
      </c>
      <c r="D18" s="243"/>
      <c r="E18" s="244"/>
      <c r="F18" s="245"/>
      <c r="G18" s="246">
        <f>SUMIF(AG19:AG23,"&lt;&gt;NOR",G19:G23)</f>
        <v>0</v>
      </c>
      <c r="H18" s="240"/>
      <c r="I18" s="240">
        <f>SUM(I19:I23)</f>
        <v>0</v>
      </c>
      <c r="J18" s="240"/>
      <c r="K18" s="240">
        <f>SUM(K19:K23)</f>
        <v>0</v>
      </c>
      <c r="L18" s="240"/>
      <c r="M18" s="240">
        <f>SUM(M19:M23)</f>
        <v>0</v>
      </c>
      <c r="N18" s="239"/>
      <c r="O18" s="239">
        <f>SUM(O19:O23)</f>
        <v>0.12</v>
      </c>
      <c r="P18" s="239"/>
      <c r="Q18" s="239">
        <f>SUM(Q19:Q23)</f>
        <v>0</v>
      </c>
      <c r="R18" s="240"/>
      <c r="S18" s="240"/>
      <c r="T18" s="240"/>
      <c r="U18" s="240"/>
      <c r="V18" s="240">
        <f>SUM(V19:V23)</f>
        <v>19.82</v>
      </c>
      <c r="W18" s="240"/>
      <c r="X18" s="240"/>
      <c r="Y18" s="240"/>
      <c r="AG18" t="s">
        <v>174</v>
      </c>
    </row>
    <row r="19" spans="1:60" outlineLevel="1" x14ac:dyDescent="0.2">
      <c r="A19" s="254">
        <v>7</v>
      </c>
      <c r="B19" s="255" t="s">
        <v>412</v>
      </c>
      <c r="C19" s="261" t="s">
        <v>413</v>
      </c>
      <c r="D19" s="256" t="s">
        <v>191</v>
      </c>
      <c r="E19" s="257">
        <v>36</v>
      </c>
      <c r="F19" s="258"/>
      <c r="G19" s="259">
        <f>ROUND(E19*F19,2)</f>
        <v>0</v>
      </c>
      <c r="H19" s="234"/>
      <c r="I19" s="233">
        <f>ROUND(E19*H19,2)</f>
        <v>0</v>
      </c>
      <c r="J19" s="234"/>
      <c r="K19" s="233">
        <f>ROUND(E19*J19,2)</f>
        <v>0</v>
      </c>
      <c r="L19" s="233">
        <v>21</v>
      </c>
      <c r="M19" s="233">
        <f>G19*(1+L19/100)</f>
        <v>0</v>
      </c>
      <c r="N19" s="232">
        <v>1.2099999999999999E-3</v>
      </c>
      <c r="O19" s="232">
        <f>ROUND(E19*N19,2)</f>
        <v>0.04</v>
      </c>
      <c r="P19" s="232">
        <v>0</v>
      </c>
      <c r="Q19" s="232">
        <f>ROUND(E19*P19,2)</f>
        <v>0</v>
      </c>
      <c r="R19" s="233"/>
      <c r="S19" s="233" t="s">
        <v>178</v>
      </c>
      <c r="T19" s="233" t="s">
        <v>179</v>
      </c>
      <c r="U19" s="233">
        <v>0.17699999999999999</v>
      </c>
      <c r="V19" s="233">
        <f>ROUND(E19*U19,2)</f>
        <v>6.37</v>
      </c>
      <c r="W19" s="233"/>
      <c r="X19" s="233" t="s">
        <v>180</v>
      </c>
      <c r="Y19" s="233" t="s">
        <v>181</v>
      </c>
      <c r="Z19" s="213"/>
      <c r="AA19" s="213"/>
      <c r="AB19" s="213"/>
      <c r="AC19" s="213"/>
      <c r="AD19" s="213"/>
      <c r="AE19" s="213"/>
      <c r="AF19" s="213"/>
      <c r="AG19" s="213" t="s">
        <v>182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54">
        <v>8</v>
      </c>
      <c r="B20" s="255" t="s">
        <v>229</v>
      </c>
      <c r="C20" s="261" t="s">
        <v>414</v>
      </c>
      <c r="D20" s="256" t="s">
        <v>191</v>
      </c>
      <c r="E20" s="257">
        <v>50</v>
      </c>
      <c r="F20" s="258"/>
      <c r="G20" s="259">
        <f>ROUND(E20*F20,2)</f>
        <v>0</v>
      </c>
      <c r="H20" s="234"/>
      <c r="I20" s="233">
        <f>ROUND(E20*H20,2)</f>
        <v>0</v>
      </c>
      <c r="J20" s="234"/>
      <c r="K20" s="233">
        <f>ROUND(E20*J20,2)</f>
        <v>0</v>
      </c>
      <c r="L20" s="233">
        <v>21</v>
      </c>
      <c r="M20" s="233">
        <f>G20*(1+L20/100)</f>
        <v>0</v>
      </c>
      <c r="N20" s="232">
        <v>1.58E-3</v>
      </c>
      <c r="O20" s="232">
        <f>ROUND(E20*N20,2)</f>
        <v>0.08</v>
      </c>
      <c r="P20" s="232">
        <v>0</v>
      </c>
      <c r="Q20" s="232">
        <f>ROUND(E20*P20,2)</f>
        <v>0</v>
      </c>
      <c r="R20" s="233"/>
      <c r="S20" s="233" t="s">
        <v>178</v>
      </c>
      <c r="T20" s="233" t="s">
        <v>179</v>
      </c>
      <c r="U20" s="233">
        <v>0.214</v>
      </c>
      <c r="V20" s="233">
        <f>ROUND(E20*U20,2)</f>
        <v>10.7</v>
      </c>
      <c r="W20" s="233"/>
      <c r="X20" s="233" t="s">
        <v>180</v>
      </c>
      <c r="Y20" s="233" t="s">
        <v>181</v>
      </c>
      <c r="Z20" s="213"/>
      <c r="AA20" s="213"/>
      <c r="AB20" s="213"/>
      <c r="AC20" s="213"/>
      <c r="AD20" s="213"/>
      <c r="AE20" s="213"/>
      <c r="AF20" s="213"/>
      <c r="AG20" s="213" t="s">
        <v>182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54">
        <v>9</v>
      </c>
      <c r="B21" s="255" t="s">
        <v>415</v>
      </c>
      <c r="C21" s="261" t="s">
        <v>416</v>
      </c>
      <c r="D21" s="256" t="s">
        <v>417</v>
      </c>
      <c r="E21" s="257">
        <v>1</v>
      </c>
      <c r="F21" s="258"/>
      <c r="G21" s="259">
        <f>ROUND(E21*F21,2)</f>
        <v>0</v>
      </c>
      <c r="H21" s="234"/>
      <c r="I21" s="233">
        <f>ROUND(E21*H21,2)</f>
        <v>0</v>
      </c>
      <c r="J21" s="234"/>
      <c r="K21" s="233">
        <f>ROUND(E21*J21,2)</f>
        <v>0</v>
      </c>
      <c r="L21" s="233">
        <v>21</v>
      </c>
      <c r="M21" s="233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3"/>
      <c r="S21" s="233" t="s">
        <v>178</v>
      </c>
      <c r="T21" s="233" t="s">
        <v>179</v>
      </c>
      <c r="U21" s="233">
        <v>1.6</v>
      </c>
      <c r="V21" s="233">
        <f>ROUND(E21*U21,2)</f>
        <v>1.6</v>
      </c>
      <c r="W21" s="233"/>
      <c r="X21" s="233" t="s">
        <v>180</v>
      </c>
      <c r="Y21" s="233" t="s">
        <v>181</v>
      </c>
      <c r="Z21" s="213"/>
      <c r="AA21" s="213"/>
      <c r="AB21" s="213"/>
      <c r="AC21" s="213"/>
      <c r="AD21" s="213"/>
      <c r="AE21" s="213"/>
      <c r="AF21" s="213"/>
      <c r="AG21" s="213" t="s">
        <v>182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54">
        <v>10</v>
      </c>
      <c r="B22" s="255" t="s">
        <v>418</v>
      </c>
      <c r="C22" s="261" t="s">
        <v>419</v>
      </c>
      <c r="D22" s="256" t="s">
        <v>420</v>
      </c>
      <c r="E22" s="257">
        <v>20</v>
      </c>
      <c r="F22" s="258"/>
      <c r="G22" s="259">
        <f>ROUND(E22*F22,2)</f>
        <v>0</v>
      </c>
      <c r="H22" s="234"/>
      <c r="I22" s="233">
        <f>ROUND(E22*H22,2)</f>
        <v>0</v>
      </c>
      <c r="J22" s="234"/>
      <c r="K22" s="233">
        <f>ROUND(E22*J22,2)</f>
        <v>0</v>
      </c>
      <c r="L22" s="233">
        <v>21</v>
      </c>
      <c r="M22" s="233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3"/>
      <c r="S22" s="233" t="s">
        <v>178</v>
      </c>
      <c r="T22" s="233" t="s">
        <v>179</v>
      </c>
      <c r="U22" s="233">
        <v>0</v>
      </c>
      <c r="V22" s="233">
        <f>ROUND(E22*U22,2)</f>
        <v>0</v>
      </c>
      <c r="W22" s="233"/>
      <c r="X22" s="233" t="s">
        <v>180</v>
      </c>
      <c r="Y22" s="233" t="s">
        <v>181</v>
      </c>
      <c r="Z22" s="213"/>
      <c r="AA22" s="213"/>
      <c r="AB22" s="213"/>
      <c r="AC22" s="213"/>
      <c r="AD22" s="213"/>
      <c r="AE22" s="213"/>
      <c r="AF22" s="213"/>
      <c r="AG22" s="213" t="s">
        <v>182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54">
        <v>11</v>
      </c>
      <c r="B23" s="255" t="s">
        <v>421</v>
      </c>
      <c r="C23" s="261" t="s">
        <v>422</v>
      </c>
      <c r="D23" s="256" t="s">
        <v>417</v>
      </c>
      <c r="E23" s="257">
        <v>1</v>
      </c>
      <c r="F23" s="258"/>
      <c r="G23" s="259">
        <f>ROUND(E23*F23,2)</f>
        <v>0</v>
      </c>
      <c r="H23" s="234"/>
      <c r="I23" s="233">
        <f>ROUND(E23*H23,2)</f>
        <v>0</v>
      </c>
      <c r="J23" s="234"/>
      <c r="K23" s="233">
        <f>ROUND(E23*J23,2)</f>
        <v>0</v>
      </c>
      <c r="L23" s="233">
        <v>21</v>
      </c>
      <c r="M23" s="233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3"/>
      <c r="S23" s="233" t="s">
        <v>178</v>
      </c>
      <c r="T23" s="233" t="s">
        <v>179</v>
      </c>
      <c r="U23" s="233">
        <v>1.1499999999999999</v>
      </c>
      <c r="V23" s="233">
        <f>ROUND(E23*U23,2)</f>
        <v>1.1499999999999999</v>
      </c>
      <c r="W23" s="233"/>
      <c r="X23" s="233" t="s">
        <v>180</v>
      </c>
      <c r="Y23" s="233" t="s">
        <v>181</v>
      </c>
      <c r="Z23" s="213"/>
      <c r="AA23" s="213"/>
      <c r="AB23" s="213"/>
      <c r="AC23" s="213"/>
      <c r="AD23" s="213"/>
      <c r="AE23" s="213"/>
      <c r="AF23" s="213"/>
      <c r="AG23" s="213" t="s">
        <v>182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x14ac:dyDescent="0.2">
      <c r="A24" s="241" t="s">
        <v>173</v>
      </c>
      <c r="B24" s="242" t="s">
        <v>98</v>
      </c>
      <c r="C24" s="260" t="s">
        <v>99</v>
      </c>
      <c r="D24" s="243"/>
      <c r="E24" s="244"/>
      <c r="F24" s="245"/>
      <c r="G24" s="246">
        <f>SUMIF(AG25:AG26,"&lt;&gt;NOR",G25:G26)</f>
        <v>0</v>
      </c>
      <c r="H24" s="240"/>
      <c r="I24" s="240">
        <f>SUM(I25:I26)</f>
        <v>0</v>
      </c>
      <c r="J24" s="240"/>
      <c r="K24" s="240">
        <f>SUM(K25:K26)</f>
        <v>0</v>
      </c>
      <c r="L24" s="240"/>
      <c r="M24" s="240">
        <f>SUM(M25:M26)</f>
        <v>0</v>
      </c>
      <c r="N24" s="239"/>
      <c r="O24" s="239">
        <f>SUM(O25:O26)</f>
        <v>0.09</v>
      </c>
      <c r="P24" s="239"/>
      <c r="Q24" s="239">
        <f>SUM(Q25:Q26)</f>
        <v>0</v>
      </c>
      <c r="R24" s="240"/>
      <c r="S24" s="240"/>
      <c r="T24" s="240"/>
      <c r="U24" s="240"/>
      <c r="V24" s="240">
        <f>SUM(V25:V26)</f>
        <v>15.62</v>
      </c>
      <c r="W24" s="240"/>
      <c r="X24" s="240"/>
      <c r="Y24" s="240"/>
      <c r="AG24" t="s">
        <v>174</v>
      </c>
    </row>
    <row r="25" spans="1:60" outlineLevel="1" x14ac:dyDescent="0.2">
      <c r="A25" s="254">
        <v>12</v>
      </c>
      <c r="B25" s="255" t="s">
        <v>209</v>
      </c>
      <c r="C25" s="261" t="s">
        <v>423</v>
      </c>
      <c r="D25" s="256" t="s">
        <v>191</v>
      </c>
      <c r="E25" s="257">
        <v>22</v>
      </c>
      <c r="F25" s="258"/>
      <c r="G25" s="259">
        <f>ROUND(E25*F25,2)</f>
        <v>0</v>
      </c>
      <c r="H25" s="234"/>
      <c r="I25" s="233">
        <f>ROUND(E25*H25,2)</f>
        <v>0</v>
      </c>
      <c r="J25" s="234"/>
      <c r="K25" s="233">
        <f>ROUND(E25*J25,2)</f>
        <v>0</v>
      </c>
      <c r="L25" s="233">
        <v>21</v>
      </c>
      <c r="M25" s="233">
        <f>G25*(1+L25/100)</f>
        <v>0</v>
      </c>
      <c r="N25" s="232">
        <v>4.1999999999999997E-3</v>
      </c>
      <c r="O25" s="232">
        <f>ROUND(E25*N25,2)</f>
        <v>0.09</v>
      </c>
      <c r="P25" s="232">
        <v>0</v>
      </c>
      <c r="Q25" s="232">
        <f>ROUND(E25*P25,2)</f>
        <v>0</v>
      </c>
      <c r="R25" s="233"/>
      <c r="S25" s="233" t="s">
        <v>178</v>
      </c>
      <c r="T25" s="233" t="s">
        <v>178</v>
      </c>
      <c r="U25" s="233">
        <v>0.6</v>
      </c>
      <c r="V25" s="233">
        <f>ROUND(E25*U25,2)</f>
        <v>13.2</v>
      </c>
      <c r="W25" s="233"/>
      <c r="X25" s="233" t="s">
        <v>180</v>
      </c>
      <c r="Y25" s="233" t="s">
        <v>181</v>
      </c>
      <c r="Z25" s="213"/>
      <c r="AA25" s="213"/>
      <c r="AB25" s="213"/>
      <c r="AC25" s="213"/>
      <c r="AD25" s="213"/>
      <c r="AE25" s="213"/>
      <c r="AF25" s="213"/>
      <c r="AG25" s="213" t="s">
        <v>182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54">
        <v>13</v>
      </c>
      <c r="B26" s="255" t="s">
        <v>211</v>
      </c>
      <c r="C26" s="261" t="s">
        <v>212</v>
      </c>
      <c r="D26" s="256" t="s">
        <v>191</v>
      </c>
      <c r="E26" s="257">
        <v>22</v>
      </c>
      <c r="F26" s="258"/>
      <c r="G26" s="259">
        <f>ROUND(E26*F26,2)</f>
        <v>0</v>
      </c>
      <c r="H26" s="234"/>
      <c r="I26" s="233">
        <f>ROUND(E26*H26,2)</f>
        <v>0</v>
      </c>
      <c r="J26" s="234"/>
      <c r="K26" s="233">
        <f>ROUND(E26*J26,2)</f>
        <v>0</v>
      </c>
      <c r="L26" s="233">
        <v>21</v>
      </c>
      <c r="M26" s="233">
        <f>G26*(1+L26/100)</f>
        <v>0</v>
      </c>
      <c r="N26" s="232">
        <v>2.0000000000000002E-5</v>
      </c>
      <c r="O26" s="232">
        <f>ROUND(E26*N26,2)</f>
        <v>0</v>
      </c>
      <c r="P26" s="232">
        <v>0</v>
      </c>
      <c r="Q26" s="232">
        <f>ROUND(E26*P26,2)</f>
        <v>0</v>
      </c>
      <c r="R26" s="233"/>
      <c r="S26" s="233" t="s">
        <v>178</v>
      </c>
      <c r="T26" s="233" t="s">
        <v>178</v>
      </c>
      <c r="U26" s="233">
        <v>0.11</v>
      </c>
      <c r="V26" s="233">
        <f>ROUND(E26*U26,2)</f>
        <v>2.42</v>
      </c>
      <c r="W26" s="233"/>
      <c r="X26" s="233" t="s">
        <v>180</v>
      </c>
      <c r="Y26" s="233" t="s">
        <v>181</v>
      </c>
      <c r="Z26" s="213"/>
      <c r="AA26" s="213"/>
      <c r="AB26" s="213"/>
      <c r="AC26" s="213"/>
      <c r="AD26" s="213"/>
      <c r="AE26" s="213"/>
      <c r="AF26" s="213"/>
      <c r="AG26" s="213" t="s">
        <v>182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x14ac:dyDescent="0.2">
      <c r="A27" s="241" t="s">
        <v>173</v>
      </c>
      <c r="B27" s="242" t="s">
        <v>100</v>
      </c>
      <c r="C27" s="260" t="s">
        <v>101</v>
      </c>
      <c r="D27" s="243"/>
      <c r="E27" s="244"/>
      <c r="F27" s="245"/>
      <c r="G27" s="246">
        <f>SUMIF(AG28:AG28,"&lt;&gt;NOR",G28:G28)</f>
        <v>0</v>
      </c>
      <c r="H27" s="240"/>
      <c r="I27" s="240">
        <f>SUM(I28:I28)</f>
        <v>0</v>
      </c>
      <c r="J27" s="240"/>
      <c r="K27" s="240">
        <f>SUM(K28:K28)</f>
        <v>0</v>
      </c>
      <c r="L27" s="240"/>
      <c r="M27" s="240">
        <f>SUM(M28:M28)</f>
        <v>0</v>
      </c>
      <c r="N27" s="239"/>
      <c r="O27" s="239">
        <f>SUM(O28:O28)</f>
        <v>1.54</v>
      </c>
      <c r="P27" s="239"/>
      <c r="Q27" s="239">
        <f>SUM(Q28:Q28)</f>
        <v>0</v>
      </c>
      <c r="R27" s="240"/>
      <c r="S27" s="240"/>
      <c r="T27" s="240"/>
      <c r="U27" s="240"/>
      <c r="V27" s="240">
        <f>SUM(V28:V28)</f>
        <v>143.63999999999999</v>
      </c>
      <c r="W27" s="240"/>
      <c r="X27" s="240"/>
      <c r="Y27" s="240"/>
      <c r="AG27" t="s">
        <v>174</v>
      </c>
    </row>
    <row r="28" spans="1:60" ht="22.5" outlineLevel="1" x14ac:dyDescent="0.2">
      <c r="A28" s="254">
        <v>14</v>
      </c>
      <c r="B28" s="255" t="s">
        <v>424</v>
      </c>
      <c r="C28" s="261" t="s">
        <v>425</v>
      </c>
      <c r="D28" s="256" t="s">
        <v>191</v>
      </c>
      <c r="E28" s="257">
        <v>114</v>
      </c>
      <c r="F28" s="258"/>
      <c r="G28" s="259">
        <f>ROUND(E28*F28,2)</f>
        <v>0</v>
      </c>
      <c r="H28" s="234"/>
      <c r="I28" s="233">
        <f>ROUND(E28*H28,2)</f>
        <v>0</v>
      </c>
      <c r="J28" s="234"/>
      <c r="K28" s="233">
        <f>ROUND(E28*J28,2)</f>
        <v>0</v>
      </c>
      <c r="L28" s="233">
        <v>21</v>
      </c>
      <c r="M28" s="233">
        <f>G28*(1+L28/100)</f>
        <v>0</v>
      </c>
      <c r="N28" s="232">
        <v>1.3480000000000001E-2</v>
      </c>
      <c r="O28" s="232">
        <f>ROUND(E28*N28,2)</f>
        <v>1.54</v>
      </c>
      <c r="P28" s="232">
        <v>0</v>
      </c>
      <c r="Q28" s="232">
        <f>ROUND(E28*P28,2)</f>
        <v>0</v>
      </c>
      <c r="R28" s="233"/>
      <c r="S28" s="233" t="s">
        <v>178</v>
      </c>
      <c r="T28" s="233" t="s">
        <v>179</v>
      </c>
      <c r="U28" s="233">
        <v>1.26</v>
      </c>
      <c r="V28" s="233">
        <f>ROUND(E28*U28,2)</f>
        <v>143.63999999999999</v>
      </c>
      <c r="W28" s="233"/>
      <c r="X28" s="233" t="s">
        <v>180</v>
      </c>
      <c r="Y28" s="233" t="s">
        <v>181</v>
      </c>
      <c r="Z28" s="213"/>
      <c r="AA28" s="213"/>
      <c r="AB28" s="213"/>
      <c r="AC28" s="213"/>
      <c r="AD28" s="213"/>
      <c r="AE28" s="213"/>
      <c r="AF28" s="213"/>
      <c r="AG28" s="213" t="s">
        <v>182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x14ac:dyDescent="0.2">
      <c r="A29" s="241" t="s">
        <v>173</v>
      </c>
      <c r="B29" s="242" t="s">
        <v>102</v>
      </c>
      <c r="C29" s="260" t="s">
        <v>103</v>
      </c>
      <c r="D29" s="243"/>
      <c r="E29" s="244"/>
      <c r="F29" s="245"/>
      <c r="G29" s="246">
        <f>SUMIF(AG30:AG30,"&lt;&gt;NOR",G30:G30)</f>
        <v>0</v>
      </c>
      <c r="H29" s="240"/>
      <c r="I29" s="240">
        <f>SUM(I30:I30)</f>
        <v>0</v>
      </c>
      <c r="J29" s="240"/>
      <c r="K29" s="240">
        <f>SUM(K30:K30)</f>
        <v>0</v>
      </c>
      <c r="L29" s="240"/>
      <c r="M29" s="240">
        <f>SUM(M30:M30)</f>
        <v>0</v>
      </c>
      <c r="N29" s="239"/>
      <c r="O29" s="239">
        <f>SUM(O30:O30)</f>
        <v>0.12</v>
      </c>
      <c r="P29" s="239"/>
      <c r="Q29" s="239">
        <f>SUM(Q30:Q30)</f>
        <v>0</v>
      </c>
      <c r="R29" s="240"/>
      <c r="S29" s="240"/>
      <c r="T29" s="240"/>
      <c r="U29" s="240"/>
      <c r="V29" s="240">
        <f>SUM(V30:V30)</f>
        <v>2.02</v>
      </c>
      <c r="W29" s="240"/>
      <c r="X29" s="240"/>
      <c r="Y29" s="240"/>
      <c r="AG29" t="s">
        <v>174</v>
      </c>
    </row>
    <row r="30" spans="1:60" ht="22.5" outlineLevel="1" x14ac:dyDescent="0.2">
      <c r="A30" s="254">
        <v>15</v>
      </c>
      <c r="B30" s="255" t="s">
        <v>426</v>
      </c>
      <c r="C30" s="261" t="s">
        <v>427</v>
      </c>
      <c r="D30" s="256" t="s">
        <v>191</v>
      </c>
      <c r="E30" s="257">
        <v>2.2000000000000002</v>
      </c>
      <c r="F30" s="258"/>
      <c r="G30" s="259">
        <f>ROUND(E30*F30,2)</f>
        <v>0</v>
      </c>
      <c r="H30" s="234"/>
      <c r="I30" s="233">
        <f>ROUND(E30*H30,2)</f>
        <v>0</v>
      </c>
      <c r="J30" s="234"/>
      <c r="K30" s="233">
        <f>ROUND(E30*J30,2)</f>
        <v>0</v>
      </c>
      <c r="L30" s="233">
        <v>21</v>
      </c>
      <c r="M30" s="233">
        <f>G30*(1+L30/100)</f>
        <v>0</v>
      </c>
      <c r="N30" s="232">
        <v>5.2580000000000002E-2</v>
      </c>
      <c r="O30" s="232">
        <f>ROUND(E30*N30,2)</f>
        <v>0.12</v>
      </c>
      <c r="P30" s="232">
        <v>0</v>
      </c>
      <c r="Q30" s="232">
        <f>ROUND(E30*P30,2)</f>
        <v>0</v>
      </c>
      <c r="R30" s="233"/>
      <c r="S30" s="233" t="s">
        <v>178</v>
      </c>
      <c r="T30" s="233" t="s">
        <v>178</v>
      </c>
      <c r="U30" s="233">
        <v>0.92</v>
      </c>
      <c r="V30" s="233">
        <f>ROUND(E30*U30,2)</f>
        <v>2.02</v>
      </c>
      <c r="W30" s="233"/>
      <c r="X30" s="233" t="s">
        <v>180</v>
      </c>
      <c r="Y30" s="233" t="s">
        <v>181</v>
      </c>
      <c r="Z30" s="213"/>
      <c r="AA30" s="213"/>
      <c r="AB30" s="213"/>
      <c r="AC30" s="213"/>
      <c r="AD30" s="213"/>
      <c r="AE30" s="213"/>
      <c r="AF30" s="213"/>
      <c r="AG30" s="213" t="s">
        <v>182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">
      <c r="A31" s="241" t="s">
        <v>173</v>
      </c>
      <c r="B31" s="242" t="s">
        <v>104</v>
      </c>
      <c r="C31" s="260" t="s">
        <v>105</v>
      </c>
      <c r="D31" s="243"/>
      <c r="E31" s="244"/>
      <c r="F31" s="245"/>
      <c r="G31" s="246">
        <f>SUMIF(AG32:AG32,"&lt;&gt;NOR",G32:G32)</f>
        <v>0</v>
      </c>
      <c r="H31" s="240"/>
      <c r="I31" s="240">
        <f>SUM(I32:I32)</f>
        <v>0</v>
      </c>
      <c r="J31" s="240"/>
      <c r="K31" s="240">
        <f>SUM(K32:K32)</f>
        <v>0</v>
      </c>
      <c r="L31" s="240"/>
      <c r="M31" s="240">
        <f>SUM(M32:M32)</f>
        <v>0</v>
      </c>
      <c r="N31" s="239"/>
      <c r="O31" s="239">
        <f>SUM(O32:O32)</f>
        <v>0.09</v>
      </c>
      <c r="P31" s="239"/>
      <c r="Q31" s="239">
        <f>SUM(Q32:Q32)</f>
        <v>0</v>
      </c>
      <c r="R31" s="240"/>
      <c r="S31" s="240"/>
      <c r="T31" s="240"/>
      <c r="U31" s="240"/>
      <c r="V31" s="240">
        <f>SUM(V32:V32)</f>
        <v>6.55</v>
      </c>
      <c r="W31" s="240"/>
      <c r="X31" s="240"/>
      <c r="Y31" s="240"/>
      <c r="AG31" t="s">
        <v>174</v>
      </c>
    </row>
    <row r="32" spans="1:60" outlineLevel="1" x14ac:dyDescent="0.2">
      <c r="A32" s="254">
        <v>16</v>
      </c>
      <c r="B32" s="255" t="s">
        <v>428</v>
      </c>
      <c r="C32" s="261" t="s">
        <v>429</v>
      </c>
      <c r="D32" s="256" t="s">
        <v>191</v>
      </c>
      <c r="E32" s="257">
        <v>26.2</v>
      </c>
      <c r="F32" s="258"/>
      <c r="G32" s="259">
        <f>ROUND(E32*F32,2)</f>
        <v>0</v>
      </c>
      <c r="H32" s="234"/>
      <c r="I32" s="233">
        <f>ROUND(E32*H32,2)</f>
        <v>0</v>
      </c>
      <c r="J32" s="234"/>
      <c r="K32" s="233">
        <f>ROUND(E32*J32,2)</f>
        <v>0</v>
      </c>
      <c r="L32" s="233">
        <v>21</v>
      </c>
      <c r="M32" s="233">
        <f>G32*(1+L32/100)</f>
        <v>0</v>
      </c>
      <c r="N32" s="232">
        <v>3.5699999999999998E-3</v>
      </c>
      <c r="O32" s="232">
        <f>ROUND(E32*N32,2)</f>
        <v>0.09</v>
      </c>
      <c r="P32" s="232">
        <v>0</v>
      </c>
      <c r="Q32" s="232">
        <f>ROUND(E32*P32,2)</f>
        <v>0</v>
      </c>
      <c r="R32" s="233"/>
      <c r="S32" s="233" t="s">
        <v>178</v>
      </c>
      <c r="T32" s="233" t="s">
        <v>178</v>
      </c>
      <c r="U32" s="233">
        <v>0.25</v>
      </c>
      <c r="V32" s="233">
        <f>ROUND(E32*U32,2)</f>
        <v>6.55</v>
      </c>
      <c r="W32" s="233"/>
      <c r="X32" s="233" t="s">
        <v>180</v>
      </c>
      <c r="Y32" s="233" t="s">
        <v>181</v>
      </c>
      <c r="Z32" s="213"/>
      <c r="AA32" s="213"/>
      <c r="AB32" s="213"/>
      <c r="AC32" s="213"/>
      <c r="AD32" s="213"/>
      <c r="AE32" s="213"/>
      <c r="AF32" s="213"/>
      <c r="AG32" s="213" t="s">
        <v>182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x14ac:dyDescent="0.2">
      <c r="A33" s="241" t="s">
        <v>173</v>
      </c>
      <c r="B33" s="242" t="s">
        <v>108</v>
      </c>
      <c r="C33" s="260" t="s">
        <v>109</v>
      </c>
      <c r="D33" s="243"/>
      <c r="E33" s="244"/>
      <c r="F33" s="245"/>
      <c r="G33" s="246">
        <f>SUMIF(AG34:AG35,"&lt;&gt;NOR",G34:G35)</f>
        <v>0</v>
      </c>
      <c r="H33" s="240"/>
      <c r="I33" s="240">
        <f>SUM(I34:I35)</f>
        <v>0</v>
      </c>
      <c r="J33" s="240"/>
      <c r="K33" s="240">
        <f>SUM(K34:K35)</f>
        <v>0</v>
      </c>
      <c r="L33" s="240"/>
      <c r="M33" s="240">
        <f>SUM(M34:M35)</f>
        <v>0</v>
      </c>
      <c r="N33" s="239"/>
      <c r="O33" s="239">
        <f>SUM(O34:O35)</f>
        <v>2.0499999999999998</v>
      </c>
      <c r="P33" s="239"/>
      <c r="Q33" s="239">
        <f>SUM(Q34:Q35)</f>
        <v>0</v>
      </c>
      <c r="R33" s="240"/>
      <c r="S33" s="240"/>
      <c r="T33" s="240"/>
      <c r="U33" s="240"/>
      <c r="V33" s="240">
        <f>SUM(V34:V35)</f>
        <v>1.86</v>
      </c>
      <c r="W33" s="240"/>
      <c r="X33" s="240"/>
      <c r="Y33" s="240"/>
      <c r="AG33" t="s">
        <v>174</v>
      </c>
    </row>
    <row r="34" spans="1:60" ht="22.5" outlineLevel="1" x14ac:dyDescent="0.2">
      <c r="A34" s="254">
        <v>17</v>
      </c>
      <c r="B34" s="255" t="s">
        <v>430</v>
      </c>
      <c r="C34" s="261" t="s">
        <v>431</v>
      </c>
      <c r="D34" s="256" t="s">
        <v>295</v>
      </c>
      <c r="E34" s="257">
        <v>40.5</v>
      </c>
      <c r="F34" s="258"/>
      <c r="G34" s="259">
        <f>ROUND(E34*F34,2)</f>
        <v>0</v>
      </c>
      <c r="H34" s="234"/>
      <c r="I34" s="233">
        <f>ROUND(E34*H34,2)</f>
        <v>0</v>
      </c>
      <c r="J34" s="234"/>
      <c r="K34" s="233">
        <f>ROUND(E34*J34,2)</f>
        <v>0</v>
      </c>
      <c r="L34" s="233">
        <v>21</v>
      </c>
      <c r="M34" s="233">
        <f>G34*(1+L34/100)</f>
        <v>0</v>
      </c>
      <c r="N34" s="232">
        <v>4.9840000000000002E-2</v>
      </c>
      <c r="O34" s="232">
        <f>ROUND(E34*N34,2)</f>
        <v>2.02</v>
      </c>
      <c r="P34" s="232">
        <v>0</v>
      </c>
      <c r="Q34" s="232">
        <f>ROUND(E34*P34,2)</f>
        <v>0</v>
      </c>
      <c r="R34" s="233"/>
      <c r="S34" s="233" t="s">
        <v>207</v>
      </c>
      <c r="T34" s="233" t="s">
        <v>308</v>
      </c>
      <c r="U34" s="233">
        <v>0</v>
      </c>
      <c r="V34" s="233">
        <f>ROUND(E34*U34,2)</f>
        <v>0</v>
      </c>
      <c r="W34" s="233"/>
      <c r="X34" s="233" t="s">
        <v>180</v>
      </c>
      <c r="Y34" s="233" t="s">
        <v>181</v>
      </c>
      <c r="Z34" s="213"/>
      <c r="AA34" s="213"/>
      <c r="AB34" s="213"/>
      <c r="AC34" s="213"/>
      <c r="AD34" s="213"/>
      <c r="AE34" s="213"/>
      <c r="AF34" s="213"/>
      <c r="AG34" s="213" t="s">
        <v>182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2.5" outlineLevel="1" x14ac:dyDescent="0.2">
      <c r="A35" s="254">
        <v>18</v>
      </c>
      <c r="B35" s="255" t="s">
        <v>432</v>
      </c>
      <c r="C35" s="261" t="s">
        <v>433</v>
      </c>
      <c r="D35" s="256" t="s">
        <v>215</v>
      </c>
      <c r="E35" s="257">
        <v>1</v>
      </c>
      <c r="F35" s="258"/>
      <c r="G35" s="259">
        <f>ROUND(E35*F35,2)</f>
        <v>0</v>
      </c>
      <c r="H35" s="234"/>
      <c r="I35" s="233">
        <f>ROUND(E35*H35,2)</f>
        <v>0</v>
      </c>
      <c r="J35" s="234"/>
      <c r="K35" s="233">
        <f>ROUND(E35*J35,2)</f>
        <v>0</v>
      </c>
      <c r="L35" s="233">
        <v>21</v>
      </c>
      <c r="M35" s="233">
        <f>G35*(1+L35/100)</f>
        <v>0</v>
      </c>
      <c r="N35" s="232">
        <v>3.3309999999999999E-2</v>
      </c>
      <c r="O35" s="232">
        <f>ROUND(E35*N35,2)</f>
        <v>0.03</v>
      </c>
      <c r="P35" s="232">
        <v>0</v>
      </c>
      <c r="Q35" s="232">
        <f>ROUND(E35*P35,2)</f>
        <v>0</v>
      </c>
      <c r="R35" s="233"/>
      <c r="S35" s="233" t="s">
        <v>178</v>
      </c>
      <c r="T35" s="233" t="s">
        <v>178</v>
      </c>
      <c r="U35" s="233">
        <v>1.86</v>
      </c>
      <c r="V35" s="233">
        <f>ROUND(E35*U35,2)</f>
        <v>1.86</v>
      </c>
      <c r="W35" s="233"/>
      <c r="X35" s="233" t="s">
        <v>180</v>
      </c>
      <c r="Y35" s="233" t="s">
        <v>181</v>
      </c>
      <c r="Z35" s="213"/>
      <c r="AA35" s="213"/>
      <c r="AB35" s="213"/>
      <c r="AC35" s="213"/>
      <c r="AD35" s="213"/>
      <c r="AE35" s="213"/>
      <c r="AF35" s="213"/>
      <c r="AG35" s="213" t="s">
        <v>182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x14ac:dyDescent="0.2">
      <c r="A36" s="241" t="s">
        <v>173</v>
      </c>
      <c r="B36" s="242" t="s">
        <v>114</v>
      </c>
      <c r="C36" s="260" t="s">
        <v>115</v>
      </c>
      <c r="D36" s="243"/>
      <c r="E36" s="244"/>
      <c r="F36" s="245"/>
      <c r="G36" s="246">
        <f>SUMIF(AG37:AG45,"&lt;&gt;NOR",G37:G45)</f>
        <v>0</v>
      </c>
      <c r="H36" s="240"/>
      <c r="I36" s="240">
        <f>SUM(I37:I45)</f>
        <v>0</v>
      </c>
      <c r="J36" s="240"/>
      <c r="K36" s="240">
        <f>SUM(K37:K45)</f>
        <v>0</v>
      </c>
      <c r="L36" s="240"/>
      <c r="M36" s="240">
        <f>SUM(M37:M45)</f>
        <v>0</v>
      </c>
      <c r="N36" s="239"/>
      <c r="O36" s="239">
        <f>SUM(O37:O45)</f>
        <v>0.02</v>
      </c>
      <c r="P36" s="239"/>
      <c r="Q36" s="239">
        <f>SUM(Q37:Q45)</f>
        <v>15.790000000000001</v>
      </c>
      <c r="R36" s="240"/>
      <c r="S36" s="240"/>
      <c r="T36" s="240"/>
      <c r="U36" s="240"/>
      <c r="V36" s="240">
        <f>SUM(V37:V45)</f>
        <v>78.410000000000011</v>
      </c>
      <c r="W36" s="240"/>
      <c r="X36" s="240"/>
      <c r="Y36" s="240"/>
      <c r="AG36" t="s">
        <v>174</v>
      </c>
    </row>
    <row r="37" spans="1:60" outlineLevel="1" x14ac:dyDescent="0.2">
      <c r="A37" s="254">
        <v>19</v>
      </c>
      <c r="B37" s="255" t="s">
        <v>434</v>
      </c>
      <c r="C37" s="261" t="s">
        <v>435</v>
      </c>
      <c r="D37" s="256" t="s">
        <v>191</v>
      </c>
      <c r="E37" s="257">
        <v>3.9</v>
      </c>
      <c r="F37" s="258"/>
      <c r="G37" s="259">
        <f>ROUND(E37*F37,2)</f>
        <v>0</v>
      </c>
      <c r="H37" s="234"/>
      <c r="I37" s="233">
        <f>ROUND(E37*H37,2)</f>
        <v>0</v>
      </c>
      <c r="J37" s="234"/>
      <c r="K37" s="233">
        <f>ROUND(E37*J37,2)</f>
        <v>0</v>
      </c>
      <c r="L37" s="233">
        <v>21</v>
      </c>
      <c r="M37" s="233">
        <f>G37*(1+L37/100)</f>
        <v>0</v>
      </c>
      <c r="N37" s="232">
        <v>8.3000000000000001E-4</v>
      </c>
      <c r="O37" s="232">
        <f>ROUND(E37*N37,2)</f>
        <v>0</v>
      </c>
      <c r="P37" s="232">
        <v>0.06</v>
      </c>
      <c r="Q37" s="232">
        <f>ROUND(E37*P37,2)</f>
        <v>0.23</v>
      </c>
      <c r="R37" s="233"/>
      <c r="S37" s="233" t="s">
        <v>178</v>
      </c>
      <c r="T37" s="233" t="s">
        <v>178</v>
      </c>
      <c r="U37" s="233">
        <v>0.55600000000000005</v>
      </c>
      <c r="V37" s="233">
        <f>ROUND(E37*U37,2)</f>
        <v>2.17</v>
      </c>
      <c r="W37" s="233"/>
      <c r="X37" s="233" t="s">
        <v>180</v>
      </c>
      <c r="Y37" s="233" t="s">
        <v>181</v>
      </c>
      <c r="Z37" s="213"/>
      <c r="AA37" s="213"/>
      <c r="AB37" s="213"/>
      <c r="AC37" s="213"/>
      <c r="AD37" s="213"/>
      <c r="AE37" s="213"/>
      <c r="AF37" s="213"/>
      <c r="AG37" s="213" t="s">
        <v>182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54">
        <v>20</v>
      </c>
      <c r="B38" s="255" t="s">
        <v>436</v>
      </c>
      <c r="C38" s="261" t="s">
        <v>437</v>
      </c>
      <c r="D38" s="256" t="s">
        <v>177</v>
      </c>
      <c r="E38" s="257">
        <v>8.5</v>
      </c>
      <c r="F38" s="258"/>
      <c r="G38" s="259">
        <f>ROUND(E38*F38,2)</f>
        <v>0</v>
      </c>
      <c r="H38" s="234"/>
      <c r="I38" s="233">
        <f>ROUND(E38*H38,2)</f>
        <v>0</v>
      </c>
      <c r="J38" s="234"/>
      <c r="K38" s="233">
        <f>ROUND(E38*J38,2)</f>
        <v>0</v>
      </c>
      <c r="L38" s="233">
        <v>21</v>
      </c>
      <c r="M38" s="233">
        <f>G38*(1+L38/100)</f>
        <v>0</v>
      </c>
      <c r="N38" s="232">
        <v>1.82E-3</v>
      </c>
      <c r="O38" s="232">
        <f>ROUND(E38*N38,2)</f>
        <v>0.02</v>
      </c>
      <c r="P38" s="232">
        <v>1.8</v>
      </c>
      <c r="Q38" s="232">
        <f>ROUND(E38*P38,2)</f>
        <v>15.3</v>
      </c>
      <c r="R38" s="233"/>
      <c r="S38" s="233" t="s">
        <v>178</v>
      </c>
      <c r="T38" s="233" t="s">
        <v>178</v>
      </c>
      <c r="U38" s="233">
        <v>3.6080000000000001</v>
      </c>
      <c r="V38" s="233">
        <f>ROUND(E38*U38,2)</f>
        <v>30.67</v>
      </c>
      <c r="W38" s="233"/>
      <c r="X38" s="233" t="s">
        <v>180</v>
      </c>
      <c r="Y38" s="233" t="s">
        <v>181</v>
      </c>
      <c r="Z38" s="213"/>
      <c r="AA38" s="213"/>
      <c r="AB38" s="213"/>
      <c r="AC38" s="213"/>
      <c r="AD38" s="213"/>
      <c r="AE38" s="213"/>
      <c r="AF38" s="213"/>
      <c r="AG38" s="213" t="s">
        <v>182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54">
        <v>21</v>
      </c>
      <c r="B39" s="255" t="s">
        <v>438</v>
      </c>
      <c r="C39" s="261" t="s">
        <v>439</v>
      </c>
      <c r="D39" s="256" t="s">
        <v>295</v>
      </c>
      <c r="E39" s="257">
        <v>7</v>
      </c>
      <c r="F39" s="258"/>
      <c r="G39" s="259">
        <f>ROUND(E39*F39,2)</f>
        <v>0</v>
      </c>
      <c r="H39" s="234"/>
      <c r="I39" s="233">
        <f>ROUND(E39*H39,2)</f>
        <v>0</v>
      </c>
      <c r="J39" s="234"/>
      <c r="K39" s="233">
        <f>ROUND(E39*J39,2)</f>
        <v>0</v>
      </c>
      <c r="L39" s="233">
        <v>21</v>
      </c>
      <c r="M39" s="233">
        <f>G39*(1+L39/100)</f>
        <v>0</v>
      </c>
      <c r="N39" s="232">
        <v>0</v>
      </c>
      <c r="O39" s="232">
        <f>ROUND(E39*N39,2)</f>
        <v>0</v>
      </c>
      <c r="P39" s="232">
        <v>3.6999999999999998E-2</v>
      </c>
      <c r="Q39" s="232">
        <f>ROUND(E39*P39,2)</f>
        <v>0.26</v>
      </c>
      <c r="R39" s="233"/>
      <c r="S39" s="233" t="s">
        <v>178</v>
      </c>
      <c r="T39" s="233" t="s">
        <v>178</v>
      </c>
      <c r="U39" s="233">
        <v>0.55000000000000004</v>
      </c>
      <c r="V39" s="233">
        <f>ROUND(E39*U39,2)</f>
        <v>3.85</v>
      </c>
      <c r="W39" s="233"/>
      <c r="X39" s="233" t="s">
        <v>180</v>
      </c>
      <c r="Y39" s="233" t="s">
        <v>181</v>
      </c>
      <c r="Z39" s="213"/>
      <c r="AA39" s="213"/>
      <c r="AB39" s="213"/>
      <c r="AC39" s="213"/>
      <c r="AD39" s="213"/>
      <c r="AE39" s="213"/>
      <c r="AF39" s="213"/>
      <c r="AG39" s="213" t="s">
        <v>182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54">
        <v>22</v>
      </c>
      <c r="B40" s="255" t="s">
        <v>243</v>
      </c>
      <c r="C40" s="261" t="s">
        <v>440</v>
      </c>
      <c r="D40" s="256" t="s">
        <v>245</v>
      </c>
      <c r="E40" s="257">
        <v>15.792999999999999</v>
      </c>
      <c r="F40" s="258"/>
      <c r="G40" s="259">
        <f>ROUND(E40*F40,2)</f>
        <v>0</v>
      </c>
      <c r="H40" s="234"/>
      <c r="I40" s="233">
        <f>ROUND(E40*H40,2)</f>
        <v>0</v>
      </c>
      <c r="J40" s="234"/>
      <c r="K40" s="233">
        <f>ROUND(E40*J40,2)</f>
        <v>0</v>
      </c>
      <c r="L40" s="233">
        <v>21</v>
      </c>
      <c r="M40" s="233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3"/>
      <c r="S40" s="233" t="s">
        <v>178</v>
      </c>
      <c r="T40" s="233" t="s">
        <v>178</v>
      </c>
      <c r="U40" s="233">
        <v>0.93300000000000005</v>
      </c>
      <c r="V40" s="233">
        <f>ROUND(E40*U40,2)</f>
        <v>14.73</v>
      </c>
      <c r="W40" s="233"/>
      <c r="X40" s="233" t="s">
        <v>246</v>
      </c>
      <c r="Y40" s="233" t="s">
        <v>181</v>
      </c>
      <c r="Z40" s="213"/>
      <c r="AA40" s="213"/>
      <c r="AB40" s="213"/>
      <c r="AC40" s="213"/>
      <c r="AD40" s="213"/>
      <c r="AE40" s="213"/>
      <c r="AF40" s="213"/>
      <c r="AG40" s="213" t="s">
        <v>247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54">
        <v>23</v>
      </c>
      <c r="B41" s="255" t="s">
        <v>255</v>
      </c>
      <c r="C41" s="261" t="s">
        <v>256</v>
      </c>
      <c r="D41" s="256" t="s">
        <v>245</v>
      </c>
      <c r="E41" s="257">
        <v>15.792999999999999</v>
      </c>
      <c r="F41" s="258"/>
      <c r="G41" s="259">
        <f>ROUND(E41*F41,2)</f>
        <v>0</v>
      </c>
      <c r="H41" s="234"/>
      <c r="I41" s="233">
        <f>ROUND(E41*H41,2)</f>
        <v>0</v>
      </c>
      <c r="J41" s="234"/>
      <c r="K41" s="233">
        <f>ROUND(E41*J41,2)</f>
        <v>0</v>
      </c>
      <c r="L41" s="233">
        <v>21</v>
      </c>
      <c r="M41" s="233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3"/>
      <c r="S41" s="233" t="s">
        <v>178</v>
      </c>
      <c r="T41" s="233" t="s">
        <v>178</v>
      </c>
      <c r="U41" s="233">
        <v>0.49</v>
      </c>
      <c r="V41" s="233">
        <f>ROUND(E41*U41,2)</f>
        <v>7.74</v>
      </c>
      <c r="W41" s="233"/>
      <c r="X41" s="233" t="s">
        <v>246</v>
      </c>
      <c r="Y41" s="233" t="s">
        <v>181</v>
      </c>
      <c r="Z41" s="213"/>
      <c r="AA41" s="213"/>
      <c r="AB41" s="213"/>
      <c r="AC41" s="213"/>
      <c r="AD41" s="213"/>
      <c r="AE41" s="213"/>
      <c r="AF41" s="213"/>
      <c r="AG41" s="213" t="s">
        <v>247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54">
        <v>24</v>
      </c>
      <c r="B42" s="255" t="s">
        <v>257</v>
      </c>
      <c r="C42" s="261" t="s">
        <v>258</v>
      </c>
      <c r="D42" s="256" t="s">
        <v>245</v>
      </c>
      <c r="E42" s="257">
        <v>15.792999999999999</v>
      </c>
      <c r="F42" s="258"/>
      <c r="G42" s="259">
        <f>ROUND(E42*F42,2)</f>
        <v>0</v>
      </c>
      <c r="H42" s="234"/>
      <c r="I42" s="233">
        <f>ROUND(E42*H42,2)</f>
        <v>0</v>
      </c>
      <c r="J42" s="234"/>
      <c r="K42" s="233">
        <f>ROUND(E42*J42,2)</f>
        <v>0</v>
      </c>
      <c r="L42" s="233">
        <v>21</v>
      </c>
      <c r="M42" s="233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3"/>
      <c r="S42" s="233" t="s">
        <v>178</v>
      </c>
      <c r="T42" s="233" t="s">
        <v>178</v>
      </c>
      <c r="U42" s="233">
        <v>0</v>
      </c>
      <c r="V42" s="233">
        <f>ROUND(E42*U42,2)</f>
        <v>0</v>
      </c>
      <c r="W42" s="233"/>
      <c r="X42" s="233" t="s">
        <v>246</v>
      </c>
      <c r="Y42" s="233" t="s">
        <v>181</v>
      </c>
      <c r="Z42" s="213"/>
      <c r="AA42" s="213"/>
      <c r="AB42" s="213"/>
      <c r="AC42" s="213"/>
      <c r="AD42" s="213"/>
      <c r="AE42" s="213"/>
      <c r="AF42" s="213"/>
      <c r="AG42" s="213" t="s">
        <v>247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54">
        <v>25</v>
      </c>
      <c r="B43" s="255" t="s">
        <v>259</v>
      </c>
      <c r="C43" s="261" t="s">
        <v>260</v>
      </c>
      <c r="D43" s="256" t="s">
        <v>245</v>
      </c>
      <c r="E43" s="257">
        <v>15.792999999999999</v>
      </c>
      <c r="F43" s="258"/>
      <c r="G43" s="259">
        <f>ROUND(E43*F43,2)</f>
        <v>0</v>
      </c>
      <c r="H43" s="234"/>
      <c r="I43" s="233">
        <f>ROUND(E43*H43,2)</f>
        <v>0</v>
      </c>
      <c r="J43" s="234"/>
      <c r="K43" s="233">
        <f>ROUND(E43*J43,2)</f>
        <v>0</v>
      </c>
      <c r="L43" s="233">
        <v>21</v>
      </c>
      <c r="M43" s="233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3"/>
      <c r="S43" s="233" t="s">
        <v>178</v>
      </c>
      <c r="T43" s="233" t="s">
        <v>178</v>
      </c>
      <c r="U43" s="233">
        <v>0.94199999999999995</v>
      </c>
      <c r="V43" s="233">
        <f>ROUND(E43*U43,2)</f>
        <v>14.88</v>
      </c>
      <c r="W43" s="233"/>
      <c r="X43" s="233" t="s">
        <v>246</v>
      </c>
      <c r="Y43" s="233" t="s">
        <v>181</v>
      </c>
      <c r="Z43" s="213"/>
      <c r="AA43" s="213"/>
      <c r="AB43" s="213"/>
      <c r="AC43" s="213"/>
      <c r="AD43" s="213"/>
      <c r="AE43" s="213"/>
      <c r="AF43" s="213"/>
      <c r="AG43" s="213" t="s">
        <v>247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54">
        <v>26</v>
      </c>
      <c r="B44" s="255" t="s">
        <v>261</v>
      </c>
      <c r="C44" s="261" t="s">
        <v>262</v>
      </c>
      <c r="D44" s="256" t="s">
        <v>245</v>
      </c>
      <c r="E44" s="257">
        <v>15.792999999999999</v>
      </c>
      <c r="F44" s="258"/>
      <c r="G44" s="259">
        <f>ROUND(E44*F44,2)</f>
        <v>0</v>
      </c>
      <c r="H44" s="234"/>
      <c r="I44" s="233">
        <f>ROUND(E44*H44,2)</f>
        <v>0</v>
      </c>
      <c r="J44" s="234"/>
      <c r="K44" s="233">
        <f>ROUND(E44*J44,2)</f>
        <v>0</v>
      </c>
      <c r="L44" s="233">
        <v>21</v>
      </c>
      <c r="M44" s="233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3"/>
      <c r="S44" s="233" t="s">
        <v>178</v>
      </c>
      <c r="T44" s="233" t="s">
        <v>178</v>
      </c>
      <c r="U44" s="233">
        <v>0.27700000000000002</v>
      </c>
      <c r="V44" s="233">
        <f>ROUND(E44*U44,2)</f>
        <v>4.37</v>
      </c>
      <c r="W44" s="233"/>
      <c r="X44" s="233" t="s">
        <v>246</v>
      </c>
      <c r="Y44" s="233" t="s">
        <v>181</v>
      </c>
      <c r="Z44" s="213"/>
      <c r="AA44" s="213"/>
      <c r="AB44" s="213"/>
      <c r="AC44" s="213"/>
      <c r="AD44" s="213"/>
      <c r="AE44" s="213"/>
      <c r="AF44" s="213"/>
      <c r="AG44" s="213" t="s">
        <v>247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54">
        <v>27</v>
      </c>
      <c r="B45" s="255" t="s">
        <v>441</v>
      </c>
      <c r="C45" s="261" t="s">
        <v>264</v>
      </c>
      <c r="D45" s="256" t="s">
        <v>245</v>
      </c>
      <c r="E45" s="257">
        <v>28.283190000000001</v>
      </c>
      <c r="F45" s="258"/>
      <c r="G45" s="259">
        <f>ROUND(E45*F45,2)</f>
        <v>0</v>
      </c>
      <c r="H45" s="234"/>
      <c r="I45" s="233">
        <f>ROUND(E45*H45,2)</f>
        <v>0</v>
      </c>
      <c r="J45" s="234"/>
      <c r="K45" s="233">
        <f>ROUND(E45*J45,2)</f>
        <v>0</v>
      </c>
      <c r="L45" s="233">
        <v>21</v>
      </c>
      <c r="M45" s="233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3"/>
      <c r="S45" s="233" t="s">
        <v>207</v>
      </c>
      <c r="T45" s="233" t="s">
        <v>179</v>
      </c>
      <c r="U45" s="233">
        <v>0</v>
      </c>
      <c r="V45" s="233">
        <f>ROUND(E45*U45,2)</f>
        <v>0</v>
      </c>
      <c r="W45" s="233"/>
      <c r="X45" s="233" t="s">
        <v>180</v>
      </c>
      <c r="Y45" s="233" t="s">
        <v>181</v>
      </c>
      <c r="Z45" s="213"/>
      <c r="AA45" s="213"/>
      <c r="AB45" s="213"/>
      <c r="AC45" s="213"/>
      <c r="AD45" s="213"/>
      <c r="AE45" s="213"/>
      <c r="AF45" s="213"/>
      <c r="AG45" s="213" t="s">
        <v>182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x14ac:dyDescent="0.2">
      <c r="A46" s="241" t="s">
        <v>173</v>
      </c>
      <c r="B46" s="242" t="s">
        <v>116</v>
      </c>
      <c r="C46" s="260" t="s">
        <v>117</v>
      </c>
      <c r="D46" s="243"/>
      <c r="E46" s="244"/>
      <c r="F46" s="245"/>
      <c r="G46" s="246">
        <f>SUMIF(AG47:AG47,"&lt;&gt;NOR",G47:G47)</f>
        <v>0</v>
      </c>
      <c r="H46" s="240"/>
      <c r="I46" s="240">
        <f>SUM(I47:I47)</f>
        <v>0</v>
      </c>
      <c r="J46" s="240"/>
      <c r="K46" s="240">
        <f>SUM(K47:K47)</f>
        <v>0</v>
      </c>
      <c r="L46" s="240"/>
      <c r="M46" s="240">
        <f>SUM(M47:M47)</f>
        <v>0</v>
      </c>
      <c r="N46" s="239"/>
      <c r="O46" s="239">
        <f>SUM(O47:O47)</f>
        <v>0</v>
      </c>
      <c r="P46" s="239"/>
      <c r="Q46" s="239">
        <f>SUM(Q47:Q47)</f>
        <v>0</v>
      </c>
      <c r="R46" s="240"/>
      <c r="S46" s="240"/>
      <c r="T46" s="240"/>
      <c r="U46" s="240"/>
      <c r="V46" s="240">
        <f>SUM(V47:V47)</f>
        <v>23.73</v>
      </c>
      <c r="W46" s="240"/>
      <c r="X46" s="240"/>
      <c r="Y46" s="240"/>
      <c r="AG46" t="s">
        <v>174</v>
      </c>
    </row>
    <row r="47" spans="1:60" outlineLevel="1" x14ac:dyDescent="0.2">
      <c r="A47" s="254">
        <v>28</v>
      </c>
      <c r="B47" s="255" t="s">
        <v>442</v>
      </c>
      <c r="C47" s="261" t="s">
        <v>443</v>
      </c>
      <c r="D47" s="256" t="s">
        <v>245</v>
      </c>
      <c r="E47" s="257">
        <v>12.539949999999999</v>
      </c>
      <c r="F47" s="258"/>
      <c r="G47" s="259">
        <f>ROUND(E47*F47,2)</f>
        <v>0</v>
      </c>
      <c r="H47" s="234"/>
      <c r="I47" s="233">
        <f>ROUND(E47*H47,2)</f>
        <v>0</v>
      </c>
      <c r="J47" s="234"/>
      <c r="K47" s="233">
        <f>ROUND(E47*J47,2)</f>
        <v>0</v>
      </c>
      <c r="L47" s="233">
        <v>21</v>
      </c>
      <c r="M47" s="233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3"/>
      <c r="S47" s="233" t="s">
        <v>178</v>
      </c>
      <c r="T47" s="233" t="s">
        <v>178</v>
      </c>
      <c r="U47" s="233">
        <v>1.8919999999999999</v>
      </c>
      <c r="V47" s="233">
        <f>ROUND(E47*U47,2)</f>
        <v>23.73</v>
      </c>
      <c r="W47" s="233"/>
      <c r="X47" s="233" t="s">
        <v>268</v>
      </c>
      <c r="Y47" s="233" t="s">
        <v>181</v>
      </c>
      <c r="Z47" s="213"/>
      <c r="AA47" s="213"/>
      <c r="AB47" s="213"/>
      <c r="AC47" s="213"/>
      <c r="AD47" s="213"/>
      <c r="AE47" s="213"/>
      <c r="AF47" s="213"/>
      <c r="AG47" s="213" t="s">
        <v>269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x14ac:dyDescent="0.2">
      <c r="A48" s="241" t="s">
        <v>173</v>
      </c>
      <c r="B48" s="242" t="s">
        <v>120</v>
      </c>
      <c r="C48" s="260" t="s">
        <v>121</v>
      </c>
      <c r="D48" s="243"/>
      <c r="E48" s="244"/>
      <c r="F48" s="245"/>
      <c r="G48" s="246">
        <f>SUMIF(AG49:AG53,"&lt;&gt;NOR",G49:G53)</f>
        <v>0</v>
      </c>
      <c r="H48" s="240"/>
      <c r="I48" s="240">
        <f>SUM(I49:I53)</f>
        <v>0</v>
      </c>
      <c r="J48" s="240"/>
      <c r="K48" s="240">
        <f>SUM(K49:K53)</f>
        <v>0</v>
      </c>
      <c r="L48" s="240"/>
      <c r="M48" s="240">
        <f>SUM(M49:M53)</f>
        <v>0</v>
      </c>
      <c r="N48" s="239"/>
      <c r="O48" s="239">
        <f>SUM(O49:O53)</f>
        <v>0.16</v>
      </c>
      <c r="P48" s="239"/>
      <c r="Q48" s="239">
        <f>SUM(Q49:Q53)</f>
        <v>0.05</v>
      </c>
      <c r="R48" s="240"/>
      <c r="S48" s="240"/>
      <c r="T48" s="240"/>
      <c r="U48" s="240"/>
      <c r="V48" s="240">
        <f>SUM(V49:V53)</f>
        <v>32.74</v>
      </c>
      <c r="W48" s="240"/>
      <c r="X48" s="240"/>
      <c r="Y48" s="240"/>
      <c r="AG48" t="s">
        <v>174</v>
      </c>
    </row>
    <row r="49" spans="1:60" outlineLevel="1" x14ac:dyDescent="0.2">
      <c r="A49" s="254">
        <v>29</v>
      </c>
      <c r="B49" s="255" t="s">
        <v>444</v>
      </c>
      <c r="C49" s="261" t="s">
        <v>445</v>
      </c>
      <c r="D49" s="256" t="s">
        <v>191</v>
      </c>
      <c r="E49" s="257">
        <v>6.3</v>
      </c>
      <c r="F49" s="258"/>
      <c r="G49" s="259">
        <f>ROUND(E49*F49,2)</f>
        <v>0</v>
      </c>
      <c r="H49" s="234"/>
      <c r="I49" s="233">
        <f>ROUND(E49*H49,2)</f>
        <v>0</v>
      </c>
      <c r="J49" s="234"/>
      <c r="K49" s="233">
        <f>ROUND(E49*J49,2)</f>
        <v>0</v>
      </c>
      <c r="L49" s="233">
        <v>21</v>
      </c>
      <c r="M49" s="233">
        <f>G49*(1+L49/100)</f>
        <v>0</v>
      </c>
      <c r="N49" s="232">
        <v>0</v>
      </c>
      <c r="O49" s="232">
        <f>ROUND(E49*N49,2)</f>
        <v>0</v>
      </c>
      <c r="P49" s="232">
        <v>7.3200000000000001E-3</v>
      </c>
      <c r="Q49" s="232">
        <f>ROUND(E49*P49,2)</f>
        <v>0.05</v>
      </c>
      <c r="R49" s="233"/>
      <c r="S49" s="233" t="s">
        <v>178</v>
      </c>
      <c r="T49" s="233" t="s">
        <v>178</v>
      </c>
      <c r="U49" s="233">
        <v>0.115</v>
      </c>
      <c r="V49" s="233">
        <f>ROUND(E49*U49,2)</f>
        <v>0.72</v>
      </c>
      <c r="W49" s="233"/>
      <c r="X49" s="233" t="s">
        <v>180</v>
      </c>
      <c r="Y49" s="233" t="s">
        <v>181</v>
      </c>
      <c r="Z49" s="213"/>
      <c r="AA49" s="213"/>
      <c r="AB49" s="213"/>
      <c r="AC49" s="213"/>
      <c r="AD49" s="213"/>
      <c r="AE49" s="213"/>
      <c r="AF49" s="213"/>
      <c r="AG49" s="213" t="s">
        <v>296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54">
        <v>30</v>
      </c>
      <c r="B50" s="255" t="s">
        <v>446</v>
      </c>
      <c r="C50" s="261" t="s">
        <v>447</v>
      </c>
      <c r="D50" s="256" t="s">
        <v>191</v>
      </c>
      <c r="E50" s="257">
        <v>6.3</v>
      </c>
      <c r="F50" s="258"/>
      <c r="G50" s="259">
        <f>ROUND(E50*F50,2)</f>
        <v>0</v>
      </c>
      <c r="H50" s="234"/>
      <c r="I50" s="233">
        <f>ROUND(E50*H50,2)</f>
        <v>0</v>
      </c>
      <c r="J50" s="234"/>
      <c r="K50" s="233">
        <f>ROUND(E50*J50,2)</f>
        <v>0</v>
      </c>
      <c r="L50" s="233">
        <v>21</v>
      </c>
      <c r="M50" s="233">
        <f>G50*(1+L50/100)</f>
        <v>0</v>
      </c>
      <c r="N50" s="232">
        <v>5.2199999999999998E-3</v>
      </c>
      <c r="O50" s="232">
        <f>ROUND(E50*N50,2)</f>
        <v>0.03</v>
      </c>
      <c r="P50" s="232">
        <v>0</v>
      </c>
      <c r="Q50" s="232">
        <f>ROUND(E50*P50,2)</f>
        <v>0</v>
      </c>
      <c r="R50" s="233"/>
      <c r="S50" s="233" t="s">
        <v>178</v>
      </c>
      <c r="T50" s="233" t="s">
        <v>178</v>
      </c>
      <c r="U50" s="233">
        <v>1.2524999999999999</v>
      </c>
      <c r="V50" s="233">
        <f>ROUND(E50*U50,2)</f>
        <v>7.89</v>
      </c>
      <c r="W50" s="233"/>
      <c r="X50" s="233" t="s">
        <v>180</v>
      </c>
      <c r="Y50" s="233" t="s">
        <v>181</v>
      </c>
      <c r="Z50" s="213"/>
      <c r="AA50" s="213"/>
      <c r="AB50" s="213"/>
      <c r="AC50" s="213"/>
      <c r="AD50" s="213"/>
      <c r="AE50" s="213"/>
      <c r="AF50" s="213"/>
      <c r="AG50" s="213" t="s">
        <v>296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2.5" outlineLevel="1" x14ac:dyDescent="0.2">
      <c r="A51" s="254">
        <v>31</v>
      </c>
      <c r="B51" s="255" t="s">
        <v>448</v>
      </c>
      <c r="C51" s="261" t="s">
        <v>449</v>
      </c>
      <c r="D51" s="256" t="s">
        <v>295</v>
      </c>
      <c r="E51" s="257">
        <v>30</v>
      </c>
      <c r="F51" s="258"/>
      <c r="G51" s="259">
        <f>ROUND(E51*F51,2)</f>
        <v>0</v>
      </c>
      <c r="H51" s="234"/>
      <c r="I51" s="233">
        <f>ROUND(E51*H51,2)</f>
        <v>0</v>
      </c>
      <c r="J51" s="234"/>
      <c r="K51" s="233">
        <f>ROUND(E51*J51,2)</f>
        <v>0</v>
      </c>
      <c r="L51" s="233">
        <v>21</v>
      </c>
      <c r="M51" s="233">
        <f>G51*(1+L51/100)</f>
        <v>0</v>
      </c>
      <c r="N51" s="232">
        <v>2.4599999999999999E-3</v>
      </c>
      <c r="O51" s="232">
        <f>ROUND(E51*N51,2)</f>
        <v>7.0000000000000007E-2</v>
      </c>
      <c r="P51" s="232">
        <v>0</v>
      </c>
      <c r="Q51" s="232">
        <f>ROUND(E51*P51,2)</f>
        <v>0</v>
      </c>
      <c r="R51" s="233"/>
      <c r="S51" s="233" t="s">
        <v>178</v>
      </c>
      <c r="T51" s="233" t="s">
        <v>178</v>
      </c>
      <c r="U51" s="233">
        <v>0.29894999999999999</v>
      </c>
      <c r="V51" s="233">
        <f>ROUND(E51*U51,2)</f>
        <v>8.9700000000000006</v>
      </c>
      <c r="W51" s="233"/>
      <c r="X51" s="233" t="s">
        <v>180</v>
      </c>
      <c r="Y51" s="233" t="s">
        <v>181</v>
      </c>
      <c r="Z51" s="213"/>
      <c r="AA51" s="213"/>
      <c r="AB51" s="213"/>
      <c r="AC51" s="213"/>
      <c r="AD51" s="213"/>
      <c r="AE51" s="213"/>
      <c r="AF51" s="213"/>
      <c r="AG51" s="213" t="s">
        <v>296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54">
        <v>32</v>
      </c>
      <c r="B52" s="255" t="s">
        <v>450</v>
      </c>
      <c r="C52" s="261" t="s">
        <v>451</v>
      </c>
      <c r="D52" s="256" t="s">
        <v>295</v>
      </c>
      <c r="E52" s="257">
        <v>51.1</v>
      </c>
      <c r="F52" s="258"/>
      <c r="G52" s="259">
        <f>ROUND(E52*F52,2)</f>
        <v>0</v>
      </c>
      <c r="H52" s="234"/>
      <c r="I52" s="233">
        <f>ROUND(E52*H52,2)</f>
        <v>0</v>
      </c>
      <c r="J52" s="234"/>
      <c r="K52" s="233">
        <f>ROUND(E52*J52,2)</f>
        <v>0</v>
      </c>
      <c r="L52" s="233">
        <v>21</v>
      </c>
      <c r="M52" s="233">
        <f>G52*(1+L52/100)</f>
        <v>0</v>
      </c>
      <c r="N52" s="232">
        <v>1.2700000000000001E-3</v>
      </c>
      <c r="O52" s="232">
        <f>ROUND(E52*N52,2)</f>
        <v>0.06</v>
      </c>
      <c r="P52" s="232">
        <v>0</v>
      </c>
      <c r="Q52" s="232">
        <f>ROUND(E52*P52,2)</f>
        <v>0</v>
      </c>
      <c r="R52" s="233"/>
      <c r="S52" s="233" t="s">
        <v>178</v>
      </c>
      <c r="T52" s="233" t="s">
        <v>178</v>
      </c>
      <c r="U52" s="233">
        <v>0.28000000000000003</v>
      </c>
      <c r="V52" s="233">
        <f>ROUND(E52*U52,2)</f>
        <v>14.31</v>
      </c>
      <c r="W52" s="233"/>
      <c r="X52" s="233" t="s">
        <v>180</v>
      </c>
      <c r="Y52" s="233" t="s">
        <v>181</v>
      </c>
      <c r="Z52" s="213"/>
      <c r="AA52" s="213"/>
      <c r="AB52" s="213"/>
      <c r="AC52" s="213"/>
      <c r="AD52" s="213"/>
      <c r="AE52" s="213"/>
      <c r="AF52" s="213"/>
      <c r="AG52" s="213" t="s">
        <v>296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54">
        <v>33</v>
      </c>
      <c r="B53" s="255" t="s">
        <v>297</v>
      </c>
      <c r="C53" s="261" t="s">
        <v>298</v>
      </c>
      <c r="D53" s="256" t="s">
        <v>245</v>
      </c>
      <c r="E53" s="257">
        <v>0.17158000000000001</v>
      </c>
      <c r="F53" s="258"/>
      <c r="G53" s="259">
        <f>ROUND(E53*F53,2)</f>
        <v>0</v>
      </c>
      <c r="H53" s="234"/>
      <c r="I53" s="233">
        <f>ROUND(E53*H53,2)</f>
        <v>0</v>
      </c>
      <c r="J53" s="234"/>
      <c r="K53" s="233">
        <f>ROUND(E53*J53,2)</f>
        <v>0</v>
      </c>
      <c r="L53" s="233">
        <v>21</v>
      </c>
      <c r="M53" s="233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3"/>
      <c r="S53" s="233" t="s">
        <v>178</v>
      </c>
      <c r="T53" s="233" t="s">
        <v>178</v>
      </c>
      <c r="U53" s="233">
        <v>4.9470000000000001</v>
      </c>
      <c r="V53" s="233">
        <f>ROUND(E53*U53,2)</f>
        <v>0.85</v>
      </c>
      <c r="W53" s="233"/>
      <c r="X53" s="233" t="s">
        <v>268</v>
      </c>
      <c r="Y53" s="233" t="s">
        <v>181</v>
      </c>
      <c r="Z53" s="213"/>
      <c r="AA53" s="213"/>
      <c r="AB53" s="213"/>
      <c r="AC53" s="213"/>
      <c r="AD53" s="213"/>
      <c r="AE53" s="213"/>
      <c r="AF53" s="213"/>
      <c r="AG53" s="213" t="s">
        <v>269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x14ac:dyDescent="0.2">
      <c r="A54" s="241" t="s">
        <v>173</v>
      </c>
      <c r="B54" s="242" t="s">
        <v>142</v>
      </c>
      <c r="C54" s="260" t="s">
        <v>143</v>
      </c>
      <c r="D54" s="243"/>
      <c r="E54" s="244"/>
      <c r="F54" s="245"/>
      <c r="G54" s="246">
        <f>SUMIF(AG55:AG55,"&lt;&gt;NOR",G55:G55)</f>
        <v>0</v>
      </c>
      <c r="H54" s="240"/>
      <c r="I54" s="240">
        <f>SUM(I55:I55)</f>
        <v>0</v>
      </c>
      <c r="J54" s="240"/>
      <c r="K54" s="240">
        <f>SUM(K55:K55)</f>
        <v>0</v>
      </c>
      <c r="L54" s="240"/>
      <c r="M54" s="240">
        <f>SUM(M55:M55)</f>
        <v>0</v>
      </c>
      <c r="N54" s="239"/>
      <c r="O54" s="239">
        <f>SUM(O55:O55)</f>
        <v>0</v>
      </c>
      <c r="P54" s="239"/>
      <c r="Q54" s="239">
        <f>SUM(Q55:Q55)</f>
        <v>0</v>
      </c>
      <c r="R54" s="240"/>
      <c r="S54" s="240"/>
      <c r="T54" s="240"/>
      <c r="U54" s="240"/>
      <c r="V54" s="240">
        <f>SUM(V55:V55)</f>
        <v>0</v>
      </c>
      <c r="W54" s="240"/>
      <c r="X54" s="240"/>
      <c r="Y54" s="240"/>
      <c r="AG54" t="s">
        <v>174</v>
      </c>
    </row>
    <row r="55" spans="1:60" outlineLevel="1" x14ac:dyDescent="0.2">
      <c r="A55" s="254">
        <v>34</v>
      </c>
      <c r="B55" s="255" t="s">
        <v>452</v>
      </c>
      <c r="C55" s="261" t="s">
        <v>453</v>
      </c>
      <c r="D55" s="256" t="s">
        <v>245</v>
      </c>
      <c r="E55" s="257">
        <v>4.6120000000000001E-2</v>
      </c>
      <c r="F55" s="258"/>
      <c r="G55" s="259">
        <f>ROUND(E55*F55,2)</f>
        <v>0</v>
      </c>
      <c r="H55" s="234"/>
      <c r="I55" s="233">
        <f>ROUND(E55*H55,2)</f>
        <v>0</v>
      </c>
      <c r="J55" s="234"/>
      <c r="K55" s="233">
        <f>ROUND(E55*J55,2)</f>
        <v>0</v>
      </c>
      <c r="L55" s="233">
        <v>21</v>
      </c>
      <c r="M55" s="233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3"/>
      <c r="S55" s="233" t="s">
        <v>178</v>
      </c>
      <c r="T55" s="233" t="s">
        <v>178</v>
      </c>
      <c r="U55" s="233">
        <v>3.4000000000000002E-2</v>
      </c>
      <c r="V55" s="233">
        <f>ROUND(E55*U55,2)</f>
        <v>0</v>
      </c>
      <c r="W55" s="233"/>
      <c r="X55" s="233" t="s">
        <v>246</v>
      </c>
      <c r="Y55" s="233" t="s">
        <v>181</v>
      </c>
      <c r="Z55" s="213"/>
      <c r="AA55" s="213"/>
      <c r="AB55" s="213"/>
      <c r="AC55" s="213"/>
      <c r="AD55" s="213"/>
      <c r="AE55" s="213"/>
      <c r="AF55" s="213"/>
      <c r="AG55" s="213" t="s">
        <v>247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x14ac:dyDescent="0.2">
      <c r="A56" s="241" t="s">
        <v>173</v>
      </c>
      <c r="B56" s="242" t="s">
        <v>122</v>
      </c>
      <c r="C56" s="260" t="s">
        <v>123</v>
      </c>
      <c r="D56" s="243"/>
      <c r="E56" s="244"/>
      <c r="F56" s="245"/>
      <c r="G56" s="246">
        <f>SUMIF(AG57:AG62,"&lt;&gt;NOR",G57:G62)</f>
        <v>0</v>
      </c>
      <c r="H56" s="240"/>
      <c r="I56" s="240">
        <f>SUM(I57:I62)</f>
        <v>0</v>
      </c>
      <c r="J56" s="240"/>
      <c r="K56" s="240">
        <f>SUM(K57:K62)</f>
        <v>0</v>
      </c>
      <c r="L56" s="240"/>
      <c r="M56" s="240">
        <f>SUM(M57:M62)</f>
        <v>0</v>
      </c>
      <c r="N56" s="239"/>
      <c r="O56" s="239">
        <f>SUM(O57:O62)</f>
        <v>0.04</v>
      </c>
      <c r="P56" s="239"/>
      <c r="Q56" s="239">
        <f>SUM(Q57:Q62)</f>
        <v>0</v>
      </c>
      <c r="R56" s="240"/>
      <c r="S56" s="240"/>
      <c r="T56" s="240"/>
      <c r="U56" s="240"/>
      <c r="V56" s="240">
        <f>SUM(V57:V62)</f>
        <v>1.86</v>
      </c>
      <c r="W56" s="240"/>
      <c r="X56" s="240"/>
      <c r="Y56" s="240"/>
      <c r="AG56" t="s">
        <v>174</v>
      </c>
    </row>
    <row r="57" spans="1:60" outlineLevel="1" x14ac:dyDescent="0.2">
      <c r="A57" s="254">
        <v>35</v>
      </c>
      <c r="B57" s="255" t="s">
        <v>454</v>
      </c>
      <c r="C57" s="261" t="s">
        <v>455</v>
      </c>
      <c r="D57" s="256" t="s">
        <v>215</v>
      </c>
      <c r="E57" s="257">
        <v>1</v>
      </c>
      <c r="F57" s="258"/>
      <c r="G57" s="259">
        <f>ROUND(E57*F57,2)</f>
        <v>0</v>
      </c>
      <c r="H57" s="234"/>
      <c r="I57" s="233">
        <f>ROUND(E57*H57,2)</f>
        <v>0</v>
      </c>
      <c r="J57" s="234"/>
      <c r="K57" s="233">
        <f>ROUND(E57*J57,2)</f>
        <v>0</v>
      </c>
      <c r="L57" s="233">
        <v>21</v>
      </c>
      <c r="M57" s="233">
        <f>G57*(1+L57/100)</f>
        <v>0</v>
      </c>
      <c r="N57" s="232">
        <v>1.7799999999999999E-3</v>
      </c>
      <c r="O57" s="232">
        <f>ROUND(E57*N57,2)</f>
        <v>0</v>
      </c>
      <c r="P57" s="232">
        <v>0</v>
      </c>
      <c r="Q57" s="232">
        <f>ROUND(E57*P57,2)</f>
        <v>0</v>
      </c>
      <c r="R57" s="233"/>
      <c r="S57" s="233" t="s">
        <v>178</v>
      </c>
      <c r="T57" s="233" t="s">
        <v>178</v>
      </c>
      <c r="U57" s="233">
        <v>0.307</v>
      </c>
      <c r="V57" s="233">
        <f>ROUND(E57*U57,2)</f>
        <v>0.31</v>
      </c>
      <c r="W57" s="233"/>
      <c r="X57" s="233" t="s">
        <v>180</v>
      </c>
      <c r="Y57" s="233" t="s">
        <v>181</v>
      </c>
      <c r="Z57" s="213"/>
      <c r="AA57" s="213"/>
      <c r="AB57" s="213"/>
      <c r="AC57" s="213"/>
      <c r="AD57" s="213"/>
      <c r="AE57" s="213"/>
      <c r="AF57" s="213"/>
      <c r="AG57" s="213" t="s">
        <v>296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54">
        <v>36</v>
      </c>
      <c r="B58" s="255" t="s">
        <v>456</v>
      </c>
      <c r="C58" s="261" t="s">
        <v>457</v>
      </c>
      <c r="D58" s="256" t="s">
        <v>215</v>
      </c>
      <c r="E58" s="257">
        <v>1</v>
      </c>
      <c r="F58" s="258"/>
      <c r="G58" s="259">
        <f>ROUND(E58*F58,2)</f>
        <v>0</v>
      </c>
      <c r="H58" s="234"/>
      <c r="I58" s="233">
        <f>ROUND(E58*H58,2)</f>
        <v>0</v>
      </c>
      <c r="J58" s="234"/>
      <c r="K58" s="233">
        <f>ROUND(E58*J58,2)</f>
        <v>0</v>
      </c>
      <c r="L58" s="233">
        <v>21</v>
      </c>
      <c r="M58" s="233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3"/>
      <c r="S58" s="233" t="s">
        <v>178</v>
      </c>
      <c r="T58" s="233" t="s">
        <v>178</v>
      </c>
      <c r="U58" s="233">
        <v>1.45</v>
      </c>
      <c r="V58" s="233">
        <f>ROUND(E58*U58,2)</f>
        <v>1.45</v>
      </c>
      <c r="W58" s="233"/>
      <c r="X58" s="233" t="s">
        <v>180</v>
      </c>
      <c r="Y58" s="233" t="s">
        <v>181</v>
      </c>
      <c r="Z58" s="213"/>
      <c r="AA58" s="213"/>
      <c r="AB58" s="213"/>
      <c r="AC58" s="213"/>
      <c r="AD58" s="213"/>
      <c r="AE58" s="213"/>
      <c r="AF58" s="213"/>
      <c r="AG58" s="213" t="s">
        <v>296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54">
        <v>37</v>
      </c>
      <c r="B59" s="255" t="s">
        <v>458</v>
      </c>
      <c r="C59" s="261" t="s">
        <v>459</v>
      </c>
      <c r="D59" s="256" t="s">
        <v>245</v>
      </c>
      <c r="E59" s="257">
        <v>3.9780000000000003E-2</v>
      </c>
      <c r="F59" s="258"/>
      <c r="G59" s="259">
        <f>ROUND(E59*F59,2)</f>
        <v>0</v>
      </c>
      <c r="H59" s="234"/>
      <c r="I59" s="233">
        <f>ROUND(E59*H59,2)</f>
        <v>0</v>
      </c>
      <c r="J59" s="234"/>
      <c r="K59" s="233">
        <f>ROUND(E59*J59,2)</f>
        <v>0</v>
      </c>
      <c r="L59" s="233">
        <v>21</v>
      </c>
      <c r="M59" s="233">
        <f>G59*(1+L59/100)</f>
        <v>0</v>
      </c>
      <c r="N59" s="232">
        <v>0</v>
      </c>
      <c r="O59" s="232">
        <f>ROUND(E59*N59,2)</f>
        <v>0</v>
      </c>
      <c r="P59" s="232">
        <v>0</v>
      </c>
      <c r="Q59" s="232">
        <f>ROUND(E59*P59,2)</f>
        <v>0</v>
      </c>
      <c r="R59" s="233"/>
      <c r="S59" s="233" t="s">
        <v>178</v>
      </c>
      <c r="T59" s="233" t="s">
        <v>178</v>
      </c>
      <c r="U59" s="233">
        <v>2.4209999999999998</v>
      </c>
      <c r="V59" s="233">
        <f>ROUND(E59*U59,2)</f>
        <v>0.1</v>
      </c>
      <c r="W59" s="233"/>
      <c r="X59" s="233" t="s">
        <v>268</v>
      </c>
      <c r="Y59" s="233" t="s">
        <v>181</v>
      </c>
      <c r="Z59" s="213"/>
      <c r="AA59" s="213"/>
      <c r="AB59" s="213"/>
      <c r="AC59" s="213"/>
      <c r="AD59" s="213"/>
      <c r="AE59" s="213"/>
      <c r="AF59" s="213"/>
      <c r="AG59" s="213" t="s">
        <v>269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54">
        <v>38</v>
      </c>
      <c r="B60" s="255" t="s">
        <v>460</v>
      </c>
      <c r="C60" s="261" t="s">
        <v>461</v>
      </c>
      <c r="D60" s="256" t="s">
        <v>215</v>
      </c>
      <c r="E60" s="257">
        <v>1</v>
      </c>
      <c r="F60" s="258"/>
      <c r="G60" s="259">
        <f>ROUND(E60*F60,2)</f>
        <v>0</v>
      </c>
      <c r="H60" s="234"/>
      <c r="I60" s="233">
        <f>ROUND(E60*H60,2)</f>
        <v>0</v>
      </c>
      <c r="J60" s="234"/>
      <c r="K60" s="233">
        <f>ROUND(E60*J60,2)</f>
        <v>0</v>
      </c>
      <c r="L60" s="233">
        <v>21</v>
      </c>
      <c r="M60" s="233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3"/>
      <c r="S60" s="233" t="s">
        <v>207</v>
      </c>
      <c r="T60" s="233" t="s">
        <v>308</v>
      </c>
      <c r="U60" s="233">
        <v>0</v>
      </c>
      <c r="V60" s="233">
        <f>ROUND(E60*U60,2)</f>
        <v>0</v>
      </c>
      <c r="W60" s="233"/>
      <c r="X60" s="233" t="s">
        <v>180</v>
      </c>
      <c r="Y60" s="233" t="s">
        <v>181</v>
      </c>
      <c r="Z60" s="213"/>
      <c r="AA60" s="213"/>
      <c r="AB60" s="213"/>
      <c r="AC60" s="213"/>
      <c r="AD60" s="213"/>
      <c r="AE60" s="213"/>
      <c r="AF60" s="213"/>
      <c r="AG60" s="213" t="s">
        <v>296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 x14ac:dyDescent="0.2">
      <c r="A61" s="254">
        <v>39</v>
      </c>
      <c r="B61" s="255" t="s">
        <v>462</v>
      </c>
      <c r="C61" s="261" t="s">
        <v>463</v>
      </c>
      <c r="D61" s="256" t="s">
        <v>215</v>
      </c>
      <c r="E61" s="257">
        <v>1</v>
      </c>
      <c r="F61" s="258"/>
      <c r="G61" s="259">
        <f>ROUND(E61*F61,2)</f>
        <v>0</v>
      </c>
      <c r="H61" s="234"/>
      <c r="I61" s="233">
        <f>ROUND(E61*H61,2)</f>
        <v>0</v>
      </c>
      <c r="J61" s="234"/>
      <c r="K61" s="233">
        <f>ROUND(E61*J61,2)</f>
        <v>0</v>
      </c>
      <c r="L61" s="233">
        <v>21</v>
      </c>
      <c r="M61" s="233">
        <f>G61*(1+L61/100)</f>
        <v>0</v>
      </c>
      <c r="N61" s="232">
        <v>2.1000000000000001E-2</v>
      </c>
      <c r="O61" s="232">
        <f>ROUND(E61*N61,2)</f>
        <v>0.02</v>
      </c>
      <c r="P61" s="232">
        <v>0</v>
      </c>
      <c r="Q61" s="232">
        <f>ROUND(E61*P61,2)</f>
        <v>0</v>
      </c>
      <c r="R61" s="233" t="s">
        <v>340</v>
      </c>
      <c r="S61" s="233" t="s">
        <v>464</v>
      </c>
      <c r="T61" s="233" t="s">
        <v>179</v>
      </c>
      <c r="U61" s="233">
        <v>0</v>
      </c>
      <c r="V61" s="233">
        <f>ROUND(E61*U61,2)</f>
        <v>0</v>
      </c>
      <c r="W61" s="233"/>
      <c r="X61" s="233" t="s">
        <v>219</v>
      </c>
      <c r="Y61" s="233" t="s">
        <v>181</v>
      </c>
      <c r="Z61" s="213"/>
      <c r="AA61" s="213"/>
      <c r="AB61" s="213"/>
      <c r="AC61" s="213"/>
      <c r="AD61" s="213"/>
      <c r="AE61" s="213"/>
      <c r="AF61" s="213"/>
      <c r="AG61" s="213" t="s">
        <v>220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54">
        <v>40</v>
      </c>
      <c r="B62" s="255" t="s">
        <v>465</v>
      </c>
      <c r="C62" s="261" t="s">
        <v>466</v>
      </c>
      <c r="D62" s="256" t="s">
        <v>215</v>
      </c>
      <c r="E62" s="257">
        <v>1</v>
      </c>
      <c r="F62" s="258"/>
      <c r="G62" s="259">
        <f>ROUND(E62*F62,2)</f>
        <v>0</v>
      </c>
      <c r="H62" s="234"/>
      <c r="I62" s="233">
        <f>ROUND(E62*H62,2)</f>
        <v>0</v>
      </c>
      <c r="J62" s="234"/>
      <c r="K62" s="233">
        <f>ROUND(E62*J62,2)</f>
        <v>0</v>
      </c>
      <c r="L62" s="233">
        <v>21</v>
      </c>
      <c r="M62" s="233">
        <f>G62*(1+L62/100)</f>
        <v>0</v>
      </c>
      <c r="N62" s="232">
        <v>1.7000000000000001E-2</v>
      </c>
      <c r="O62" s="232">
        <f>ROUND(E62*N62,2)</f>
        <v>0.02</v>
      </c>
      <c r="P62" s="232">
        <v>0</v>
      </c>
      <c r="Q62" s="232">
        <f>ROUND(E62*P62,2)</f>
        <v>0</v>
      </c>
      <c r="R62" s="233" t="s">
        <v>340</v>
      </c>
      <c r="S62" s="233" t="s">
        <v>178</v>
      </c>
      <c r="T62" s="233" t="s">
        <v>179</v>
      </c>
      <c r="U62" s="233">
        <v>0</v>
      </c>
      <c r="V62" s="233">
        <f>ROUND(E62*U62,2)</f>
        <v>0</v>
      </c>
      <c r="W62" s="233"/>
      <c r="X62" s="233" t="s">
        <v>219</v>
      </c>
      <c r="Y62" s="233" t="s">
        <v>181</v>
      </c>
      <c r="Z62" s="213"/>
      <c r="AA62" s="213"/>
      <c r="AB62" s="213"/>
      <c r="AC62" s="213"/>
      <c r="AD62" s="213"/>
      <c r="AE62" s="213"/>
      <c r="AF62" s="213"/>
      <c r="AG62" s="213" t="s">
        <v>220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x14ac:dyDescent="0.2">
      <c r="A63" s="241" t="s">
        <v>173</v>
      </c>
      <c r="B63" s="242" t="s">
        <v>124</v>
      </c>
      <c r="C63" s="260" t="s">
        <v>125</v>
      </c>
      <c r="D63" s="243"/>
      <c r="E63" s="244"/>
      <c r="F63" s="245"/>
      <c r="G63" s="246">
        <f>SUMIF(AG64:AG70,"&lt;&gt;NOR",G64:G70)</f>
        <v>0</v>
      </c>
      <c r="H63" s="240"/>
      <c r="I63" s="240">
        <f>SUM(I64:I70)</f>
        <v>0</v>
      </c>
      <c r="J63" s="240"/>
      <c r="K63" s="240">
        <f>SUM(K64:K70)</f>
        <v>0</v>
      </c>
      <c r="L63" s="240"/>
      <c r="M63" s="240">
        <f>SUM(M64:M70)</f>
        <v>0</v>
      </c>
      <c r="N63" s="239"/>
      <c r="O63" s="239">
        <f>SUM(O64:O70)</f>
        <v>1.06</v>
      </c>
      <c r="P63" s="239"/>
      <c r="Q63" s="239">
        <f>SUM(Q64:Q70)</f>
        <v>0</v>
      </c>
      <c r="R63" s="240"/>
      <c r="S63" s="240"/>
      <c r="T63" s="240"/>
      <c r="U63" s="240"/>
      <c r="V63" s="240">
        <f>SUM(V64:V70)</f>
        <v>71.570000000000007</v>
      </c>
      <c r="W63" s="240"/>
      <c r="X63" s="240"/>
      <c r="Y63" s="240"/>
      <c r="AG63" t="s">
        <v>174</v>
      </c>
    </row>
    <row r="64" spans="1:60" ht="22.5" outlineLevel="1" x14ac:dyDescent="0.2">
      <c r="A64" s="254">
        <v>41</v>
      </c>
      <c r="B64" s="255" t="s">
        <v>467</v>
      </c>
      <c r="C64" s="261" t="s">
        <v>468</v>
      </c>
      <c r="D64" s="256" t="s">
        <v>295</v>
      </c>
      <c r="E64" s="257">
        <v>14.2</v>
      </c>
      <c r="F64" s="258"/>
      <c r="G64" s="259">
        <f>ROUND(E64*F64,2)</f>
        <v>0</v>
      </c>
      <c r="H64" s="234"/>
      <c r="I64" s="233">
        <f>ROUND(E64*H64,2)</f>
        <v>0</v>
      </c>
      <c r="J64" s="234"/>
      <c r="K64" s="233">
        <f>ROUND(E64*J64,2)</f>
        <v>0</v>
      </c>
      <c r="L64" s="233">
        <v>21</v>
      </c>
      <c r="M64" s="233">
        <f>G64*(1+L64/100)</f>
        <v>0</v>
      </c>
      <c r="N64" s="232">
        <v>1.6E-2</v>
      </c>
      <c r="O64" s="232">
        <f>ROUND(E64*N64,2)</f>
        <v>0.23</v>
      </c>
      <c r="P64" s="232">
        <v>0</v>
      </c>
      <c r="Q64" s="232">
        <f>ROUND(E64*P64,2)</f>
        <v>0</v>
      </c>
      <c r="R64" s="233"/>
      <c r="S64" s="233" t="s">
        <v>207</v>
      </c>
      <c r="T64" s="233" t="s">
        <v>308</v>
      </c>
      <c r="U64" s="233">
        <v>0</v>
      </c>
      <c r="V64" s="233">
        <f>ROUND(E64*U64,2)</f>
        <v>0</v>
      </c>
      <c r="W64" s="233"/>
      <c r="X64" s="233" t="s">
        <v>180</v>
      </c>
      <c r="Y64" s="233" t="s">
        <v>181</v>
      </c>
      <c r="Z64" s="213"/>
      <c r="AA64" s="213"/>
      <c r="AB64" s="213"/>
      <c r="AC64" s="213"/>
      <c r="AD64" s="213"/>
      <c r="AE64" s="213"/>
      <c r="AF64" s="213"/>
      <c r="AG64" s="213" t="s">
        <v>296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54">
        <v>42</v>
      </c>
      <c r="B65" s="255" t="s">
        <v>311</v>
      </c>
      <c r="C65" s="261" t="s">
        <v>469</v>
      </c>
      <c r="D65" s="256" t="s">
        <v>191</v>
      </c>
      <c r="E65" s="257">
        <v>58</v>
      </c>
      <c r="F65" s="258"/>
      <c r="G65" s="259">
        <f>ROUND(E65*F65,2)</f>
        <v>0</v>
      </c>
      <c r="H65" s="234"/>
      <c r="I65" s="233">
        <f>ROUND(E65*H65,2)</f>
        <v>0</v>
      </c>
      <c r="J65" s="234"/>
      <c r="K65" s="233">
        <f>ROUND(E65*J65,2)</f>
        <v>0</v>
      </c>
      <c r="L65" s="233">
        <v>21</v>
      </c>
      <c r="M65" s="233">
        <f>G65*(1+L65/100)</f>
        <v>0</v>
      </c>
      <c r="N65" s="232">
        <v>8.26E-3</v>
      </c>
      <c r="O65" s="232">
        <f>ROUND(E65*N65,2)</f>
        <v>0.48</v>
      </c>
      <c r="P65" s="232">
        <v>0</v>
      </c>
      <c r="Q65" s="232">
        <f>ROUND(E65*P65,2)</f>
        <v>0</v>
      </c>
      <c r="R65" s="233"/>
      <c r="S65" s="233" t="s">
        <v>313</v>
      </c>
      <c r="T65" s="233" t="s">
        <v>313</v>
      </c>
      <c r="U65" s="233">
        <v>1.1319300000000001</v>
      </c>
      <c r="V65" s="233">
        <f>ROUND(E65*U65,2)</f>
        <v>65.650000000000006</v>
      </c>
      <c r="W65" s="233"/>
      <c r="X65" s="233" t="s">
        <v>185</v>
      </c>
      <c r="Y65" s="233" t="s">
        <v>181</v>
      </c>
      <c r="Z65" s="213"/>
      <c r="AA65" s="213"/>
      <c r="AB65" s="213"/>
      <c r="AC65" s="213"/>
      <c r="AD65" s="213"/>
      <c r="AE65" s="213"/>
      <c r="AF65" s="213"/>
      <c r="AG65" s="213" t="s">
        <v>314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54">
        <v>43</v>
      </c>
      <c r="B66" s="255" t="s">
        <v>470</v>
      </c>
      <c r="C66" s="261" t="s">
        <v>471</v>
      </c>
      <c r="D66" s="256" t="s">
        <v>215</v>
      </c>
      <c r="E66" s="257">
        <v>2</v>
      </c>
      <c r="F66" s="258"/>
      <c r="G66" s="259">
        <f>ROUND(E66*F66,2)</f>
        <v>0</v>
      </c>
      <c r="H66" s="234"/>
      <c r="I66" s="233">
        <f>ROUND(E66*H66,2)</f>
        <v>0</v>
      </c>
      <c r="J66" s="234"/>
      <c r="K66" s="233">
        <f>ROUND(E66*J66,2)</f>
        <v>0</v>
      </c>
      <c r="L66" s="233">
        <v>21</v>
      </c>
      <c r="M66" s="233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3"/>
      <c r="S66" s="233" t="s">
        <v>207</v>
      </c>
      <c r="T66" s="233" t="s">
        <v>308</v>
      </c>
      <c r="U66" s="233">
        <v>0</v>
      </c>
      <c r="V66" s="233">
        <f>ROUND(E66*U66,2)</f>
        <v>0</v>
      </c>
      <c r="W66" s="233"/>
      <c r="X66" s="233" t="s">
        <v>180</v>
      </c>
      <c r="Y66" s="233" t="s">
        <v>181</v>
      </c>
      <c r="Z66" s="213"/>
      <c r="AA66" s="213"/>
      <c r="AB66" s="213"/>
      <c r="AC66" s="213"/>
      <c r="AD66" s="213"/>
      <c r="AE66" s="213"/>
      <c r="AF66" s="213"/>
      <c r="AG66" s="213" t="s">
        <v>296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2.5" outlineLevel="1" x14ac:dyDescent="0.2">
      <c r="A67" s="254">
        <v>44</v>
      </c>
      <c r="B67" s="255" t="s">
        <v>472</v>
      </c>
      <c r="C67" s="261" t="s">
        <v>473</v>
      </c>
      <c r="D67" s="256" t="s">
        <v>215</v>
      </c>
      <c r="E67" s="257">
        <v>1</v>
      </c>
      <c r="F67" s="258"/>
      <c r="G67" s="259">
        <f>ROUND(E67*F67,2)</f>
        <v>0</v>
      </c>
      <c r="H67" s="234"/>
      <c r="I67" s="233">
        <f>ROUND(E67*H67,2)</f>
        <v>0</v>
      </c>
      <c r="J67" s="234"/>
      <c r="K67" s="233">
        <f>ROUND(E67*J67,2)</f>
        <v>0</v>
      </c>
      <c r="L67" s="233">
        <v>21</v>
      </c>
      <c r="M67" s="233">
        <f>G67*(1+L67/100)</f>
        <v>0</v>
      </c>
      <c r="N67" s="232">
        <v>4.2999999999999999E-4</v>
      </c>
      <c r="O67" s="232">
        <f>ROUND(E67*N67,2)</f>
        <v>0</v>
      </c>
      <c r="P67" s="232">
        <v>0</v>
      </c>
      <c r="Q67" s="232">
        <f>ROUND(E67*P67,2)</f>
        <v>0</v>
      </c>
      <c r="R67" s="233"/>
      <c r="S67" s="233" t="s">
        <v>178</v>
      </c>
      <c r="T67" s="233" t="s">
        <v>178</v>
      </c>
      <c r="U67" s="233">
        <v>4.1820000000000004</v>
      </c>
      <c r="V67" s="233">
        <f>ROUND(E67*U67,2)</f>
        <v>4.18</v>
      </c>
      <c r="W67" s="233"/>
      <c r="X67" s="233" t="s">
        <v>180</v>
      </c>
      <c r="Y67" s="233" t="s">
        <v>181</v>
      </c>
      <c r="Z67" s="213"/>
      <c r="AA67" s="213"/>
      <c r="AB67" s="213"/>
      <c r="AC67" s="213"/>
      <c r="AD67" s="213"/>
      <c r="AE67" s="213"/>
      <c r="AF67" s="213"/>
      <c r="AG67" s="213" t="s">
        <v>296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54">
        <v>45</v>
      </c>
      <c r="B68" s="255" t="s">
        <v>474</v>
      </c>
      <c r="C68" s="261" t="s">
        <v>475</v>
      </c>
      <c r="D68" s="256" t="s">
        <v>215</v>
      </c>
      <c r="E68" s="257">
        <v>2</v>
      </c>
      <c r="F68" s="258"/>
      <c r="G68" s="259">
        <f>ROUND(E68*F68,2)</f>
        <v>0</v>
      </c>
      <c r="H68" s="234"/>
      <c r="I68" s="233">
        <f>ROUND(E68*H68,2)</f>
        <v>0</v>
      </c>
      <c r="J68" s="234"/>
      <c r="K68" s="233">
        <f>ROUND(E68*J68,2)</f>
        <v>0</v>
      </c>
      <c r="L68" s="233">
        <v>21</v>
      </c>
      <c r="M68" s="233">
        <f>G68*(1+L68/100)</f>
        <v>0</v>
      </c>
      <c r="N68" s="232">
        <v>2.75E-2</v>
      </c>
      <c r="O68" s="232">
        <f>ROUND(E68*N68,2)</f>
        <v>0.06</v>
      </c>
      <c r="P68" s="232">
        <v>0</v>
      </c>
      <c r="Q68" s="232">
        <f>ROUND(E68*P68,2)</f>
        <v>0</v>
      </c>
      <c r="R68" s="233" t="s">
        <v>340</v>
      </c>
      <c r="S68" s="233" t="s">
        <v>178</v>
      </c>
      <c r="T68" s="233" t="s">
        <v>179</v>
      </c>
      <c r="U68" s="233">
        <v>0</v>
      </c>
      <c r="V68" s="233">
        <f>ROUND(E68*U68,2)</f>
        <v>0</v>
      </c>
      <c r="W68" s="233"/>
      <c r="X68" s="233" t="s">
        <v>219</v>
      </c>
      <c r="Y68" s="233" t="s">
        <v>181</v>
      </c>
      <c r="Z68" s="213"/>
      <c r="AA68" s="213"/>
      <c r="AB68" s="213"/>
      <c r="AC68" s="213"/>
      <c r="AD68" s="213"/>
      <c r="AE68" s="213"/>
      <c r="AF68" s="213"/>
      <c r="AG68" s="213" t="s">
        <v>220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33.75" outlineLevel="1" x14ac:dyDescent="0.2">
      <c r="A69" s="254">
        <v>46</v>
      </c>
      <c r="B69" s="255" t="s">
        <v>476</v>
      </c>
      <c r="C69" s="261" t="s">
        <v>477</v>
      </c>
      <c r="D69" s="256" t="s">
        <v>215</v>
      </c>
      <c r="E69" s="257">
        <v>1</v>
      </c>
      <c r="F69" s="258"/>
      <c r="G69" s="259">
        <f>ROUND(E69*F69,2)</f>
        <v>0</v>
      </c>
      <c r="H69" s="234"/>
      <c r="I69" s="233">
        <f>ROUND(E69*H69,2)</f>
        <v>0</v>
      </c>
      <c r="J69" s="234"/>
      <c r="K69" s="233">
        <f>ROUND(E69*J69,2)</f>
        <v>0</v>
      </c>
      <c r="L69" s="233">
        <v>21</v>
      </c>
      <c r="M69" s="233">
        <f>G69*(1+L69/100)</f>
        <v>0</v>
      </c>
      <c r="N69" s="232">
        <v>0.29399999999999998</v>
      </c>
      <c r="O69" s="232">
        <f>ROUND(E69*N69,2)</f>
        <v>0.28999999999999998</v>
      </c>
      <c r="P69" s="232">
        <v>0</v>
      </c>
      <c r="Q69" s="232">
        <f>ROUND(E69*P69,2)</f>
        <v>0</v>
      </c>
      <c r="R69" s="233" t="s">
        <v>340</v>
      </c>
      <c r="S69" s="233" t="s">
        <v>478</v>
      </c>
      <c r="T69" s="233" t="s">
        <v>179</v>
      </c>
      <c r="U69" s="233">
        <v>0</v>
      </c>
      <c r="V69" s="233">
        <f>ROUND(E69*U69,2)</f>
        <v>0</v>
      </c>
      <c r="W69" s="233"/>
      <c r="X69" s="233" t="s">
        <v>219</v>
      </c>
      <c r="Y69" s="233" t="s">
        <v>181</v>
      </c>
      <c r="Z69" s="213"/>
      <c r="AA69" s="213"/>
      <c r="AB69" s="213"/>
      <c r="AC69" s="213"/>
      <c r="AD69" s="213"/>
      <c r="AE69" s="213"/>
      <c r="AF69" s="213"/>
      <c r="AG69" s="213" t="s">
        <v>220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54">
        <v>47</v>
      </c>
      <c r="B70" s="255" t="s">
        <v>327</v>
      </c>
      <c r="C70" s="261" t="s">
        <v>328</v>
      </c>
      <c r="D70" s="256" t="s">
        <v>245</v>
      </c>
      <c r="E70" s="257">
        <v>0.57662999999999998</v>
      </c>
      <c r="F70" s="258"/>
      <c r="G70" s="259">
        <f>ROUND(E70*F70,2)</f>
        <v>0</v>
      </c>
      <c r="H70" s="234"/>
      <c r="I70" s="233">
        <f>ROUND(E70*H70,2)</f>
        <v>0</v>
      </c>
      <c r="J70" s="234"/>
      <c r="K70" s="233">
        <f>ROUND(E70*J70,2)</f>
        <v>0</v>
      </c>
      <c r="L70" s="233">
        <v>21</v>
      </c>
      <c r="M70" s="233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3"/>
      <c r="S70" s="233" t="s">
        <v>178</v>
      </c>
      <c r="T70" s="233" t="s">
        <v>178</v>
      </c>
      <c r="U70" s="233">
        <v>3.016</v>
      </c>
      <c r="V70" s="233">
        <f>ROUND(E70*U70,2)</f>
        <v>1.74</v>
      </c>
      <c r="W70" s="233"/>
      <c r="X70" s="233" t="s">
        <v>268</v>
      </c>
      <c r="Y70" s="233" t="s">
        <v>181</v>
      </c>
      <c r="Z70" s="213"/>
      <c r="AA70" s="213"/>
      <c r="AB70" s="213"/>
      <c r="AC70" s="213"/>
      <c r="AD70" s="213"/>
      <c r="AE70" s="213"/>
      <c r="AF70" s="213"/>
      <c r="AG70" s="213" t="s">
        <v>269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x14ac:dyDescent="0.2">
      <c r="A71" s="241" t="s">
        <v>173</v>
      </c>
      <c r="B71" s="242" t="s">
        <v>126</v>
      </c>
      <c r="C71" s="260" t="s">
        <v>127</v>
      </c>
      <c r="D71" s="243"/>
      <c r="E71" s="244"/>
      <c r="F71" s="245"/>
      <c r="G71" s="246">
        <f>SUMIF(AG72:AG74,"&lt;&gt;NOR",G72:G74)</f>
        <v>0</v>
      </c>
      <c r="H71" s="240"/>
      <c r="I71" s="240">
        <f>SUM(I72:I74)</f>
        <v>0</v>
      </c>
      <c r="J71" s="240"/>
      <c r="K71" s="240">
        <f>SUM(K72:K74)</f>
        <v>0</v>
      </c>
      <c r="L71" s="240"/>
      <c r="M71" s="240">
        <f>SUM(M72:M74)</f>
        <v>0</v>
      </c>
      <c r="N71" s="239"/>
      <c r="O71" s="239">
        <f>SUM(O72:O74)</f>
        <v>0.04</v>
      </c>
      <c r="P71" s="239"/>
      <c r="Q71" s="239">
        <f>SUM(Q72:Q74)</f>
        <v>0</v>
      </c>
      <c r="R71" s="240"/>
      <c r="S71" s="240"/>
      <c r="T71" s="240"/>
      <c r="U71" s="240"/>
      <c r="V71" s="240">
        <f>SUM(V72:V74)</f>
        <v>3.92</v>
      </c>
      <c r="W71" s="240"/>
      <c r="X71" s="240"/>
      <c r="Y71" s="240"/>
      <c r="AG71" t="s">
        <v>174</v>
      </c>
    </row>
    <row r="72" spans="1:60" outlineLevel="1" x14ac:dyDescent="0.2">
      <c r="A72" s="254">
        <v>48</v>
      </c>
      <c r="B72" s="255" t="s">
        <v>479</v>
      </c>
      <c r="C72" s="261" t="s">
        <v>480</v>
      </c>
      <c r="D72" s="256" t="s">
        <v>191</v>
      </c>
      <c r="E72" s="257">
        <v>1.49</v>
      </c>
      <c r="F72" s="258"/>
      <c r="G72" s="259">
        <f>ROUND(E72*F72,2)</f>
        <v>0</v>
      </c>
      <c r="H72" s="234"/>
      <c r="I72" s="233">
        <f>ROUND(E72*H72,2)</f>
        <v>0</v>
      </c>
      <c r="J72" s="234"/>
      <c r="K72" s="233">
        <f>ROUND(E72*J72,2)</f>
        <v>0</v>
      </c>
      <c r="L72" s="233">
        <v>21</v>
      </c>
      <c r="M72" s="233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3"/>
      <c r="S72" s="233" t="s">
        <v>178</v>
      </c>
      <c r="T72" s="233" t="s">
        <v>178</v>
      </c>
      <c r="U72" s="233">
        <v>2.5499999999999998</v>
      </c>
      <c r="V72" s="233">
        <f>ROUND(E72*U72,2)</f>
        <v>3.8</v>
      </c>
      <c r="W72" s="233"/>
      <c r="X72" s="233" t="s">
        <v>180</v>
      </c>
      <c r="Y72" s="233" t="s">
        <v>181</v>
      </c>
      <c r="Z72" s="213"/>
      <c r="AA72" s="213"/>
      <c r="AB72" s="213"/>
      <c r="AC72" s="213"/>
      <c r="AD72" s="213"/>
      <c r="AE72" s="213"/>
      <c r="AF72" s="213"/>
      <c r="AG72" s="213" t="s">
        <v>296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22.5" outlineLevel="1" x14ac:dyDescent="0.2">
      <c r="A73" s="254">
        <v>49</v>
      </c>
      <c r="B73" s="255" t="s">
        <v>481</v>
      </c>
      <c r="C73" s="261" t="s">
        <v>482</v>
      </c>
      <c r="D73" s="256" t="s">
        <v>191</v>
      </c>
      <c r="E73" s="257">
        <v>1.49</v>
      </c>
      <c r="F73" s="258"/>
      <c r="G73" s="259">
        <f>ROUND(E73*F73,2)</f>
        <v>0</v>
      </c>
      <c r="H73" s="234"/>
      <c r="I73" s="233">
        <f>ROUND(E73*H73,2)</f>
        <v>0</v>
      </c>
      <c r="J73" s="234"/>
      <c r="K73" s="233">
        <f>ROUND(E73*J73,2)</f>
        <v>0</v>
      </c>
      <c r="L73" s="233">
        <v>21</v>
      </c>
      <c r="M73" s="233">
        <f>G73*(1+L73/100)</f>
        <v>0</v>
      </c>
      <c r="N73" s="232">
        <v>2.5999999999999999E-2</v>
      </c>
      <c r="O73" s="232">
        <f>ROUND(E73*N73,2)</f>
        <v>0.04</v>
      </c>
      <c r="P73" s="232">
        <v>0</v>
      </c>
      <c r="Q73" s="232">
        <f>ROUND(E73*P73,2)</f>
        <v>0</v>
      </c>
      <c r="R73" s="233"/>
      <c r="S73" s="233" t="s">
        <v>207</v>
      </c>
      <c r="T73" s="233" t="s">
        <v>179</v>
      </c>
      <c r="U73" s="233">
        <v>0</v>
      </c>
      <c r="V73" s="233">
        <f>ROUND(E73*U73,2)</f>
        <v>0</v>
      </c>
      <c r="W73" s="233"/>
      <c r="X73" s="233" t="s">
        <v>180</v>
      </c>
      <c r="Y73" s="233" t="s">
        <v>181</v>
      </c>
      <c r="Z73" s="213"/>
      <c r="AA73" s="213"/>
      <c r="AB73" s="213"/>
      <c r="AC73" s="213"/>
      <c r="AD73" s="213"/>
      <c r="AE73" s="213"/>
      <c r="AF73" s="213"/>
      <c r="AG73" s="213" t="s">
        <v>296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54">
        <v>50</v>
      </c>
      <c r="B74" s="255" t="s">
        <v>327</v>
      </c>
      <c r="C74" s="261" t="s">
        <v>328</v>
      </c>
      <c r="D74" s="256" t="s">
        <v>245</v>
      </c>
      <c r="E74" s="257">
        <v>3.8739999999999997E-2</v>
      </c>
      <c r="F74" s="258"/>
      <c r="G74" s="259">
        <f>ROUND(E74*F74,2)</f>
        <v>0</v>
      </c>
      <c r="H74" s="234"/>
      <c r="I74" s="233">
        <f>ROUND(E74*H74,2)</f>
        <v>0</v>
      </c>
      <c r="J74" s="234"/>
      <c r="K74" s="233">
        <f>ROUND(E74*J74,2)</f>
        <v>0</v>
      </c>
      <c r="L74" s="233">
        <v>21</v>
      </c>
      <c r="M74" s="233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3"/>
      <c r="S74" s="233" t="s">
        <v>178</v>
      </c>
      <c r="T74" s="233" t="s">
        <v>178</v>
      </c>
      <c r="U74" s="233">
        <v>3.016</v>
      </c>
      <c r="V74" s="233">
        <f>ROUND(E74*U74,2)</f>
        <v>0.12</v>
      </c>
      <c r="W74" s="233"/>
      <c r="X74" s="233" t="s">
        <v>268</v>
      </c>
      <c r="Y74" s="233" t="s">
        <v>181</v>
      </c>
      <c r="Z74" s="213"/>
      <c r="AA74" s="213"/>
      <c r="AB74" s="213"/>
      <c r="AC74" s="213"/>
      <c r="AD74" s="213"/>
      <c r="AE74" s="213"/>
      <c r="AF74" s="213"/>
      <c r="AG74" s="213" t="s">
        <v>269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x14ac:dyDescent="0.2">
      <c r="A75" s="241" t="s">
        <v>173</v>
      </c>
      <c r="B75" s="242" t="s">
        <v>145</v>
      </c>
      <c r="C75" s="260" t="s">
        <v>29</v>
      </c>
      <c r="D75" s="243"/>
      <c r="E75" s="244"/>
      <c r="F75" s="245"/>
      <c r="G75" s="246">
        <f>SUMIF(AG76:AG83,"&lt;&gt;NOR",G76:G83)</f>
        <v>0</v>
      </c>
      <c r="H75" s="240"/>
      <c r="I75" s="240">
        <f>SUM(I76:I83)</f>
        <v>0</v>
      </c>
      <c r="J75" s="240"/>
      <c r="K75" s="240">
        <f>SUM(K76:K83)</f>
        <v>0</v>
      </c>
      <c r="L75" s="240"/>
      <c r="M75" s="240">
        <f>SUM(M76:M83)</f>
        <v>0</v>
      </c>
      <c r="N75" s="239"/>
      <c r="O75" s="239">
        <f>SUM(O76:O83)</f>
        <v>0</v>
      </c>
      <c r="P75" s="239"/>
      <c r="Q75" s="239">
        <f>SUM(Q76:Q83)</f>
        <v>0</v>
      </c>
      <c r="R75" s="240"/>
      <c r="S75" s="240"/>
      <c r="T75" s="240"/>
      <c r="U75" s="240"/>
      <c r="V75" s="240">
        <f>SUM(V76:V83)</f>
        <v>0</v>
      </c>
      <c r="W75" s="240"/>
      <c r="X75" s="240"/>
      <c r="Y75" s="240"/>
      <c r="AG75" t="s">
        <v>174</v>
      </c>
    </row>
    <row r="76" spans="1:60" outlineLevel="1" x14ac:dyDescent="0.2">
      <c r="A76" s="254">
        <v>51</v>
      </c>
      <c r="B76" s="255" t="s">
        <v>378</v>
      </c>
      <c r="C76" s="261" t="s">
        <v>379</v>
      </c>
      <c r="D76" s="256" t="s">
        <v>380</v>
      </c>
      <c r="E76" s="257">
        <v>1</v>
      </c>
      <c r="F76" s="258"/>
      <c r="G76" s="259">
        <f>ROUND(E76*F76,2)</f>
        <v>0</v>
      </c>
      <c r="H76" s="234"/>
      <c r="I76" s="233">
        <f>ROUND(E76*H76,2)</f>
        <v>0</v>
      </c>
      <c r="J76" s="234"/>
      <c r="K76" s="233">
        <f>ROUND(E76*J76,2)</f>
        <v>0</v>
      </c>
      <c r="L76" s="233">
        <v>21</v>
      </c>
      <c r="M76" s="233">
        <f>G76*(1+L76/100)</f>
        <v>0</v>
      </c>
      <c r="N76" s="232">
        <v>0</v>
      </c>
      <c r="O76" s="232">
        <f>ROUND(E76*N76,2)</f>
        <v>0</v>
      </c>
      <c r="P76" s="232">
        <v>0</v>
      </c>
      <c r="Q76" s="232">
        <f>ROUND(E76*P76,2)</f>
        <v>0</v>
      </c>
      <c r="R76" s="233"/>
      <c r="S76" s="233" t="s">
        <v>207</v>
      </c>
      <c r="T76" s="233" t="s">
        <v>179</v>
      </c>
      <c r="U76" s="233">
        <v>0</v>
      </c>
      <c r="V76" s="233">
        <f>ROUND(E76*U76,2)</f>
        <v>0</v>
      </c>
      <c r="W76" s="233"/>
      <c r="X76" s="233" t="s">
        <v>381</v>
      </c>
      <c r="Y76" s="233" t="s">
        <v>181</v>
      </c>
      <c r="Z76" s="213"/>
      <c r="AA76" s="213"/>
      <c r="AB76" s="213"/>
      <c r="AC76" s="213"/>
      <c r="AD76" s="213"/>
      <c r="AE76" s="213"/>
      <c r="AF76" s="213"/>
      <c r="AG76" s="213" t="s">
        <v>382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54">
        <v>52</v>
      </c>
      <c r="B77" s="255" t="s">
        <v>383</v>
      </c>
      <c r="C77" s="261" t="s">
        <v>384</v>
      </c>
      <c r="D77" s="256" t="s">
        <v>380</v>
      </c>
      <c r="E77" s="257">
        <v>1</v>
      </c>
      <c r="F77" s="258"/>
      <c r="G77" s="259">
        <f>ROUND(E77*F77,2)</f>
        <v>0</v>
      </c>
      <c r="H77" s="234"/>
      <c r="I77" s="233">
        <f>ROUND(E77*H77,2)</f>
        <v>0</v>
      </c>
      <c r="J77" s="234"/>
      <c r="K77" s="233">
        <f>ROUND(E77*J77,2)</f>
        <v>0</v>
      </c>
      <c r="L77" s="233">
        <v>21</v>
      </c>
      <c r="M77" s="233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3"/>
      <c r="S77" s="233" t="s">
        <v>207</v>
      </c>
      <c r="T77" s="233" t="s">
        <v>179</v>
      </c>
      <c r="U77" s="233">
        <v>0</v>
      </c>
      <c r="V77" s="233">
        <f>ROUND(E77*U77,2)</f>
        <v>0</v>
      </c>
      <c r="W77" s="233"/>
      <c r="X77" s="233" t="s">
        <v>381</v>
      </c>
      <c r="Y77" s="233" t="s">
        <v>181</v>
      </c>
      <c r="Z77" s="213"/>
      <c r="AA77" s="213"/>
      <c r="AB77" s="213"/>
      <c r="AC77" s="213"/>
      <c r="AD77" s="213"/>
      <c r="AE77" s="213"/>
      <c r="AF77" s="213"/>
      <c r="AG77" s="213" t="s">
        <v>382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54">
        <v>53</v>
      </c>
      <c r="B78" s="255" t="s">
        <v>385</v>
      </c>
      <c r="C78" s="261" t="s">
        <v>386</v>
      </c>
      <c r="D78" s="256" t="s">
        <v>380</v>
      </c>
      <c r="E78" s="257">
        <v>1</v>
      </c>
      <c r="F78" s="258"/>
      <c r="G78" s="259">
        <f>ROUND(E78*F78,2)</f>
        <v>0</v>
      </c>
      <c r="H78" s="234"/>
      <c r="I78" s="233">
        <f>ROUND(E78*H78,2)</f>
        <v>0</v>
      </c>
      <c r="J78" s="234"/>
      <c r="K78" s="233">
        <f>ROUND(E78*J78,2)</f>
        <v>0</v>
      </c>
      <c r="L78" s="233">
        <v>21</v>
      </c>
      <c r="M78" s="233">
        <f>G78*(1+L78/100)</f>
        <v>0</v>
      </c>
      <c r="N78" s="232">
        <v>0</v>
      </c>
      <c r="O78" s="232">
        <f>ROUND(E78*N78,2)</f>
        <v>0</v>
      </c>
      <c r="P78" s="232">
        <v>0</v>
      </c>
      <c r="Q78" s="232">
        <f>ROUND(E78*P78,2)</f>
        <v>0</v>
      </c>
      <c r="R78" s="233"/>
      <c r="S78" s="233" t="s">
        <v>207</v>
      </c>
      <c r="T78" s="233" t="s">
        <v>179</v>
      </c>
      <c r="U78" s="233">
        <v>0</v>
      </c>
      <c r="V78" s="233">
        <f>ROUND(E78*U78,2)</f>
        <v>0</v>
      </c>
      <c r="W78" s="233"/>
      <c r="X78" s="233" t="s">
        <v>381</v>
      </c>
      <c r="Y78" s="233" t="s">
        <v>181</v>
      </c>
      <c r="Z78" s="213"/>
      <c r="AA78" s="213"/>
      <c r="AB78" s="213"/>
      <c r="AC78" s="213"/>
      <c r="AD78" s="213"/>
      <c r="AE78" s="213"/>
      <c r="AF78" s="213"/>
      <c r="AG78" s="213" t="s">
        <v>382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54">
        <v>54</v>
      </c>
      <c r="B79" s="255" t="s">
        <v>387</v>
      </c>
      <c r="C79" s="261" t="s">
        <v>388</v>
      </c>
      <c r="D79" s="256" t="s">
        <v>380</v>
      </c>
      <c r="E79" s="257">
        <v>1</v>
      </c>
      <c r="F79" s="258"/>
      <c r="G79" s="259">
        <f>ROUND(E79*F79,2)</f>
        <v>0</v>
      </c>
      <c r="H79" s="234"/>
      <c r="I79" s="233">
        <f>ROUND(E79*H79,2)</f>
        <v>0</v>
      </c>
      <c r="J79" s="234"/>
      <c r="K79" s="233">
        <f>ROUND(E79*J79,2)</f>
        <v>0</v>
      </c>
      <c r="L79" s="233">
        <v>21</v>
      </c>
      <c r="M79" s="233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3"/>
      <c r="S79" s="233" t="s">
        <v>207</v>
      </c>
      <c r="T79" s="233" t="s">
        <v>179</v>
      </c>
      <c r="U79" s="233">
        <v>0</v>
      </c>
      <c r="V79" s="233">
        <f>ROUND(E79*U79,2)</f>
        <v>0</v>
      </c>
      <c r="W79" s="233"/>
      <c r="X79" s="233" t="s">
        <v>381</v>
      </c>
      <c r="Y79" s="233" t="s">
        <v>181</v>
      </c>
      <c r="Z79" s="213"/>
      <c r="AA79" s="213"/>
      <c r="AB79" s="213"/>
      <c r="AC79" s="213"/>
      <c r="AD79" s="213"/>
      <c r="AE79" s="213"/>
      <c r="AF79" s="213"/>
      <c r="AG79" s="213" t="s">
        <v>382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54">
        <v>55</v>
      </c>
      <c r="B80" s="255" t="s">
        <v>483</v>
      </c>
      <c r="C80" s="261" t="s">
        <v>390</v>
      </c>
      <c r="D80" s="256" t="s">
        <v>380</v>
      </c>
      <c r="E80" s="257">
        <v>1</v>
      </c>
      <c r="F80" s="258"/>
      <c r="G80" s="259">
        <f>ROUND(E80*F80,2)</f>
        <v>0</v>
      </c>
      <c r="H80" s="234"/>
      <c r="I80" s="233">
        <f>ROUND(E80*H80,2)</f>
        <v>0</v>
      </c>
      <c r="J80" s="234"/>
      <c r="K80" s="233">
        <f>ROUND(E80*J80,2)</f>
        <v>0</v>
      </c>
      <c r="L80" s="233">
        <v>21</v>
      </c>
      <c r="M80" s="233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3"/>
      <c r="S80" s="233" t="s">
        <v>207</v>
      </c>
      <c r="T80" s="233" t="s">
        <v>179</v>
      </c>
      <c r="U80" s="233">
        <v>0</v>
      </c>
      <c r="V80" s="233">
        <f>ROUND(E80*U80,2)</f>
        <v>0</v>
      </c>
      <c r="W80" s="233"/>
      <c r="X80" s="233" t="s">
        <v>381</v>
      </c>
      <c r="Y80" s="233" t="s">
        <v>181</v>
      </c>
      <c r="Z80" s="213"/>
      <c r="AA80" s="213"/>
      <c r="AB80" s="213"/>
      <c r="AC80" s="213"/>
      <c r="AD80" s="213"/>
      <c r="AE80" s="213"/>
      <c r="AF80" s="213"/>
      <c r="AG80" s="213" t="s">
        <v>382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54">
        <v>56</v>
      </c>
      <c r="B81" s="255" t="s">
        <v>391</v>
      </c>
      <c r="C81" s="261" t="s">
        <v>392</v>
      </c>
      <c r="D81" s="256" t="s">
        <v>380</v>
      </c>
      <c r="E81" s="257">
        <v>1</v>
      </c>
      <c r="F81" s="258"/>
      <c r="G81" s="259">
        <f>ROUND(E81*F81,2)</f>
        <v>0</v>
      </c>
      <c r="H81" s="234"/>
      <c r="I81" s="233">
        <f>ROUND(E81*H81,2)</f>
        <v>0</v>
      </c>
      <c r="J81" s="234"/>
      <c r="K81" s="233">
        <f>ROUND(E81*J81,2)</f>
        <v>0</v>
      </c>
      <c r="L81" s="233">
        <v>21</v>
      </c>
      <c r="M81" s="233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3"/>
      <c r="S81" s="233" t="s">
        <v>207</v>
      </c>
      <c r="T81" s="233" t="s">
        <v>179</v>
      </c>
      <c r="U81" s="233">
        <v>0</v>
      </c>
      <c r="V81" s="233">
        <f>ROUND(E81*U81,2)</f>
        <v>0</v>
      </c>
      <c r="W81" s="233"/>
      <c r="X81" s="233" t="s">
        <v>381</v>
      </c>
      <c r="Y81" s="233" t="s">
        <v>181</v>
      </c>
      <c r="Z81" s="213"/>
      <c r="AA81" s="213"/>
      <c r="AB81" s="213"/>
      <c r="AC81" s="213"/>
      <c r="AD81" s="213"/>
      <c r="AE81" s="213"/>
      <c r="AF81" s="213"/>
      <c r="AG81" s="213" t="s">
        <v>382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54">
        <v>57</v>
      </c>
      <c r="B82" s="255" t="s">
        <v>393</v>
      </c>
      <c r="C82" s="261" t="s">
        <v>484</v>
      </c>
      <c r="D82" s="256" t="s">
        <v>380</v>
      </c>
      <c r="E82" s="257">
        <v>1</v>
      </c>
      <c r="F82" s="258"/>
      <c r="G82" s="259">
        <f>ROUND(E82*F82,2)</f>
        <v>0</v>
      </c>
      <c r="H82" s="234"/>
      <c r="I82" s="233">
        <f>ROUND(E82*H82,2)</f>
        <v>0</v>
      </c>
      <c r="J82" s="234"/>
      <c r="K82" s="233">
        <f>ROUND(E82*J82,2)</f>
        <v>0</v>
      </c>
      <c r="L82" s="233">
        <v>21</v>
      </c>
      <c r="M82" s="233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3"/>
      <c r="S82" s="233" t="s">
        <v>207</v>
      </c>
      <c r="T82" s="233" t="s">
        <v>179</v>
      </c>
      <c r="U82" s="233">
        <v>0</v>
      </c>
      <c r="V82" s="233">
        <f>ROUND(E82*U82,2)</f>
        <v>0</v>
      </c>
      <c r="W82" s="233"/>
      <c r="X82" s="233" t="s">
        <v>381</v>
      </c>
      <c r="Y82" s="233" t="s">
        <v>181</v>
      </c>
      <c r="Z82" s="213"/>
      <c r="AA82" s="213"/>
      <c r="AB82" s="213"/>
      <c r="AC82" s="213"/>
      <c r="AD82" s="213"/>
      <c r="AE82" s="213"/>
      <c r="AF82" s="213"/>
      <c r="AG82" s="213" t="s">
        <v>382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48">
        <v>58</v>
      </c>
      <c r="B83" s="249" t="s">
        <v>395</v>
      </c>
      <c r="C83" s="262" t="s">
        <v>396</v>
      </c>
      <c r="D83" s="250" t="s">
        <v>380</v>
      </c>
      <c r="E83" s="251">
        <v>1</v>
      </c>
      <c r="F83" s="252"/>
      <c r="G83" s="253">
        <f>ROUND(E83*F83,2)</f>
        <v>0</v>
      </c>
      <c r="H83" s="234"/>
      <c r="I83" s="233">
        <f>ROUND(E83*H83,2)</f>
        <v>0</v>
      </c>
      <c r="J83" s="234"/>
      <c r="K83" s="233">
        <f>ROUND(E83*J83,2)</f>
        <v>0</v>
      </c>
      <c r="L83" s="233">
        <v>21</v>
      </c>
      <c r="M83" s="233">
        <f>G83*(1+L83/100)</f>
        <v>0</v>
      </c>
      <c r="N83" s="232">
        <v>0</v>
      </c>
      <c r="O83" s="232">
        <f>ROUND(E83*N83,2)</f>
        <v>0</v>
      </c>
      <c r="P83" s="232">
        <v>0</v>
      </c>
      <c r="Q83" s="232">
        <f>ROUND(E83*P83,2)</f>
        <v>0</v>
      </c>
      <c r="R83" s="233"/>
      <c r="S83" s="233" t="s">
        <v>207</v>
      </c>
      <c r="T83" s="233" t="s">
        <v>179</v>
      </c>
      <c r="U83" s="233">
        <v>0</v>
      </c>
      <c r="V83" s="233">
        <f>ROUND(E83*U83,2)</f>
        <v>0</v>
      </c>
      <c r="W83" s="233"/>
      <c r="X83" s="233" t="s">
        <v>381</v>
      </c>
      <c r="Y83" s="233" t="s">
        <v>181</v>
      </c>
      <c r="Z83" s="213"/>
      <c r="AA83" s="213"/>
      <c r="AB83" s="213"/>
      <c r="AC83" s="213"/>
      <c r="AD83" s="213"/>
      <c r="AE83" s="213"/>
      <c r="AF83" s="213"/>
      <c r="AG83" s="213" t="s">
        <v>382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x14ac:dyDescent="0.2">
      <c r="A84" s="3"/>
      <c r="B84" s="4"/>
      <c r="C84" s="265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E84">
        <v>15</v>
      </c>
      <c r="AF84">
        <v>21</v>
      </c>
      <c r="AG84" t="s">
        <v>159</v>
      </c>
    </row>
    <row r="85" spans="1:60" x14ac:dyDescent="0.2">
      <c r="A85" s="216"/>
      <c r="B85" s="217" t="s">
        <v>31</v>
      </c>
      <c r="C85" s="266"/>
      <c r="D85" s="218"/>
      <c r="E85" s="219"/>
      <c r="F85" s="219"/>
      <c r="G85" s="247">
        <f>G8+G10+G12+G16+G18+G24+G27+G29+G31+G33+G36+G46+G48+G54+G56+G63+G71+G75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f>SUMIF(L7:L83,AE84,G7:G83)</f>
        <v>0</v>
      </c>
      <c r="AF85">
        <f>SUMIF(L7:L83,AF84,G7:G83)</f>
        <v>0</v>
      </c>
      <c r="AG85" t="s">
        <v>397</v>
      </c>
    </row>
    <row r="86" spans="1:60" x14ac:dyDescent="0.2">
      <c r="A86" s="3"/>
      <c r="B86" s="4"/>
      <c r="C86" s="265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60" x14ac:dyDescent="0.2">
      <c r="A87" s="3"/>
      <c r="B87" s="4"/>
      <c r="C87" s="265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60" x14ac:dyDescent="0.2">
      <c r="A88" s="220" t="s">
        <v>398</v>
      </c>
      <c r="B88" s="220"/>
      <c r="C88" s="267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21"/>
      <c r="B89" s="222"/>
      <c r="C89" s="268"/>
      <c r="D89" s="222"/>
      <c r="E89" s="222"/>
      <c r="F89" s="222"/>
      <c r="G89" s="22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G89" t="s">
        <v>399</v>
      </c>
    </row>
    <row r="90" spans="1:60" x14ac:dyDescent="0.2">
      <c r="A90" s="224"/>
      <c r="B90" s="225"/>
      <c r="C90" s="269"/>
      <c r="D90" s="225"/>
      <c r="E90" s="225"/>
      <c r="F90" s="225"/>
      <c r="G90" s="22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24"/>
      <c r="B91" s="225"/>
      <c r="C91" s="269"/>
      <c r="D91" s="225"/>
      <c r="E91" s="225"/>
      <c r="F91" s="225"/>
      <c r="G91" s="22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24"/>
      <c r="B92" s="225"/>
      <c r="C92" s="269"/>
      <c r="D92" s="225"/>
      <c r="E92" s="225"/>
      <c r="F92" s="225"/>
      <c r="G92" s="22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27"/>
      <c r="B93" s="228"/>
      <c r="C93" s="270"/>
      <c r="D93" s="228"/>
      <c r="E93" s="228"/>
      <c r="F93" s="228"/>
      <c r="G93" s="229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3"/>
      <c r="B94" s="4"/>
      <c r="C94" s="265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C95" s="271"/>
      <c r="D95" s="10"/>
      <c r="AG95" t="s">
        <v>400</v>
      </c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LiwWcBpDMEpriwA7uvxLF5ool9WHN80U8tSe6Su7O21zcyhZ+xT7GK2JKFiSAsI9f0/dcdZhO/jIKJoyekwlA==" saltValue="GOXwiPPiZa45V9uPYWWYpA==" spinCount="100000" sheet="1" formatRows="0"/>
  <mergeCells count="6">
    <mergeCell ref="A1:G1"/>
    <mergeCell ref="C2:G2"/>
    <mergeCell ref="C3:G3"/>
    <mergeCell ref="C4:G4"/>
    <mergeCell ref="A88:C88"/>
    <mergeCell ref="A89:G9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01 401 Pol</vt:lpstr>
      <vt:lpstr>03 401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'01 401 Pol'!Názvy_tisku</vt:lpstr>
      <vt:lpstr>'03 401 Pol'!Názvy_tisku</vt:lpstr>
      <vt:lpstr>oadresa</vt:lpstr>
      <vt:lpstr>Stavba!Objednatel</vt:lpstr>
      <vt:lpstr>Stavba!Objekt</vt:lpstr>
      <vt:lpstr>'01 401 Pol'!Oblast_tisku</vt:lpstr>
      <vt:lpstr>'03 401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2019-03-19T12:27:02Z</cp:lastPrinted>
  <dcterms:created xsi:type="dcterms:W3CDTF">2009-04-08T07:15:50Z</dcterms:created>
  <dcterms:modified xsi:type="dcterms:W3CDTF">2022-09-26T11:46:26Z</dcterms:modified>
</cp:coreProperties>
</file>