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fileSharing userName="vozabal" reservationPassword="0"/>
  <workbookPr/>
  <bookViews>
    <workbookView xWindow="240" yWindow="120" windowWidth="14940" windowHeight="9225" activeTab="0"/>
  </bookViews>
  <sheets>
    <sheet name="SO 01" sheetId="1" r:id="rId1"/>
  </sheets>
  <definedNames/>
  <calcPr/>
  <webPublishing/>
</workbook>
</file>

<file path=xl/sharedStrings.xml><?xml version="1.0" encoding="utf-8"?>
<sst xmlns="http://schemas.openxmlformats.org/spreadsheetml/2006/main" count="569" uniqueCount="244">
  <si>
    <t>ASPE10</t>
  </si>
  <si>
    <t>S</t>
  </si>
  <si>
    <t>Firma: PROGEOCONT s.r.o.</t>
  </si>
  <si>
    <t>Soupis prací objektu</t>
  </si>
  <si>
    <t xml:space="preserve">Stavba: </t>
  </si>
  <si>
    <t>22032</t>
  </si>
  <si>
    <t>II/277 Mohelnice nad Jizerou / Podhora - zajištění nestabilní skalní stěny</t>
  </si>
  <si>
    <t>O</t>
  </si>
  <si>
    <t>Rozpočet:</t>
  </si>
  <si>
    <t>0,00</t>
  </si>
  <si>
    <t>15,00</t>
  </si>
  <si>
    <t>21,00</t>
  </si>
  <si>
    <t>3</t>
  </si>
  <si>
    <t>2</t>
  </si>
  <si>
    <t>SO 01</t>
  </si>
  <si>
    <t>Zajištění nestabilní skalní stěny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</si>
  <si>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</si>
  <si>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</si>
  <si>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</si>
  <si>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</si>
  <si>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</si>
  <si>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</si>
  <si>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</si>
  <si>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</si>
  <si>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</si>
  <si>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</si>
  <si>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</si>
  <si>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</si>
  <si>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</si>
  <si>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</si>
  <si>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</si>
  <si>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</si>
  <si>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</si>
  <si>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>SD</t>
  </si>
  <si>
    <t>Všeobecné konstrukce a práce</t>
  </si>
  <si>
    <t>P</t>
  </si>
  <si>
    <t>014102</t>
  </si>
  <si>
    <t>a</t>
  </si>
  <si>
    <t>POPLATKY ZA SKLÁDKU</t>
  </si>
  <si>
    <t>T</t>
  </si>
  <si>
    <t>PP</t>
  </si>
  <si>
    <t>zemina, kamenivo, kamen</t>
  </si>
  <si>
    <t>VV</t>
  </si>
  <si>
    <t>dle pol. 113328: 2,325*2,1=4,883 [A] 
dle pol. 126738: 860,0*1,8=1 548,000 [B] 
dle pol. 126838: 451,25*2,3=1 037,875 [C] 
dle pol. 132738: 15,0*1,8=27,000 [D] 
Celkem: A+B+C+D=2 617,758 [E]</t>
  </si>
  <si>
    <t>b</t>
  </si>
  <si>
    <t>asfalt</t>
  </si>
  <si>
    <t>dle pol. 113138: 2,325*2,3=5,348 [A]</t>
  </si>
  <si>
    <t>c</t>
  </si>
  <si>
    <t>beton</t>
  </si>
  <si>
    <t>dle pol. 113348: 2,325*2,4=5,580 [A]</t>
  </si>
  <si>
    <t>02710</t>
  </si>
  <si>
    <t/>
  </si>
  <si>
    <t>POMOC PRÁCE ZŘÍZ NEBO ZAJIŠŤ OBJÍŽĎKY A PŘÍSTUP CESTY</t>
  </si>
  <si>
    <t>KPL</t>
  </si>
  <si>
    <t>Přístup k realizaci sanace - položka zahrnuje veškeré náklady na realizaci prací horolezeckou technikou, převážně ruční provádění prací (nad rámec uvedených položek), ztížené podmínky v místy velmi špatně přístupném terénu a zohlednění veškerých další známých skutečností, dle odborných zkušeností zhotovitele / uchazeče. 
Stavba bude probíhat za úplné uzavírky (již vyznačené uzávěry, havarijní stav).</t>
  </si>
  <si>
    <t>029113</t>
  </si>
  <si>
    <t>OSTATNÍ POŽADAVKY - GEODETICKÉ ZAMĚŘENÍ - CELKY</t>
  </si>
  <si>
    <t>KUS</t>
  </si>
  <si>
    <t>zaměření svahu a dotčené části vozovky před a po provedení sanace (2x)</t>
  </si>
  <si>
    <t>02943</t>
  </si>
  <si>
    <t>OSTATNÍ POŽADAVKY - VYPRACOVÁNÍ RDS</t>
  </si>
  <si>
    <t>7</t>
  </si>
  <si>
    <t>02944</t>
  </si>
  <si>
    <t>OSTAT POŽADAVKY - DOKUMENTACE SKUTEČ PROVEDENÍ V DIGIT FORMĚ</t>
  </si>
  <si>
    <t>8</t>
  </si>
  <si>
    <t>02960</t>
  </si>
  <si>
    <t>OSTATNÍ POŽADAVKY - ODBORNÝ DOZOR</t>
  </si>
  <si>
    <t>pravidelný dozor geotechnika stavby, vč. veškerých pomocných a předružených činností (posudky, zkoušky, stanoviska, ap.)</t>
  </si>
  <si>
    <t>Zemní práce</t>
  </si>
  <si>
    <t>11120</t>
  </si>
  <si>
    <t>ODSTRANĚNÍ KŘOVIN</t>
  </si>
  <si>
    <t>M2</t>
  </si>
  <si>
    <t>vč. likvidace dřevní hmoty dle dispozic zhotovitele</t>
  </si>
  <si>
    <t>Přípravné a bourací práce 
křoviny, nálety pr. km. do 100mm: 0,35*2183=764,050 [A]</t>
  </si>
  <si>
    <t>11211</t>
  </si>
  <si>
    <t>KÁCENÍ STROMŮ D KMENE DO 0,5M</t>
  </si>
  <si>
    <t>s ponecháním kořenového systému! 
POZN.: Povinný odkup dřevní hmoty (kmeny, silné části větví) zhotovitelem! Ostatní vč. likvidace dle dispozic zhotovitele.</t>
  </si>
  <si>
    <t>Přípravné a bourací práce 
stromy D do 0,5m: 12=12,000 [A]</t>
  </si>
  <si>
    <t>11</t>
  </si>
  <si>
    <t>11214</t>
  </si>
  <si>
    <t>KÁCENÍ STROMŮ D KMENE DO 0,3M</t>
  </si>
  <si>
    <t>Přípravné a bourací práce 
stromy D do 0,3m: 10=10,000 [A]</t>
  </si>
  <si>
    <t>12</t>
  </si>
  <si>
    <t>113138</t>
  </si>
  <si>
    <t>ODSTRANĚNÍ KRYTU ZPEVNĚNÝCH PLOCH S ASFALT POJIVEM, ODVOZ DO 20KM</t>
  </si>
  <si>
    <t>M3</t>
  </si>
  <si>
    <t>vč. odvozu a uložení na obalovně / recyklačním středisku s provozním zařízením pro použití / zpracování znovuzískané asfaltové směsi dle dispozic zhotovitele, vzdálenost uvedena orientačně 
Předpoklad vybourání asfaltových vrstev v hodnotách PAU třídy ZAS-T1 – ZAS-T3. 
POZN.: Předpokládaná skladba vozovky, bude čerpáno dle skutečnosti.</t>
  </si>
  <si>
    <t>Ostatní 
Vybourání části vozovky pro realizaci propustku - asfalt tl. cca 0,15m: 15,5*0,15=2,325 [A]</t>
  </si>
  <si>
    <t>13</t>
  </si>
  <si>
    <t>113328</t>
  </si>
  <si>
    <t>ODSTRAN PODKL ZPEVNĚNÝCH PLOCH Z KAMENIVA NESTMEL, ODVOZ DO 20KM</t>
  </si>
  <si>
    <t>vč. odvozu a uložení na recyklační středisko / trvalou skládku dle dispozic zhotovitele, vzdálenost uvedena orientačně 
POZN.: Předpokládaná skladba vozovky, bude čerpáno dle skutečnosti.</t>
  </si>
  <si>
    <t>Ostatní 
Vybourání části vozovky pro realizaci propustku - nestmelené vrstvy tl. cca 0,15m: 15,5*0,15=2,325 [A]</t>
  </si>
  <si>
    <t>14</t>
  </si>
  <si>
    <t>113348</t>
  </si>
  <si>
    <t>ODSTRAN PODKL ZPEVNĚNÝCH PLOCH S CEM POJIVEM, ODVOZ DO 20KM</t>
  </si>
  <si>
    <t>Ostatní 
Vybourání části vozovky pro realizaci propustku - stmelené vrstvy tl. cca 0,15m: 15,5*0,15=2,325 [A]</t>
  </si>
  <si>
    <t>15</t>
  </si>
  <si>
    <t>113764</t>
  </si>
  <si>
    <t>FRÉZOVÁNÍ DRÁŽKY PRŮŘEZU DO 400MM2 V ASFALTOVÉ VOZOVCE</t>
  </si>
  <si>
    <t>M</t>
  </si>
  <si>
    <t>Ostatní 
Napojení obnovy vozovky na stáv. stav - profrézování drážky: 2*7,0=14,000 [A]</t>
  </si>
  <si>
    <t>16</t>
  </si>
  <si>
    <t>126738</t>
  </si>
  <si>
    <t>ZŘÍZENÍ STUPŇŮ V PODLOŽÍ NÁSYPŮ TŘ. I, ODVOZ DO 20KM</t>
  </si>
  <si>
    <t>vč. odvozu na recyklační středisko / trvalou skládku dle dispozic zhotovitele, vzdálenost uvedena orientačně</t>
  </si>
  <si>
    <t>Přípravné a bourací práce 
Odkopávka v tř. I. - úprava nasypaného / rostlého terénu pro provedení sanací: 4300*0,2=860,000 [A]</t>
  </si>
  <si>
    <t>17</t>
  </si>
  <si>
    <t>126838</t>
  </si>
  <si>
    <t>ZŘÍZENÍ STUPŇŮ V PODLOŽÍ NÁSYPŮ TŘ. II, ODVOZ DO 20KM</t>
  </si>
  <si>
    <t>Přípravné a bourací práce 
Odkopávka v tř. II. - úprava / očištění skalních ploch od rozvolněných kamenů z části povrchu svahu pro provedení sanací: 1805*0,25=451,250 [A]</t>
  </si>
  <si>
    <t>18</t>
  </si>
  <si>
    <t>132738</t>
  </si>
  <si>
    <t>HLOUBENÍ RÝH ŠÍŘ DO 2M PAŽ I NEPAŽ TŘ. I, ODVOZ DO 20KM</t>
  </si>
  <si>
    <t>Odvodnění 
hloubená vykopávka pro zřízení šachty a propustku: 15,0=15,000 [A]</t>
  </si>
  <si>
    <t>19</t>
  </si>
  <si>
    <t>17120</t>
  </si>
  <si>
    <t>ULOŽENÍ SYPANINY DO NÁSYPŮ A NA SKLÁDKY BEZ ZHUTNĚNÍ</t>
  </si>
  <si>
    <t>dle pol. 126738: 860,0=860,000 [A] 
dle pol. 126838: 451,25=451,250 [B] 
dle pol. 132738: 15,0=15,000 [C] 
Celkem: A+B+C=1 326,250 [D]</t>
  </si>
  <si>
    <t>20</t>
  </si>
  <si>
    <t>17481</t>
  </si>
  <si>
    <t>ZÁSYP JAM A RÝH Z NAKUPOVANÝCH MATERIÁLŮ</t>
  </si>
  <si>
    <t>Ostatní 
obsyp šachty a zásyp pod vozovku po zřízení šachty a propustku: 7,7=7,700 [A]</t>
  </si>
  <si>
    <t>21</t>
  </si>
  <si>
    <t>18110</t>
  </si>
  <si>
    <t>ÚPRAVA PLÁNĚ SE ZHUTNĚNÍM V HORNINĚ TŘ. I</t>
  </si>
  <si>
    <t>Ostatní 
Obnova části vozovky po realizaci propustku - přehutnění pláně: 15,5=15,500 [A]</t>
  </si>
  <si>
    <t>22</t>
  </si>
  <si>
    <t>18472</t>
  </si>
  <si>
    <t>OŠETŘENÍ DŘEVIN SOLITERNÍCH</t>
  </si>
  <si>
    <t>Přípravné a bourací práce 
ošetření pařezů pokácených stromů vhodným postřikem pro zamezení opětovného vegetačního obražení - 
- stromy D do 0,3m: 10=10,000 [A] 
- stromy D do 0,5m: 12=12,000 [B] 
Celkem: A+B=22,000 [C]</t>
  </si>
  <si>
    <t>Základy</t>
  </si>
  <si>
    <t>23</t>
  </si>
  <si>
    <t>286312.R</t>
  </si>
  <si>
    <t>KOTVY SAMOZÁVRTNÉ DL DO 2M ÚNOS DO 150KN HOROLEZECKÝM ZPŮSOBEM</t>
  </si>
  <si>
    <t>POZN.: Prováděno horolezeckou technikou  ; fakturováno bude dle skutečnosti!</t>
  </si>
  <si>
    <t>Sanace skalního svahu 
Kotvení kotvami typu IBO R32 - L = 2,0 m: 930=930,000 [A]</t>
  </si>
  <si>
    <t>24</t>
  </si>
  <si>
    <t>286313.R</t>
  </si>
  <si>
    <t>KOTVY SAMOZÁVRTNÉ DL DO 3M ÚNOS DO 150KN HOROLEZECKÝM ZPŮSOBEM</t>
  </si>
  <si>
    <t>POZN.: Prováděno horolezeckou technikou ; fakturováno bude dle skutečnosti!</t>
  </si>
  <si>
    <t>Sanace skalního svahu 
Kotvení kotvami typu IBO R32 - L = 3,0 m: 145=145,000 [A]</t>
  </si>
  <si>
    <t>25</t>
  </si>
  <si>
    <t>286323.R</t>
  </si>
  <si>
    <t>KOTVY SAMOZÁVRTNÉ DL DO 4M ÚNOS DO 150KN HOROLEZECKÝM ZPŮSOBEM</t>
  </si>
  <si>
    <t>Sanace skalního svahu 
Kotvení kotvami typu IBO R32 - L = 4,0 m: 226=226,000 [A]</t>
  </si>
  <si>
    <t>26</t>
  </si>
  <si>
    <t>286343.R</t>
  </si>
  <si>
    <t>KOTVY SAMOZÁVRTNÉ DL DO 6M ÚNOS DO 150KN HOROLEZECKÝM ZPŮSOBEM</t>
  </si>
  <si>
    <t>Sanace skalního svahu 
Kotvení kotvami typu IBO R32 - L = 6,0 m: 226=226,000 [A]</t>
  </si>
  <si>
    <t>27</t>
  </si>
  <si>
    <t>289941</t>
  </si>
  <si>
    <t>ZPEVNĚNÍ SKALNÍCH PLOCH Z OCELOVÝCH SÍTÍ HOROLEZECKÝM ZPŮSOBEM</t>
  </si>
  <si>
    <t>Sanace skalního svahu 
Zpevnění ploch sítěmi: 4300+1806=6 106,000 [A]</t>
  </si>
  <si>
    <t>28</t>
  </si>
  <si>
    <t>289973</t>
  </si>
  <si>
    <t>OPLÁŠTĚNÍ (ZPEVNĚNÍ) Z GEOSÍTÍ A GEOROHOŽÍ</t>
  </si>
  <si>
    <t>POZN.: Prováděno horolezeckou technikou!</t>
  </si>
  <si>
    <t>Sanace skalního svahu 
3D protierozní georohož vč. kotvení, min. plošná hm. 300g/m2: 2765+645+180+135+65=3 790,000 [A]</t>
  </si>
  <si>
    <t>Svislé konstrukce</t>
  </si>
  <si>
    <t>29</t>
  </si>
  <si>
    <t>386385.R</t>
  </si>
  <si>
    <t>KOMPLETNÍ KONSTRUKCE SVODŮ A JÍMEK ZE ŽELEZOBETONU C30/37 VČETNĚ VÝZTUŽE</t>
  </si>
  <si>
    <t>beton C 30/37 - XF4, XD3vč. dilatací a kotvení na samozávrtné kotvy, vč. povrchové úpravy</t>
  </si>
  <si>
    <t>Odvodnění 
Konstrukce skalního svodu a monolitické spadišťové šachty z monol. ŽB vč. výztuže (prům. 135 kg/m3): 10,89*0,6*2+3,6*0,3+4,2*0,3*1,25+2,95*1,2=19,263 [A]</t>
  </si>
  <si>
    <t>Vodorovné konstrukce</t>
  </si>
  <si>
    <t>30</t>
  </si>
  <si>
    <t>451312</t>
  </si>
  <si>
    <t>PODKLADNÍ A VÝPLŇOVÉ VRSTVY Z PROSTÉHO BETONU C12/15</t>
  </si>
  <si>
    <t>beton C12/15 - X0, vč. rezervy na nerovnost podkladu 10%</t>
  </si>
  <si>
    <t>Odvodnění 
podklad pod šachtu a propustek tl. min. 100mm: (4,8+7,12*1,25)*0,1*1,1=1,507 [A]</t>
  </si>
  <si>
    <t>Komunikace</t>
  </si>
  <si>
    <t>31</t>
  </si>
  <si>
    <t>567104</t>
  </si>
  <si>
    <t>VRSTVY PRO OBNOVU A OPRAVY Z KAMENIVA ZPEV CEMENTEM</t>
  </si>
  <si>
    <t>POZN.: Předpokládaná skladba vozovky (dle stávající), bude čerpáno dle skutečnosti.</t>
  </si>
  <si>
    <t>Ostatní 
Obnova části vozovky po realizaci propustku - stmelené vrstvy tl. cca 0,15m: 15,5*0,15=2,325 [A]</t>
  </si>
  <si>
    <t>32</t>
  </si>
  <si>
    <t>567303</t>
  </si>
  <si>
    <t>VRSTVY PRO OBNOVU A OPRAVY ZE ŠTĚRKODRTI</t>
  </si>
  <si>
    <t>Ostatní 
Obnova části vozovky po realizaci propustku - nestmelené vrstvy tl. min. 0,15m (uvaž. 0,2m): 15,5*0,2=3,100 [A]</t>
  </si>
  <si>
    <t>33</t>
  </si>
  <si>
    <t>577212</t>
  </si>
  <si>
    <t>VRSTVY PRO OBNOVU, OPRAVY - SPOJ POSTŘIK DO 0,5KG/M2</t>
  </si>
  <si>
    <t>Ostatní 
Obnova části vozovky po realizaci propustku: 2*15,5=31,000 [A]</t>
  </si>
  <si>
    <t>34</t>
  </si>
  <si>
    <t>577221</t>
  </si>
  <si>
    <t>VRSTVY PRO OBNOVU, OPRAVY - INFILTRAČ POSTŘIK DO 1,0KG/M2</t>
  </si>
  <si>
    <t>Ostatní 
Obnova části vozovky po realizaci propustku: 15,5=15,500 [A]</t>
  </si>
  <si>
    <t>35</t>
  </si>
  <si>
    <t>5774AE</t>
  </si>
  <si>
    <t>VRSTVY PRO OBNOVU A OPRAVY Z ASF BETONU ACO 11+, 11S</t>
  </si>
  <si>
    <t>Ostatní 
Obnova části vozovky po realizaci propustku - obrusná vrstva tl. cca 0,05m: 15,5*0,05=0,775 [A]</t>
  </si>
  <si>
    <t>36</t>
  </si>
  <si>
    <t>5774CG</t>
  </si>
  <si>
    <t>VRSTVY PRO OBNOVU A OPRAVY Z ASF BETONU ACL 16S, 16+</t>
  </si>
  <si>
    <t>Ostatní 
Obnova části vozovky po realizaci propustku - ložní vrstva tl. cca 0,05m: 15,5*0,05=0,775 [A]</t>
  </si>
  <si>
    <t>37</t>
  </si>
  <si>
    <t>5774EG</t>
  </si>
  <si>
    <t>VRSTVY PRO OBNOVU A OPRAVY Z ASF BETONU ACP 16+, 16S</t>
  </si>
  <si>
    <t>Ostatní 
Obnova části vozovky po realizaci propustku - podkladní vrstva tl. cca 0,05m: 15,5*0,05=0,775 [A]</t>
  </si>
  <si>
    <t>Potrubí</t>
  </si>
  <si>
    <t>38</t>
  </si>
  <si>
    <t>899574</t>
  </si>
  <si>
    <t>OBETONOVÁNÍ POTRUBÍ ZE ŽELEZOBETONU DO C25/30 VČETNĚ VÝZTUŽE</t>
  </si>
  <si>
    <t>beton C25/30 n XF3, výztuž sítěmi 100/100/5</t>
  </si>
  <si>
    <t>Odvodnění 
Obetonování propustku: 7,12*0,4=2,848 [A]</t>
  </si>
  <si>
    <t>Ostatní konstrukce a práce</t>
  </si>
  <si>
    <t>39</t>
  </si>
  <si>
    <t>9111A1</t>
  </si>
  <si>
    <t>ZÁBRADLÍ SILNIČNÍ S VODOR MADLY - DODÁVKA A MONTÁŽ</t>
  </si>
  <si>
    <t>se zabetonováním stojek do monolitické šachty, příp. s patkami</t>
  </si>
  <si>
    <t>Odvodnění 
Ochranné ocel. dvoumadlové zábradlí v. 1,1m: 3,85=3,850 [A]</t>
  </si>
  <si>
    <t>40</t>
  </si>
  <si>
    <t>9183B3</t>
  </si>
  <si>
    <t>PROPUSTY Z TRUB DN 400MM PLASTOVÝCH</t>
  </si>
  <si>
    <t>vč. napojení na šachtu</t>
  </si>
  <si>
    <t>Odvodnění 
Propust DN 400 z PP, SN16: 8,1=8,100 [A]</t>
  </si>
  <si>
    <t>41</t>
  </si>
  <si>
    <t>919112</t>
  </si>
  <si>
    <t>ŘEZÁNÍ ASFALTOVÉHO KRYTU VOZOVEK TL DO 100MM</t>
  </si>
  <si>
    <t>Ostatní 
Zaříznutí hrany stávající vozovky pro realizaci propustku: 2*7,0=14,000 [A]</t>
  </si>
  <si>
    <t>42</t>
  </si>
  <si>
    <t>931314</t>
  </si>
  <si>
    <t>TĚSNĚNÍ DILATAČ SPAR ASF ZÁLIVKOU PRŮŘ DO 400MM2</t>
  </si>
  <si>
    <t>Ostatní 
Napojení obnovy vozovky na stáv. stav - zálivka: 2*7,0=14,000 [A]</t>
  </si>
  <si>
    <t>43</t>
  </si>
  <si>
    <t>935213</t>
  </si>
  <si>
    <t>PŘEDLÁŽDĚNÍ ŽLABŮ Z TVÁRNIC ŠÍŘ DO 600MM</t>
  </si>
  <si>
    <t>Odvodnění 
Vybourání a znovu usazení betonových odvod. tvarovek š=0,60 m: 3,5=3,500 [A]</t>
  </si>
  <si>
    <t>44</t>
  </si>
  <si>
    <t>935812</t>
  </si>
  <si>
    <t>ŽLABY A RIGOLY DLÁŽDĚNÉ Z KOSTEK DROBNÝCH DO BETONU TL 100MM</t>
  </si>
  <si>
    <t>s vyspárování MC</t>
  </si>
  <si>
    <t>Odvodnění 
Zpevněný příkop kam. dlažbou vč. napojení na stáv. propustek: 1,86*26,5=49,290 [A]</t>
  </si>
  <si>
    <t>45</t>
  </si>
  <si>
    <t>93631.R</t>
  </si>
  <si>
    <t>DROBNÉ DOPLŇK KONSTR ZE SPECIÁLNÍ MALTY</t>
  </si>
  <si>
    <t>Odvodnění 
Zatmelení prostupu potrubí propustku ve stávající zdi expanzní maltou, vč. začištění: 0,25*0,6=0,150 [A]</t>
  </si>
  <si>
    <t>46</t>
  </si>
  <si>
    <t>96815</t>
  </si>
  <si>
    <t>VYSEKÁNÍ OTVORŮ, KAPES, RÝH V ŽELEZOBETONOVÉ KONSTRUKCI</t>
  </si>
  <si>
    <t>vč, likvidace odpadu dle dispozic zhotovitele (malé množství)</t>
  </si>
  <si>
    <t>Odvodnění 
Vybourání / vyříznutí otvoru ve stáv. stěně pro průchod potrubí propustku, DN 750mm: 0,6*0,45=0,270 [A]</t>
  </si>
</sst>
</file>

<file path=xl/styles.xml><?xml version="1.0" encoding="utf-8"?>
<styleSheet xmlns="http://schemas.openxmlformats.org/spreadsheetml/2006/main">
  <numFmts count="2">
    <numFmt numFmtId="177" formatCode="#,##0.00"/>
    <numFmt numFmtId="178" formatCode="#,##0.000"/>
  </numFmts>
  <fonts count="6">
    <font>
      <sz val="10"/>
      <name val="Arial"/>
      <family val="0"/>
    </font>
    <font>
      <b/>
      <sz val="16"/>
      <color rgb="FF000000"/>
      <name val="Arial"/>
      <family val="0"/>
    </font>
    <font>
      <b/>
      <sz val="11"/>
      <name val="Arial"/>
      <family val="0"/>
    </font>
    <font>
      <sz val="10"/>
      <color rgb="FFFFFFFF"/>
      <name val="Arial"/>
      <family val="0"/>
    </font>
    <font>
      <b/>
      <sz val="10"/>
      <name val="Arial"/>
      <family val="0"/>
    </font>
    <font>
      <i/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  <fill>
      <patternFill patternType="solid">
        <fgColor rgb="FFADD8E6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2" fillId="2" borderId="0" xfId="0" applyFont="1" applyFill="1"/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0" fontId="2" fillId="2" borderId="3" xfId="0" applyFont="1" applyFill="1" applyBorder="1"/>
    <xf numFmtId="0" fontId="2" fillId="2" borderId="3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left"/>
    </xf>
    <xf numFmtId="0" fontId="0" fillId="2" borderId="6" xfId="0" applyFill="1" applyBorder="1"/>
    <xf numFmtId="0" fontId="4" fillId="2" borderId="5" xfId="0" applyFont="1" applyFill="1" applyBorder="1" applyAlignment="1">
      <alignment horizontal="right"/>
    </xf>
    <xf numFmtId="177" fontId="4" fillId="2" borderId="5" xfId="0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 wrapText="1"/>
    </xf>
    <xf numFmtId="0" fontId="0" fillId="0" borderId="1" xfId="0" applyBorder="1"/>
    <xf numFmtId="0" fontId="4" fillId="2" borderId="6" xfId="0" applyFont="1" applyFill="1" applyBorder="1" applyAlignment="1">
      <alignment horizontal="right"/>
    </xf>
    <xf numFmtId="0" fontId="4" fillId="2" borderId="6" xfId="0" applyFont="1" applyFill="1" applyBorder="1" applyAlignment="1">
      <alignment wrapText="1"/>
    </xf>
    <xf numFmtId="177" fontId="4" fillId="2" borderId="6" xfId="0" applyNumberFormat="1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178" fontId="0" fillId="0" borderId="1" xfId="0" applyNumberFormat="1" applyBorder="1" applyAlignment="1">
      <alignment horizontal="center"/>
    </xf>
    <xf numFmtId="177" fontId="0" fillId="4" borderId="1" xfId="0" applyNumberFormat="1" applyFill="1" applyBorder="1" applyAlignment="1" applyProtection="1">
      <alignment horizontal="center"/>
      <protection locked="0"/>
    </xf>
    <xf numFmtId="177" fontId="0" fillId="0" borderId="1" xfId="0" applyNumberFormat="1" applyBorder="1" applyAlignment="1">
      <alignment horizontal="center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5" fillId="0" borderId="1" xfId="0" applyFont="1" applyBorder="1" applyAlignment="1">
      <alignment horizontal="left" vertical="center" wrapText="1"/>
    </xf>
    <xf numFmtId="0" fontId="0" fillId="0" borderId="3" xfId="0" applyBorder="1" applyAlignment="1">
      <alignment vertical="top"/>
    </xf>
    <xf numFmtId="0" fontId="4" fillId="2" borderId="0" xfId="0" applyFont="1" applyFill="1" applyAlignment="1">
      <alignment horizontal="right"/>
    </xf>
    <xf numFmtId="177" fontId="4" fillId="2" borderId="0" xfId="0" applyNumberFormat="1" applyFont="1" applyFill="1" applyAlignment="1">
      <alignment horizontal="center"/>
    </xf>
    <xf numFmtId="0" fontId="4" fillId="2" borderId="3" xfId="0" applyFont="1" applyFill="1" applyBorder="1" applyAlignment="1">
      <alignment horizontal="right"/>
    </xf>
    <xf numFmtId="177" fontId="4" fillId="2" borderId="3" xfId="0" applyNumberFormat="1" applyFont="1" applyFill="1" applyBorder="1" applyAlignment="1">
      <alignment horizontal="center"/>
    </xf>
    <xf numFmtId="177" fontId="0" fillId="2" borderId="1" xfId="0" applyNumberForma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3"/>
  <sheetViews>
    <sheetView tabSelected="1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285714285714" defaultRowHeight="12.75" customHeight="1"/>
  <cols>
    <col min="1" max="1" width="9.14285714285714" hidden="1" customWidth="1"/>
    <col min="2" max="2" width="11.7142857142857" customWidth="1"/>
    <col min="3" max="3" width="14.7142857142857" customWidth="1"/>
    <col min="4" max="4" width="9.71428571428571" customWidth="1"/>
    <col min="5" max="5" width="70.7142857142857" customWidth="1"/>
    <col min="6" max="6" width="11.7142857142857" customWidth="1"/>
    <col min="7" max="9" width="16.7142857142857" customWidth="1"/>
    <col min="15" max="18" width="9.14285714285714" hidden="1" customWidth="1"/>
  </cols>
  <sheetData>
    <row r="1" spans="1:16" ht="12.75" customHeight="1">
      <c r="A1" t="s">
        <v>0</v>
      </c>
      <c s="1"/>
      <c s="1"/>
      <c s="1"/>
      <c s="1" t="s">
        <v>2</v>
      </c>
      <c s="1"/>
      <c s="1"/>
      <c s="1"/>
      <c s="1"/>
      <c r="P1" t="s">
        <v>12</v>
      </c>
    </row>
    <row r="2" spans="2:16" ht="25" customHeight="1">
      <c r="B2" s="1"/>
      <c s="1"/>
      <c s="1"/>
      <c s="2" t="s">
        <v>3</v>
      </c>
      <c s="1"/>
      <c s="1"/>
      <c s="5"/>
      <c s="5"/>
      <c r="O2">
        <f>0+O8+O33+O76+O95+O99+O103+O125+O129</f>
      </c>
      <c t="s">
        <v>12</v>
      </c>
    </row>
    <row r="3" spans="1:16" ht="15" customHeight="1">
      <c r="A3" t="s">
        <v>1</v>
      </c>
      <c s="8" t="s">
        <v>4</v>
      </c>
      <c s="9" t="s">
        <v>5</v>
      </c>
      <c s="1"/>
      <c s="10" t="s">
        <v>6</v>
      </c>
      <c s="1"/>
      <c s="4"/>
      <c s="3" t="s">
        <v>14</v>
      </c>
      <c s="38">
        <f>0+I8+I33+I76+I95+I99+I103+I125+I129</f>
      </c>
      <c r="O3" t="s">
        <v>9</v>
      </c>
      <c t="s">
        <v>13</v>
      </c>
    </row>
    <row r="4" spans="1:16" ht="15" customHeight="1">
      <c r="A4" t="s">
        <v>7</v>
      </c>
      <c s="12" t="s">
        <v>8</v>
      </c>
      <c s="13" t="s">
        <v>14</v>
      </c>
      <c s="5"/>
      <c s="14" t="s">
        <v>15</v>
      </c>
      <c s="5"/>
      <c s="5"/>
      <c s="15"/>
      <c s="15"/>
      <c r="O4" t="s">
        <v>10</v>
      </c>
      <c t="s">
        <v>13</v>
      </c>
    </row>
    <row r="5" spans="1:16" ht="12.75" customHeight="1">
      <c r="A5" s="11" t="s">
        <v>16</v>
      </c>
      <c s="11" t="s">
        <v>18</v>
      </c>
      <c s="11" t="s">
        <v>20</v>
      </c>
      <c s="11" t="s">
        <v>21</v>
      </c>
      <c s="11" t="s">
        <v>22</v>
      </c>
      <c s="11" t="s">
        <v>24</v>
      </c>
      <c s="11" t="s">
        <v>26</v>
      </c>
      <c s="11" t="s">
        <v>28</v>
      </c>
      <c s="11"/>
      <c r="O5" t="s">
        <v>11</v>
      </c>
      <c t="s">
        <v>13</v>
      </c>
    </row>
    <row r="6" spans="1:9" ht="12.75" customHeight="1">
      <c r="A6" s="11"/>
      <c s="11"/>
      <c s="11"/>
      <c s="11"/>
      <c s="11"/>
      <c s="11"/>
      <c s="11"/>
      <c s="11" t="s">
        <v>29</v>
      </c>
      <c s="11" t="s">
        <v>31</v>
      </c>
    </row>
    <row r="7" spans="1:9" ht="12.75" customHeight="1">
      <c r="A7" s="11" t="s">
        <v>17</v>
      </c>
      <c s="11" t="s">
        <v>19</v>
      </c>
      <c s="11" t="s">
        <v>13</v>
      </c>
      <c s="11" t="s">
        <v>12</v>
      </c>
      <c s="11" t="s">
        <v>23</v>
      </c>
      <c s="11" t="s">
        <v>25</v>
      </c>
      <c s="11" t="s">
        <v>27</v>
      </c>
      <c s="11" t="s">
        <v>30</v>
      </c>
      <c s="11" t="s">
        <v>32</v>
      </c>
    </row>
    <row r="8" spans="1:18" ht="12.75" customHeight="1">
      <c r="A8" s="15" t="s">
        <v>33</v>
      </c>
      <c s="15"/>
      <c s="20" t="s">
        <v>17</v>
      </c>
      <c s="15"/>
      <c s="21" t="s">
        <v>34</v>
      </c>
      <c s="15"/>
      <c s="15"/>
      <c s="15"/>
      <c s="22">
        <f>0+Q8</f>
      </c>
      <c r="O8">
        <f>0+R8</f>
      </c>
      <c r="Q8">
        <f>0+I9+I12+I15+I18+I21+I24+I27+I30</f>
      </c>
      <c>
        <f>0+O9+O12+O15+O18+O21+O24+O27+O30</f>
      </c>
    </row>
    <row r="9" spans="1:16" ht="12.75">
      <c r="A9" s="19" t="s">
        <v>35</v>
      </c>
      <c s="23" t="s">
        <v>19</v>
      </c>
      <c s="23" t="s">
        <v>36</v>
      </c>
      <c s="19" t="s">
        <v>37</v>
      </c>
      <c s="24" t="s">
        <v>38</v>
      </c>
      <c s="25" t="s">
        <v>39</v>
      </c>
      <c s="26">
        <v>2617.758</v>
      </c>
      <c s="27">
        <v>0</v>
      </c>
      <c s="28">
        <f>ROUND(ROUND(H9,2)*ROUND(G9,3),2)</f>
      </c>
      <c r="O9">
        <f>(I9*21)/100</f>
      </c>
      <c t="s">
        <v>13</v>
      </c>
    </row>
    <row r="10" spans="1:5" ht="12.75">
      <c r="A10" s="29" t="s">
        <v>40</v>
      </c>
      <c r="E10" s="30" t="s">
        <v>41</v>
      </c>
    </row>
    <row r="11" spans="1:5" ht="63.75">
      <c r="A11" s="33" t="s">
        <v>42</v>
      </c>
      <c r="E11" s="32" t="s">
        <v>43</v>
      </c>
    </row>
    <row r="12" spans="1:16" ht="12.75">
      <c r="A12" s="19" t="s">
        <v>35</v>
      </c>
      <c s="23" t="s">
        <v>13</v>
      </c>
      <c s="23" t="s">
        <v>36</v>
      </c>
      <c s="19" t="s">
        <v>44</v>
      </c>
      <c s="24" t="s">
        <v>38</v>
      </c>
      <c s="25" t="s">
        <v>39</v>
      </c>
      <c s="26">
        <v>5.348</v>
      </c>
      <c s="27">
        <v>0</v>
      </c>
      <c s="28">
        <f>ROUND(ROUND(H12,2)*ROUND(G12,3),2)</f>
      </c>
      <c r="O12">
        <f>(I12*21)/100</f>
      </c>
      <c t="s">
        <v>13</v>
      </c>
    </row>
    <row r="13" spans="1:5" ht="12.75">
      <c r="A13" s="29" t="s">
        <v>40</v>
      </c>
      <c r="E13" s="30" t="s">
        <v>45</v>
      </c>
    </row>
    <row r="14" spans="1:5" ht="12.75">
      <c r="A14" s="33" t="s">
        <v>42</v>
      </c>
      <c r="E14" s="32" t="s">
        <v>46</v>
      </c>
    </row>
    <row r="15" spans="1:16" ht="12.75">
      <c r="A15" s="19" t="s">
        <v>35</v>
      </c>
      <c s="23" t="s">
        <v>12</v>
      </c>
      <c s="23" t="s">
        <v>36</v>
      </c>
      <c s="19" t="s">
        <v>47</v>
      </c>
      <c s="24" t="s">
        <v>38</v>
      </c>
      <c s="25" t="s">
        <v>39</v>
      </c>
      <c s="26">
        <v>5.58</v>
      </c>
      <c s="27">
        <v>0</v>
      </c>
      <c s="28">
        <f>ROUND(ROUND(H15,2)*ROUND(G15,3),2)</f>
      </c>
      <c r="O15">
        <f>(I15*21)/100</f>
      </c>
      <c t="s">
        <v>13</v>
      </c>
    </row>
    <row r="16" spans="1:5" ht="12.75">
      <c r="A16" s="29" t="s">
        <v>40</v>
      </c>
      <c r="E16" s="30" t="s">
        <v>48</v>
      </c>
    </row>
    <row r="17" spans="1:5" ht="12.75">
      <c r="A17" s="33" t="s">
        <v>42</v>
      </c>
      <c r="E17" s="32" t="s">
        <v>49</v>
      </c>
    </row>
    <row r="18" spans="1:16" ht="12.75">
      <c r="A18" s="19" t="s">
        <v>35</v>
      </c>
      <c s="23" t="s">
        <v>23</v>
      </c>
      <c s="23" t="s">
        <v>50</v>
      </c>
      <c s="19" t="s">
        <v>51</v>
      </c>
      <c s="24" t="s">
        <v>52</v>
      </c>
      <c s="25" t="s">
        <v>53</v>
      </c>
      <c s="26">
        <v>1</v>
      </c>
      <c s="27">
        <v>0</v>
      </c>
      <c s="28">
        <f>ROUND(ROUND(H18,2)*ROUND(G18,3),2)</f>
      </c>
      <c r="O18">
        <f>(I18*21)/100</f>
      </c>
      <c t="s">
        <v>13</v>
      </c>
    </row>
    <row r="19" spans="1:5" ht="76.5">
      <c r="A19" s="29" t="s">
        <v>40</v>
      </c>
      <c r="E19" s="30" t="s">
        <v>54</v>
      </c>
    </row>
    <row r="20" spans="1:5" ht="12.75">
      <c r="A20" s="33" t="s">
        <v>42</v>
      </c>
      <c r="E20" s="32" t="s">
        <v>51</v>
      </c>
    </row>
    <row r="21" spans="1:16" ht="12.75">
      <c r="A21" s="19" t="s">
        <v>35</v>
      </c>
      <c s="23" t="s">
        <v>25</v>
      </c>
      <c s="23" t="s">
        <v>55</v>
      </c>
      <c s="19" t="s">
        <v>51</v>
      </c>
      <c s="24" t="s">
        <v>56</v>
      </c>
      <c s="25" t="s">
        <v>57</v>
      </c>
      <c s="26">
        <v>2</v>
      </c>
      <c s="27">
        <v>0</v>
      </c>
      <c s="28">
        <f>ROUND(ROUND(H21,2)*ROUND(G21,3),2)</f>
      </c>
      <c r="O21">
        <f>(I21*21)/100</f>
      </c>
      <c t="s">
        <v>13</v>
      </c>
    </row>
    <row r="22" spans="1:5" ht="12.75">
      <c r="A22" s="29" t="s">
        <v>40</v>
      </c>
      <c r="E22" s="30" t="s">
        <v>58</v>
      </c>
    </row>
    <row r="23" spans="1:5" ht="12.75">
      <c r="A23" s="33" t="s">
        <v>42</v>
      </c>
      <c r="E23" s="32" t="s">
        <v>51</v>
      </c>
    </row>
    <row r="24" spans="1:16" ht="12.75">
      <c r="A24" s="19" t="s">
        <v>35</v>
      </c>
      <c s="23" t="s">
        <v>27</v>
      </c>
      <c s="23" t="s">
        <v>59</v>
      </c>
      <c s="19" t="s">
        <v>51</v>
      </c>
      <c s="24" t="s">
        <v>60</v>
      </c>
      <c s="25" t="s">
        <v>53</v>
      </c>
      <c s="26">
        <v>1</v>
      </c>
      <c s="27">
        <v>0</v>
      </c>
      <c s="28">
        <f>ROUND(ROUND(H24,2)*ROUND(G24,3),2)</f>
      </c>
      <c r="O24">
        <f>(I24*21)/100</f>
      </c>
      <c t="s">
        <v>13</v>
      </c>
    </row>
    <row r="25" spans="1:5" ht="12.75">
      <c r="A25" s="29" t="s">
        <v>40</v>
      </c>
      <c r="E25" s="30" t="s">
        <v>51</v>
      </c>
    </row>
    <row r="26" spans="1:5" ht="12.75">
      <c r="A26" s="33" t="s">
        <v>42</v>
      </c>
      <c r="E26" s="32" t="s">
        <v>51</v>
      </c>
    </row>
    <row r="27" spans="1:16" ht="12.75">
      <c r="A27" s="19" t="s">
        <v>35</v>
      </c>
      <c s="23" t="s">
        <v>61</v>
      </c>
      <c s="23" t="s">
        <v>62</v>
      </c>
      <c s="19" t="s">
        <v>51</v>
      </c>
      <c s="24" t="s">
        <v>63</v>
      </c>
      <c s="25" t="s">
        <v>53</v>
      </c>
      <c s="26">
        <v>1</v>
      </c>
      <c s="27">
        <v>0</v>
      </c>
      <c s="28">
        <f>ROUND(ROUND(H27,2)*ROUND(G27,3),2)</f>
      </c>
      <c r="O27">
        <f>(I27*21)/100</f>
      </c>
      <c t="s">
        <v>13</v>
      </c>
    </row>
    <row r="28" spans="1:5" ht="12.75">
      <c r="A28" s="29" t="s">
        <v>40</v>
      </c>
      <c r="E28" s="30" t="s">
        <v>51</v>
      </c>
    </row>
    <row r="29" spans="1:5" ht="12.75">
      <c r="A29" s="33" t="s">
        <v>42</v>
      </c>
      <c r="E29" s="32" t="s">
        <v>51</v>
      </c>
    </row>
    <row r="30" spans="1:16" ht="12.75">
      <c r="A30" s="19" t="s">
        <v>35</v>
      </c>
      <c s="23" t="s">
        <v>64</v>
      </c>
      <c s="23" t="s">
        <v>65</v>
      </c>
      <c s="19" t="s">
        <v>51</v>
      </c>
      <c s="24" t="s">
        <v>66</v>
      </c>
      <c s="25" t="s">
        <v>53</v>
      </c>
      <c s="26">
        <v>1</v>
      </c>
      <c s="27">
        <v>0</v>
      </c>
      <c s="28">
        <f>ROUND(ROUND(H30,2)*ROUND(G30,3),2)</f>
      </c>
      <c r="O30">
        <f>(I30*21)/100</f>
      </c>
      <c t="s">
        <v>13</v>
      </c>
    </row>
    <row r="31" spans="1:5" ht="25.5">
      <c r="A31" s="29" t="s">
        <v>40</v>
      </c>
      <c r="E31" s="30" t="s">
        <v>67</v>
      </c>
    </row>
    <row r="32" spans="1:5" ht="12.75">
      <c r="A32" s="31" t="s">
        <v>42</v>
      </c>
      <c r="E32" s="32" t="s">
        <v>51</v>
      </c>
    </row>
    <row r="33" spans="1:18" ht="12.75" customHeight="1">
      <c r="A33" s="5" t="s">
        <v>33</v>
      </c>
      <c s="5"/>
      <c s="36" t="s">
        <v>19</v>
      </c>
      <c s="5"/>
      <c s="21" t="s">
        <v>68</v>
      </c>
      <c s="5"/>
      <c s="5"/>
      <c s="5"/>
      <c s="37">
        <f>0+Q33</f>
      </c>
      <c r="O33">
        <f>0+R33</f>
      </c>
      <c r="Q33">
        <f>0+I34+I37+I40+I43+I46+I49+I52+I55+I58+I61+I64+I67+I70+I73</f>
      </c>
      <c>
        <f>0+O34+O37+O40+O43+O46+O49+O52+O55+O58+O61+O64+O67+O70+O73</f>
      </c>
    </row>
    <row r="34" spans="1:16" ht="12.75">
      <c r="A34" s="19" t="s">
        <v>35</v>
      </c>
      <c s="23" t="s">
        <v>30</v>
      </c>
      <c s="23" t="s">
        <v>69</v>
      </c>
      <c s="19" t="s">
        <v>51</v>
      </c>
      <c s="24" t="s">
        <v>70</v>
      </c>
      <c s="25" t="s">
        <v>71</v>
      </c>
      <c s="26">
        <v>764.05</v>
      </c>
      <c s="27">
        <v>0</v>
      </c>
      <c s="28">
        <f>ROUND(ROUND(H34,2)*ROUND(G34,3),2)</f>
      </c>
      <c r="O34">
        <f>(I34*21)/100</f>
      </c>
      <c t="s">
        <v>13</v>
      </c>
    </row>
    <row r="35" spans="1:5" ht="12.75">
      <c r="A35" s="29" t="s">
        <v>40</v>
      </c>
      <c r="E35" s="30" t="s">
        <v>72</v>
      </c>
    </row>
    <row r="36" spans="1:5" ht="25.5">
      <c r="A36" s="33" t="s">
        <v>42</v>
      </c>
      <c r="E36" s="32" t="s">
        <v>73</v>
      </c>
    </row>
    <row r="37" spans="1:16" ht="12.75">
      <c r="A37" s="19" t="s">
        <v>35</v>
      </c>
      <c s="23" t="s">
        <v>32</v>
      </c>
      <c s="23" t="s">
        <v>74</v>
      </c>
      <c s="19" t="s">
        <v>51</v>
      </c>
      <c s="24" t="s">
        <v>75</v>
      </c>
      <c s="25" t="s">
        <v>57</v>
      </c>
      <c s="26">
        <v>12</v>
      </c>
      <c s="27">
        <v>0</v>
      </c>
      <c s="28">
        <f>ROUND(ROUND(H37,2)*ROUND(G37,3),2)</f>
      </c>
      <c r="O37">
        <f>(I37*21)/100</f>
      </c>
      <c t="s">
        <v>13</v>
      </c>
    </row>
    <row r="38" spans="1:5" ht="38.25">
      <c r="A38" s="29" t="s">
        <v>40</v>
      </c>
      <c r="E38" s="30" t="s">
        <v>76</v>
      </c>
    </row>
    <row r="39" spans="1:5" ht="25.5">
      <c r="A39" s="33" t="s">
        <v>42</v>
      </c>
      <c r="E39" s="32" t="s">
        <v>77</v>
      </c>
    </row>
    <row r="40" spans="1:16" ht="12.75">
      <c r="A40" s="19" t="s">
        <v>35</v>
      </c>
      <c s="23" t="s">
        <v>78</v>
      </c>
      <c s="23" t="s">
        <v>79</v>
      </c>
      <c s="19" t="s">
        <v>51</v>
      </c>
      <c s="24" t="s">
        <v>80</v>
      </c>
      <c s="25" t="s">
        <v>57</v>
      </c>
      <c s="26">
        <v>10</v>
      </c>
      <c s="27">
        <v>0</v>
      </c>
      <c s="28">
        <f>ROUND(ROUND(H40,2)*ROUND(G40,3),2)</f>
      </c>
      <c r="O40">
        <f>(I40*21)/100</f>
      </c>
      <c t="s">
        <v>13</v>
      </c>
    </row>
    <row r="41" spans="1:5" ht="38.25">
      <c r="A41" s="29" t="s">
        <v>40</v>
      </c>
      <c r="E41" s="30" t="s">
        <v>76</v>
      </c>
    </row>
    <row r="42" spans="1:5" ht="25.5">
      <c r="A42" s="33" t="s">
        <v>42</v>
      </c>
      <c r="E42" s="32" t="s">
        <v>81</v>
      </c>
    </row>
    <row r="43" spans="1:16" ht="25.5">
      <c r="A43" s="19" t="s">
        <v>35</v>
      </c>
      <c s="23" t="s">
        <v>82</v>
      </c>
      <c s="23" t="s">
        <v>83</v>
      </c>
      <c s="19" t="s">
        <v>51</v>
      </c>
      <c s="24" t="s">
        <v>84</v>
      </c>
      <c s="25" t="s">
        <v>85</v>
      </c>
      <c s="26">
        <v>2.325</v>
      </c>
      <c s="27">
        <v>0</v>
      </c>
      <c s="28">
        <f>ROUND(ROUND(H43,2)*ROUND(G43,3),2)</f>
      </c>
      <c r="O43">
        <f>(I43*21)/100</f>
      </c>
      <c t="s">
        <v>13</v>
      </c>
    </row>
    <row r="44" spans="1:5" ht="63.75">
      <c r="A44" s="29" t="s">
        <v>40</v>
      </c>
      <c r="E44" s="30" t="s">
        <v>86</v>
      </c>
    </row>
    <row r="45" spans="1:5" ht="38.25">
      <c r="A45" s="33" t="s">
        <v>42</v>
      </c>
      <c r="E45" s="32" t="s">
        <v>87</v>
      </c>
    </row>
    <row r="46" spans="1:16" ht="25.5">
      <c r="A46" s="19" t="s">
        <v>35</v>
      </c>
      <c s="23" t="s">
        <v>88</v>
      </c>
      <c s="23" t="s">
        <v>89</v>
      </c>
      <c s="19" t="s">
        <v>51</v>
      </c>
      <c s="24" t="s">
        <v>90</v>
      </c>
      <c s="25" t="s">
        <v>85</v>
      </c>
      <c s="26">
        <v>2.325</v>
      </c>
      <c s="27">
        <v>0</v>
      </c>
      <c s="28">
        <f>ROUND(ROUND(H46,2)*ROUND(G46,3),2)</f>
      </c>
      <c r="O46">
        <f>(I46*21)/100</f>
      </c>
      <c t="s">
        <v>13</v>
      </c>
    </row>
    <row r="47" spans="1:5" ht="38.25">
      <c r="A47" s="29" t="s">
        <v>40</v>
      </c>
      <c r="E47" s="30" t="s">
        <v>91</v>
      </c>
    </row>
    <row r="48" spans="1:5" ht="38.25">
      <c r="A48" s="33" t="s">
        <v>42</v>
      </c>
      <c r="E48" s="32" t="s">
        <v>92</v>
      </c>
    </row>
    <row r="49" spans="1:16" ht="12.75">
      <c r="A49" s="19" t="s">
        <v>35</v>
      </c>
      <c s="23" t="s">
        <v>93</v>
      </c>
      <c s="23" t="s">
        <v>94</v>
      </c>
      <c s="19" t="s">
        <v>51</v>
      </c>
      <c s="24" t="s">
        <v>95</v>
      </c>
      <c s="25" t="s">
        <v>85</v>
      </c>
      <c s="26">
        <v>2.325</v>
      </c>
      <c s="27">
        <v>0</v>
      </c>
      <c s="28">
        <f>ROUND(ROUND(H49,2)*ROUND(G49,3),2)</f>
      </c>
      <c r="O49">
        <f>(I49*21)/100</f>
      </c>
      <c t="s">
        <v>13</v>
      </c>
    </row>
    <row r="50" spans="1:5" ht="38.25">
      <c r="A50" s="29" t="s">
        <v>40</v>
      </c>
      <c r="E50" s="30" t="s">
        <v>91</v>
      </c>
    </row>
    <row r="51" spans="1:5" ht="38.25">
      <c r="A51" s="33" t="s">
        <v>42</v>
      </c>
      <c r="E51" s="32" t="s">
        <v>96</v>
      </c>
    </row>
    <row r="52" spans="1:16" ht="12.75">
      <c r="A52" s="19" t="s">
        <v>35</v>
      </c>
      <c s="23" t="s">
        <v>97</v>
      </c>
      <c s="23" t="s">
        <v>98</v>
      </c>
      <c s="19" t="s">
        <v>51</v>
      </c>
      <c s="24" t="s">
        <v>99</v>
      </c>
      <c s="25" t="s">
        <v>100</v>
      </c>
      <c s="26">
        <v>14</v>
      </c>
      <c s="27">
        <v>0</v>
      </c>
      <c s="28">
        <f>ROUND(ROUND(H52,2)*ROUND(G52,3),2)</f>
      </c>
      <c r="O52">
        <f>(I52*21)/100</f>
      </c>
      <c t="s">
        <v>13</v>
      </c>
    </row>
    <row r="53" spans="1:5" ht="12.75">
      <c r="A53" s="29" t="s">
        <v>40</v>
      </c>
      <c r="E53" s="30" t="s">
        <v>51</v>
      </c>
    </row>
    <row r="54" spans="1:5" ht="25.5">
      <c r="A54" s="33" t="s">
        <v>42</v>
      </c>
      <c r="E54" s="32" t="s">
        <v>101</v>
      </c>
    </row>
    <row r="55" spans="1:16" ht="12.75">
      <c r="A55" s="19" t="s">
        <v>35</v>
      </c>
      <c s="23" t="s">
        <v>102</v>
      </c>
      <c s="23" t="s">
        <v>103</v>
      </c>
      <c s="19" t="s">
        <v>51</v>
      </c>
      <c s="24" t="s">
        <v>104</v>
      </c>
      <c s="25" t="s">
        <v>85</v>
      </c>
      <c s="26">
        <v>860</v>
      </c>
      <c s="27">
        <v>0</v>
      </c>
      <c s="28">
        <f>ROUND(ROUND(H55,2)*ROUND(G55,3),2)</f>
      </c>
      <c r="O55">
        <f>(I55*21)/100</f>
      </c>
      <c t="s">
        <v>13</v>
      </c>
    </row>
    <row r="56" spans="1:5" ht="25.5">
      <c r="A56" s="29" t="s">
        <v>40</v>
      </c>
      <c r="E56" s="30" t="s">
        <v>105</v>
      </c>
    </row>
    <row r="57" spans="1:5" ht="38.25">
      <c r="A57" s="33" t="s">
        <v>42</v>
      </c>
      <c r="E57" s="32" t="s">
        <v>106</v>
      </c>
    </row>
    <row r="58" spans="1:16" ht="12.75">
      <c r="A58" s="19" t="s">
        <v>35</v>
      </c>
      <c s="23" t="s">
        <v>107</v>
      </c>
      <c s="23" t="s">
        <v>108</v>
      </c>
      <c s="19" t="s">
        <v>51</v>
      </c>
      <c s="24" t="s">
        <v>109</v>
      </c>
      <c s="25" t="s">
        <v>85</v>
      </c>
      <c s="26">
        <v>451.25</v>
      </c>
      <c s="27">
        <v>0</v>
      </c>
      <c s="28">
        <f>ROUND(ROUND(H58,2)*ROUND(G58,3),2)</f>
      </c>
      <c r="O58">
        <f>(I58*21)/100</f>
      </c>
      <c t="s">
        <v>13</v>
      </c>
    </row>
    <row r="59" spans="1:5" ht="25.5">
      <c r="A59" s="29" t="s">
        <v>40</v>
      </c>
      <c r="E59" s="30" t="s">
        <v>105</v>
      </c>
    </row>
    <row r="60" spans="1:5" ht="38.25">
      <c r="A60" s="33" t="s">
        <v>42</v>
      </c>
      <c r="E60" s="32" t="s">
        <v>110</v>
      </c>
    </row>
    <row r="61" spans="1:16" ht="12.75">
      <c r="A61" s="19" t="s">
        <v>35</v>
      </c>
      <c s="23" t="s">
        <v>111</v>
      </c>
      <c s="23" t="s">
        <v>112</v>
      </c>
      <c s="19" t="s">
        <v>51</v>
      </c>
      <c s="24" t="s">
        <v>113</v>
      </c>
      <c s="25" t="s">
        <v>85</v>
      </c>
      <c s="26">
        <v>15</v>
      </c>
      <c s="27">
        <v>0</v>
      </c>
      <c s="28">
        <f>ROUND(ROUND(H61,2)*ROUND(G61,3),2)</f>
      </c>
      <c r="O61">
        <f>(I61*21)/100</f>
      </c>
      <c t="s">
        <v>13</v>
      </c>
    </row>
    <row r="62" spans="1:5" ht="25.5">
      <c r="A62" s="29" t="s">
        <v>40</v>
      </c>
      <c r="E62" s="30" t="s">
        <v>105</v>
      </c>
    </row>
    <row r="63" spans="1:5" ht="25.5">
      <c r="A63" s="33" t="s">
        <v>42</v>
      </c>
      <c r="E63" s="32" t="s">
        <v>114</v>
      </c>
    </row>
    <row r="64" spans="1:16" ht="12.75">
      <c r="A64" s="19" t="s">
        <v>35</v>
      </c>
      <c s="23" t="s">
        <v>115</v>
      </c>
      <c s="23" t="s">
        <v>116</v>
      </c>
      <c s="19" t="s">
        <v>51</v>
      </c>
      <c s="24" t="s">
        <v>117</v>
      </c>
      <c s="25" t="s">
        <v>85</v>
      </c>
      <c s="26">
        <v>1326.25</v>
      </c>
      <c s="27">
        <v>0</v>
      </c>
      <c s="28">
        <f>ROUND(ROUND(H64,2)*ROUND(G64,3),2)</f>
      </c>
      <c r="O64">
        <f>(I64*21)/100</f>
      </c>
      <c t="s">
        <v>13</v>
      </c>
    </row>
    <row r="65" spans="1:5" ht="12.75">
      <c r="A65" s="29" t="s">
        <v>40</v>
      </c>
      <c r="E65" s="30" t="s">
        <v>51</v>
      </c>
    </row>
    <row r="66" spans="1:5" ht="51">
      <c r="A66" s="33" t="s">
        <v>42</v>
      </c>
      <c r="E66" s="32" t="s">
        <v>118</v>
      </c>
    </row>
    <row r="67" spans="1:16" ht="12.75">
      <c r="A67" s="19" t="s">
        <v>35</v>
      </c>
      <c s="23" t="s">
        <v>119</v>
      </c>
      <c s="23" t="s">
        <v>120</v>
      </c>
      <c s="19" t="s">
        <v>51</v>
      </c>
      <c s="24" t="s">
        <v>121</v>
      </c>
      <c s="25" t="s">
        <v>85</v>
      </c>
      <c s="26">
        <v>7.7</v>
      </c>
      <c s="27">
        <v>0</v>
      </c>
      <c s="28">
        <f>ROUND(ROUND(H67,2)*ROUND(G67,3),2)</f>
      </c>
      <c r="O67">
        <f>(I67*21)/100</f>
      </c>
      <c t="s">
        <v>13</v>
      </c>
    </row>
    <row r="68" spans="1:5" ht="12.75">
      <c r="A68" s="29" t="s">
        <v>40</v>
      </c>
      <c r="E68" s="30" t="s">
        <v>51</v>
      </c>
    </row>
    <row r="69" spans="1:5" ht="25.5">
      <c r="A69" s="33" t="s">
        <v>42</v>
      </c>
      <c r="E69" s="32" t="s">
        <v>122</v>
      </c>
    </row>
    <row r="70" spans="1:16" ht="12.75">
      <c r="A70" s="19" t="s">
        <v>35</v>
      </c>
      <c s="23" t="s">
        <v>123</v>
      </c>
      <c s="23" t="s">
        <v>124</v>
      </c>
      <c s="19" t="s">
        <v>51</v>
      </c>
      <c s="24" t="s">
        <v>125</v>
      </c>
      <c s="25" t="s">
        <v>71</v>
      </c>
      <c s="26">
        <v>15.5</v>
      </c>
      <c s="27">
        <v>0</v>
      </c>
      <c s="28">
        <f>ROUND(ROUND(H70,2)*ROUND(G70,3),2)</f>
      </c>
      <c r="O70">
        <f>(I70*21)/100</f>
      </c>
      <c t="s">
        <v>13</v>
      </c>
    </row>
    <row r="71" spans="1:5" ht="12.75">
      <c r="A71" s="29" t="s">
        <v>40</v>
      </c>
      <c r="E71" s="30" t="s">
        <v>51</v>
      </c>
    </row>
    <row r="72" spans="1:5" ht="25.5">
      <c r="A72" s="33" t="s">
        <v>42</v>
      </c>
      <c r="E72" s="32" t="s">
        <v>126</v>
      </c>
    </row>
    <row r="73" spans="1:16" ht="12.75">
      <c r="A73" s="19" t="s">
        <v>35</v>
      </c>
      <c s="23" t="s">
        <v>127</v>
      </c>
      <c s="23" t="s">
        <v>128</v>
      </c>
      <c s="19" t="s">
        <v>51</v>
      </c>
      <c s="24" t="s">
        <v>129</v>
      </c>
      <c s="25" t="s">
        <v>57</v>
      </c>
      <c s="26">
        <v>22</v>
      </c>
      <c s="27">
        <v>0</v>
      </c>
      <c s="28">
        <f>ROUND(ROUND(H73,2)*ROUND(G73,3),2)</f>
      </c>
      <c r="O73">
        <f>(I73*21)/100</f>
      </c>
      <c t="s">
        <v>13</v>
      </c>
    </row>
    <row r="74" spans="1:5" ht="12.75">
      <c r="A74" s="29" t="s">
        <v>40</v>
      </c>
      <c r="E74" s="30" t="s">
        <v>51</v>
      </c>
    </row>
    <row r="75" spans="1:5" ht="76.5">
      <c r="A75" s="31" t="s">
        <v>42</v>
      </c>
      <c r="E75" s="32" t="s">
        <v>130</v>
      </c>
    </row>
    <row r="76" spans="1:18" ht="12.75" customHeight="1">
      <c r="A76" s="5" t="s">
        <v>33</v>
      </c>
      <c s="5"/>
      <c s="36" t="s">
        <v>13</v>
      </c>
      <c s="5"/>
      <c s="21" t="s">
        <v>131</v>
      </c>
      <c s="5"/>
      <c s="5"/>
      <c s="5"/>
      <c s="37">
        <f>0+Q76</f>
      </c>
      <c r="O76">
        <f>0+R76</f>
      </c>
      <c r="Q76">
        <f>0+I77+I80+I83+I86+I89+I92</f>
      </c>
      <c>
        <f>0+O77+O80+O83+O86+O89+O92</f>
      </c>
    </row>
    <row r="77" spans="1:16" ht="25.5">
      <c r="A77" s="19" t="s">
        <v>35</v>
      </c>
      <c s="23" t="s">
        <v>132</v>
      </c>
      <c s="23" t="s">
        <v>133</v>
      </c>
      <c s="19" t="s">
        <v>51</v>
      </c>
      <c s="24" t="s">
        <v>134</v>
      </c>
      <c s="25" t="s">
        <v>57</v>
      </c>
      <c s="26">
        <v>930</v>
      </c>
      <c s="27">
        <v>0</v>
      </c>
      <c s="28">
        <f>ROUND(ROUND(H77,2)*ROUND(G77,3),2)</f>
      </c>
      <c r="O77">
        <f>(I77*21)/100</f>
      </c>
      <c t="s">
        <v>13</v>
      </c>
    </row>
    <row r="78" spans="1:5" ht="12.75">
      <c r="A78" s="29" t="s">
        <v>40</v>
      </c>
      <c r="E78" s="30" t="s">
        <v>135</v>
      </c>
    </row>
    <row r="79" spans="1:5" ht="25.5">
      <c r="A79" s="33" t="s">
        <v>42</v>
      </c>
      <c r="E79" s="32" t="s">
        <v>136</v>
      </c>
    </row>
    <row r="80" spans="1:16" ht="25.5">
      <c r="A80" s="19" t="s">
        <v>35</v>
      </c>
      <c s="23" t="s">
        <v>137</v>
      </c>
      <c s="23" t="s">
        <v>138</v>
      </c>
      <c s="19" t="s">
        <v>51</v>
      </c>
      <c s="24" t="s">
        <v>139</v>
      </c>
      <c s="25" t="s">
        <v>57</v>
      </c>
      <c s="26">
        <v>145</v>
      </c>
      <c s="27">
        <v>0</v>
      </c>
      <c s="28">
        <f>ROUND(ROUND(H80,2)*ROUND(G80,3),2)</f>
      </c>
      <c r="O80">
        <f>(I80*21)/100</f>
      </c>
      <c t="s">
        <v>13</v>
      </c>
    </row>
    <row r="81" spans="1:5" ht="12.75">
      <c r="A81" s="29" t="s">
        <v>40</v>
      </c>
      <c r="E81" s="30" t="s">
        <v>140</v>
      </c>
    </row>
    <row r="82" spans="1:5" ht="25.5">
      <c r="A82" s="33" t="s">
        <v>42</v>
      </c>
      <c r="E82" s="32" t="s">
        <v>141</v>
      </c>
    </row>
    <row r="83" spans="1:16" ht="25.5">
      <c r="A83" s="19" t="s">
        <v>35</v>
      </c>
      <c s="23" t="s">
        <v>142</v>
      </c>
      <c s="23" t="s">
        <v>143</v>
      </c>
      <c s="19" t="s">
        <v>51</v>
      </c>
      <c s="24" t="s">
        <v>144</v>
      </c>
      <c s="25" t="s">
        <v>57</v>
      </c>
      <c s="26">
        <v>226</v>
      </c>
      <c s="27">
        <v>0</v>
      </c>
      <c s="28">
        <f>ROUND(ROUND(H83,2)*ROUND(G83,3),2)</f>
      </c>
      <c r="O83">
        <f>(I83*21)/100</f>
      </c>
      <c t="s">
        <v>13</v>
      </c>
    </row>
    <row r="84" spans="1:5" ht="12.75">
      <c r="A84" s="29" t="s">
        <v>40</v>
      </c>
      <c r="E84" s="30" t="s">
        <v>140</v>
      </c>
    </row>
    <row r="85" spans="1:5" ht="25.5">
      <c r="A85" s="33" t="s">
        <v>42</v>
      </c>
      <c r="E85" s="32" t="s">
        <v>145</v>
      </c>
    </row>
    <row r="86" spans="1:16" ht="25.5">
      <c r="A86" s="19" t="s">
        <v>35</v>
      </c>
      <c s="23" t="s">
        <v>146</v>
      </c>
      <c s="23" t="s">
        <v>147</v>
      </c>
      <c s="19" t="s">
        <v>51</v>
      </c>
      <c s="24" t="s">
        <v>148</v>
      </c>
      <c s="25" t="s">
        <v>57</v>
      </c>
      <c s="26">
        <v>226</v>
      </c>
      <c s="27">
        <v>0</v>
      </c>
      <c s="28">
        <f>ROUND(ROUND(H86,2)*ROUND(G86,3),2)</f>
      </c>
      <c r="O86">
        <f>(I86*21)/100</f>
      </c>
      <c t="s">
        <v>13</v>
      </c>
    </row>
    <row r="87" spans="1:5" ht="12.75">
      <c r="A87" s="29" t="s">
        <v>40</v>
      </c>
      <c r="E87" s="30" t="s">
        <v>140</v>
      </c>
    </row>
    <row r="88" spans="1:5" ht="25.5">
      <c r="A88" s="33" t="s">
        <v>42</v>
      </c>
      <c r="E88" s="32" t="s">
        <v>149</v>
      </c>
    </row>
    <row r="89" spans="1:16" ht="25.5">
      <c r="A89" s="19" t="s">
        <v>35</v>
      </c>
      <c s="23" t="s">
        <v>150</v>
      </c>
      <c s="23" t="s">
        <v>151</v>
      </c>
      <c s="19" t="s">
        <v>51</v>
      </c>
      <c s="24" t="s">
        <v>152</v>
      </c>
      <c s="25" t="s">
        <v>71</v>
      </c>
      <c s="26">
        <v>6106</v>
      </c>
      <c s="27">
        <v>0</v>
      </c>
      <c s="28">
        <f>ROUND(ROUND(H89,2)*ROUND(G89,3),2)</f>
      </c>
      <c r="O89">
        <f>(I89*21)/100</f>
      </c>
      <c t="s">
        <v>13</v>
      </c>
    </row>
    <row r="90" spans="1:5" ht="12.75">
      <c r="A90" s="29" t="s">
        <v>40</v>
      </c>
      <c r="E90" s="30" t="s">
        <v>51</v>
      </c>
    </row>
    <row r="91" spans="1:5" ht="25.5">
      <c r="A91" s="33" t="s">
        <v>42</v>
      </c>
      <c r="E91" s="32" t="s">
        <v>153</v>
      </c>
    </row>
    <row r="92" spans="1:16" ht="12.75">
      <c r="A92" s="19" t="s">
        <v>35</v>
      </c>
      <c s="23" t="s">
        <v>154</v>
      </c>
      <c s="23" t="s">
        <v>155</v>
      </c>
      <c s="19" t="s">
        <v>51</v>
      </c>
      <c s="24" t="s">
        <v>156</v>
      </c>
      <c s="25" t="s">
        <v>71</v>
      </c>
      <c s="26">
        <v>3790</v>
      </c>
      <c s="27">
        <v>0</v>
      </c>
      <c s="28">
        <f>ROUND(ROUND(H92,2)*ROUND(G92,3),2)</f>
      </c>
      <c r="O92">
        <f>(I92*21)/100</f>
      </c>
      <c t="s">
        <v>13</v>
      </c>
    </row>
    <row r="93" spans="1:5" ht="12.75">
      <c r="A93" s="29" t="s">
        <v>40</v>
      </c>
      <c r="E93" s="30" t="s">
        <v>157</v>
      </c>
    </row>
    <row r="94" spans="1:5" ht="38.25">
      <c r="A94" s="31" t="s">
        <v>42</v>
      </c>
      <c r="E94" s="32" t="s">
        <v>158</v>
      </c>
    </row>
    <row r="95" spans="1:18" ht="12.75" customHeight="1">
      <c r="A95" s="5" t="s">
        <v>33</v>
      </c>
      <c s="5"/>
      <c s="36" t="s">
        <v>12</v>
      </c>
      <c s="5"/>
      <c s="21" t="s">
        <v>159</v>
      </c>
      <c s="5"/>
      <c s="5"/>
      <c s="5"/>
      <c s="37">
        <f>0+Q95</f>
      </c>
      <c r="O95">
        <f>0+R95</f>
      </c>
      <c r="Q95">
        <f>0+I96</f>
      </c>
      <c>
        <f>0+O96</f>
      </c>
    </row>
    <row r="96" spans="1:16" ht="25.5">
      <c r="A96" s="19" t="s">
        <v>35</v>
      </c>
      <c s="23" t="s">
        <v>160</v>
      </c>
      <c s="23" t="s">
        <v>161</v>
      </c>
      <c s="19" t="s">
        <v>51</v>
      </c>
      <c s="24" t="s">
        <v>162</v>
      </c>
      <c s="25" t="s">
        <v>85</v>
      </c>
      <c s="26">
        <v>19.263</v>
      </c>
      <c s="27">
        <v>0</v>
      </c>
      <c s="28">
        <f>ROUND(ROUND(H96,2)*ROUND(G96,3),2)</f>
      </c>
      <c r="O96">
        <f>(I96*21)/100</f>
      </c>
      <c t="s">
        <v>13</v>
      </c>
    </row>
    <row r="97" spans="1:5" ht="25.5">
      <c r="A97" s="29" t="s">
        <v>40</v>
      </c>
      <c r="E97" s="30" t="s">
        <v>163</v>
      </c>
    </row>
    <row r="98" spans="1:5" ht="38.25">
      <c r="A98" s="31" t="s">
        <v>42</v>
      </c>
      <c r="E98" s="32" t="s">
        <v>164</v>
      </c>
    </row>
    <row r="99" spans="1:18" ht="12.75" customHeight="1">
      <c r="A99" s="5" t="s">
        <v>33</v>
      </c>
      <c s="5"/>
      <c s="36" t="s">
        <v>23</v>
      </c>
      <c s="5"/>
      <c s="21" t="s">
        <v>165</v>
      </c>
      <c s="5"/>
      <c s="5"/>
      <c s="5"/>
      <c s="37">
        <f>0+Q99</f>
      </c>
      <c r="O99">
        <f>0+R99</f>
      </c>
      <c r="Q99">
        <f>0+I100</f>
      </c>
      <c>
        <f>0+O100</f>
      </c>
    </row>
    <row r="100" spans="1:16" ht="12.75">
      <c r="A100" s="19" t="s">
        <v>35</v>
      </c>
      <c s="23" t="s">
        <v>166</v>
      </c>
      <c s="23" t="s">
        <v>167</v>
      </c>
      <c s="19" t="s">
        <v>51</v>
      </c>
      <c s="24" t="s">
        <v>168</v>
      </c>
      <c s="25" t="s">
        <v>85</v>
      </c>
      <c s="26">
        <v>1.507</v>
      </c>
      <c s="27">
        <v>0</v>
      </c>
      <c s="28">
        <f>ROUND(ROUND(H100,2)*ROUND(G100,3),2)</f>
      </c>
      <c r="O100">
        <f>(I100*21)/100</f>
      </c>
      <c t="s">
        <v>13</v>
      </c>
    </row>
    <row r="101" spans="1:5" ht="12.75">
      <c r="A101" s="29" t="s">
        <v>40</v>
      </c>
      <c r="E101" s="30" t="s">
        <v>169</v>
      </c>
    </row>
    <row r="102" spans="1:5" ht="25.5">
      <c r="A102" s="31" t="s">
        <v>42</v>
      </c>
      <c r="E102" s="32" t="s">
        <v>170</v>
      </c>
    </row>
    <row r="103" spans="1:18" ht="12.75" customHeight="1">
      <c r="A103" s="5" t="s">
        <v>33</v>
      </c>
      <c s="5"/>
      <c s="36" t="s">
        <v>25</v>
      </c>
      <c s="5"/>
      <c s="21" t="s">
        <v>171</v>
      </c>
      <c s="5"/>
      <c s="5"/>
      <c s="5"/>
      <c s="37">
        <f>0+Q103</f>
      </c>
      <c r="O103">
        <f>0+R103</f>
      </c>
      <c r="Q103">
        <f>0+I104+I107+I110+I113+I116+I119+I122</f>
      </c>
      <c>
        <f>0+O104+O107+O110+O113+O116+O119+O122</f>
      </c>
    </row>
    <row r="104" spans="1:16" ht="12.75">
      <c r="A104" s="19" t="s">
        <v>35</v>
      </c>
      <c s="23" t="s">
        <v>172</v>
      </c>
      <c s="23" t="s">
        <v>173</v>
      </c>
      <c s="19" t="s">
        <v>51</v>
      </c>
      <c s="24" t="s">
        <v>174</v>
      </c>
      <c s="25" t="s">
        <v>85</v>
      </c>
      <c s="26">
        <v>2.325</v>
      </c>
      <c s="27">
        <v>0</v>
      </c>
      <c s="28">
        <f>ROUND(ROUND(H104,2)*ROUND(G104,3),2)</f>
      </c>
      <c r="O104">
        <f>(I104*21)/100</f>
      </c>
      <c t="s">
        <v>13</v>
      </c>
    </row>
    <row r="105" spans="1:5" ht="25.5">
      <c r="A105" s="29" t="s">
        <v>40</v>
      </c>
      <c r="E105" s="30" t="s">
        <v>175</v>
      </c>
    </row>
    <row r="106" spans="1:5" ht="38.25">
      <c r="A106" s="33" t="s">
        <v>42</v>
      </c>
      <c r="E106" s="32" t="s">
        <v>176</v>
      </c>
    </row>
    <row r="107" spans="1:16" ht="12.75">
      <c r="A107" s="19" t="s">
        <v>35</v>
      </c>
      <c s="23" t="s">
        <v>177</v>
      </c>
      <c s="23" t="s">
        <v>178</v>
      </c>
      <c s="19" t="s">
        <v>51</v>
      </c>
      <c s="24" t="s">
        <v>179</v>
      </c>
      <c s="25" t="s">
        <v>85</v>
      </c>
      <c s="26">
        <v>3.1</v>
      </c>
      <c s="27">
        <v>0</v>
      </c>
      <c s="28">
        <f>ROUND(ROUND(H107,2)*ROUND(G107,3),2)</f>
      </c>
      <c r="O107">
        <f>(I107*21)/100</f>
      </c>
      <c t="s">
        <v>13</v>
      </c>
    </row>
    <row r="108" spans="1:5" ht="25.5">
      <c r="A108" s="29" t="s">
        <v>40</v>
      </c>
      <c r="E108" s="30" t="s">
        <v>175</v>
      </c>
    </row>
    <row r="109" spans="1:5" ht="38.25">
      <c r="A109" s="33" t="s">
        <v>42</v>
      </c>
      <c r="E109" s="32" t="s">
        <v>180</v>
      </c>
    </row>
    <row r="110" spans="1:16" ht="12.75">
      <c r="A110" s="19" t="s">
        <v>35</v>
      </c>
      <c s="23" t="s">
        <v>181</v>
      </c>
      <c s="23" t="s">
        <v>182</v>
      </c>
      <c s="19" t="s">
        <v>51</v>
      </c>
      <c s="24" t="s">
        <v>183</v>
      </c>
      <c s="25" t="s">
        <v>71</v>
      </c>
      <c s="26">
        <v>31</v>
      </c>
      <c s="27">
        <v>0</v>
      </c>
      <c s="28">
        <f>ROUND(ROUND(H110,2)*ROUND(G110,3),2)</f>
      </c>
      <c r="O110">
        <f>(I110*21)/100</f>
      </c>
      <c t="s">
        <v>13</v>
      </c>
    </row>
    <row r="111" spans="1:5" ht="25.5">
      <c r="A111" s="29" t="s">
        <v>40</v>
      </c>
      <c r="E111" s="30" t="s">
        <v>175</v>
      </c>
    </row>
    <row r="112" spans="1:5" ht="25.5">
      <c r="A112" s="33" t="s">
        <v>42</v>
      </c>
      <c r="E112" s="32" t="s">
        <v>184</v>
      </c>
    </row>
    <row r="113" spans="1:16" ht="12.75">
      <c r="A113" s="19" t="s">
        <v>35</v>
      </c>
      <c s="23" t="s">
        <v>185</v>
      </c>
      <c s="23" t="s">
        <v>186</v>
      </c>
      <c s="19" t="s">
        <v>51</v>
      </c>
      <c s="24" t="s">
        <v>187</v>
      </c>
      <c s="25" t="s">
        <v>71</v>
      </c>
      <c s="26">
        <v>15.5</v>
      </c>
      <c s="27">
        <v>0</v>
      </c>
      <c s="28">
        <f>ROUND(ROUND(H113,2)*ROUND(G113,3),2)</f>
      </c>
      <c r="O113">
        <f>(I113*21)/100</f>
      </c>
      <c t="s">
        <v>13</v>
      </c>
    </row>
    <row r="114" spans="1:5" ht="25.5">
      <c r="A114" s="29" t="s">
        <v>40</v>
      </c>
      <c r="E114" s="30" t="s">
        <v>175</v>
      </c>
    </row>
    <row r="115" spans="1:5" ht="25.5">
      <c r="A115" s="33" t="s">
        <v>42</v>
      </c>
      <c r="E115" s="32" t="s">
        <v>188</v>
      </c>
    </row>
    <row r="116" spans="1:16" ht="12.75">
      <c r="A116" s="19" t="s">
        <v>35</v>
      </c>
      <c s="23" t="s">
        <v>189</v>
      </c>
      <c s="23" t="s">
        <v>190</v>
      </c>
      <c s="19" t="s">
        <v>51</v>
      </c>
      <c s="24" t="s">
        <v>191</v>
      </c>
      <c s="25" t="s">
        <v>85</v>
      </c>
      <c s="26">
        <v>0.775</v>
      </c>
      <c s="27">
        <v>0</v>
      </c>
      <c s="28">
        <f>ROUND(ROUND(H116,2)*ROUND(G116,3),2)</f>
      </c>
      <c r="O116">
        <f>(I116*21)/100</f>
      </c>
      <c t="s">
        <v>13</v>
      </c>
    </row>
    <row r="117" spans="1:5" ht="25.5">
      <c r="A117" s="29" t="s">
        <v>40</v>
      </c>
      <c r="E117" s="30" t="s">
        <v>175</v>
      </c>
    </row>
    <row r="118" spans="1:5" ht="38.25">
      <c r="A118" s="33" t="s">
        <v>42</v>
      </c>
      <c r="E118" s="32" t="s">
        <v>192</v>
      </c>
    </row>
    <row r="119" spans="1:16" ht="12.75">
      <c r="A119" s="19" t="s">
        <v>35</v>
      </c>
      <c s="23" t="s">
        <v>193</v>
      </c>
      <c s="23" t="s">
        <v>194</v>
      </c>
      <c s="19" t="s">
        <v>51</v>
      </c>
      <c s="24" t="s">
        <v>195</v>
      </c>
      <c s="25" t="s">
        <v>85</v>
      </c>
      <c s="26">
        <v>0.775</v>
      </c>
      <c s="27">
        <v>0</v>
      </c>
      <c s="28">
        <f>ROUND(ROUND(H119,2)*ROUND(G119,3),2)</f>
      </c>
      <c r="O119">
        <f>(I119*21)/100</f>
      </c>
      <c t="s">
        <v>13</v>
      </c>
    </row>
    <row r="120" spans="1:5" ht="25.5">
      <c r="A120" s="29" t="s">
        <v>40</v>
      </c>
      <c r="E120" s="30" t="s">
        <v>175</v>
      </c>
    </row>
    <row r="121" spans="1:5" ht="38.25">
      <c r="A121" s="33" t="s">
        <v>42</v>
      </c>
      <c r="E121" s="32" t="s">
        <v>196</v>
      </c>
    </row>
    <row r="122" spans="1:16" ht="12.75">
      <c r="A122" s="19" t="s">
        <v>35</v>
      </c>
      <c s="23" t="s">
        <v>197</v>
      </c>
      <c s="23" t="s">
        <v>198</v>
      </c>
      <c s="19" t="s">
        <v>51</v>
      </c>
      <c s="24" t="s">
        <v>199</v>
      </c>
      <c s="25" t="s">
        <v>85</v>
      </c>
      <c s="26">
        <v>0.775</v>
      </c>
      <c s="27">
        <v>0</v>
      </c>
      <c s="28">
        <f>ROUND(ROUND(H122,2)*ROUND(G122,3),2)</f>
      </c>
      <c r="O122">
        <f>(I122*21)/100</f>
      </c>
      <c t="s">
        <v>13</v>
      </c>
    </row>
    <row r="123" spans="1:5" ht="25.5">
      <c r="A123" s="29" t="s">
        <v>40</v>
      </c>
      <c r="E123" s="30" t="s">
        <v>175</v>
      </c>
    </row>
    <row r="124" spans="1:5" ht="38.25">
      <c r="A124" s="31" t="s">
        <v>42</v>
      </c>
      <c r="E124" s="32" t="s">
        <v>200</v>
      </c>
    </row>
    <row r="125" spans="1:18" ht="12.75" customHeight="1">
      <c r="A125" s="5" t="s">
        <v>33</v>
      </c>
      <c s="5"/>
      <c s="36" t="s">
        <v>64</v>
      </c>
      <c s="5"/>
      <c s="21" t="s">
        <v>201</v>
      </c>
      <c s="5"/>
      <c s="5"/>
      <c s="5"/>
      <c s="37">
        <f>0+Q125</f>
      </c>
      <c r="O125">
        <f>0+R125</f>
      </c>
      <c r="Q125">
        <f>0+I126</f>
      </c>
      <c>
        <f>0+O126</f>
      </c>
    </row>
    <row r="126" spans="1:16" ht="12.75">
      <c r="A126" s="19" t="s">
        <v>35</v>
      </c>
      <c s="23" t="s">
        <v>202</v>
      </c>
      <c s="23" t="s">
        <v>203</v>
      </c>
      <c s="19" t="s">
        <v>51</v>
      </c>
      <c s="24" t="s">
        <v>204</v>
      </c>
      <c s="25" t="s">
        <v>85</v>
      </c>
      <c s="26">
        <v>2.848</v>
      </c>
      <c s="27">
        <v>0</v>
      </c>
      <c s="28">
        <f>ROUND(ROUND(H126,2)*ROUND(G126,3),2)</f>
      </c>
      <c r="O126">
        <f>(I126*21)/100</f>
      </c>
      <c t="s">
        <v>13</v>
      </c>
    </row>
    <row r="127" spans="1:5" ht="12.75">
      <c r="A127" s="29" t="s">
        <v>40</v>
      </c>
      <c r="E127" s="30" t="s">
        <v>205</v>
      </c>
    </row>
    <row r="128" spans="1:5" ht="25.5">
      <c r="A128" s="31" t="s">
        <v>42</v>
      </c>
      <c r="E128" s="32" t="s">
        <v>206</v>
      </c>
    </row>
    <row r="129" spans="1:18" ht="12.75" customHeight="1">
      <c r="A129" s="5" t="s">
        <v>33</v>
      </c>
      <c s="5"/>
      <c s="36" t="s">
        <v>30</v>
      </c>
      <c s="5"/>
      <c s="21" t="s">
        <v>207</v>
      </c>
      <c s="5"/>
      <c s="5"/>
      <c s="5"/>
      <c s="37">
        <f>0+Q129</f>
      </c>
      <c r="O129">
        <f>0+R129</f>
      </c>
      <c r="Q129">
        <f>0+I130+I133+I136+I139+I142+I145+I148+I151</f>
      </c>
      <c>
        <f>0+O130+O133+O136+O139+O142+O145+O148+O151</f>
      </c>
    </row>
    <row r="130" spans="1:16" ht="12.75">
      <c r="A130" s="19" t="s">
        <v>35</v>
      </c>
      <c s="23" t="s">
        <v>208</v>
      </c>
      <c s="23" t="s">
        <v>209</v>
      </c>
      <c s="19" t="s">
        <v>51</v>
      </c>
      <c s="24" t="s">
        <v>210</v>
      </c>
      <c s="25" t="s">
        <v>100</v>
      </c>
      <c s="26">
        <v>3.85</v>
      </c>
      <c s="27">
        <v>0</v>
      </c>
      <c s="28">
        <f>ROUND(ROUND(H130,2)*ROUND(G130,3),2)</f>
      </c>
      <c r="O130">
        <f>(I130*21)/100</f>
      </c>
      <c t="s">
        <v>13</v>
      </c>
    </row>
    <row r="131" spans="1:5" ht="12.75">
      <c r="A131" s="29" t="s">
        <v>40</v>
      </c>
      <c r="E131" s="30" t="s">
        <v>211</v>
      </c>
    </row>
    <row r="132" spans="1:5" ht="25.5">
      <c r="A132" s="33" t="s">
        <v>42</v>
      </c>
      <c r="E132" s="32" t="s">
        <v>212</v>
      </c>
    </row>
    <row r="133" spans="1:16" ht="12.75">
      <c r="A133" s="19" t="s">
        <v>35</v>
      </c>
      <c s="23" t="s">
        <v>213</v>
      </c>
      <c s="23" t="s">
        <v>214</v>
      </c>
      <c s="19" t="s">
        <v>51</v>
      </c>
      <c s="24" t="s">
        <v>215</v>
      </c>
      <c s="25" t="s">
        <v>100</v>
      </c>
      <c s="26">
        <v>8.1</v>
      </c>
      <c s="27">
        <v>0</v>
      </c>
      <c s="28">
        <f>ROUND(ROUND(H133,2)*ROUND(G133,3),2)</f>
      </c>
      <c r="O133">
        <f>(I133*21)/100</f>
      </c>
      <c t="s">
        <v>13</v>
      </c>
    </row>
    <row r="134" spans="1:5" ht="12.75">
      <c r="A134" s="29" t="s">
        <v>40</v>
      </c>
      <c r="E134" s="30" t="s">
        <v>216</v>
      </c>
    </row>
    <row r="135" spans="1:5" ht="25.5">
      <c r="A135" s="33" t="s">
        <v>42</v>
      </c>
      <c r="E135" s="32" t="s">
        <v>217</v>
      </c>
    </row>
    <row r="136" spans="1:16" ht="12.75">
      <c r="A136" s="19" t="s">
        <v>35</v>
      </c>
      <c s="23" t="s">
        <v>218</v>
      </c>
      <c s="23" t="s">
        <v>219</v>
      </c>
      <c s="19" t="s">
        <v>51</v>
      </c>
      <c s="24" t="s">
        <v>220</v>
      </c>
      <c s="25" t="s">
        <v>100</v>
      </c>
      <c s="26">
        <v>14</v>
      </c>
      <c s="27">
        <v>0</v>
      </c>
      <c s="28">
        <f>ROUND(ROUND(H136,2)*ROUND(G136,3),2)</f>
      </c>
      <c r="O136">
        <f>(I136*21)/100</f>
      </c>
      <c t="s">
        <v>13</v>
      </c>
    </row>
    <row r="137" spans="1:5" ht="12.75">
      <c r="A137" s="29" t="s">
        <v>40</v>
      </c>
      <c r="E137" s="30" t="s">
        <v>51</v>
      </c>
    </row>
    <row r="138" spans="1:5" ht="25.5">
      <c r="A138" s="33" t="s">
        <v>42</v>
      </c>
      <c r="E138" s="32" t="s">
        <v>221</v>
      </c>
    </row>
    <row r="139" spans="1:16" ht="12.75">
      <c r="A139" s="19" t="s">
        <v>35</v>
      </c>
      <c s="23" t="s">
        <v>222</v>
      </c>
      <c s="23" t="s">
        <v>223</v>
      </c>
      <c s="19" t="s">
        <v>51</v>
      </c>
      <c s="24" t="s">
        <v>224</v>
      </c>
      <c s="25" t="s">
        <v>100</v>
      </c>
      <c s="26">
        <v>14</v>
      </c>
      <c s="27">
        <v>0</v>
      </c>
      <c s="28">
        <f>ROUND(ROUND(H139,2)*ROUND(G139,3),2)</f>
      </c>
      <c r="O139">
        <f>(I139*21)/100</f>
      </c>
      <c t="s">
        <v>13</v>
      </c>
    </row>
    <row r="140" spans="1:5" ht="12.75">
      <c r="A140" s="29" t="s">
        <v>40</v>
      </c>
      <c r="E140" s="30" t="s">
        <v>51</v>
      </c>
    </row>
    <row r="141" spans="1:5" ht="25.5">
      <c r="A141" s="33" t="s">
        <v>42</v>
      </c>
      <c r="E141" s="32" t="s">
        <v>225</v>
      </c>
    </row>
    <row r="142" spans="1:16" ht="12.75">
      <c r="A142" s="19" t="s">
        <v>35</v>
      </c>
      <c s="23" t="s">
        <v>226</v>
      </c>
      <c s="23" t="s">
        <v>227</v>
      </c>
      <c s="19" t="s">
        <v>51</v>
      </c>
      <c s="24" t="s">
        <v>228</v>
      </c>
      <c s="25" t="s">
        <v>100</v>
      </c>
      <c s="26">
        <v>3.5</v>
      </c>
      <c s="27">
        <v>0</v>
      </c>
      <c s="28">
        <f>ROUND(ROUND(H142,2)*ROUND(G142,3),2)</f>
      </c>
      <c r="O142">
        <f>(I142*21)/100</f>
      </c>
      <c t="s">
        <v>13</v>
      </c>
    </row>
    <row r="143" spans="1:5" ht="12.75">
      <c r="A143" s="29" t="s">
        <v>40</v>
      </c>
      <c r="E143" s="30" t="s">
        <v>51</v>
      </c>
    </row>
    <row r="144" spans="1:5" ht="25.5">
      <c r="A144" s="33" t="s">
        <v>42</v>
      </c>
      <c r="E144" s="32" t="s">
        <v>229</v>
      </c>
    </row>
    <row r="145" spans="1:16" ht="12.75">
      <c r="A145" s="19" t="s">
        <v>35</v>
      </c>
      <c s="23" t="s">
        <v>230</v>
      </c>
      <c s="23" t="s">
        <v>231</v>
      </c>
      <c s="19" t="s">
        <v>51</v>
      </c>
      <c s="24" t="s">
        <v>232</v>
      </c>
      <c s="25" t="s">
        <v>71</v>
      </c>
      <c s="26">
        <v>49.29</v>
      </c>
      <c s="27">
        <v>0</v>
      </c>
      <c s="28">
        <f>ROUND(ROUND(H145,2)*ROUND(G145,3),2)</f>
      </c>
      <c r="O145">
        <f>(I145*21)/100</f>
      </c>
      <c t="s">
        <v>13</v>
      </c>
    </row>
    <row r="146" spans="1:5" ht="12.75">
      <c r="A146" s="29" t="s">
        <v>40</v>
      </c>
      <c r="E146" s="30" t="s">
        <v>233</v>
      </c>
    </row>
    <row r="147" spans="1:5" ht="38.25">
      <c r="A147" s="33" t="s">
        <v>42</v>
      </c>
      <c r="E147" s="32" t="s">
        <v>234</v>
      </c>
    </row>
    <row r="148" spans="1:16" ht="12.75">
      <c r="A148" s="19" t="s">
        <v>35</v>
      </c>
      <c s="23" t="s">
        <v>235</v>
      </c>
      <c s="23" t="s">
        <v>236</v>
      </c>
      <c s="19" t="s">
        <v>51</v>
      </c>
      <c s="24" t="s">
        <v>237</v>
      </c>
      <c s="25" t="s">
        <v>85</v>
      </c>
      <c s="26">
        <v>0.15</v>
      </c>
      <c s="27">
        <v>0</v>
      </c>
      <c s="28">
        <f>ROUND(ROUND(H148,2)*ROUND(G148,3),2)</f>
      </c>
      <c r="O148">
        <f>(I148*21)/100</f>
      </c>
      <c t="s">
        <v>13</v>
      </c>
    </row>
    <row r="149" spans="1:5" ht="12.75">
      <c r="A149" s="29" t="s">
        <v>40</v>
      </c>
      <c r="E149" s="30" t="s">
        <v>51</v>
      </c>
    </row>
    <row r="150" spans="1:5" ht="38.25">
      <c r="A150" s="33" t="s">
        <v>42</v>
      </c>
      <c r="E150" s="32" t="s">
        <v>238</v>
      </c>
    </row>
    <row r="151" spans="1:16" ht="12.75">
      <c r="A151" s="19" t="s">
        <v>35</v>
      </c>
      <c s="23" t="s">
        <v>239</v>
      </c>
      <c s="23" t="s">
        <v>240</v>
      </c>
      <c s="19" t="s">
        <v>51</v>
      </c>
      <c s="24" t="s">
        <v>241</v>
      </c>
      <c s="25" t="s">
        <v>85</v>
      </c>
      <c s="26">
        <v>0.27</v>
      </c>
      <c s="27">
        <v>0</v>
      </c>
      <c s="28">
        <f>ROUND(ROUND(H151,2)*ROUND(G151,3),2)</f>
      </c>
      <c r="O151">
        <f>(I151*21)/100</f>
      </c>
      <c t="s">
        <v>13</v>
      </c>
    </row>
    <row r="152" spans="1:5" ht="12.75">
      <c r="A152" s="29" t="s">
        <v>40</v>
      </c>
      <c r="E152" s="30" t="s">
        <v>242</v>
      </c>
    </row>
    <row r="153" spans="1:5" ht="38.25">
      <c r="A153" s="31" t="s">
        <v>42</v>
      </c>
      <c r="E153" s="32" t="s">
        <v>243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