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101" sheetId="2" r:id="rId2"/>
  </sheets>
  <definedNames/>
  <calcPr fullCalcOnLoad="1"/>
</workbook>
</file>

<file path=xl/sharedStrings.xml><?xml version="1.0" encoding="utf-8"?>
<sst xmlns="http://schemas.openxmlformats.org/spreadsheetml/2006/main" count="538" uniqueCount="220">
  <si>
    <t>Firma: AVSProjekt s.r.o.</t>
  </si>
  <si>
    <t>Soupis objektů s DPH</t>
  </si>
  <si>
    <t>Stavba: 2021002_1 - Dolín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</si>
  <si>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</si>
  <si>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</si>
  <si>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</si>
  <si>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</si>
  <si>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</si>
  <si>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</si>
  <si>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</si>
  <si>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</si>
  <si>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</si>
  <si>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</si>
  <si>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</si>
  <si>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</si>
  <si>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2021002_1</t>
  </si>
  <si>
    <t>Dolín</t>
  </si>
  <si>
    <t>O</t>
  </si>
  <si>
    <t>Rozpočet:</t>
  </si>
  <si>
    <t>0,00</t>
  </si>
  <si>
    <t>15,00</t>
  </si>
  <si>
    <t>21,00</t>
  </si>
  <si>
    <t>2</t>
  </si>
  <si>
    <t>3</t>
  </si>
  <si>
    <t>101</t>
  </si>
  <si>
    <t/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</si>
  <si>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</si>
  <si>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</si>
  <si>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</si>
  <si>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</si>
  <si>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</si>
  <si>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</si>
  <si>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</si>
  <si>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</si>
  <si>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</si>
  <si>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</si>
  <si>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</si>
  <si>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</si>
  <si>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</si>
  <si>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</si>
  <si>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</si>
  <si>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</si>
  <si>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</si>
  <si>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</si>
  <si>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</si>
  <si>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</si>
  <si>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</si>
  <si>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>POPLATKY ZA LIKVIDACŮ ODPADŮ NEKONTAMINOVANÝCH - 17 05 04  VYTĚŽENÉ
ZEMINY A HORNINY -  I. TŘÍDA TĚŽITELNOSTI</t>
  </si>
  <si>
    <t>T</t>
  </si>
  <si>
    <t>PP</t>
  </si>
  <si>
    <t>VV</t>
  </si>
  <si>
    <t>1,8*160*1,8=518,40 [A]</t>
  </si>
  <si>
    <t>TS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</si>
  <si>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</si>
  <si>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015140</t>
  </si>
  <si>
    <t>POPLATKY ZA LIKVIDACŮ ODPADŮ NEKONTAMINOVANÝCH - 17 01 01 BETON Z DEMOLIC OBJEKTŮ, ZÁKLADŮ TV</t>
  </si>
  <si>
    <t>Vybouraný žlab  
Tvárnice  
160*(0,6+0,6)*0,08*2,4=36,86 [A] 
Podklad z betonu  
160*(0,6+0,6)*0,1*2,4=46,08 [B]  
Část podsypu  
160*(0,6+0,6)*0,05*1,6=15,36 [D] 
Celkem: A+B+D=98,30 [E]</t>
  </si>
  <si>
    <t>1. Položka obsahuje:   
 – veškeré poplatky provozovateli skládky, recyklační linky nebo jiného zařízení na zpracování nebo likvidaci odpadů související s převzetím, uložením, zpracováním nebo likvidací odpadu   
2. Položka neobsahuje:   
 – náklady spojené s dopravou odpadu z místa stavby na místo převzetí provozovatelem skládky, recyklační linky nebo jiného zařízení na zpracování nebo likvidaci odpadů   
3. Způsob měření:   
Tunou se rozumí hmotnost odpadu vytříděného v souladu se zákonem č. 185/2001 Sb., o nakládání s odpady, v platném znění.</t>
  </si>
  <si>
    <t>015160</t>
  </si>
  <si>
    <t>POPLATKY ZA LIKVIDACŮ ODPADŮ NEKONTAMINOVANÝCH - 02 01 03 SMÝCENÉ STROMY A KEŘE</t>
  </si>
  <si>
    <t>Odborný odhad, čerpání po odsouhlasení investorem a TDI</t>
  </si>
  <si>
    <t>Odhad 20kg/m2  
560*0,02=11,20 [A]</t>
  </si>
  <si>
    <t>015340</t>
  </si>
  <si>
    <t>POPLATKY ZA LIKVIDACŮ ODPADŮ NEKONTAMINOVANÝCH - 02 01 03 PAŘEZY</t>
  </si>
  <si>
    <t>Odhad hmotnosti 20ks stromů - bude čerpáno po odsouhlasení dozorem stavby  
20*0,02=0,40 [A]</t>
  </si>
  <si>
    <t>02720</t>
  </si>
  <si>
    <t>POMOC PRÁCE ZŘÍZ NEBO ZAJIŠŤ REGULACI A OCHRANU DOPRAVY</t>
  </si>
  <si>
    <t>KPL</t>
  </si>
  <si>
    <t>Dopravně inženýrské optření po dobu stavby</t>
  </si>
  <si>
    <t>zahrnuje veškeré náklady spojené s objednatelem požadovanými zařízeními</t>
  </si>
  <si>
    <t>029113</t>
  </si>
  <si>
    <t>OSTATNÍ POŽADAVKY - GEODETICKÉ ZAMĚŘENÍ - CELKY</t>
  </si>
  <si>
    <t>KUS</t>
  </si>
  <si>
    <t>zahrnuje veškeré náklady spojené s objednatelem požadovanými pracemi</t>
  </si>
  <si>
    <t>7</t>
  </si>
  <si>
    <t>02944</t>
  </si>
  <si>
    <t>OSTAT POŽADAVKY - DOKUMENTACE SKUTEČ PROVEDENÍ V DIGIT FORMĚ</t>
  </si>
  <si>
    <t>8</t>
  </si>
  <si>
    <t>029611</t>
  </si>
  <si>
    <t>OSTATNÍ POŽADAVKY - ODBORNÝ DOZOR</t>
  </si>
  <si>
    <t>HOD</t>
  </si>
  <si>
    <t>Odhad - Doba trvání stavby 2 měsíce, výkon občasného dozoru 2-3 krat týdně v trvání 5 hod včetně dopravy= 8 týdnů * 2,5=8,00*2,5= 20 návštěv   
8*2,5*5=100,00 [A]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</si>
  <si>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</si>
  <si>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</si>
  <si>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</si>
  <si>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</si>
  <si>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041</t>
  </si>
  <si>
    <t>OSTATNÍ POŽADAVKY - REVIZNÍ ZPRÁVY A ZKOUŠKY</t>
  </si>
  <si>
    <t>Zatěžovací zkoušky zhutnění  zemin při zásypu propustků v silnici, kontrolní zkoušky použitých materiálů, zejména betonu a asfaltových směsí</t>
  </si>
  <si>
    <t>Položka bude čerpána po odsouhlasení dozorem stavby</t>
  </si>
  <si>
    <t>Zemní práce</t>
  </si>
  <si>
    <t>11</t>
  </si>
  <si>
    <t>11090</t>
  </si>
  <si>
    <t>VŠEOBECNÉ VYKLIZENÍ OSTATNÍCH PLOCH</t>
  </si>
  <si>
    <t>M2</t>
  </si>
  <si>
    <t>160*2=320,00 [A]</t>
  </si>
  <si>
    <t>zahrnuje odstranění všech překážek pro uskutečnění stavby</t>
  </si>
  <si>
    <t>12</t>
  </si>
  <si>
    <t>11110</t>
  </si>
  <si>
    <t>ODSTRANĚNÍ TRAVIN</t>
  </si>
  <si>
    <t>160*4=640,00 [A]</t>
  </si>
  <si>
    <t>odstranění travin bez ohledu na způsob provedení   
přemístění travin s uložením na hromady</t>
  </si>
  <si>
    <t>13</t>
  </si>
  <si>
    <t>111208</t>
  </si>
  <si>
    <t>ODSTRANĚNÍ KŘOVIN S ODVOZEM DO 20KM</t>
  </si>
  <si>
    <t>100*1=100,00 [A]</t>
  </si>
  <si>
    <t>odstranění křovin a stromů do průměru 100 mm   
doprava dřevin na předepsanou vzdálenost   
spálení na hromadách nebo štěpkování</t>
  </si>
  <si>
    <t>14</t>
  </si>
  <si>
    <t>11201</t>
  </si>
  <si>
    <t>KÁCENÍ STROMŮ D KMENE DO 0,5M S ODSTRANĚNÍM PAŘEZŮ</t>
  </si>
  <si>
    <t>Čerpání této položky bude po odsouhlsení dozorem stavby</t>
  </si>
  <si>
    <t>Kácení stromů se měří v [ks] poražených stromů (průměr stromů se měří ve výšce 1,3m nad terénem) a zahrnuje zejména:   
- poražení stromu a osekání větví   
- spálení větví na hromadách nebo štěpkování   
- dopravu a uložení kmenů, případné další práce s nimi dle pokynů zadávací dokumentace   
Odstranění pařezů se měří v [ks] vytrhaných nebo vykopaných pařezů a zahrnuje zejména:   
- vytrhání nebo vykopání pařezů   
- veškeré zemní práce spojené s odstraněním pařezů   
- dopravu a uložení pařezů, případně další práce s nimi dle pokynů zadávací dokumentace   
- zásyp jam po pařezech</t>
  </si>
  <si>
    <t>15</t>
  </si>
  <si>
    <t>11328</t>
  </si>
  <si>
    <t>ODSTRANĚNÍ PŘÍKOPŮ, ŽLABŮ A RIGOLŮ Z PŘÍKOPOVÝCH TVÁRNIC</t>
  </si>
  <si>
    <t>Příkop z dvojice tvárnic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</si>
  <si>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</si>
  <si>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</si>
  <si>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11328B</t>
  </si>
  <si>
    <t>ODSTRANĚNÍ PŘÍKOPŮ, ŽLABŮ A RIGOLŮ Z PŘÍKOPOVÝCH TVÁRNIC - DOPRAVA</t>
  </si>
  <si>
    <t>tkm</t>
  </si>
  <si>
    <t>Tvárnice  
160*(0,6+0,6)*0,08*2,4*20=737,28 [A] 
Podklad z betopnu  
160*(0,6+0,6)*0,1*2,4*20=921,60 [B]  
Část podsypu  
160*(0,6+0,6)*0,05*1,6*20=307,20 [D] 
Celkem: A+B+D=1 966,08 [E]</t>
  </si>
  <si>
    <t>Položka zahrnuje samostatnou dopravu suti a vybouraných hmot. Množství se určí jako součin hmotnosti [t] a požadované vzdálenosti [km].</t>
  </si>
  <si>
    <t>17</t>
  </si>
  <si>
    <t>113728</t>
  </si>
  <si>
    <t>FRÉZOVÁNÍ ZPEVNĚNÝCH PLOCH ASFALTOVÝCH, ODVOZ DO 20KM</t>
  </si>
  <si>
    <t>M3</t>
  </si>
  <si>
    <t>160*2,5*0,2=80,00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</si>
  <si>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</si>
  <si>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18</t>
  </si>
  <si>
    <t>113765</t>
  </si>
  <si>
    <t>FRÉZOVÁNÍ DRÁŽKY PRŮŘEZU DO 600MM2 V ASFALTOVÉ VOZOVCE</t>
  </si>
  <si>
    <t>M</t>
  </si>
  <si>
    <t>160+2,5+2,5=165,00 [A]</t>
  </si>
  <si>
    <t>Položka zahrnuje veškerou manipulaci s vybouranou sutí a s vybouranými hmotami vč. uložení na skládku.</t>
  </si>
  <si>
    <t>19</t>
  </si>
  <si>
    <t>123738</t>
  </si>
  <si>
    <t>ODKOP PRO SPOD STAVBU SILNIC A ŽELEZNIC TŘ. I, ODVOZ DO 20KM</t>
  </si>
  <si>
    <t>Dokopávky tělesa násypu do požadovaného  profilu po odtranění stávající žlabovky</t>
  </si>
  <si>
    <t>1,8*160=288,00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</si>
  <si>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</si>
  <si>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</si>
  <si>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17581</t>
  </si>
  <si>
    <t>OBSYP POTRUBÍ A OBJEKTŮ Z NAKUPOVANÝCH MATERIÁLŮ</t>
  </si>
  <si>
    <t>Doplnění tělesa vozovky a doplnění okolí příkopu štěrkodrtí se zhutněním 
Čerpání dle skutečně provedených pracípo odsouhlasení TDI a investora</t>
  </si>
  <si>
    <t>2,21*160=353,60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</si>
  <si>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</si>
  <si>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Vodorovné konstrukce</t>
  </si>
  <si>
    <t>21</t>
  </si>
  <si>
    <t>45152</t>
  </si>
  <si>
    <t>PODKLADNÍ A VÝPLŇOVÉ VRSTVY Z KAMENIVA DRCENÉHO</t>
  </si>
  <si>
    <t>Podsyp 
160*0,6+1,95*160=408,00 [A]</t>
  </si>
  <si>
    <t>položka zahrnuje dodávku předepsaného kameniva, mimostaveništní a vnitrostaveništní dopravu a jeho uložení   
není-li v zadávací dokumentaci uvedeno jinak, jedná se o nakupovaný materiál</t>
  </si>
  <si>
    <t>Komunikace</t>
  </si>
  <si>
    <t>22</t>
  </si>
  <si>
    <t>56110</t>
  </si>
  <si>
    <t>PODKLADNÍ BETON</t>
  </si>
  <si>
    <t>Beton C25/30 XF3 pod příkopovýb žlab  v proměnné tl  v množství 1,9m2/bm 
Čerpání dle skutečně provedených prací po odsouhklasení TDI a investora</t>
  </si>
  <si>
    <t>1,9*160=304,00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</si>
  <si>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</si>
  <si>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23</t>
  </si>
  <si>
    <t>56324</t>
  </si>
  <si>
    <t>VOZOVKOVÉ VRSTVY Z VIBROVANÉHO ŠTĚRKU TL. DO 200MM</t>
  </si>
  <si>
    <t>0,6*160=96,00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</si>
  <si>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</si>
  <si>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24</t>
  </si>
  <si>
    <t>56333</t>
  </si>
  <si>
    <t>VOZOVKOVÉ VRSTVY ZE ŠTĚRKODRTI TL. DO 150MM</t>
  </si>
  <si>
    <t>Po odfrézování asfaltových vrstev bude  TDI a investorem stav spodních podkladních vrste vvyhodnocen a bude rozhodnuto o  doplnění vrtsvy štěrkodrti</t>
  </si>
  <si>
    <t>160*2,5=400,00 [A]</t>
  </si>
  <si>
    <t>25</t>
  </si>
  <si>
    <t>56963</t>
  </si>
  <si>
    <t>ZPEVNĚNÍ KRAJNIC Z RECYKLOVANÉHO MATERIÁLU TL DO 150MM</t>
  </si>
  <si>
    <t>Krajnice 
160*0,75=120,00 [A] 
Hospodářský sjezd 
6*5=30,00 [B] 
Celkem: A+B=150,00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</si>
  <si>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</si>
  <si>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26</t>
  </si>
  <si>
    <t>572143</t>
  </si>
  <si>
    <t>INFILTRAČNÍ POSTŘIK Z EMULZE DO 2,0KG/M2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</si>
  <si>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</si>
  <si>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27</t>
  </si>
  <si>
    <t>572223</t>
  </si>
  <si>
    <t>SPOJOVACÍ POSTŘIK Z EMULZE DO 1,0KG/M2</t>
  </si>
  <si>
    <t>160*2,5*2=800,00 [A]</t>
  </si>
  <si>
    <t>28</t>
  </si>
  <si>
    <t>574A45</t>
  </si>
  <si>
    <t>ASFALTOVÝ BETON PRO OBRUSNÉ VRSTVY ACO 16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</si>
  <si>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</si>
  <si>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29</t>
  </si>
  <si>
    <t>574C65</t>
  </si>
  <si>
    <t>ASFALTOVÝ BETON PRO LOŽNÍ VRSTVY ACL 16 TL. 70MM</t>
  </si>
  <si>
    <t>30</t>
  </si>
  <si>
    <t>574E78</t>
  </si>
  <si>
    <t>ASFALTOVÝ BETON PRO PODKLADNÍ VRSTVY ACP 22+, 22S TL. 80MM</t>
  </si>
  <si>
    <t>31</t>
  </si>
  <si>
    <t>58910</t>
  </si>
  <si>
    <t>VÝPLŇ SPAR ASFALTEM</t>
  </si>
  <si>
    <t>položka zahrnuje:  
- dodávku předepsaného materiálu  
- vyčištění a výplň spar tímto materiálem</t>
  </si>
  <si>
    <t>Potrubí</t>
  </si>
  <si>
    <t>Ostatní konstrukce a práce</t>
  </si>
  <si>
    <t>32</t>
  </si>
  <si>
    <t>91228</t>
  </si>
  <si>
    <t>SMĚROVÉ SLOUPKY Z PLAST HMOT VČETNĚ ODRAZNÉHO PÁSKU</t>
  </si>
  <si>
    <t>položka zahrnuje:  
- dodání a osazení sloupku včetně nutných zemních prací  
- vnitrostaveništní a mimostaveništní doprava  
- odrazky plastové nebo z retroreflexní fólie</t>
  </si>
  <si>
    <t>33</t>
  </si>
  <si>
    <t>9181D5</t>
  </si>
  <si>
    <t>ČELA PROPUSTU Z TRUB DN DO 600MM Z BETONU DO C 30/37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</si>
  <si>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proudů.  
Nezahrnuje zábradlí.</t>
  </si>
  <si>
    <t>34</t>
  </si>
  <si>
    <t>918358</t>
  </si>
  <si>
    <t>PROPUSTY Z TRUB DN 600MM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</si>
  <si>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</si>
  <si>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35</t>
  </si>
  <si>
    <t>935212</t>
  </si>
  <si>
    <t>PŘÍKOPOVÉ ŽLABY Z BETON TVÁRNIC ŠÍŘ DO 600MM DO BETONU TL 100MM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</si>
  <si>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</si>
  <si>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36</t>
  </si>
  <si>
    <t>935842</t>
  </si>
  <si>
    <t>ŽLABY A RIGOLY DLÁŽDĚNÉ Z BETONOVÝCH DLAŽDIC DO BETONU TL 100MM</t>
  </si>
  <si>
    <t>160*0,5=80,00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</si>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</sst>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'101'!I3</f>
      </c>
      <c r="D10" s="21">
        <f>'101'!O2</f>
      </c>
      <c r="E10" s="21">
        <f>C10+D10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0+O8+O49+O90+O95+O136+O137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0+I8+I49+I90+I95+I136+I137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38.25">
      <c r="A9" s="25" t="s">
        <v>45</v>
      </c>
      <c r="B9" s="29" t="s">
        <v>29</v>
      </c>
      <c r="C9" s="29" t="s">
        <v>46</v>
      </c>
      <c r="D9" s="25" t="s">
        <v>25</v>
      </c>
      <c r="E9" s="30" t="s">
        <v>47</v>
      </c>
      <c r="F9" s="31" t="s">
        <v>48</v>
      </c>
      <c r="G9" s="32">
        <v>518.4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49</v>
      </c>
      <c r="E10" s="34" t="s">
        <v>25</v>
      </c>
    </row>
    <row r="11" spans="1:5" ht="12.75">
      <c r="A11" s="35" t="s">
        <v>50</v>
      </c>
      <c r="E11" s="36" t="s">
        <v>51</v>
      </c>
    </row>
    <row r="12" spans="1:5" ht="140.25">
      <c r="A12" t="s">
        <v>52</v>
      </c>
      <c r="E12" s="34" t="s">
        <v>53</v>
      </c>
    </row>
    <row r="13" spans="1:16" ht="25.5">
      <c r="A13" s="25" t="s">
        <v>45</v>
      </c>
      <c r="B13" s="29" t="s">
        <v>22</v>
      </c>
      <c r="C13" s="29" t="s">
        <v>54</v>
      </c>
      <c r="D13" s="25" t="s">
        <v>25</v>
      </c>
      <c r="E13" s="30" t="s">
        <v>55</v>
      </c>
      <c r="F13" s="31" t="s">
        <v>48</v>
      </c>
      <c r="G13" s="32">
        <v>98.3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12.75">
      <c r="A14" s="33" t="s">
        <v>49</v>
      </c>
      <c r="E14" s="34" t="s">
        <v>25</v>
      </c>
    </row>
    <row r="15" spans="1:5" ht="102">
      <c r="A15" s="35" t="s">
        <v>50</v>
      </c>
      <c r="E15" s="36" t="s">
        <v>56</v>
      </c>
    </row>
    <row r="16" spans="1:5" ht="140.25">
      <c r="A16" t="s">
        <v>52</v>
      </c>
      <c r="E16" s="34" t="s">
        <v>57</v>
      </c>
    </row>
    <row r="17" spans="1:16" ht="25.5">
      <c r="A17" s="25" t="s">
        <v>45</v>
      </c>
      <c r="B17" s="29" t="s">
        <v>23</v>
      </c>
      <c r="C17" s="29" t="s">
        <v>58</v>
      </c>
      <c r="D17" s="25" t="s">
        <v>25</v>
      </c>
      <c r="E17" s="30" t="s">
        <v>59</v>
      </c>
      <c r="F17" s="31" t="s">
        <v>48</v>
      </c>
      <c r="G17" s="32">
        <v>2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12.75">
      <c r="A18" s="33" t="s">
        <v>49</v>
      </c>
      <c r="E18" s="34" t="s">
        <v>60</v>
      </c>
    </row>
    <row r="19" spans="1:5" ht="25.5">
      <c r="A19" s="35" t="s">
        <v>50</v>
      </c>
      <c r="E19" s="36" t="s">
        <v>61</v>
      </c>
    </row>
    <row r="20" spans="1:5" ht="140.25">
      <c r="A20" t="s">
        <v>52</v>
      </c>
      <c r="E20" s="34" t="s">
        <v>57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25</v>
      </c>
      <c r="E21" s="30" t="s">
        <v>63</v>
      </c>
      <c r="F21" s="31" t="s">
        <v>48</v>
      </c>
      <c r="G21" s="32">
        <v>0.4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12.75">
      <c r="A22" s="33" t="s">
        <v>49</v>
      </c>
      <c r="E22" s="34" t="s">
        <v>60</v>
      </c>
    </row>
    <row r="23" spans="1:5" ht="25.5">
      <c r="A23" s="35" t="s">
        <v>50</v>
      </c>
      <c r="E23" s="36" t="s">
        <v>64</v>
      </c>
    </row>
    <row r="24" spans="1:5" ht="140.25">
      <c r="A24" t="s">
        <v>52</v>
      </c>
      <c r="E24" s="34" t="s">
        <v>57</v>
      </c>
    </row>
    <row r="25" spans="1:16" ht="12.75">
      <c r="A25" s="25" t="s">
        <v>45</v>
      </c>
      <c r="B25" s="29" t="s">
        <v>35</v>
      </c>
      <c r="C25" s="29" t="s">
        <v>65</v>
      </c>
      <c r="D25" s="25" t="s">
        <v>25</v>
      </c>
      <c r="E25" s="30" t="s">
        <v>66</v>
      </c>
      <c r="F25" s="31" t="s">
        <v>67</v>
      </c>
      <c r="G25" s="32">
        <v>1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49</v>
      </c>
      <c r="E26" s="34" t="s">
        <v>68</v>
      </c>
    </row>
    <row r="27" spans="1:5" ht="12.75">
      <c r="A27" s="35" t="s">
        <v>50</v>
      </c>
      <c r="E27" s="36" t="s">
        <v>25</v>
      </c>
    </row>
    <row r="28" spans="1:5" ht="12.75">
      <c r="A28" t="s">
        <v>52</v>
      </c>
      <c r="E28" s="34" t="s">
        <v>69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25</v>
      </c>
      <c r="E29" s="30" t="s">
        <v>71</v>
      </c>
      <c r="F29" s="31" t="s">
        <v>72</v>
      </c>
      <c r="G29" s="32">
        <v>1</v>
      </c>
      <c r="H29" s="32">
        <v>0</v>
      </c>
      <c r="I29" s="32">
        <f>ROUND(ROUND(H29,2)*ROUND(G29,2),2)</f>
      </c>
      <c r="O29">
        <f>(I29*21)/100</f>
      </c>
      <c r="P29" t="s">
        <v>22</v>
      </c>
    </row>
    <row r="30" spans="1:5" ht="12.75">
      <c r="A30" s="33" t="s">
        <v>49</v>
      </c>
      <c r="E30" s="34" t="s">
        <v>25</v>
      </c>
    </row>
    <row r="31" spans="1:5" ht="12.75">
      <c r="A31" s="35" t="s">
        <v>50</v>
      </c>
      <c r="E31" s="36" t="s">
        <v>25</v>
      </c>
    </row>
    <row r="32" spans="1:5" ht="12.75">
      <c r="A32" t="s">
        <v>52</v>
      </c>
      <c r="E32" s="34" t="s">
        <v>73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25</v>
      </c>
      <c r="E33" s="30" t="s">
        <v>76</v>
      </c>
      <c r="F33" s="31" t="s">
        <v>67</v>
      </c>
      <c r="G33" s="32">
        <v>1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49</v>
      </c>
      <c r="E34" s="34" t="s">
        <v>25</v>
      </c>
    </row>
    <row r="35" spans="1:5" ht="12.75">
      <c r="A35" s="35" t="s">
        <v>50</v>
      </c>
      <c r="E35" s="36" t="s">
        <v>25</v>
      </c>
    </row>
    <row r="36" spans="1:5" ht="12.75">
      <c r="A36" t="s">
        <v>52</v>
      </c>
      <c r="E36" s="34" t="s">
        <v>73</v>
      </c>
    </row>
    <row r="37" spans="1:16" ht="12.75">
      <c r="A37" s="25" t="s">
        <v>45</v>
      </c>
      <c r="B37" s="29" t="s">
        <v>77</v>
      </c>
      <c r="C37" s="29" t="s">
        <v>78</v>
      </c>
      <c r="D37" s="25" t="s">
        <v>25</v>
      </c>
      <c r="E37" s="30" t="s">
        <v>79</v>
      </c>
      <c r="F37" s="31" t="s">
        <v>80</v>
      </c>
      <c r="G37" s="32">
        <v>100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12.75">
      <c r="A38" s="33" t="s">
        <v>49</v>
      </c>
      <c r="E38" s="34" t="s">
        <v>25</v>
      </c>
    </row>
    <row r="39" spans="1:5" ht="38.25">
      <c r="A39" s="35" t="s">
        <v>50</v>
      </c>
      <c r="E39" s="36" t="s">
        <v>81</v>
      </c>
    </row>
    <row r="40" spans="1:5" ht="12.75">
      <c r="A40" t="s">
        <v>52</v>
      </c>
      <c r="E40" s="34" t="s">
        <v>82</v>
      </c>
    </row>
    <row r="41" spans="1:16" ht="12.75">
      <c r="A41" s="25" t="s">
        <v>45</v>
      </c>
      <c r="B41" s="29" t="s">
        <v>40</v>
      </c>
      <c r="C41" s="29" t="s">
        <v>83</v>
      </c>
      <c r="D41" s="25" t="s">
        <v>25</v>
      </c>
      <c r="E41" s="30" t="s">
        <v>84</v>
      </c>
      <c r="F41" s="31" t="s">
        <v>67</v>
      </c>
      <c r="G41" s="32">
        <v>1</v>
      </c>
      <c r="H41" s="32">
        <v>0</v>
      </c>
      <c r="I41" s="32">
        <f>ROUND(ROUND(H41,2)*ROUND(G41,2),2)</f>
      </c>
      <c r="O41">
        <f>(I41*21)/100</f>
      </c>
      <c r="P41" t="s">
        <v>22</v>
      </c>
    </row>
    <row r="42" spans="1:5" ht="12.75">
      <c r="A42" s="33" t="s">
        <v>49</v>
      </c>
      <c r="E42" s="34" t="s">
        <v>25</v>
      </c>
    </row>
    <row r="43" spans="1:5" ht="12.75">
      <c r="A43" s="35" t="s">
        <v>50</v>
      </c>
      <c r="E43" s="36" t="s">
        <v>25</v>
      </c>
    </row>
    <row r="44" spans="1:5" ht="25.5">
      <c r="A44" t="s">
        <v>52</v>
      </c>
      <c r="E44" s="34" t="s">
        <v>85</v>
      </c>
    </row>
    <row r="45" spans="1:16" ht="12.75">
      <c r="A45" s="25" t="s">
        <v>45</v>
      </c>
      <c r="B45" s="29" t="s">
        <v>42</v>
      </c>
      <c r="C45" s="29" t="s">
        <v>86</v>
      </c>
      <c r="D45" s="25" t="s">
        <v>25</v>
      </c>
      <c r="E45" s="30" t="s">
        <v>87</v>
      </c>
      <c r="F45" s="31" t="s">
        <v>67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25.5">
      <c r="A46" s="33" t="s">
        <v>49</v>
      </c>
      <c r="E46" s="34" t="s">
        <v>88</v>
      </c>
    </row>
    <row r="47" spans="1:5" ht="12.75">
      <c r="A47" s="35" t="s">
        <v>50</v>
      </c>
      <c r="E47" s="36" t="s">
        <v>89</v>
      </c>
    </row>
    <row r="48" spans="1:5" ht="12.75">
      <c r="A48" t="s">
        <v>52</v>
      </c>
      <c r="E48" s="34" t="s">
        <v>25</v>
      </c>
    </row>
    <row r="49" spans="1:18" ht="12.75" customHeight="1">
      <c r="A49" s="6" t="s">
        <v>43</v>
      </c>
      <c r="B49" s="6"/>
      <c r="C49" s="38" t="s">
        <v>29</v>
      </c>
      <c r="D49" s="6"/>
      <c r="E49" s="27" t="s">
        <v>90</v>
      </c>
      <c r="F49" s="6"/>
      <c r="G49" s="6"/>
      <c r="H49" s="6"/>
      <c r="I49" s="39">
        <f>0+Q49</f>
      </c>
      <c r="O49">
        <f>0+R49</f>
      </c>
      <c r="Q49">
        <f>0+I50+I54+I58+I62+I66+I70+I74+I78+I82+I86</f>
      </c>
      <c r="R49">
        <f>0+O50+O54+O58+O62+O66+O70+O74+O78+O82+O86</f>
      </c>
    </row>
    <row r="50" spans="1:16" ht="12.75">
      <c r="A50" s="25" t="s">
        <v>45</v>
      </c>
      <c r="B50" s="29" t="s">
        <v>91</v>
      </c>
      <c r="C50" s="29" t="s">
        <v>92</v>
      </c>
      <c r="D50" s="25" t="s">
        <v>25</v>
      </c>
      <c r="E50" s="30" t="s">
        <v>93</v>
      </c>
      <c r="F50" s="31" t="s">
        <v>94</v>
      </c>
      <c r="G50" s="32">
        <v>320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12.75">
      <c r="A51" s="33" t="s">
        <v>49</v>
      </c>
      <c r="E51" s="34" t="s">
        <v>25</v>
      </c>
    </row>
    <row r="52" spans="1:5" ht="12.75">
      <c r="A52" s="35" t="s">
        <v>50</v>
      </c>
      <c r="E52" s="36" t="s">
        <v>95</v>
      </c>
    </row>
    <row r="53" spans="1:5" ht="12.75">
      <c r="A53" t="s">
        <v>52</v>
      </c>
      <c r="E53" s="34" t="s">
        <v>96</v>
      </c>
    </row>
    <row r="54" spans="1:16" ht="12.75">
      <c r="A54" s="25" t="s">
        <v>45</v>
      </c>
      <c r="B54" s="29" t="s">
        <v>97</v>
      </c>
      <c r="C54" s="29" t="s">
        <v>98</v>
      </c>
      <c r="D54" s="25" t="s">
        <v>25</v>
      </c>
      <c r="E54" s="30" t="s">
        <v>99</v>
      </c>
      <c r="F54" s="31" t="s">
        <v>94</v>
      </c>
      <c r="G54" s="32">
        <v>640</v>
      </c>
      <c r="H54" s="32">
        <v>0</v>
      </c>
      <c r="I54" s="32">
        <f>ROUND(ROUND(H54,2)*ROUND(G54,2),2)</f>
      </c>
      <c r="O54">
        <f>(I54*21)/100</f>
      </c>
      <c r="P54" t="s">
        <v>22</v>
      </c>
    </row>
    <row r="55" spans="1:5" ht="12.75">
      <c r="A55" s="33" t="s">
        <v>49</v>
      </c>
      <c r="E55" s="34" t="s">
        <v>25</v>
      </c>
    </row>
    <row r="56" spans="1:5" ht="12.75">
      <c r="A56" s="35" t="s">
        <v>50</v>
      </c>
      <c r="E56" s="36" t="s">
        <v>100</v>
      </c>
    </row>
    <row r="57" spans="1:5" ht="25.5">
      <c r="A57" t="s">
        <v>52</v>
      </c>
      <c r="E57" s="34" t="s">
        <v>101</v>
      </c>
    </row>
    <row r="58" spans="1:16" ht="12.75">
      <c r="A58" s="25" t="s">
        <v>45</v>
      </c>
      <c r="B58" s="29" t="s">
        <v>102</v>
      </c>
      <c r="C58" s="29" t="s">
        <v>103</v>
      </c>
      <c r="D58" s="25" t="s">
        <v>25</v>
      </c>
      <c r="E58" s="30" t="s">
        <v>104</v>
      </c>
      <c r="F58" s="31" t="s">
        <v>94</v>
      </c>
      <c r="G58" s="32">
        <v>100</v>
      </c>
      <c r="H58" s="32">
        <v>0</v>
      </c>
      <c r="I58" s="32">
        <f>ROUND(ROUND(H58,2)*ROUND(G58,2),2)</f>
      </c>
      <c r="O58">
        <f>(I58*21)/100</f>
      </c>
      <c r="P58" t="s">
        <v>22</v>
      </c>
    </row>
    <row r="59" spans="1:5" ht="12.75">
      <c r="A59" s="33" t="s">
        <v>49</v>
      </c>
      <c r="E59" s="34" t="s">
        <v>25</v>
      </c>
    </row>
    <row r="60" spans="1:5" ht="12.75">
      <c r="A60" s="35" t="s">
        <v>50</v>
      </c>
      <c r="E60" s="36" t="s">
        <v>105</v>
      </c>
    </row>
    <row r="61" spans="1:5" ht="38.25">
      <c r="A61" t="s">
        <v>52</v>
      </c>
      <c r="E61" s="34" t="s">
        <v>106</v>
      </c>
    </row>
    <row r="62" spans="1:16" ht="12.75">
      <c r="A62" s="25" t="s">
        <v>45</v>
      </c>
      <c r="B62" s="29" t="s">
        <v>107</v>
      </c>
      <c r="C62" s="29" t="s">
        <v>108</v>
      </c>
      <c r="D62" s="25" t="s">
        <v>25</v>
      </c>
      <c r="E62" s="30" t="s">
        <v>109</v>
      </c>
      <c r="F62" s="31" t="s">
        <v>72</v>
      </c>
      <c r="G62" s="32">
        <v>10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49</v>
      </c>
      <c r="E63" s="34" t="s">
        <v>25</v>
      </c>
    </row>
    <row r="64" spans="1:5" ht="12.75">
      <c r="A64" s="35" t="s">
        <v>50</v>
      </c>
      <c r="E64" s="36" t="s">
        <v>110</v>
      </c>
    </row>
    <row r="65" spans="1:5" ht="165.75">
      <c r="A65" t="s">
        <v>52</v>
      </c>
      <c r="E65" s="34" t="s">
        <v>111</v>
      </c>
    </row>
    <row r="66" spans="1:16" ht="12.75">
      <c r="A66" s="25" t="s">
        <v>45</v>
      </c>
      <c r="B66" s="29" t="s">
        <v>112</v>
      </c>
      <c r="C66" s="29" t="s">
        <v>113</v>
      </c>
      <c r="D66" s="25" t="s">
        <v>25</v>
      </c>
      <c r="E66" s="30" t="s">
        <v>114</v>
      </c>
      <c r="F66" s="31" t="s">
        <v>94</v>
      </c>
      <c r="G66" s="32">
        <v>320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49</v>
      </c>
      <c r="E67" s="34" t="s">
        <v>115</v>
      </c>
    </row>
    <row r="68" spans="1:5" ht="12.75">
      <c r="A68" s="35" t="s">
        <v>50</v>
      </c>
      <c r="E68" s="36" t="s">
        <v>95</v>
      </c>
    </row>
    <row r="69" spans="1:5" ht="63.75">
      <c r="A69" t="s">
        <v>52</v>
      </c>
      <c r="E69" s="34" t="s">
        <v>116</v>
      </c>
    </row>
    <row r="70" spans="1:16" ht="25.5">
      <c r="A70" s="25" t="s">
        <v>45</v>
      </c>
      <c r="B70" s="29" t="s">
        <v>117</v>
      </c>
      <c r="C70" s="29" t="s">
        <v>118</v>
      </c>
      <c r="D70" s="25" t="s">
        <v>25</v>
      </c>
      <c r="E70" s="30" t="s">
        <v>119</v>
      </c>
      <c r="F70" s="31" t="s">
        <v>120</v>
      </c>
      <c r="G70" s="32">
        <v>1966.08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12.75">
      <c r="A71" s="33" t="s">
        <v>49</v>
      </c>
      <c r="E71" s="34" t="s">
        <v>25</v>
      </c>
    </row>
    <row r="72" spans="1:5" ht="89.25">
      <c r="A72" s="35" t="s">
        <v>50</v>
      </c>
      <c r="E72" s="36" t="s">
        <v>121</v>
      </c>
    </row>
    <row r="73" spans="1:5" ht="25.5">
      <c r="A73" t="s">
        <v>52</v>
      </c>
      <c r="E73" s="34" t="s">
        <v>122</v>
      </c>
    </row>
    <row r="74" spans="1:16" ht="12.75">
      <c r="A74" s="25" t="s">
        <v>45</v>
      </c>
      <c r="B74" s="29" t="s">
        <v>123</v>
      </c>
      <c r="C74" s="29" t="s">
        <v>124</v>
      </c>
      <c r="D74" s="25" t="s">
        <v>25</v>
      </c>
      <c r="E74" s="30" t="s">
        <v>125</v>
      </c>
      <c r="F74" s="31" t="s">
        <v>126</v>
      </c>
      <c r="G74" s="32">
        <v>80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12.75">
      <c r="A75" s="33" t="s">
        <v>49</v>
      </c>
      <c r="E75" s="34" t="s">
        <v>25</v>
      </c>
    </row>
    <row r="76" spans="1:5" ht="12.75">
      <c r="A76" s="35" t="s">
        <v>50</v>
      </c>
      <c r="E76" s="36" t="s">
        <v>127</v>
      </c>
    </row>
    <row r="77" spans="1:5" ht="63.75">
      <c r="A77" t="s">
        <v>52</v>
      </c>
      <c r="E77" s="34" t="s">
        <v>128</v>
      </c>
    </row>
    <row r="78" spans="1:16" ht="12.75">
      <c r="A78" s="25" t="s">
        <v>45</v>
      </c>
      <c r="B78" s="29" t="s">
        <v>129</v>
      </c>
      <c r="C78" s="29" t="s">
        <v>130</v>
      </c>
      <c r="D78" s="25" t="s">
        <v>25</v>
      </c>
      <c r="E78" s="30" t="s">
        <v>131</v>
      </c>
      <c r="F78" s="31" t="s">
        <v>132</v>
      </c>
      <c r="G78" s="32">
        <v>165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12.75">
      <c r="A79" s="33" t="s">
        <v>49</v>
      </c>
      <c r="E79" s="34" t="s">
        <v>25</v>
      </c>
    </row>
    <row r="80" spans="1:5" ht="12.75">
      <c r="A80" s="35" t="s">
        <v>50</v>
      </c>
      <c r="E80" s="36" t="s">
        <v>133</v>
      </c>
    </row>
    <row r="81" spans="1:5" ht="25.5">
      <c r="A81" t="s">
        <v>52</v>
      </c>
      <c r="E81" s="34" t="s">
        <v>134</v>
      </c>
    </row>
    <row r="82" spans="1:16" ht="12.75">
      <c r="A82" s="25" t="s">
        <v>45</v>
      </c>
      <c r="B82" s="29" t="s">
        <v>135</v>
      </c>
      <c r="C82" s="29" t="s">
        <v>136</v>
      </c>
      <c r="D82" s="25" t="s">
        <v>25</v>
      </c>
      <c r="E82" s="30" t="s">
        <v>137</v>
      </c>
      <c r="F82" s="31" t="s">
        <v>126</v>
      </c>
      <c r="G82" s="32">
        <v>288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49</v>
      </c>
      <c r="E83" s="34" t="s">
        <v>138</v>
      </c>
    </row>
    <row r="84" spans="1:5" ht="12.75">
      <c r="A84" s="35" t="s">
        <v>50</v>
      </c>
      <c r="E84" s="36" t="s">
        <v>139</v>
      </c>
    </row>
    <row r="85" spans="1:5" ht="382.5">
      <c r="A85" t="s">
        <v>52</v>
      </c>
      <c r="E85" s="34" t="s">
        <v>140</v>
      </c>
    </row>
    <row r="86" spans="1:16" ht="12.75">
      <c r="A86" s="25" t="s">
        <v>45</v>
      </c>
      <c r="B86" s="29" t="s">
        <v>141</v>
      </c>
      <c r="C86" s="29" t="s">
        <v>142</v>
      </c>
      <c r="D86" s="25" t="s">
        <v>25</v>
      </c>
      <c r="E86" s="30" t="s">
        <v>143</v>
      </c>
      <c r="F86" s="31" t="s">
        <v>126</v>
      </c>
      <c r="G86" s="32">
        <v>353.6</v>
      </c>
      <c r="H86" s="32">
        <v>0</v>
      </c>
      <c r="I86" s="32">
        <f>ROUND(ROUND(H86,2)*ROUND(G86,2),2)</f>
      </c>
      <c r="O86">
        <f>(I86*21)/100</f>
      </c>
      <c r="P86" t="s">
        <v>22</v>
      </c>
    </row>
    <row r="87" spans="1:5" ht="25.5">
      <c r="A87" s="33" t="s">
        <v>49</v>
      </c>
      <c r="E87" s="34" t="s">
        <v>144</v>
      </c>
    </row>
    <row r="88" spans="1:5" ht="12.75">
      <c r="A88" s="35" t="s">
        <v>50</v>
      </c>
      <c r="E88" s="36" t="s">
        <v>145</v>
      </c>
    </row>
    <row r="89" spans="1:5" ht="306">
      <c r="A89" t="s">
        <v>52</v>
      </c>
      <c r="E89" s="34" t="s">
        <v>146</v>
      </c>
    </row>
    <row r="90" spans="1:18" ht="12.75" customHeight="1">
      <c r="A90" s="6" t="s">
        <v>43</v>
      </c>
      <c r="B90" s="6"/>
      <c r="C90" s="38" t="s">
        <v>33</v>
      </c>
      <c r="D90" s="6"/>
      <c r="E90" s="27" t="s">
        <v>147</v>
      </c>
      <c r="F90" s="6"/>
      <c r="G90" s="6"/>
      <c r="H90" s="6"/>
      <c r="I90" s="39">
        <f>0+Q90</f>
      </c>
      <c r="O90">
        <f>0+R90</f>
      </c>
      <c r="Q90">
        <f>0+I91</f>
      </c>
      <c r="R90">
        <f>0+O91</f>
      </c>
    </row>
    <row r="91" spans="1:16" ht="12.75">
      <c r="A91" s="25" t="s">
        <v>45</v>
      </c>
      <c r="B91" s="29" t="s">
        <v>148</v>
      </c>
      <c r="C91" s="29" t="s">
        <v>149</v>
      </c>
      <c r="D91" s="25" t="s">
        <v>25</v>
      </c>
      <c r="E91" s="30" t="s">
        <v>150</v>
      </c>
      <c r="F91" s="31" t="s">
        <v>126</v>
      </c>
      <c r="G91" s="32">
        <v>408</v>
      </c>
      <c r="H91" s="32">
        <v>0</v>
      </c>
      <c r="I91" s="32">
        <f>ROUND(ROUND(H91,2)*ROUND(G91,2),2)</f>
      </c>
      <c r="O91">
        <f>(I91*21)/100</f>
      </c>
      <c r="P91" t="s">
        <v>22</v>
      </c>
    </row>
    <row r="92" spans="1:5" ht="12.75">
      <c r="A92" s="33" t="s">
        <v>49</v>
      </c>
      <c r="E92" s="34" t="s">
        <v>25</v>
      </c>
    </row>
    <row r="93" spans="1:5" ht="25.5">
      <c r="A93" s="35" t="s">
        <v>50</v>
      </c>
      <c r="E93" s="36" t="s">
        <v>151</v>
      </c>
    </row>
    <row r="94" spans="1:5" ht="38.25">
      <c r="A94" t="s">
        <v>52</v>
      </c>
      <c r="E94" s="34" t="s">
        <v>152</v>
      </c>
    </row>
    <row r="95" spans="1:18" ht="12.75" customHeight="1">
      <c r="A95" s="6" t="s">
        <v>43</v>
      </c>
      <c r="B95" s="6"/>
      <c r="C95" s="38" t="s">
        <v>35</v>
      </c>
      <c r="D95" s="6"/>
      <c r="E95" s="27" t="s">
        <v>153</v>
      </c>
      <c r="F95" s="6"/>
      <c r="G95" s="6"/>
      <c r="H95" s="6"/>
      <c r="I95" s="39">
        <f>0+Q95</f>
      </c>
      <c r="O95">
        <f>0+R95</f>
      </c>
      <c r="Q95">
        <f>0+I96+I100+I104+I108+I112+I116+I120+I124+I128+I132</f>
      </c>
      <c r="R95">
        <f>0+O96+O100+O104+O108+O112+O116+O120+O124+O128+O132</f>
      </c>
    </row>
    <row r="96" spans="1:16" ht="12.75">
      <c r="A96" s="25" t="s">
        <v>45</v>
      </c>
      <c r="B96" s="29" t="s">
        <v>154</v>
      </c>
      <c r="C96" s="29" t="s">
        <v>155</v>
      </c>
      <c r="D96" s="25" t="s">
        <v>25</v>
      </c>
      <c r="E96" s="30" t="s">
        <v>156</v>
      </c>
      <c r="F96" s="31" t="s">
        <v>126</v>
      </c>
      <c r="G96" s="32">
        <v>304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25.5">
      <c r="A97" s="33" t="s">
        <v>49</v>
      </c>
      <c r="E97" s="34" t="s">
        <v>157</v>
      </c>
    </row>
    <row r="98" spans="1:5" ht="12.75">
      <c r="A98" s="35" t="s">
        <v>50</v>
      </c>
      <c r="E98" s="36" t="s">
        <v>158</v>
      </c>
    </row>
    <row r="99" spans="1:5" ht="127.5">
      <c r="A99" t="s">
        <v>52</v>
      </c>
      <c r="E99" s="34" t="s">
        <v>159</v>
      </c>
    </row>
    <row r="100" spans="1:16" ht="12.75">
      <c r="A100" s="25" t="s">
        <v>45</v>
      </c>
      <c r="B100" s="29" t="s">
        <v>160</v>
      </c>
      <c r="C100" s="29" t="s">
        <v>161</v>
      </c>
      <c r="D100" s="25" t="s">
        <v>25</v>
      </c>
      <c r="E100" s="30" t="s">
        <v>162</v>
      </c>
      <c r="F100" s="31" t="s">
        <v>94</v>
      </c>
      <c r="G100" s="32">
        <v>96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49</v>
      </c>
      <c r="E101" s="34" t="s">
        <v>25</v>
      </c>
    </row>
    <row r="102" spans="1:5" ht="12.75">
      <c r="A102" s="35" t="s">
        <v>50</v>
      </c>
      <c r="E102" s="36" t="s">
        <v>163</v>
      </c>
    </row>
    <row r="103" spans="1:5" ht="51">
      <c r="A103" t="s">
        <v>52</v>
      </c>
      <c r="E103" s="34" t="s">
        <v>164</v>
      </c>
    </row>
    <row r="104" spans="1:16" ht="12.75">
      <c r="A104" s="25" t="s">
        <v>45</v>
      </c>
      <c r="B104" s="29" t="s">
        <v>165</v>
      </c>
      <c r="C104" s="29" t="s">
        <v>166</v>
      </c>
      <c r="D104" s="25" t="s">
        <v>25</v>
      </c>
      <c r="E104" s="30" t="s">
        <v>167</v>
      </c>
      <c r="F104" s="31" t="s">
        <v>94</v>
      </c>
      <c r="G104" s="32">
        <v>400</v>
      </c>
      <c r="H104" s="32">
        <v>0</v>
      </c>
      <c r="I104" s="32">
        <f>ROUND(ROUND(H104,2)*ROUND(G104,2),2)</f>
      </c>
      <c r="O104">
        <f>(I104*21)/100</f>
      </c>
      <c r="P104" t="s">
        <v>22</v>
      </c>
    </row>
    <row r="105" spans="1:5" ht="25.5">
      <c r="A105" s="33" t="s">
        <v>49</v>
      </c>
      <c r="E105" s="34" t="s">
        <v>168</v>
      </c>
    </row>
    <row r="106" spans="1:5" ht="12.75">
      <c r="A106" s="35" t="s">
        <v>50</v>
      </c>
      <c r="E106" s="36" t="s">
        <v>169</v>
      </c>
    </row>
    <row r="107" spans="1:5" ht="51">
      <c r="A107" t="s">
        <v>52</v>
      </c>
      <c r="E107" s="34" t="s">
        <v>164</v>
      </c>
    </row>
    <row r="108" spans="1:16" ht="12.75">
      <c r="A108" s="25" t="s">
        <v>45</v>
      </c>
      <c r="B108" s="29" t="s">
        <v>170</v>
      </c>
      <c r="C108" s="29" t="s">
        <v>171</v>
      </c>
      <c r="D108" s="25" t="s">
        <v>25</v>
      </c>
      <c r="E108" s="30" t="s">
        <v>172</v>
      </c>
      <c r="F108" s="31" t="s">
        <v>94</v>
      </c>
      <c r="G108" s="32">
        <v>150</v>
      </c>
      <c r="H108" s="32">
        <v>0</v>
      </c>
      <c r="I108" s="32">
        <f>ROUND(ROUND(H108,2)*ROUND(G108,2),2)</f>
      </c>
      <c r="O108">
        <f>(I108*21)/100</f>
      </c>
      <c r="P108" t="s">
        <v>22</v>
      </c>
    </row>
    <row r="109" spans="1:5" ht="12.75">
      <c r="A109" s="33" t="s">
        <v>49</v>
      </c>
      <c r="E109" s="34" t="s">
        <v>25</v>
      </c>
    </row>
    <row r="110" spans="1:5" ht="63.75">
      <c r="A110" s="35" t="s">
        <v>50</v>
      </c>
      <c r="E110" s="36" t="s">
        <v>173</v>
      </c>
    </row>
    <row r="111" spans="1:5" ht="102">
      <c r="A111" t="s">
        <v>52</v>
      </c>
      <c r="E111" s="34" t="s">
        <v>174</v>
      </c>
    </row>
    <row r="112" spans="1:16" ht="12.75">
      <c r="A112" s="25" t="s">
        <v>45</v>
      </c>
      <c r="B112" s="29" t="s">
        <v>175</v>
      </c>
      <c r="C112" s="29" t="s">
        <v>176</v>
      </c>
      <c r="D112" s="25" t="s">
        <v>25</v>
      </c>
      <c r="E112" s="30" t="s">
        <v>177</v>
      </c>
      <c r="F112" s="31" t="s">
        <v>94</v>
      </c>
      <c r="G112" s="32">
        <v>400</v>
      </c>
      <c r="H112" s="32">
        <v>0</v>
      </c>
      <c r="I112" s="32">
        <f>ROUND(ROUND(H112,2)*ROUND(G112,2),2)</f>
      </c>
      <c r="O112">
        <f>(I112*21)/100</f>
      </c>
      <c r="P112" t="s">
        <v>22</v>
      </c>
    </row>
    <row r="113" spans="1:5" ht="12.75">
      <c r="A113" s="33" t="s">
        <v>49</v>
      </c>
      <c r="E113" s="34" t="s">
        <v>25</v>
      </c>
    </row>
    <row r="114" spans="1:5" ht="12.75">
      <c r="A114" s="35" t="s">
        <v>50</v>
      </c>
      <c r="E114" s="36" t="s">
        <v>169</v>
      </c>
    </row>
    <row r="115" spans="1:5" ht="51">
      <c r="A115" t="s">
        <v>52</v>
      </c>
      <c r="E115" s="34" t="s">
        <v>178</v>
      </c>
    </row>
    <row r="116" spans="1:16" ht="12.75">
      <c r="A116" s="25" t="s">
        <v>45</v>
      </c>
      <c r="B116" s="29" t="s">
        <v>179</v>
      </c>
      <c r="C116" s="29" t="s">
        <v>180</v>
      </c>
      <c r="D116" s="25" t="s">
        <v>25</v>
      </c>
      <c r="E116" s="30" t="s">
        <v>181</v>
      </c>
      <c r="F116" s="31" t="s">
        <v>94</v>
      </c>
      <c r="G116" s="32">
        <v>800</v>
      </c>
      <c r="H116" s="32">
        <v>0</v>
      </c>
      <c r="I116" s="32">
        <f>ROUND(ROUND(H116,2)*ROUND(G116,2),2)</f>
      </c>
      <c r="O116">
        <f>(I116*21)/100</f>
      </c>
      <c r="P116" t="s">
        <v>22</v>
      </c>
    </row>
    <row r="117" spans="1:5" ht="12.75">
      <c r="A117" s="33" t="s">
        <v>49</v>
      </c>
      <c r="E117" s="34" t="s">
        <v>25</v>
      </c>
    </row>
    <row r="118" spans="1:5" ht="12.75">
      <c r="A118" s="35" t="s">
        <v>50</v>
      </c>
      <c r="E118" s="36" t="s">
        <v>182</v>
      </c>
    </row>
    <row r="119" spans="1:5" ht="51">
      <c r="A119" t="s">
        <v>52</v>
      </c>
      <c r="E119" s="34" t="s">
        <v>178</v>
      </c>
    </row>
    <row r="120" spans="1:16" ht="12.75">
      <c r="A120" s="25" t="s">
        <v>45</v>
      </c>
      <c r="B120" s="29" t="s">
        <v>183</v>
      </c>
      <c r="C120" s="29" t="s">
        <v>184</v>
      </c>
      <c r="D120" s="25" t="s">
        <v>25</v>
      </c>
      <c r="E120" s="30" t="s">
        <v>185</v>
      </c>
      <c r="F120" s="31" t="s">
        <v>94</v>
      </c>
      <c r="G120" s="32">
        <v>400</v>
      </c>
      <c r="H120" s="32">
        <v>0</v>
      </c>
      <c r="I120" s="32">
        <f>ROUND(ROUND(H120,2)*ROUND(G120,2),2)</f>
      </c>
      <c r="O120">
        <f>(I120*21)/100</f>
      </c>
      <c r="P120" t="s">
        <v>22</v>
      </c>
    </row>
    <row r="121" spans="1:5" ht="12.75">
      <c r="A121" s="33" t="s">
        <v>49</v>
      </c>
      <c r="E121" s="34" t="s">
        <v>25</v>
      </c>
    </row>
    <row r="122" spans="1:5" ht="12.75">
      <c r="A122" s="35" t="s">
        <v>50</v>
      </c>
      <c r="E122" s="36" t="s">
        <v>169</v>
      </c>
    </row>
    <row r="123" spans="1:5" ht="140.25">
      <c r="A123" t="s">
        <v>52</v>
      </c>
      <c r="E123" s="34" t="s">
        <v>186</v>
      </c>
    </row>
    <row r="124" spans="1:16" ht="12.75">
      <c r="A124" s="25" t="s">
        <v>45</v>
      </c>
      <c r="B124" s="29" t="s">
        <v>187</v>
      </c>
      <c r="C124" s="29" t="s">
        <v>188</v>
      </c>
      <c r="D124" s="25" t="s">
        <v>25</v>
      </c>
      <c r="E124" s="30" t="s">
        <v>189</v>
      </c>
      <c r="F124" s="31" t="s">
        <v>94</v>
      </c>
      <c r="G124" s="32">
        <v>400</v>
      </c>
      <c r="H124" s="32">
        <v>0</v>
      </c>
      <c r="I124" s="32">
        <f>ROUND(ROUND(H124,2)*ROUND(G124,2),2)</f>
      </c>
      <c r="O124">
        <f>(I124*21)/100</f>
      </c>
      <c r="P124" t="s">
        <v>22</v>
      </c>
    </row>
    <row r="125" spans="1:5" ht="12.75">
      <c r="A125" s="33" t="s">
        <v>49</v>
      </c>
      <c r="E125" s="34" t="s">
        <v>25</v>
      </c>
    </row>
    <row r="126" spans="1:5" ht="12.75">
      <c r="A126" s="35" t="s">
        <v>50</v>
      </c>
      <c r="E126" s="36" t="s">
        <v>169</v>
      </c>
    </row>
    <row r="127" spans="1:5" ht="140.25">
      <c r="A127" t="s">
        <v>52</v>
      </c>
      <c r="E127" s="34" t="s">
        <v>186</v>
      </c>
    </row>
    <row r="128" spans="1:16" ht="12.75">
      <c r="A128" s="25" t="s">
        <v>45</v>
      </c>
      <c r="B128" s="29" t="s">
        <v>190</v>
      </c>
      <c r="C128" s="29" t="s">
        <v>191</v>
      </c>
      <c r="D128" s="25" t="s">
        <v>25</v>
      </c>
      <c r="E128" s="30" t="s">
        <v>192</v>
      </c>
      <c r="F128" s="31" t="s">
        <v>94</v>
      </c>
      <c r="G128" s="32">
        <v>400</v>
      </c>
      <c r="H128" s="32">
        <v>0</v>
      </c>
      <c r="I128" s="32">
        <f>ROUND(ROUND(H128,2)*ROUND(G128,2),2)</f>
      </c>
      <c r="O128">
        <f>(I128*21)/100</f>
      </c>
      <c r="P128" t="s">
        <v>22</v>
      </c>
    </row>
    <row r="129" spans="1:5" ht="12.75">
      <c r="A129" s="33" t="s">
        <v>49</v>
      </c>
      <c r="E129" s="34" t="s">
        <v>25</v>
      </c>
    </row>
    <row r="130" spans="1:5" ht="12.75">
      <c r="A130" s="35" t="s">
        <v>50</v>
      </c>
      <c r="E130" s="36" t="s">
        <v>169</v>
      </c>
    </row>
    <row r="131" spans="1:5" ht="140.25">
      <c r="A131" t="s">
        <v>52</v>
      </c>
      <c r="E131" s="34" t="s">
        <v>186</v>
      </c>
    </row>
    <row r="132" spans="1:16" ht="12.75">
      <c r="A132" s="25" t="s">
        <v>45</v>
      </c>
      <c r="B132" s="29" t="s">
        <v>193</v>
      </c>
      <c r="C132" s="29" t="s">
        <v>194</v>
      </c>
      <c r="D132" s="25" t="s">
        <v>25</v>
      </c>
      <c r="E132" s="30" t="s">
        <v>195</v>
      </c>
      <c r="F132" s="31" t="s">
        <v>132</v>
      </c>
      <c r="G132" s="32">
        <v>165</v>
      </c>
      <c r="H132" s="32">
        <v>0</v>
      </c>
      <c r="I132" s="32">
        <f>ROUND(ROUND(H132,2)*ROUND(G132,2),2)</f>
      </c>
      <c r="O132">
        <f>(I132*21)/100</f>
      </c>
      <c r="P132" t="s">
        <v>22</v>
      </c>
    </row>
    <row r="133" spans="1:5" ht="12.75">
      <c r="A133" s="33" t="s">
        <v>49</v>
      </c>
      <c r="E133" s="34" t="s">
        <v>25</v>
      </c>
    </row>
    <row r="134" spans="1:5" ht="12.75">
      <c r="A134" s="35" t="s">
        <v>50</v>
      </c>
      <c r="E134" s="36" t="s">
        <v>133</v>
      </c>
    </row>
    <row r="135" spans="1:5" ht="38.25">
      <c r="A135" t="s">
        <v>52</v>
      </c>
      <c r="E135" s="34" t="s">
        <v>196</v>
      </c>
    </row>
    <row r="136" spans="1:15" ht="12.75" customHeight="1">
      <c r="A136" s="1" t="s">
        <v>43</v>
      </c>
      <c r="B136" s="1"/>
      <c r="C136" s="4" t="s">
        <v>77</v>
      </c>
      <c r="D136" s="1"/>
      <c r="E136" s="24" t="s">
        <v>197</v>
      </c>
      <c r="F136" s="1"/>
      <c r="G136" s="1"/>
      <c r="H136" s="1"/>
      <c r="I136" s="37">
        <f>0</f>
      </c>
      <c r="O136">
        <f>0</f>
      </c>
    </row>
    <row r="137" spans="1:18" ht="12.75" customHeight="1">
      <c r="A137" s="6" t="s">
        <v>43</v>
      </c>
      <c r="B137" s="6"/>
      <c r="C137" s="38" t="s">
        <v>40</v>
      </c>
      <c r="D137" s="6"/>
      <c r="E137" s="41" t="s">
        <v>198</v>
      </c>
      <c r="F137" s="6"/>
      <c r="G137" s="6"/>
      <c r="H137" s="6"/>
      <c r="I137" s="39">
        <f>0+Q137</f>
      </c>
      <c r="O137">
        <f>0+R137</f>
      </c>
      <c r="Q137">
        <f>0+I138+I142+I146+I150+I154</f>
      </c>
      <c r="R137">
        <f>0+O138+O142+O146+O150+O154</f>
      </c>
    </row>
    <row r="138" spans="1:16" ht="12.75">
      <c r="A138" s="25" t="s">
        <v>45</v>
      </c>
      <c r="B138" s="29" t="s">
        <v>199</v>
      </c>
      <c r="C138" s="29" t="s">
        <v>200</v>
      </c>
      <c r="D138" s="25" t="s">
        <v>25</v>
      </c>
      <c r="E138" s="30" t="s">
        <v>201</v>
      </c>
      <c r="F138" s="31" t="s">
        <v>72</v>
      </c>
      <c r="G138" s="32">
        <v>5</v>
      </c>
      <c r="H138" s="32">
        <v>0</v>
      </c>
      <c r="I138" s="32">
        <f>ROUND(ROUND(H138,2)*ROUND(G138,2),2)</f>
      </c>
      <c r="O138">
        <f>(I138*21)/100</f>
      </c>
      <c r="P138" t="s">
        <v>22</v>
      </c>
    </row>
    <row r="139" spans="1:5" ht="12.75">
      <c r="A139" s="33" t="s">
        <v>49</v>
      </c>
      <c r="E139" s="34" t="s">
        <v>25</v>
      </c>
    </row>
    <row r="140" spans="1:5" ht="12.75">
      <c r="A140" s="35" t="s">
        <v>50</v>
      </c>
      <c r="E140" s="36" t="s">
        <v>25</v>
      </c>
    </row>
    <row r="141" spans="1:5" ht="51">
      <c r="A141" t="s">
        <v>52</v>
      </c>
      <c r="E141" s="34" t="s">
        <v>202</v>
      </c>
    </row>
    <row r="142" spans="1:16" ht="12.75">
      <c r="A142" s="25" t="s">
        <v>45</v>
      </c>
      <c r="B142" s="29" t="s">
        <v>203</v>
      </c>
      <c r="C142" s="29" t="s">
        <v>204</v>
      </c>
      <c r="D142" s="25" t="s">
        <v>25</v>
      </c>
      <c r="E142" s="30" t="s">
        <v>205</v>
      </c>
      <c r="F142" s="31" t="s">
        <v>72</v>
      </c>
      <c r="G142" s="32">
        <v>2</v>
      </c>
      <c r="H142" s="32">
        <v>0</v>
      </c>
      <c r="I142" s="32">
        <f>ROUND(ROUND(H142,2)*ROUND(G142,2),2)</f>
      </c>
      <c r="O142">
        <f>(I142*21)/100</f>
      </c>
      <c r="P142" t="s">
        <v>22</v>
      </c>
    </row>
    <row r="143" spans="1:5" ht="12.75">
      <c r="A143" s="33" t="s">
        <v>49</v>
      </c>
      <c r="E143" s="34" t="s">
        <v>25</v>
      </c>
    </row>
    <row r="144" spans="1:5" ht="12.75">
      <c r="A144" s="35" t="s">
        <v>50</v>
      </c>
      <c r="E144" s="36" t="s">
        <v>25</v>
      </c>
    </row>
    <row r="145" spans="1:5" ht="409.5">
      <c r="A145" t="s">
        <v>52</v>
      </c>
      <c r="E145" s="34" t="s">
        <v>206</v>
      </c>
    </row>
    <row r="146" spans="1:16" ht="12.75">
      <c r="A146" s="25" t="s">
        <v>45</v>
      </c>
      <c r="B146" s="29" t="s">
        <v>207</v>
      </c>
      <c r="C146" s="29" t="s">
        <v>208</v>
      </c>
      <c r="D146" s="25" t="s">
        <v>25</v>
      </c>
      <c r="E146" s="30" t="s">
        <v>209</v>
      </c>
      <c r="F146" s="31" t="s">
        <v>132</v>
      </c>
      <c r="G146" s="32">
        <v>8</v>
      </c>
      <c r="H146" s="32">
        <v>0</v>
      </c>
      <c r="I146" s="32">
        <f>ROUND(ROUND(H146,2)*ROUND(G146,2),2)</f>
      </c>
      <c r="O146">
        <f>(I146*21)/100</f>
      </c>
      <c r="P146" t="s">
        <v>22</v>
      </c>
    </row>
    <row r="147" spans="1:5" ht="12.75">
      <c r="A147" s="33" t="s">
        <v>49</v>
      </c>
      <c r="E147" s="34" t="s">
        <v>25</v>
      </c>
    </row>
    <row r="148" spans="1:5" ht="12.75">
      <c r="A148" s="35" t="s">
        <v>50</v>
      </c>
      <c r="E148" s="36" t="s">
        <v>25</v>
      </c>
    </row>
    <row r="149" spans="1:5" ht="63.75">
      <c r="A149" t="s">
        <v>52</v>
      </c>
      <c r="E149" s="34" t="s">
        <v>210</v>
      </c>
    </row>
    <row r="150" spans="1:16" ht="12.75">
      <c r="A150" s="25" t="s">
        <v>45</v>
      </c>
      <c r="B150" s="29" t="s">
        <v>211</v>
      </c>
      <c r="C150" s="29" t="s">
        <v>212</v>
      </c>
      <c r="D150" s="25" t="s">
        <v>25</v>
      </c>
      <c r="E150" s="30" t="s">
        <v>213</v>
      </c>
      <c r="F150" s="31" t="s">
        <v>132</v>
      </c>
      <c r="G150" s="32">
        <v>160</v>
      </c>
      <c r="H150" s="32">
        <v>0</v>
      </c>
      <c r="I150" s="32">
        <f>ROUND(ROUND(H150,2)*ROUND(G150,2),2)</f>
      </c>
      <c r="O150">
        <f>(I150*21)/100</f>
      </c>
      <c r="P150" t="s">
        <v>22</v>
      </c>
    </row>
    <row r="151" spans="1:5" ht="12.75">
      <c r="A151" s="33" t="s">
        <v>49</v>
      </c>
      <c r="E151" s="34" t="s">
        <v>25</v>
      </c>
    </row>
    <row r="152" spans="1:5" ht="12.75">
      <c r="A152" s="35" t="s">
        <v>50</v>
      </c>
      <c r="E152" s="36" t="s">
        <v>25</v>
      </c>
    </row>
    <row r="153" spans="1:5" ht="89.25">
      <c r="A153" t="s">
        <v>52</v>
      </c>
      <c r="E153" s="34" t="s">
        <v>214</v>
      </c>
    </row>
    <row r="154" spans="1:16" ht="12.75">
      <c r="A154" s="25" t="s">
        <v>45</v>
      </c>
      <c r="B154" s="29" t="s">
        <v>215</v>
      </c>
      <c r="C154" s="29" t="s">
        <v>216</v>
      </c>
      <c r="D154" s="25" t="s">
        <v>25</v>
      </c>
      <c r="E154" s="30" t="s">
        <v>217</v>
      </c>
      <c r="F154" s="31" t="s">
        <v>94</v>
      </c>
      <c r="G154" s="32">
        <v>80</v>
      </c>
      <c r="H154" s="32">
        <v>0</v>
      </c>
      <c r="I154" s="32">
        <f>ROUND(ROUND(H154,2)*ROUND(G154,2),2)</f>
      </c>
      <c r="O154">
        <f>(I154*21)/100</f>
      </c>
      <c r="P154" t="s">
        <v>22</v>
      </c>
    </row>
    <row r="155" spans="1:5" ht="12.75">
      <c r="A155" s="33" t="s">
        <v>49</v>
      </c>
      <c r="E155" s="34" t="s">
        <v>25</v>
      </c>
    </row>
    <row r="156" spans="1:5" ht="12.75">
      <c r="A156" s="35" t="s">
        <v>50</v>
      </c>
      <c r="E156" s="36" t="s">
        <v>218</v>
      </c>
    </row>
    <row r="157" spans="1:5" ht="102">
      <c r="A157" t="s">
        <v>52</v>
      </c>
      <c r="E157" s="34" t="s">
        <v>219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